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1.xml" ContentType="application/vnd.openxmlformats-officedocument.spreadsheetml.externalLink+xml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7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2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2018 WA PGA\"/>
    </mc:Choice>
  </mc:AlternateContent>
  <bookViews>
    <workbookView xWindow="0" yWindow="0" windowWidth="28800" windowHeight="11385" tabRatio="893" activeTab="9"/>
  </bookViews>
  <sheets>
    <sheet name="Index" sheetId="2" r:id="rId1"/>
    <sheet name="Total Revenue Change" sheetId="44" r:id="rId2"/>
    <sheet name="Rate Schedule Change 150 " sheetId="42" r:id="rId3"/>
    <sheet name="Rate Schedule 155 Change" sheetId="55" r:id="rId4"/>
    <sheet name="Input " sheetId="20" r:id="rId5"/>
    <sheet name="Commodity" sheetId="50" r:id="rId6"/>
    <sheet name="Demand " sheetId="43" r:id="rId7"/>
    <sheet name="Input - Demand Contracts" sheetId="49" r:id="rId8"/>
    <sheet name="Input - Amortization Balances" sheetId="39" r:id="rId9"/>
    <sheet name="Amortization Calculation" sheetId="26" r:id="rId10"/>
    <sheet name="Conversion Factor" sheetId="34" r:id="rId11"/>
    <sheet name="For Cover Letter" sheetId="5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D" localSheetId="5" hidden="1">'[1]Page6-WACOG'!#REF!</definedName>
    <definedName name="__123Graph_D" localSheetId="6" hidden="1">'[2]Page6-WACOG'!#REF!</definedName>
    <definedName name="__123Graph_D" localSheetId="2" hidden="1">'[2]Page6-WACOG'!#REF!</definedName>
    <definedName name="__123Graph_D" hidden="1">'[2]Page6-WACOG'!#REF!</definedName>
    <definedName name="__123Graph_E" localSheetId="5" hidden="1">'[1]Page6-WACOG'!#REF!</definedName>
    <definedName name="__123Graph_E" localSheetId="6" hidden="1">'[2]Page6-WACOG'!#REF!</definedName>
    <definedName name="__123Graph_E" localSheetId="2" hidden="1">'[2]Page6-WACOG'!#REF!</definedName>
    <definedName name="__123Graph_E" hidden="1">'[2]Page6-WACOG'!#REF!</definedName>
    <definedName name="__123Graph_F" localSheetId="5" hidden="1">'[1]Page6-WACOG'!#REF!</definedName>
    <definedName name="__123Graph_F" localSheetId="6" hidden="1">'[2]Page6-WACOG'!#REF!</definedName>
    <definedName name="__123Graph_F" localSheetId="2" hidden="1">'[2]Page6-WACOG'!#REF!</definedName>
    <definedName name="__123Graph_F" hidden="1">'[2]Page6-WACOG'!#REF!</definedName>
    <definedName name="_10DEMAND" localSheetId="5">#REF!</definedName>
    <definedName name="_10DEMAND" localSheetId="6">#REF!</definedName>
    <definedName name="_10DEMAND" localSheetId="2">#REF!</definedName>
    <definedName name="_10DEMAND">#REF!</definedName>
    <definedName name="_Fill" localSheetId="5" hidden="1">#REF!</definedName>
    <definedName name="_Fill" localSheetId="2" hidden="1">#REF!</definedName>
    <definedName name="_Fill" hidden="1">#REF!</definedName>
    <definedName name="_Key1" localSheetId="5" hidden="1">#REF!</definedName>
    <definedName name="_Key1" localSheetId="2" hidden="1">#REF!</definedName>
    <definedName name="_Key1" hidden="1">#REF!</definedName>
    <definedName name="_Order1" hidden="1">255</definedName>
    <definedName name="_Order2" hidden="1">0</definedName>
    <definedName name="_SCH131" localSheetId="5">#REF!</definedName>
    <definedName name="_SCH131" localSheetId="6">#REF!</definedName>
    <definedName name="_SCH131" localSheetId="2">#REF!</definedName>
    <definedName name="_SCH131">#REF!</definedName>
    <definedName name="_Sort" localSheetId="5" hidden="1">#REF!</definedName>
    <definedName name="_Sort" localSheetId="2" hidden="1">#REF!</definedName>
    <definedName name="_Sort" hidden="1">#REF!</definedName>
    <definedName name="A.1" localSheetId="5">#REF!</definedName>
    <definedName name="A.1" localSheetId="2">#REF!</definedName>
    <definedName name="A.1">#REF!</definedName>
    <definedName name="A.2" localSheetId="5">#REF!</definedName>
    <definedName name="A.2" localSheetId="2">#REF!</definedName>
    <definedName name="A.2">#REF!</definedName>
    <definedName name="Actual_Cost_Per_MMBtu" localSheetId="5">'[3]Oregon Gas Costs - 1999'!#REF!</definedName>
    <definedName name="Actual_Cost_Per_MMBtu">'[3]Oregon Gas Costs - 1999'!#REF!</definedName>
    <definedName name="Actual_Gas_Costs" localSheetId="5">#REF!</definedName>
    <definedName name="Actual_Gas_Costs">#REF!</definedName>
    <definedName name="Actual_Volumes" localSheetId="5">#REF!</definedName>
    <definedName name="Actual_Volumes">#REF!</definedName>
    <definedName name="Analysis_of_Year_to_Date_Gas_Costs___WWP_System" localSheetId="5">#REF!</definedName>
    <definedName name="Analysis_of_Year_to_Date_Gas_Costs___WWP_System">#REF!</definedName>
    <definedName name="AVAContract">[4]Deals!$AD$1:$AD$65536</definedName>
    <definedName name="B.1" localSheetId="5">#REF!</definedName>
    <definedName name="B.1" localSheetId="2">#REF!</definedName>
    <definedName name="B.1">#REF!</definedName>
    <definedName name="Balancing_Account_Summary" localSheetId="5">#REF!</definedName>
    <definedName name="Balancing_Account_Summary">#REF!</definedName>
    <definedName name="BilledRev60_EntryLookup" localSheetId="5">INDEX('[5]Rev Summary'!$F$66:$F$67,2):'[5]Rev Summary'!$F$105</definedName>
    <definedName name="BilledRev60_EntryLookup">INDEX('[5]Rev Summary'!$F$66:$F$67,2):'[5]Rev Summary'!$F$105</definedName>
    <definedName name="Budgeted_Costs_Volumes" localSheetId="5">#REF!</definedName>
    <definedName name="Budgeted_Costs_Volumes">#REF!</definedName>
    <definedName name="C.1" localSheetId="5">#REF!</definedName>
    <definedName name="C.1" localSheetId="2">#REF!</definedName>
    <definedName name="C.1">#REF!</definedName>
    <definedName name="C.2" localSheetId="5">#REF!</definedName>
    <definedName name="C.2" localSheetId="2">#REF!</definedName>
    <definedName name="C.2">#REF!</definedName>
    <definedName name="C.3" localSheetId="5">#REF!</definedName>
    <definedName name="C.3" localSheetId="2">#REF!</definedName>
    <definedName name="C.3">#REF!</definedName>
    <definedName name="calcsheet1">#N/A</definedName>
    <definedName name="calcsheet2">#N/A</definedName>
    <definedName name="calcsheet3">#N/A</definedName>
    <definedName name="CalRev60_EntryLookup" localSheetId="5">INDEX('[5]Rev Summary'!$F$396:$F$397,2):'[5]Rev Summary'!$F$435</definedName>
    <definedName name="CalRev60_EntryLookup">INDEX('[5]Rev Summary'!$F$396:$F$397,2):'[5]Rev Summary'!$F$435</definedName>
    <definedName name="CMonth" localSheetId="5">#REF!</definedName>
    <definedName name="CMonth">#REF!</definedName>
    <definedName name="Commodity_Costs" localSheetId="5">#REF!</definedName>
    <definedName name="Commodity_Costs">#REF!</definedName>
    <definedName name="CommRev60_EntryLookup" localSheetId="5">INDEX('[5]Rev Summary'!$F$616:$F$617,2):'[5]Rev Summary'!$F$655</definedName>
    <definedName name="CommRev60_EntryLookup">INDEX('[5]Rev Summary'!$F$616:$F$617,2):'[5]Rev Summary'!$F$655</definedName>
    <definedName name="CopyClasses" localSheetId="5">'[5]Rev Summary'!$F$1278:INDEX('[5]Rev Summary'!$F$1278:$F$1316,COUNTA('[5]Rev Summary'!$F$1278:$F$1316))</definedName>
    <definedName name="CopyClasses">'[5]Rev Summary'!$F$1278:INDEX('[5]Rev Summary'!$F$1278:$F$1316,COUNTA('[5]Rev Summary'!$F$1278:$F$1316))</definedName>
    <definedName name="CounterParty">[4]Deals!$K$1:$K$65536</definedName>
    <definedName name="_xlnm.Criteria" localSheetId="5">#REF!</definedName>
    <definedName name="_xlnm.Criteria">#REF!</definedName>
    <definedName name="CYTD" localSheetId="5">#REF!</definedName>
    <definedName name="CYTD">#REF!</definedName>
    <definedName name="_xlnm.Database" localSheetId="5">'[6]May 2000'!#REF!</definedName>
    <definedName name="_xlnm.Database" localSheetId="2">'[6]May 2000'!#REF!</definedName>
    <definedName name="_xlnm.Database">'[6]May 2000'!#REF!</definedName>
    <definedName name="Deal_Book_DB">[4]Deals!$A$1:$AS$65536</definedName>
    <definedName name="Demand_DataTable" localSheetId="5">#REF!</definedName>
    <definedName name="Demand_DataTable" localSheetId="2">#REF!</definedName>
    <definedName name="Demand_DataTable">#REF!</definedName>
    <definedName name="DemandRev60_EntryLookup" localSheetId="5">INDEX('[5]Rev Summary'!$F$506:$F$507,2):'[5]Rev Summary'!$F$545</definedName>
    <definedName name="DemandRev60_EntryLookup">INDEX('[5]Rev Summary'!$F$506:$F$507,2):'[5]Rev Summary'!$F$545</definedName>
    <definedName name="Differences" localSheetId="5">#REF!</definedName>
    <definedName name="Differences">#REF!</definedName>
    <definedName name="DivM" localSheetId="5">#REF!</definedName>
    <definedName name="DivM">#REF!</definedName>
    <definedName name="DivY" localSheetId="5">#REF!</definedName>
    <definedName name="DivY">#REF!</definedName>
    <definedName name="Dth_d">[4]Deals!$R$1:$R$65536</definedName>
    <definedName name="E.1" localSheetId="5">#REF!</definedName>
    <definedName name="E.1" localSheetId="2">#REF!</definedName>
    <definedName name="E.1">#REF!</definedName>
    <definedName name="E.2" localSheetId="5">#REF!</definedName>
    <definedName name="E.2" localSheetId="2">#REF!</definedName>
    <definedName name="E.2">#REF!</definedName>
    <definedName name="E.4" localSheetId="5">#REF!</definedName>
    <definedName name="E.4" localSheetId="2">#REF!</definedName>
    <definedName name="E.4">#REF!</definedName>
    <definedName name="E.6" localSheetId="5">#REF!</definedName>
    <definedName name="E.6" localSheetId="2">#REF!</definedName>
    <definedName name="E.6">#REF!</definedName>
    <definedName name="E.7" localSheetId="5">#REF!</definedName>
    <definedName name="E.7" localSheetId="2">#REF!</definedName>
    <definedName name="E.7">#REF!</definedName>
    <definedName name="EFFDATE">[7]Inputs!$B$85</definedName>
    <definedName name="EIA857_Report_Info" localSheetId="5">#REF!</definedName>
    <definedName name="EIA857_Report_Info">#REF!</definedName>
    <definedName name="EMonth" localSheetId="5">[8]Data!$G$4:$G$4,[8]Data!#REF!</definedName>
    <definedName name="EMonth">[8]Data!$G$4:$G$4,[8]Data!#REF!</definedName>
    <definedName name="ExpM" localSheetId="5">#REF!</definedName>
    <definedName name="ExpM">#REF!</definedName>
    <definedName name="ExpY" localSheetId="5">#REF!</definedName>
    <definedName name="ExpY">#REF!</definedName>
    <definedName name="EYTD" localSheetId="5">[8]Data!#REF!,[8]Data!#REF!</definedName>
    <definedName name="EYTD">[8]Data!#REF!,[8]Data!#REF!</definedName>
    <definedName name="From">[4]Deals!$Y$1:$Y$65536</definedName>
    <definedName name="Fuel_Consumed_DataTable" localSheetId="5">#REF!</definedName>
    <definedName name="Fuel_Consumed_DataTable" localSheetId="2">#REF!</definedName>
    <definedName name="Fuel_Consumed_DataTable">#REF!</definedName>
    <definedName name="G.2" localSheetId="5">#REF!</definedName>
    <definedName name="G.2" localSheetId="2">#REF!</definedName>
    <definedName name="G.2">#REF!</definedName>
    <definedName name="GRCRev60_EntryLookup" localSheetId="5">INDEX('[5]Rev Summary'!$F$1166:$F$1167,2):'[5]Rev Summary'!$F$1205</definedName>
    <definedName name="GRCRev60_EntryLookup">INDEX('[5]Rev Summary'!$F$1166:$F$1167,2):'[5]Rev Summary'!$F$1205</definedName>
    <definedName name="GrossUnbillAccrRev60_EntryLookup" localSheetId="5">INDEX('[5]Rev Summary'!$F$946:$F$947,2):'[5]Rev Summary'!$F$985</definedName>
    <definedName name="GrossUnbillAccrRev60_EntryLookup">INDEX('[5]Rev Summary'!$F$946:$F$947,2):'[5]Rev Summary'!$F$985</definedName>
    <definedName name="GrossUnbillRevRev60_EntryLookup" localSheetId="5">INDEX('[5]Rev Summary'!$F$1056:$F$1057,2):'[5]Rev Summary'!$F$1095</definedName>
    <definedName name="GrossUnbillRevRev60_EntryLookup">INDEX('[5]Rev Summary'!$F$1056:$F$1057,2):'[5]Rev Summary'!$F$1095</definedName>
    <definedName name="ID_Elec" localSheetId="5">#REF!</definedName>
    <definedName name="ID_Elec" localSheetId="10">[9]DebtCalc!#REF!</definedName>
    <definedName name="ID_Elec" localSheetId="2">#REF!</definedName>
    <definedName name="ID_Elec">#REF!</definedName>
    <definedName name="ID_Gas" localSheetId="5">#REF!</definedName>
    <definedName name="ID_Gas" localSheetId="2">#REF!</definedName>
    <definedName name="ID_Gas">#REF!</definedName>
    <definedName name="IndexPrices" localSheetId="5">#REF!</definedName>
    <definedName name="IndexPrices" localSheetId="2">#REF!</definedName>
    <definedName name="IndexPrices">#REF!</definedName>
    <definedName name="IndexPrices2" localSheetId="5">#REF!</definedName>
    <definedName name="IndexPrices2" localSheetId="2">#REF!</definedName>
    <definedName name="IndexPrices2">#REF!</definedName>
    <definedName name="IntCY09" localSheetId="5">'[10]Interest Rates-new amort'!$A$246:$C$267</definedName>
    <definedName name="IntCY09">'[10]Interest Rates-new amort'!$A$246:$C$267</definedName>
    <definedName name="Journal_Entry_Dollars" localSheetId="5">#REF!</definedName>
    <definedName name="Journal_Entry_Dollars">#REF!</definedName>
    <definedName name="Journal_Entry_Volumes" localSheetId="5">#REF!</definedName>
    <definedName name="Journal_Entry_Volumes">#REF!</definedName>
    <definedName name="JournalEntryPrintArea" localSheetId="5">#REF!</definedName>
    <definedName name="JournalEntryPrintArea">#REF!</definedName>
    <definedName name="july_int_rate" localSheetId="5">'[11]July Int Rate for Amort'!$B$17</definedName>
    <definedName name="july_int_rate">'[11]July Int Rate for Amort'!$B$17</definedName>
    <definedName name="K.1" localSheetId="5">#REF!</definedName>
    <definedName name="K.1" localSheetId="2">#REF!</definedName>
    <definedName name="K.1">#REF!</definedName>
    <definedName name="LoadBySch">'[12]Bill Determ'!$A$219:$BZ$238</definedName>
    <definedName name="M.1" localSheetId="5">#REF!</definedName>
    <definedName name="M.1" localSheetId="2">#REF!</definedName>
    <definedName name="M.1">#REF!</definedName>
    <definedName name="M.2" localSheetId="5">#REF!</definedName>
    <definedName name="M.2" localSheetId="2">#REF!</definedName>
    <definedName name="M.2">#REF!</definedName>
    <definedName name="MarginRev60_EntryLookup" localSheetId="5">INDEX('[5]Rev Summary'!$F$726:$F$727,2):'[5]Rev Summary'!$F$765</definedName>
    <definedName name="MarginRev60_EntryLookup">INDEX('[5]Rev Summary'!$F$726:$F$727,2):'[5]Rev Summary'!$F$765</definedName>
    <definedName name="MARGINS" localSheetId="5">#REF!</definedName>
    <definedName name="MARGINS" localSheetId="6">#REF!</definedName>
    <definedName name="MARGINS" localSheetId="8">#REF!</definedName>
    <definedName name="MARGINS" localSheetId="2">#REF!</definedName>
    <definedName name="MARGINS">#REF!</definedName>
    <definedName name="Month" localSheetId="5">#REF!</definedName>
    <definedName name="Month">#REF!</definedName>
    <definedName name="Month1" localSheetId="5">[5]Setup!$B$3</definedName>
    <definedName name="Month1">[5]Setup!$B$3</definedName>
    <definedName name="N.1" localSheetId="5">#REF!</definedName>
    <definedName name="N.1" localSheetId="2">#REF!</definedName>
    <definedName name="N.1">#REF!</definedName>
    <definedName name="NetUnbillRev60_EntryLookup" localSheetId="5">INDEX('[5]Rev Summary'!$F$286:$F$287,2):'[5]Rev Summary'!$F$325</definedName>
    <definedName name="NetUnbillRev60_EntryLookup">INDEX('[5]Rev Summary'!$F$286:$F$287,2):'[5]Rev Summary'!$F$325</definedName>
    <definedName name="new_int" localSheetId="5">#REF!</definedName>
    <definedName name="new_int" localSheetId="2">#REF!</definedName>
    <definedName name="new_int">#REF!</definedName>
    <definedName name="Notes" localSheetId="5">#REF!</definedName>
    <definedName name="Notes">#REF!</definedName>
    <definedName name="O" localSheetId="5">#REF!</definedName>
    <definedName name="O" localSheetId="2">#REF!</definedName>
    <definedName name="O">#REF!</definedName>
    <definedName name="old_int" localSheetId="5">#REF!</definedName>
    <definedName name="old_int" localSheetId="2">#REF!</definedName>
    <definedName name="old_int">#REF!</definedName>
    <definedName name="OREGON_Gas_Costs" localSheetId="5">#REF!</definedName>
    <definedName name="OREGON_Gas_Costs">#REF!</definedName>
    <definedName name="Oregon_PGA_Dollars" localSheetId="5">#REF!</definedName>
    <definedName name="Oregon_PGA_Dollars">#REF!</definedName>
    <definedName name="Oregon_PGA_Volumes" localSheetId="5">#REF!</definedName>
    <definedName name="Oregon_PGA_Volumes">#REF!</definedName>
    <definedName name="OVERALL" localSheetId="5">#REF!</definedName>
    <definedName name="OVERALL" localSheetId="6">#REF!</definedName>
    <definedName name="OVERALL" localSheetId="2">#REF!</definedName>
    <definedName name="OVERALL">#REF!</definedName>
    <definedName name="P" localSheetId="5">#REF!</definedName>
    <definedName name="P" localSheetId="2">#REF!</definedName>
    <definedName name="P">#REF!</definedName>
    <definedName name="PAGEA" localSheetId="5">#REF!</definedName>
    <definedName name="PAGEA" localSheetId="2">#REF!</definedName>
    <definedName name="PAGEA">#REF!</definedName>
    <definedName name="PAGEAA" localSheetId="5">#REF!</definedName>
    <definedName name="PAGEAA" localSheetId="6">#REF!</definedName>
    <definedName name="PAGEAA" localSheetId="8">#REF!</definedName>
    <definedName name="PAGEAA" localSheetId="2">#REF!</definedName>
    <definedName name="PAGEAA">#REF!</definedName>
    <definedName name="PAGEAB" localSheetId="5">#REF!</definedName>
    <definedName name="PAGEAB" localSheetId="2">#REF!</definedName>
    <definedName name="PAGEAB">#REF!</definedName>
    <definedName name="PAGEAC" localSheetId="5">#REF!</definedName>
    <definedName name="PAGEAC" localSheetId="2">#REF!</definedName>
    <definedName name="PAGEAC">#REF!</definedName>
    <definedName name="PAGEAD" localSheetId="5">#REF!</definedName>
    <definedName name="PAGEAD" localSheetId="2">#REF!</definedName>
    <definedName name="PAGEAD">#REF!</definedName>
    <definedName name="PAGEAE" localSheetId="5">#REF!</definedName>
    <definedName name="PAGEAE" localSheetId="2">#REF!</definedName>
    <definedName name="PAGEAE">#REF!</definedName>
    <definedName name="PAGEAF" localSheetId="5">#REF!</definedName>
    <definedName name="PAGEAF" localSheetId="2">#REF!</definedName>
    <definedName name="PAGEAF">#REF!</definedName>
    <definedName name="PAGEAF.1" localSheetId="5">#REF!</definedName>
    <definedName name="PAGEAF.1" localSheetId="2">#REF!</definedName>
    <definedName name="PAGEAF.1">#REF!</definedName>
    <definedName name="PAGEAG" localSheetId="5">#REF!</definedName>
    <definedName name="PAGEAG" localSheetId="2">#REF!</definedName>
    <definedName name="PAGEAG">#REF!</definedName>
    <definedName name="PAGEAG.1" localSheetId="5">#REF!</definedName>
    <definedName name="PAGEAG.1" localSheetId="2">#REF!</definedName>
    <definedName name="PAGEAG.1">#REF!</definedName>
    <definedName name="PAGEB" localSheetId="5">#REF!</definedName>
    <definedName name="PAGEB" localSheetId="2">#REF!</definedName>
    <definedName name="PAGEB">#REF!</definedName>
    <definedName name="PAGEC" localSheetId="5">#REF!</definedName>
    <definedName name="PAGEC" localSheetId="6">#REF!</definedName>
    <definedName name="PAGEC" localSheetId="8">#REF!</definedName>
    <definedName name="PAGEC" localSheetId="2">#REF!</definedName>
    <definedName name="PAGEC">#REF!</definedName>
    <definedName name="PAGED" localSheetId="5">#REF!</definedName>
    <definedName name="PAGED" localSheetId="2">#REF!</definedName>
    <definedName name="PAGED">#REF!</definedName>
    <definedName name="PAGEE" localSheetId="5">#REF!</definedName>
    <definedName name="PAGEE" localSheetId="6">#REF!</definedName>
    <definedName name="PAGEE" localSheetId="8">#REF!</definedName>
    <definedName name="PAGEE" localSheetId="2">#REF!</definedName>
    <definedName name="PAGEE">#REF!</definedName>
    <definedName name="PAGEE.1" localSheetId="5">#REF!</definedName>
    <definedName name="PAGEE.1" localSheetId="2">#REF!</definedName>
    <definedName name="PAGEE.1">#REF!</definedName>
    <definedName name="PAGEF" localSheetId="5">#REF!</definedName>
    <definedName name="PAGEF" localSheetId="6">#REF!</definedName>
    <definedName name="PAGEF" localSheetId="8">#REF!</definedName>
    <definedName name="PAGEF" localSheetId="2">#REF!</definedName>
    <definedName name="PAGEF">#REF!</definedName>
    <definedName name="PAGEG" localSheetId="5">#REF!</definedName>
    <definedName name="PAGEG" localSheetId="6">#REF!</definedName>
    <definedName name="PAGEG" localSheetId="8">#REF!</definedName>
    <definedName name="PAGEG" localSheetId="2">#REF!</definedName>
    <definedName name="PAGEG">#REF!</definedName>
    <definedName name="PAGEG.1" localSheetId="5">'[13]P10 GTN'!#REF!</definedName>
    <definedName name="PAGEG.1" localSheetId="2">'[14]P10 GTN'!#REF!</definedName>
    <definedName name="PAGEG.1">'[14]P10 GTN'!#REF!</definedName>
    <definedName name="PAGEH" localSheetId="5">#REF!</definedName>
    <definedName name="PAGEH" localSheetId="6">'[2]Page17-RateChg'!#REF!</definedName>
    <definedName name="PAGEH" localSheetId="8">'[2]Page17-RateChg'!#REF!</definedName>
    <definedName name="PAGEH" localSheetId="2">#REF!</definedName>
    <definedName name="PAGEH">#REF!</definedName>
    <definedName name="PAGEI" localSheetId="5">#REF!</definedName>
    <definedName name="PAGEI" localSheetId="6">[2]N!#REF!</definedName>
    <definedName name="PAGEI" localSheetId="8">[2]N!#REF!</definedName>
    <definedName name="PAGEI" localSheetId="2">#REF!</definedName>
    <definedName name="PAGEI">#REF!</definedName>
    <definedName name="PAGEJ" localSheetId="5">#REF!</definedName>
    <definedName name="PAGEJ" localSheetId="2">#REF!</definedName>
    <definedName name="PAGEJ">#REF!</definedName>
    <definedName name="PAGEK" localSheetId="5">#REF!</definedName>
    <definedName name="PAGEK" localSheetId="2">#REF!</definedName>
    <definedName name="PAGEK">#REF!</definedName>
    <definedName name="PAGEL" localSheetId="5">#REF!</definedName>
    <definedName name="PAGEL" localSheetId="8">'Input - Amortization Balances'!$B$9:$F$24</definedName>
    <definedName name="PAGEL">#REF!</definedName>
    <definedName name="PAGEM" localSheetId="5">#REF!</definedName>
    <definedName name="PAGEM" localSheetId="2">#REF!</definedName>
    <definedName name="PAGEM">#REF!</definedName>
    <definedName name="PAGEN" localSheetId="5">#REF!</definedName>
    <definedName name="PAGEN" localSheetId="2">#REF!</definedName>
    <definedName name="PAGEN">#REF!</definedName>
    <definedName name="PAGEN.1" localSheetId="5">#REF!</definedName>
    <definedName name="PAGEN.1" localSheetId="2">#REF!</definedName>
    <definedName name="PAGEN.1">#REF!</definedName>
    <definedName name="PAGEO" localSheetId="5">#REF!</definedName>
    <definedName name="PAGEO" localSheetId="2">#REF!</definedName>
    <definedName name="PAGEO">#REF!</definedName>
    <definedName name="PAGEP" localSheetId="5">#REF!</definedName>
    <definedName name="PAGEP" localSheetId="2">#REF!</definedName>
    <definedName name="PAGEP">#REF!</definedName>
    <definedName name="PAGEP.1" localSheetId="5">#REF!</definedName>
    <definedName name="PAGEP.1" localSheetId="2">#REF!</definedName>
    <definedName name="PAGEP.1">#REF!</definedName>
    <definedName name="PAGEQ" localSheetId="5">#REF!</definedName>
    <definedName name="PAGEQ" localSheetId="2">#REF!</definedName>
    <definedName name="PAGEQ">#REF!</definedName>
    <definedName name="PAGER" localSheetId="5">#REF!</definedName>
    <definedName name="PAGER" localSheetId="6">#REF!</definedName>
    <definedName name="PAGER" localSheetId="8">#REF!</definedName>
    <definedName name="PAGER" localSheetId="2">#REF!</definedName>
    <definedName name="PAGER">#REF!</definedName>
    <definedName name="PAGES" localSheetId="5">#REF!</definedName>
    <definedName name="PAGES" localSheetId="2">#REF!</definedName>
    <definedName name="PAGES">#REF!</definedName>
    <definedName name="PAGET" localSheetId="5">#REF!</definedName>
    <definedName name="PAGET" localSheetId="6">'[2]Page18-Sch155Chg:AA'!$A$8:$G$55</definedName>
    <definedName name="PAGET" localSheetId="8">'[2]Page18-Sch155Chg:AA'!$A$8:$G$55</definedName>
    <definedName name="PAGET" localSheetId="2">#REF!</definedName>
    <definedName name="PAGET">#REF!</definedName>
    <definedName name="PAGET.1" localSheetId="5">#REF!</definedName>
    <definedName name="PAGET.1" localSheetId="2">#REF!</definedName>
    <definedName name="PAGET.1">#REF!</definedName>
    <definedName name="PAGET.2" localSheetId="5">#REF!</definedName>
    <definedName name="PAGET.2" localSheetId="2">#REF!</definedName>
    <definedName name="PAGET.2">#REF!</definedName>
    <definedName name="PAGEU" localSheetId="5">#REF!</definedName>
    <definedName name="PAGEU" localSheetId="2">#REF!</definedName>
    <definedName name="PAGEU">#REF!</definedName>
    <definedName name="PAGEUA" localSheetId="5">#REF!</definedName>
    <definedName name="PAGEUA" localSheetId="2">#REF!</definedName>
    <definedName name="PAGEUA">#REF!</definedName>
    <definedName name="PAGEUB" localSheetId="5">#REF!</definedName>
    <definedName name="PAGEUB" localSheetId="2">#REF!</definedName>
    <definedName name="PAGEUB">#REF!</definedName>
    <definedName name="PAGEV" localSheetId="5">#REF!</definedName>
    <definedName name="PAGEV" localSheetId="2">#REF!</definedName>
    <definedName name="PAGEV">#REF!</definedName>
    <definedName name="PAGEW" localSheetId="5">#REF!</definedName>
    <definedName name="PAGEW" localSheetId="2">#REF!</definedName>
    <definedName name="PAGEW">#REF!</definedName>
    <definedName name="PAGEX" localSheetId="5">#REF!</definedName>
    <definedName name="PAGEX" localSheetId="6">#REF!</definedName>
    <definedName name="PAGEX" localSheetId="8">#REF!</definedName>
    <definedName name="PAGEX" localSheetId="2">#REF!</definedName>
    <definedName name="PAGEX">#REF!</definedName>
    <definedName name="PAGEY" localSheetId="5">#REF!</definedName>
    <definedName name="PAGEY" localSheetId="2">#REF!</definedName>
    <definedName name="PAGEY">#REF!</definedName>
    <definedName name="PAGEZ" localSheetId="5">#REF!</definedName>
    <definedName name="PAGEZ" localSheetId="6">#REF!</definedName>
    <definedName name="PAGEZ" localSheetId="8">#REF!</definedName>
    <definedName name="PAGEZ" localSheetId="2">#REF!</definedName>
    <definedName name="PAGEZ">#REF!</definedName>
    <definedName name="PGALoad">[15]Inputs!$A$4:$BZ$19</definedName>
    <definedName name="Pipeline">[4]Deals!$AB$1:$AB$65536</definedName>
    <definedName name="PPRev60_EntryLookup" localSheetId="5">INDEX('[5]Rev Summary'!$F$836:$F$837,2):'[5]Rev Summary'!$F$875</definedName>
    <definedName name="PPRev60_EntryLookup">INDEX('[5]Rev Summary'!$F$836:$F$837,2):'[5]Rev Summary'!$F$875</definedName>
    <definedName name="Prices">'[16]Index Prices'!$A$4:$E$84</definedName>
    <definedName name="_xlnm.Print_Area" localSheetId="9">'Amortization Calculation'!$A$1:$H$67</definedName>
    <definedName name="_xlnm.Print_Area" localSheetId="5">Commodity!$A$1:$M$54</definedName>
    <definedName name="_xlnm.Print_Area" localSheetId="10">'Conversion Factor'!$A$1:$E$36</definedName>
    <definedName name="_xlnm.Print_Area" localSheetId="6">'Demand '!$A$1:$I$33</definedName>
    <definedName name="_xlnm.Print_Area" localSheetId="11">'For Cover Letter'!$E$24:$K$34</definedName>
    <definedName name="_xlnm.Print_Area" localSheetId="4">'Input '!$A$1:$O$56</definedName>
    <definedName name="_xlnm.Print_Area" localSheetId="8">'Input - Amortization Balances'!$B$1:$F$26</definedName>
    <definedName name="_xlnm.Print_Area" localSheetId="7">'Input - Demand Contracts'!$A$1:$F$28</definedName>
    <definedName name="_xlnm.Print_Area" localSheetId="2">'Rate Schedule Change 150 '!$A$1:$N$30</definedName>
    <definedName name="_xlnm.Print_Area" localSheetId="1">'Total Revenue Change'!$A$1:$I$27</definedName>
    <definedName name="print55" localSheetId="5">#REF!</definedName>
    <definedName name="print55">#REF!</definedName>
    <definedName name="RELEASES" localSheetId="5">#REF!</definedName>
    <definedName name="RELEASES" localSheetId="2">#REF!</definedName>
    <definedName name="RELEASES">#REF!</definedName>
    <definedName name="RESCHARGE" localSheetId="5">#REF!</definedName>
    <definedName name="RESCHARGE" localSheetId="6">#REF!</definedName>
    <definedName name="RESCHARGE" localSheetId="2">#REF!</definedName>
    <definedName name="RESCHARGE">#REF!</definedName>
    <definedName name="RevM" localSheetId="5">#REF!</definedName>
    <definedName name="RevM">#REF!</definedName>
    <definedName name="revsens" localSheetId="5">'[17]General Inputs'!$D$10</definedName>
    <definedName name="revsens">'[17]General Inputs'!$D$10</definedName>
    <definedName name="RevY" localSheetId="5">#REF!</definedName>
    <definedName name="RevY">#REF!</definedName>
    <definedName name="rngLoad" localSheetId="4">CHOOSE('Input '!$A$3,LoadBySch,PGALoad)</definedName>
    <definedName name="RptDate" localSheetId="5">#REF!</definedName>
    <definedName name="RptDate">#REF!</definedName>
    <definedName name="s" localSheetId="5">#REF!</definedName>
    <definedName name="s">#REF!</definedName>
    <definedName name="Sheet1_DataTable" localSheetId="5">#REF!</definedName>
    <definedName name="Sheet1_DataTable" localSheetId="2">#REF!</definedName>
    <definedName name="Sheet1_DataTable">#REF!</definedName>
    <definedName name="SPREADSHEET_DOCUMENTATION" localSheetId="5">#REF!</definedName>
    <definedName name="SPREADSHEET_DOCUMENTATION">#REF!</definedName>
    <definedName name="Summary" localSheetId="5">#REF!</definedName>
    <definedName name="Summary" localSheetId="2">#REF!</definedName>
    <definedName name="Summary">#REF!</definedName>
    <definedName name="Summary_of_Off_system_Sales" localSheetId="5">'[3]Oregon Gas Costs - 1999'!#REF!</definedName>
    <definedName name="Summary_of_Off_system_Sales">'[3]Oregon Gas Costs - 1999'!#REF!</definedName>
    <definedName name="TaxRev60_EntryLookup" localSheetId="5">INDEX('[5]Rev Summary'!$F$176:$F$177,2):'[5]Rev Summary'!$F$215</definedName>
    <definedName name="TaxRev60_EntryLookup">INDEX('[5]Rev Summary'!$F$176:$F$177,2):'[5]Rev Summary'!$F$215</definedName>
    <definedName name="Therms_Each" localSheetId="5">'[18]Space Heat 5090'!$K$3</definedName>
    <definedName name="Therms_Each">'[18]Space Heat 5090'!$K$3</definedName>
    <definedName name="Thru">[4]Deals!$Z$1:$Z$65536</definedName>
    <definedName name="Trans">[4]Deals!$A$1:$A$65536</definedName>
    <definedName name="TransDate">[4]Deals!$E$1:$E$65536</definedName>
    <definedName name="Transportation_Costs" localSheetId="5">#REF!</definedName>
    <definedName name="Transportation_Costs">#REF!</definedName>
    <definedName name="UpstreamBA">[4]Deals!$AI$1:$AI$65536</definedName>
    <definedName name="UpstreamContract">[4]Deals!$AH$1:$AH$65536</definedName>
    <definedName name="UpstreamPointName">[4]Deals!$AF$1:$AF$65536</definedName>
    <definedName name="UpstreamPointNo">[4]Deals!$AG$1:$AG$65536</definedName>
    <definedName name="Utility" localSheetId="5">[5]Setup!$B$1</definedName>
    <definedName name="Utility">[5]Setup!$B$1</definedName>
    <definedName name="Version" localSheetId="5">#REF!</definedName>
    <definedName name="Version">#REF!</definedName>
    <definedName name="WA_Elec" localSheetId="5">#REF!</definedName>
    <definedName name="WA_Elec" localSheetId="10">[9]DebtCalc!#REF!</definedName>
    <definedName name="WA_Elec" localSheetId="2">#REF!</definedName>
    <definedName name="WA_Elec">#REF!</definedName>
    <definedName name="WA_Gas" localSheetId="5">#REF!</definedName>
    <definedName name="WA_Gas" localSheetId="2">#REF!</definedName>
    <definedName name="WA_Gas">#REF!</definedName>
    <definedName name="wa_revsens" localSheetId="5">'[17]General Inputs'!$E$10</definedName>
    <definedName name="wa_revsens">'[17]General Inputs'!$E$10</definedName>
    <definedName name="Year1" localSheetId="5">[5]Setup!$B$2</definedName>
    <definedName name="Year1">[5]Setup!$B$2</definedName>
  </definedNames>
  <calcPr calcId="152511" fullPrecision="0"/>
</workbook>
</file>

<file path=xl/calcChain.xml><?xml version="1.0" encoding="utf-8"?>
<calcChain xmlns="http://schemas.openxmlformats.org/spreadsheetml/2006/main">
  <c r="E17" i="55" l="1"/>
  <c r="F16" i="44"/>
  <c r="M28" i="50"/>
  <c r="E31" i="55"/>
  <c r="F5" i="26"/>
  <c r="I3" i="43"/>
  <c r="M25" i="50"/>
  <c r="G28" i="34" l="1"/>
  <c r="G20" i="34"/>
  <c r="G22" i="34" s="1"/>
  <c r="G26" i="34" s="1"/>
  <c r="M33" i="50" l="1"/>
  <c r="C10" i="26" l="1"/>
  <c r="E23" i="43" l="1"/>
  <c r="N14" i="42"/>
  <c r="N21" i="42"/>
  <c r="M29" i="42"/>
  <c r="M28" i="42"/>
  <c r="M21" i="42"/>
  <c r="M14" i="42"/>
  <c r="I18" i="43"/>
  <c r="D12" i="43"/>
  <c r="I30" i="43"/>
  <c r="I32" i="43" l="1"/>
  <c r="I34" i="43" s="1"/>
  <c r="E11" i="44" l="1"/>
  <c r="F22" i="44" l="1"/>
  <c r="E22" i="44"/>
  <c r="D22" i="44"/>
  <c r="F21" i="44"/>
  <c r="E21" i="44"/>
  <c r="D21" i="44"/>
  <c r="F20" i="44"/>
  <c r="E20" i="44"/>
  <c r="D10" i="43" l="1"/>
  <c r="M12" i="42" l="1"/>
  <c r="D19" i="43" l="1"/>
  <c r="D18" i="43"/>
  <c r="V19" i="51" l="1"/>
  <c r="V18" i="51"/>
  <c r="V16" i="51"/>
  <c r="H11" i="55" l="1"/>
  <c r="G11" i="55"/>
  <c r="G31" i="51"/>
  <c r="G30" i="51"/>
  <c r="H12" i="55" s="1"/>
  <c r="G27" i="51"/>
  <c r="G26" i="51"/>
  <c r="H18" i="55" l="1"/>
  <c r="H25" i="55" s="1"/>
  <c r="M17" i="42"/>
  <c r="E28" i="55" l="1"/>
  <c r="G9" i="50" l="1"/>
  <c r="J9" i="50"/>
  <c r="L9" i="50"/>
  <c r="Q23" i="20" l="1"/>
  <c r="C45" i="20" l="1"/>
  <c r="C46" i="20"/>
  <c r="C47" i="20" s="1"/>
  <c r="C54" i="20" s="1"/>
  <c r="D45" i="20" l="1"/>
  <c r="D47" i="20" s="1"/>
  <c r="E45" i="20"/>
  <c r="E47" i="20" s="1"/>
  <c r="D46" i="20"/>
  <c r="E46" i="20"/>
  <c r="C26" i="20" l="1"/>
  <c r="C25" i="20"/>
  <c r="O8" i="20"/>
  <c r="F13" i="44" l="1"/>
  <c r="I13" i="44" s="1"/>
  <c r="D28" i="55"/>
  <c r="I11" i="55"/>
  <c r="E27" i="55"/>
  <c r="D27" i="55"/>
  <c r="H28" i="55"/>
  <c r="G22" i="55"/>
  <c r="G14" i="55"/>
  <c r="G21" i="55" s="1"/>
  <c r="G28" i="55" s="1"/>
  <c r="I14" i="55"/>
  <c r="H20" i="55"/>
  <c r="H27" i="55" s="1"/>
  <c r="G13" i="55"/>
  <c r="G20" i="55" s="1"/>
  <c r="G27" i="55" s="1"/>
  <c r="H19" i="55"/>
  <c r="H26" i="55" s="1"/>
  <c r="G12" i="55"/>
  <c r="G19" i="55" s="1"/>
  <c r="G26" i="55" s="1"/>
  <c r="G18" i="55"/>
  <c r="G25" i="55" s="1"/>
  <c r="A11" i="55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H10" i="55"/>
  <c r="G10" i="55"/>
  <c r="G17" i="55" s="1"/>
  <c r="G24" i="55" s="1"/>
  <c r="L22" i="42"/>
  <c r="L11" i="42"/>
  <c r="L18" i="42" s="1"/>
  <c r="L25" i="42" s="1"/>
  <c r="L12" i="42"/>
  <c r="L19" i="42" s="1"/>
  <c r="L26" i="42" s="1"/>
  <c r="L13" i="42"/>
  <c r="L20" i="42" s="1"/>
  <c r="L27" i="42" s="1"/>
  <c r="L14" i="42"/>
  <c r="L21" i="42" s="1"/>
  <c r="L28" i="42" s="1"/>
  <c r="L10" i="42"/>
  <c r="L17" i="42" s="1"/>
  <c r="L24" i="42" s="1"/>
  <c r="M13" i="42"/>
  <c r="M20" i="42" s="1"/>
  <c r="M27" i="42" s="1"/>
  <c r="M11" i="42"/>
  <c r="M19" i="42"/>
  <c r="M26" i="42" s="1"/>
  <c r="M10" i="42"/>
  <c r="M24" i="42" s="1"/>
  <c r="H15" i="55" l="1"/>
  <c r="H22" i="55" s="1"/>
  <c r="H29" i="55" s="1"/>
  <c r="H17" i="55"/>
  <c r="H24" i="55" s="1"/>
  <c r="I10" i="55"/>
  <c r="I12" i="55"/>
  <c r="I21" i="55"/>
  <c r="I28" i="55" s="1"/>
  <c r="E12" i="44" s="1"/>
  <c r="I13" i="55"/>
  <c r="M15" i="42"/>
  <c r="M22" i="42" s="1"/>
  <c r="M18" i="42"/>
  <c r="M25" i="42" s="1"/>
  <c r="J11" i="42"/>
  <c r="N11" i="42" s="1"/>
  <c r="J12" i="42"/>
  <c r="N12" i="42" s="1"/>
  <c r="J13" i="42"/>
  <c r="N13" i="42" s="1"/>
  <c r="J14" i="42"/>
  <c r="J10" i="42"/>
  <c r="N10" i="42" s="1"/>
  <c r="G11" i="42"/>
  <c r="G12" i="42"/>
  <c r="G13" i="42"/>
  <c r="G14" i="42"/>
  <c r="G10" i="42"/>
  <c r="I15" i="55" l="1"/>
  <c r="D19" i="44" s="1"/>
  <c r="N15" i="42"/>
  <c r="E20" i="34" l="1"/>
  <c r="E22" i="34" s="1"/>
  <c r="E26" i="34" s="1"/>
  <c r="E28" i="34" l="1"/>
  <c r="I20" i="55" l="1"/>
  <c r="I27" i="55" l="1"/>
  <c r="C15" i="49"/>
  <c r="C9" i="49"/>
  <c r="N49" i="49"/>
  <c r="C17" i="49" s="1"/>
  <c r="N48" i="49"/>
  <c r="N47" i="49"/>
  <c r="C13" i="49" s="1"/>
  <c r="C50" i="49"/>
  <c r="D50" i="49"/>
  <c r="E50" i="49"/>
  <c r="F50" i="49"/>
  <c r="G50" i="49"/>
  <c r="H50" i="49"/>
  <c r="I50" i="49"/>
  <c r="J50" i="49"/>
  <c r="K50" i="49"/>
  <c r="L50" i="49"/>
  <c r="M50" i="49"/>
  <c r="B50" i="49"/>
  <c r="C39" i="49"/>
  <c r="D39" i="49"/>
  <c r="E39" i="49"/>
  <c r="F39" i="49"/>
  <c r="G39" i="49"/>
  <c r="H39" i="49"/>
  <c r="I39" i="49"/>
  <c r="J39" i="49"/>
  <c r="K39" i="49"/>
  <c r="L39" i="49"/>
  <c r="M39" i="49"/>
  <c r="N39" i="49"/>
  <c r="B39" i="49"/>
  <c r="N38" i="49"/>
  <c r="C7" i="49" s="1"/>
  <c r="N37" i="49"/>
  <c r="N50" i="49" l="1"/>
  <c r="N52" i="49" s="1"/>
  <c r="D22" i="39"/>
  <c r="E14" i="39" l="1"/>
  <c r="E13" i="39"/>
  <c r="E22" i="39" l="1"/>
  <c r="K25" i="20" l="1"/>
  <c r="L25" i="20"/>
  <c r="M25" i="20"/>
  <c r="N25" i="20"/>
  <c r="K26" i="20"/>
  <c r="K27" i="20" s="1"/>
  <c r="L26" i="20"/>
  <c r="L27" i="20" s="1"/>
  <c r="M26" i="20"/>
  <c r="M27" i="20" s="1"/>
  <c r="N26" i="20"/>
  <c r="J25" i="20"/>
  <c r="J26" i="20"/>
  <c r="I26" i="20"/>
  <c r="I25" i="20"/>
  <c r="D25" i="20"/>
  <c r="E25" i="20"/>
  <c r="F25" i="20"/>
  <c r="G25" i="20"/>
  <c r="H25" i="20"/>
  <c r="D26" i="20"/>
  <c r="E26" i="20"/>
  <c r="F26" i="20"/>
  <c r="G26" i="20"/>
  <c r="H26" i="20"/>
  <c r="I27" i="20" l="1"/>
  <c r="N27" i="20"/>
  <c r="F27" i="20"/>
  <c r="H27" i="20"/>
  <c r="D27" i="20"/>
  <c r="G27" i="20"/>
  <c r="O25" i="20"/>
  <c r="O26" i="20"/>
  <c r="E27" i="20"/>
  <c r="C27" i="20"/>
  <c r="J27" i="20"/>
  <c r="O23" i="20" l="1"/>
  <c r="O22" i="20"/>
  <c r="F45" i="20" l="1"/>
  <c r="G45" i="20"/>
  <c r="H45" i="20"/>
  <c r="I45" i="20"/>
  <c r="J45" i="20"/>
  <c r="K45" i="20"/>
  <c r="L45" i="20"/>
  <c r="M45" i="20"/>
  <c r="N45" i="20"/>
  <c r="O14" i="20" l="1"/>
  <c r="C17" i="20" l="1"/>
  <c r="B13" i="26" l="1"/>
  <c r="B14" i="26"/>
  <c r="B15" i="26"/>
  <c r="B16" i="26"/>
  <c r="B17" i="26"/>
  <c r="B18" i="26"/>
  <c r="B19" i="26"/>
  <c r="B20" i="26"/>
  <c r="B21" i="26"/>
  <c r="B22" i="26"/>
  <c r="B23" i="26"/>
  <c r="B12" i="26"/>
  <c r="E17" i="49" l="1"/>
  <c r="E15" i="49"/>
  <c r="E13" i="49"/>
  <c r="E9" i="49"/>
  <c r="T21" i="51" l="1"/>
  <c r="F15" i="49" l="1"/>
  <c r="F13" i="49"/>
  <c r="I28" i="42" l="1"/>
  <c r="O46" i="20" l="1"/>
  <c r="B31" i="26"/>
  <c r="B32" i="26"/>
  <c r="B33" i="26"/>
  <c r="B34" i="26"/>
  <c r="B35" i="26"/>
  <c r="B36" i="26"/>
  <c r="B37" i="26"/>
  <c r="B38" i="26"/>
  <c r="B39" i="26"/>
  <c r="B40" i="26"/>
  <c r="B41" i="26"/>
  <c r="B30" i="26"/>
  <c r="H20" i="50" l="1"/>
  <c r="H19" i="50"/>
  <c r="H18" i="50"/>
  <c r="H17" i="50"/>
  <c r="H16" i="50"/>
  <c r="H15" i="50"/>
  <c r="H14" i="50"/>
  <c r="H13" i="50"/>
  <c r="H12" i="50"/>
  <c r="H11" i="50"/>
  <c r="H10" i="50"/>
  <c r="H9" i="50"/>
  <c r="H21" i="50" l="1"/>
  <c r="A8" i="49" l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C8" i="49"/>
  <c r="A13" i="39"/>
  <c r="F7" i="49" l="1"/>
  <c r="F17" i="49"/>
  <c r="F9" i="49"/>
  <c r="C11" i="49"/>
  <c r="AC9" i="49"/>
  <c r="AC19" i="49"/>
  <c r="AC11" i="49"/>
  <c r="C19" i="49"/>
  <c r="F19" i="49" l="1"/>
  <c r="F11" i="49"/>
  <c r="AC23" i="49"/>
  <c r="C21" i="49"/>
  <c r="C23" i="49" s="1"/>
  <c r="AC13" i="49"/>
  <c r="C32" i="20"/>
  <c r="I9" i="50" s="1"/>
  <c r="F21" i="49" l="1"/>
  <c r="F23" i="49" s="1"/>
  <c r="AC25" i="49"/>
  <c r="B59" i="26"/>
  <c r="B49" i="26"/>
  <c r="B50" i="26"/>
  <c r="B51" i="26"/>
  <c r="B52" i="26"/>
  <c r="B53" i="26"/>
  <c r="B54" i="26"/>
  <c r="B55" i="26"/>
  <c r="B56" i="26"/>
  <c r="B57" i="26"/>
  <c r="B58" i="26"/>
  <c r="B48" i="26"/>
  <c r="H14" i="44" l="1"/>
  <c r="A13" i="43" l="1"/>
  <c r="A14" i="43" s="1"/>
  <c r="A15" i="43" s="1"/>
  <c r="A16" i="43" s="1"/>
  <c r="A17" i="43" s="1"/>
  <c r="A10" i="43" s="1"/>
  <c r="A18" i="43" s="1"/>
  <c r="A19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14" i="39"/>
  <c r="A16" i="39" s="1"/>
  <c r="A17" i="39" s="1"/>
  <c r="A18" i="39" s="1"/>
  <c r="A19" i="39" s="1"/>
  <c r="A20" i="39" s="1"/>
  <c r="A22" i="39" s="1"/>
  <c r="A11" i="42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9" i="44"/>
  <c r="A10" i="44" s="1"/>
  <c r="A11" i="44" s="1"/>
  <c r="A12" i="44" s="1"/>
  <c r="A13" i="44" s="1"/>
  <c r="A14" i="44" s="1"/>
  <c r="A15" i="44" s="1"/>
  <c r="F20" i="39" l="1"/>
  <c r="F19" i="39"/>
  <c r="F18" i="39"/>
  <c r="F17" i="39"/>
  <c r="F16" i="39"/>
  <c r="F24" i="39" s="1"/>
  <c r="H16" i="39" s="1"/>
  <c r="F14" i="39"/>
  <c r="F13" i="39"/>
  <c r="F12" i="39"/>
  <c r="I23" i="43"/>
  <c r="F25" i="39" l="1"/>
  <c r="F64" i="26"/>
  <c r="H21" i="42"/>
  <c r="E21" i="42"/>
  <c r="D17" i="20"/>
  <c r="D34" i="20" s="1"/>
  <c r="E17" i="20"/>
  <c r="E34" i="20" s="1"/>
  <c r="F17" i="20"/>
  <c r="F34" i="20" s="1"/>
  <c r="G17" i="20"/>
  <c r="G34" i="20" s="1"/>
  <c r="H17" i="20"/>
  <c r="H34" i="20" s="1"/>
  <c r="I17" i="20"/>
  <c r="I34" i="20" s="1"/>
  <c r="J17" i="20"/>
  <c r="J34" i="20" s="1"/>
  <c r="K17" i="20"/>
  <c r="K34" i="20" s="1"/>
  <c r="L17" i="20"/>
  <c r="L34" i="20" s="1"/>
  <c r="M17" i="20"/>
  <c r="M34" i="20" s="1"/>
  <c r="N17" i="20"/>
  <c r="N34" i="20" s="1"/>
  <c r="C34" i="20"/>
  <c r="F26" i="39" l="1"/>
  <c r="H28" i="42"/>
  <c r="F28" i="42" l="1"/>
  <c r="E28" i="42"/>
  <c r="J28" i="42"/>
  <c r="J21" i="42"/>
  <c r="N28" i="42" s="1"/>
  <c r="D12" i="44" s="1"/>
  <c r="F12" i="44" s="1"/>
  <c r="I12" i="44" s="1"/>
  <c r="G21" i="42"/>
  <c r="G28" i="42" l="1"/>
  <c r="D15" i="43" l="1"/>
  <c r="H16" i="43" l="1"/>
  <c r="E16" i="43"/>
  <c r="G16" i="43"/>
  <c r="F16" i="43"/>
  <c r="I16" i="43"/>
  <c r="D16" i="43" l="1"/>
  <c r="E28" i="26" l="1"/>
  <c r="E46" i="26" s="1"/>
  <c r="D11" i="20" l="1"/>
  <c r="E11" i="20"/>
  <c r="F11" i="20"/>
  <c r="G11" i="20"/>
  <c r="H11" i="20"/>
  <c r="I11" i="20"/>
  <c r="J11" i="20"/>
  <c r="K11" i="20"/>
  <c r="L11" i="20"/>
  <c r="M11" i="20"/>
  <c r="N11" i="20"/>
  <c r="C11" i="20"/>
  <c r="C59" i="26" l="1"/>
  <c r="C58" i="26"/>
  <c r="C57" i="26"/>
  <c r="C56" i="26"/>
  <c r="C55" i="26"/>
  <c r="C54" i="26"/>
  <c r="C53" i="26"/>
  <c r="C52" i="26"/>
  <c r="C51" i="26"/>
  <c r="C50" i="26"/>
  <c r="C49" i="26"/>
  <c r="C48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O9" i="20"/>
  <c r="C23" i="26"/>
  <c r="C22" i="26"/>
  <c r="C21" i="26"/>
  <c r="C20" i="26"/>
  <c r="C19" i="26"/>
  <c r="C18" i="26"/>
  <c r="C17" i="26"/>
  <c r="C16" i="26"/>
  <c r="C15" i="26"/>
  <c r="C14" i="26"/>
  <c r="C13" i="26"/>
  <c r="C12" i="26"/>
  <c r="F46" i="26"/>
  <c r="C46" i="26" s="1"/>
  <c r="D19" i="55" s="1"/>
  <c r="F28" i="26"/>
  <c r="C28" i="26" s="1"/>
  <c r="D18" i="55" s="1"/>
  <c r="F10" i="26"/>
  <c r="C14" i="50"/>
  <c r="D25" i="55" l="1"/>
  <c r="E18" i="55"/>
  <c r="E25" i="55" s="1"/>
  <c r="D17" i="55"/>
  <c r="D26" i="55"/>
  <c r="E19" i="55"/>
  <c r="E26" i="55" s="1"/>
  <c r="F63" i="26"/>
  <c r="B9" i="50"/>
  <c r="C9" i="50"/>
  <c r="F12" i="43"/>
  <c r="C24" i="26"/>
  <c r="C42" i="26"/>
  <c r="C60" i="26"/>
  <c r="E24" i="55" l="1"/>
  <c r="D24" i="55"/>
  <c r="J17" i="51"/>
  <c r="I18" i="55"/>
  <c r="I25" i="55" s="1"/>
  <c r="E9" i="44" s="1"/>
  <c r="J19" i="51"/>
  <c r="I19" i="55"/>
  <c r="I26" i="55" s="1"/>
  <c r="E10" i="44" s="1"/>
  <c r="D10" i="26"/>
  <c r="G10" i="26"/>
  <c r="G28" i="26"/>
  <c r="G46" i="26"/>
  <c r="J15" i="51" l="1"/>
  <c r="J16" i="51" s="1"/>
  <c r="I17" i="55"/>
  <c r="D28" i="26"/>
  <c r="D46" i="26"/>
  <c r="D40" i="26"/>
  <c r="D21" i="26"/>
  <c r="D19" i="26"/>
  <c r="D13" i="26"/>
  <c r="D22" i="26"/>
  <c r="D23" i="26"/>
  <c r="D15" i="26"/>
  <c r="D20" i="26"/>
  <c r="D16" i="26"/>
  <c r="D14" i="26"/>
  <c r="D17" i="26"/>
  <c r="D18" i="26"/>
  <c r="D12" i="26"/>
  <c r="D49" i="26"/>
  <c r="D51" i="26"/>
  <c r="D53" i="26"/>
  <c r="D54" i="26"/>
  <c r="D55" i="26"/>
  <c r="D30" i="26"/>
  <c r="E30" i="26" s="1"/>
  <c r="F30" i="26" s="1"/>
  <c r="D32" i="26"/>
  <c r="D41" i="26"/>
  <c r="D34" i="26"/>
  <c r="D31" i="26"/>
  <c r="D33" i="26"/>
  <c r="D36" i="26"/>
  <c r="D39" i="26"/>
  <c r="D37" i="26"/>
  <c r="D38" i="26"/>
  <c r="D35" i="26"/>
  <c r="D57" i="26"/>
  <c r="D56" i="26"/>
  <c r="D48" i="26"/>
  <c r="D59" i="26"/>
  <c r="D52" i="26"/>
  <c r="D50" i="26"/>
  <c r="D58" i="26"/>
  <c r="I24" i="55" l="1"/>
  <c r="E8" i="44" s="1"/>
  <c r="E14" i="44" s="1"/>
  <c r="I22" i="55"/>
  <c r="E31" i="26"/>
  <c r="F31" i="26" s="1"/>
  <c r="E32" i="26" s="1"/>
  <c r="F32" i="26" s="1"/>
  <c r="E33" i="26" s="1"/>
  <c r="F33" i="26" s="1"/>
  <c r="D60" i="26"/>
  <c r="D42" i="26"/>
  <c r="E48" i="26"/>
  <c r="F48" i="26" s="1"/>
  <c r="E49" i="26" s="1"/>
  <c r="F49" i="26" s="1"/>
  <c r="E50" i="26" s="1"/>
  <c r="F50" i="26" s="1"/>
  <c r="E51" i="26" s="1"/>
  <c r="F51" i="26" s="1"/>
  <c r="I29" i="55" l="1"/>
  <c r="D23" i="44" s="1"/>
  <c r="E19" i="44"/>
  <c r="E52" i="26"/>
  <c r="F52" i="26" s="1"/>
  <c r="E34" i="26"/>
  <c r="F34" i="26" s="1"/>
  <c r="E23" i="44" l="1"/>
  <c r="F19" i="44"/>
  <c r="F23" i="44" s="1"/>
  <c r="E53" i="26"/>
  <c r="F53" i="26" s="1"/>
  <c r="E35" i="26"/>
  <c r="F35" i="26" s="1"/>
  <c r="E54" i="26" l="1"/>
  <c r="F54" i="26" s="1"/>
  <c r="E36" i="26"/>
  <c r="F36" i="26" l="1"/>
  <c r="E37" i="26" s="1"/>
  <c r="F37" i="26" s="1"/>
  <c r="E55" i="26"/>
  <c r="F55" i="26" s="1"/>
  <c r="E56" i="26" l="1"/>
  <c r="F56" i="26" s="1"/>
  <c r="E38" i="26"/>
  <c r="F38" i="26" s="1"/>
  <c r="E57" i="26" l="1"/>
  <c r="F57" i="26" s="1"/>
  <c r="E39" i="26"/>
  <c r="F39" i="26" s="1"/>
  <c r="E58" i="26" l="1"/>
  <c r="F58" i="26" s="1"/>
  <c r="E40" i="26"/>
  <c r="F40" i="26" s="1"/>
  <c r="E59" i="26" l="1"/>
  <c r="E41" i="26"/>
  <c r="F59" i="26" l="1"/>
  <c r="E60" i="26"/>
  <c r="F41" i="26"/>
  <c r="E42" i="26"/>
  <c r="F42" i="26" l="1"/>
  <c r="F60" i="26"/>
  <c r="D32" i="20" l="1"/>
  <c r="I10" i="50" s="1"/>
  <c r="E32" i="20"/>
  <c r="I11" i="50" s="1"/>
  <c r="F32" i="20"/>
  <c r="I12" i="50" s="1"/>
  <c r="G32" i="20"/>
  <c r="I13" i="50" s="1"/>
  <c r="H32" i="20"/>
  <c r="I14" i="50" s="1"/>
  <c r="I32" i="20"/>
  <c r="I15" i="50" s="1"/>
  <c r="J32" i="20"/>
  <c r="I16" i="50" s="1"/>
  <c r="K32" i="20"/>
  <c r="I17" i="50" s="1"/>
  <c r="L32" i="20"/>
  <c r="I18" i="50" s="1"/>
  <c r="M32" i="20"/>
  <c r="I19" i="50" s="1"/>
  <c r="N32" i="20"/>
  <c r="I20" i="50" s="1"/>
  <c r="O31" i="20"/>
  <c r="O51" i="20"/>
  <c r="E12" i="43" l="1"/>
  <c r="O32" i="20"/>
  <c r="I21" i="50" l="1"/>
  <c r="D20" i="43" l="1"/>
  <c r="I19" i="43"/>
  <c r="E19" i="43"/>
  <c r="H19" i="43"/>
  <c r="F19" i="43"/>
  <c r="F24" i="43" s="1"/>
  <c r="F29" i="43" s="1"/>
  <c r="G19" i="43"/>
  <c r="C11" i="50"/>
  <c r="C12" i="50"/>
  <c r="C13" i="50"/>
  <c r="C15" i="50"/>
  <c r="C16" i="50"/>
  <c r="C17" i="50"/>
  <c r="C18" i="50"/>
  <c r="C19" i="50"/>
  <c r="C20" i="50"/>
  <c r="B11" i="50"/>
  <c r="B12" i="50"/>
  <c r="B13" i="50"/>
  <c r="B14" i="50"/>
  <c r="B15" i="50"/>
  <c r="B16" i="50"/>
  <c r="B17" i="50"/>
  <c r="B18" i="50"/>
  <c r="B19" i="50"/>
  <c r="B20" i="50"/>
  <c r="I24" i="43" l="1"/>
  <c r="I29" i="43" s="1"/>
  <c r="I20" i="43"/>
  <c r="I21" i="43" s="1"/>
  <c r="K19" i="43"/>
  <c r="C10" i="50"/>
  <c r="C21" i="50" s="1"/>
  <c r="B10" i="50"/>
  <c r="B21" i="50" s="1"/>
  <c r="E24" i="43"/>
  <c r="E29" i="43" s="1"/>
  <c r="I25" i="43" l="1"/>
  <c r="O27" i="20"/>
  <c r="Q27" i="20" s="1"/>
  <c r="B22" i="50"/>
  <c r="C22" i="50"/>
  <c r="O12" i="20" l="1"/>
  <c r="O10" i="20"/>
  <c r="D13" i="20"/>
  <c r="L10" i="50" s="1"/>
  <c r="E13" i="20"/>
  <c r="L11" i="50" s="1"/>
  <c r="F13" i="20"/>
  <c r="L12" i="50" s="1"/>
  <c r="G13" i="20"/>
  <c r="L13" i="50" s="1"/>
  <c r="H13" i="20"/>
  <c r="L14" i="50" s="1"/>
  <c r="I13" i="20"/>
  <c r="L15" i="50" s="1"/>
  <c r="J13" i="20"/>
  <c r="L16" i="50" s="1"/>
  <c r="K13" i="20"/>
  <c r="L17" i="50" s="1"/>
  <c r="L13" i="20"/>
  <c r="M13" i="20"/>
  <c r="L19" i="50" s="1"/>
  <c r="N13" i="20"/>
  <c r="L20" i="50" s="1"/>
  <c r="C13" i="20"/>
  <c r="G12" i="43" l="1"/>
  <c r="G24" i="43" s="1"/>
  <c r="G29" i="43" s="1"/>
  <c r="H29" i="43"/>
  <c r="H12" i="43"/>
  <c r="L18" i="50"/>
  <c r="L21" i="50" s="1"/>
  <c r="N15" i="20"/>
  <c r="D20" i="50" s="1"/>
  <c r="F20" i="50" s="1"/>
  <c r="L15" i="20"/>
  <c r="D18" i="50" s="1"/>
  <c r="F18" i="50" s="1"/>
  <c r="J15" i="20"/>
  <c r="D16" i="50" s="1"/>
  <c r="F16" i="50" s="1"/>
  <c r="H15" i="20"/>
  <c r="D14" i="50" s="1"/>
  <c r="F14" i="50" s="1"/>
  <c r="F15" i="20"/>
  <c r="D12" i="50" s="1"/>
  <c r="F12" i="50" s="1"/>
  <c r="D15" i="20"/>
  <c r="D10" i="50" s="1"/>
  <c r="M15" i="20"/>
  <c r="D19" i="50" s="1"/>
  <c r="F19" i="50" s="1"/>
  <c r="K15" i="20"/>
  <c r="D17" i="50" s="1"/>
  <c r="F17" i="50" s="1"/>
  <c r="I15" i="20"/>
  <c r="D15" i="50" s="1"/>
  <c r="F15" i="50" s="1"/>
  <c r="G15" i="20"/>
  <c r="D13" i="50" s="1"/>
  <c r="F13" i="50" s="1"/>
  <c r="E15" i="20"/>
  <c r="D11" i="50" s="1"/>
  <c r="C15" i="20"/>
  <c r="D9" i="50" s="1"/>
  <c r="O11" i="20"/>
  <c r="F24" i="49" s="1"/>
  <c r="F25" i="49" s="1"/>
  <c r="F11" i="50" l="1"/>
  <c r="F10" i="50"/>
  <c r="H13" i="43"/>
  <c r="H18" i="43" s="1"/>
  <c r="F9" i="50"/>
  <c r="G13" i="43"/>
  <c r="G18" i="43" s="1"/>
  <c r="F13" i="43"/>
  <c r="F18" i="43" s="1"/>
  <c r="E13" i="43"/>
  <c r="E18" i="43" s="1"/>
  <c r="E20" i="43" s="1"/>
  <c r="E21" i="43" s="1"/>
  <c r="M46" i="20"/>
  <c r="N46" i="20"/>
  <c r="J46" i="20"/>
  <c r="I46" i="20"/>
  <c r="L46" i="20"/>
  <c r="O13" i="20"/>
  <c r="F23" i="43" l="1"/>
  <c r="F25" i="43" s="1"/>
  <c r="F30" i="43" s="1"/>
  <c r="F20" i="43"/>
  <c r="F21" i="43" s="1"/>
  <c r="H23" i="43"/>
  <c r="H25" i="43" s="1"/>
  <c r="H30" i="43" s="1"/>
  <c r="H20" i="43"/>
  <c r="H21" i="43" s="1"/>
  <c r="G23" i="43"/>
  <c r="G20" i="43"/>
  <c r="G21" i="43" s="1"/>
  <c r="E28" i="43"/>
  <c r="K18" i="43"/>
  <c r="D13" i="43"/>
  <c r="K46" i="20"/>
  <c r="H46" i="20"/>
  <c r="E20" i="50"/>
  <c r="G20" i="50" s="1"/>
  <c r="E19" i="50"/>
  <c r="E18" i="50"/>
  <c r="E17" i="50"/>
  <c r="E16" i="50"/>
  <c r="E15" i="50"/>
  <c r="E14" i="50"/>
  <c r="A8" i="20"/>
  <c r="A9" i="20" s="1"/>
  <c r="A10" i="20" s="1"/>
  <c r="A11" i="20" s="1"/>
  <c r="A12" i="20" s="1"/>
  <c r="A13" i="20" s="1"/>
  <c r="A14" i="20" s="1"/>
  <c r="A15" i="20" s="1"/>
  <c r="A16" i="20" s="1"/>
  <c r="H28" i="43" l="1"/>
  <c r="H20" i="42"/>
  <c r="H27" i="42" s="1"/>
  <c r="H21" i="51" s="1"/>
  <c r="H22" i="51" s="1"/>
  <c r="H32" i="43"/>
  <c r="H34" i="43" s="1"/>
  <c r="E20" i="42"/>
  <c r="E27" i="42" s="1"/>
  <c r="H18" i="42"/>
  <c r="H25" i="42" s="1"/>
  <c r="H17" i="51" s="1"/>
  <c r="H18" i="51" s="1"/>
  <c r="F32" i="43"/>
  <c r="F34" i="43" s="1"/>
  <c r="E18" i="42"/>
  <c r="F28" i="43"/>
  <c r="E25" i="43"/>
  <c r="E30" i="43" s="1"/>
  <c r="G16" i="50"/>
  <c r="G17" i="50"/>
  <c r="G14" i="50"/>
  <c r="G18" i="50"/>
  <c r="G15" i="50"/>
  <c r="G19" i="50"/>
  <c r="A17" i="20"/>
  <c r="A18" i="20" s="1"/>
  <c r="A19" i="20" s="1"/>
  <c r="A20" i="20" s="1"/>
  <c r="A21" i="20" s="1"/>
  <c r="H17" i="42" l="1"/>
  <c r="H24" i="42" s="1"/>
  <c r="H15" i="51" s="1"/>
  <c r="H16" i="51" s="1"/>
  <c r="E32" i="43"/>
  <c r="E34" i="43" s="1"/>
  <c r="E25" i="42"/>
  <c r="E17" i="42"/>
  <c r="E24" i="42" s="1"/>
  <c r="E11" i="50" l="1"/>
  <c r="G46" i="20"/>
  <c r="E13" i="50"/>
  <c r="F46" i="20"/>
  <c r="E12" i="50"/>
  <c r="A22" i="20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G13" i="50" l="1"/>
  <c r="G12" i="50"/>
  <c r="G11" i="50"/>
  <c r="E10" i="50"/>
  <c r="G10" i="50" l="1"/>
  <c r="J10" i="50" s="1"/>
  <c r="M10" i="50" s="1"/>
  <c r="A33" i="20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l="1"/>
  <c r="A48" i="20" s="1"/>
  <c r="A49" i="20" s="1"/>
  <c r="A50" i="20" l="1"/>
  <c r="A51" i="20" s="1"/>
  <c r="A52" i="20" s="1"/>
  <c r="A53" i="20" s="1"/>
  <c r="A54" i="20" s="1"/>
  <c r="O15" i="20" l="1"/>
  <c r="J47" i="20" l="1"/>
  <c r="J54" i="20" s="1"/>
  <c r="F47" i="20"/>
  <c r="F54" i="20" s="1"/>
  <c r="M47" i="20" l="1"/>
  <c r="M54" i="20" s="1"/>
  <c r="K47" i="20"/>
  <c r="K54" i="20" s="1"/>
  <c r="I47" i="20"/>
  <c r="I54" i="20" s="1"/>
  <c r="L47" i="20"/>
  <c r="L54" i="20" s="1"/>
  <c r="N47" i="20"/>
  <c r="N54" i="20" s="1"/>
  <c r="H47" i="20"/>
  <c r="H54" i="20" s="1"/>
  <c r="E54" i="20"/>
  <c r="G47" i="20"/>
  <c r="G54" i="20" s="1"/>
  <c r="D54" i="20" l="1"/>
  <c r="O47" i="20"/>
  <c r="D24" i="26"/>
  <c r="E12" i="26"/>
  <c r="F12" i="26" s="1"/>
  <c r="E13" i="26" l="1"/>
  <c r="F13" i="26" s="1"/>
  <c r="E14" i="26" l="1"/>
  <c r="F14" i="26" s="1"/>
  <c r="E15" i="26" l="1"/>
  <c r="F15" i="26" s="1"/>
  <c r="E16" i="26" l="1"/>
  <c r="F16" i="26" s="1"/>
  <c r="E17" i="26" l="1"/>
  <c r="F17" i="26" s="1"/>
  <c r="E18" i="26" l="1"/>
  <c r="F18" i="26" s="1"/>
  <c r="E19" i="26" l="1"/>
  <c r="F19" i="26" s="1"/>
  <c r="E20" i="26" l="1"/>
  <c r="F20" i="26" s="1"/>
  <c r="E21" i="26" l="1"/>
  <c r="F21" i="26" s="1"/>
  <c r="E22" i="26" l="1"/>
  <c r="F22" i="26" s="1"/>
  <c r="E23" i="26" l="1"/>
  <c r="E24" i="26" s="1"/>
  <c r="F23" i="26" l="1"/>
  <c r="F24" i="26" s="1"/>
  <c r="G25" i="43" l="1"/>
  <c r="G30" i="43" s="1"/>
  <c r="G32" i="43" s="1"/>
  <c r="G34" i="43" s="1"/>
  <c r="G28" i="43" l="1"/>
  <c r="E19" i="42" l="1"/>
  <c r="H19" i="42"/>
  <c r="E26" i="42" l="1"/>
  <c r="H26" i="42"/>
  <c r="H19" i="51" s="1"/>
  <c r="H20" i="51" s="1"/>
  <c r="F22" i="39" l="1"/>
  <c r="J11" i="50" l="1"/>
  <c r="M11" i="50" l="1"/>
  <c r="J12" i="50" l="1"/>
  <c r="M12" i="50" l="1"/>
  <c r="J13" i="50"/>
  <c r="M13" i="50" l="1"/>
  <c r="J14" i="50" l="1"/>
  <c r="M14" i="50" l="1"/>
  <c r="J15" i="50" l="1"/>
  <c r="M15" i="50" l="1"/>
  <c r="J16" i="50" l="1"/>
  <c r="M16" i="50" l="1"/>
  <c r="J17" i="50"/>
  <c r="M17" i="50" l="1"/>
  <c r="J18" i="50" l="1"/>
  <c r="M18" i="50" l="1"/>
  <c r="J19" i="50" l="1"/>
  <c r="M19" i="50" l="1"/>
  <c r="D21" i="50"/>
  <c r="F21" i="50"/>
  <c r="C23" i="50" l="1"/>
  <c r="E23" i="50"/>
  <c r="J20" i="50"/>
  <c r="M20" i="50" l="1"/>
  <c r="E9" i="50" l="1"/>
  <c r="E21" i="50" l="1"/>
  <c r="E22" i="50" s="1"/>
  <c r="O54" i="20"/>
  <c r="G21" i="50" l="1"/>
  <c r="G22" i="50" s="1"/>
  <c r="J21" i="50" l="1"/>
  <c r="M21" i="50" s="1"/>
  <c r="M27" i="50" s="1"/>
  <c r="M9" i="50"/>
  <c r="F17" i="42" l="1"/>
  <c r="G17" i="42" s="1"/>
  <c r="I17" i="42" l="1"/>
  <c r="I24" i="42" s="1"/>
  <c r="M35" i="50"/>
  <c r="M36" i="50" s="1"/>
  <c r="I18" i="42"/>
  <c r="J17" i="42"/>
  <c r="N17" i="42" s="1"/>
  <c r="F24" i="42"/>
  <c r="G24" i="42" s="1"/>
  <c r="F18" i="42"/>
  <c r="G15" i="51" l="1"/>
  <c r="I15" i="51" s="1"/>
  <c r="J24" i="42"/>
  <c r="N24" i="42"/>
  <c r="D8" i="44" s="1"/>
  <c r="F8" i="44" s="1"/>
  <c r="F25" i="42"/>
  <c r="G25" i="42" s="1"/>
  <c r="G18" i="42"/>
  <c r="F19" i="42"/>
  <c r="J18" i="42"/>
  <c r="N18" i="42" s="1"/>
  <c r="N25" i="42" s="1"/>
  <c r="D9" i="44" s="1"/>
  <c r="F9" i="44" s="1"/>
  <c r="I9" i="44" s="1"/>
  <c r="I19" i="42"/>
  <c r="I25" i="42"/>
  <c r="G17" i="51" s="1"/>
  <c r="G16" i="51" l="1"/>
  <c r="I17" i="51"/>
  <c r="K17" i="51" s="1"/>
  <c r="I28" i="51" s="1"/>
  <c r="J28" i="51" s="1"/>
  <c r="G18" i="51"/>
  <c r="I18" i="51" s="1"/>
  <c r="K18" i="51" s="1"/>
  <c r="J25" i="42"/>
  <c r="J19" i="42"/>
  <c r="N19" i="42" s="1"/>
  <c r="N26" i="42" s="1"/>
  <c r="D10" i="44" s="1"/>
  <c r="F10" i="44" s="1"/>
  <c r="I10" i="44" s="1"/>
  <c r="I26" i="42"/>
  <c r="G19" i="51" s="1"/>
  <c r="I19" i="51" s="1"/>
  <c r="I20" i="42"/>
  <c r="I27" i="42" s="1"/>
  <c r="G20" i="51" s="1"/>
  <c r="F26" i="42"/>
  <c r="G26" i="42" s="1"/>
  <c r="G19" i="42"/>
  <c r="F20" i="42"/>
  <c r="I16" i="51" l="1"/>
  <c r="K16" i="51" s="1"/>
  <c r="K28" i="51"/>
  <c r="L17" i="51" s="1"/>
  <c r="I29" i="51"/>
  <c r="J29" i="51" s="1"/>
  <c r="I20" i="51"/>
  <c r="G21" i="51"/>
  <c r="I8" i="44"/>
  <c r="J26" i="42"/>
  <c r="G20" i="42"/>
  <c r="F27" i="42"/>
  <c r="G27" i="42" s="1"/>
  <c r="K15" i="51"/>
  <c r="I26" i="51" s="1"/>
  <c r="J20" i="42"/>
  <c r="I27" i="51" l="1"/>
  <c r="J27" i="51" s="1"/>
  <c r="V12" i="51"/>
  <c r="U21" i="51" s="1"/>
  <c r="V21" i="51" s="1"/>
  <c r="V27" i="51" s="1"/>
  <c r="K29" i="51"/>
  <c r="L18" i="51" s="1"/>
  <c r="J26" i="51"/>
  <c r="K26" i="51" s="1"/>
  <c r="L15" i="51" s="1"/>
  <c r="I21" i="51"/>
  <c r="K21" i="51" s="1"/>
  <c r="I32" i="51" s="1"/>
  <c r="J32" i="51" s="1"/>
  <c r="G22" i="51"/>
  <c r="I22" i="51" s="1"/>
  <c r="K22" i="51" s="1"/>
  <c r="I33" i="51" s="1"/>
  <c r="J33" i="51" s="1"/>
  <c r="J27" i="42"/>
  <c r="N20" i="42"/>
  <c r="K27" i="51" l="1"/>
  <c r="L16" i="51" s="1"/>
  <c r="K33" i="51"/>
  <c r="L22" i="51" s="1"/>
  <c r="K32" i="51"/>
  <c r="L21" i="51" s="1"/>
  <c r="N27" i="42"/>
  <c r="D11" i="44" s="1"/>
  <c r="N22" i="42"/>
  <c r="N29" i="42" s="1"/>
  <c r="R21" i="51"/>
  <c r="R23" i="51"/>
  <c r="F11" i="44" l="1"/>
  <c r="D14" i="44"/>
  <c r="V23" i="51"/>
  <c r="K19" i="51" l="1"/>
  <c r="I30" i="51" s="1"/>
  <c r="J30" i="51" s="1"/>
  <c r="I11" i="44"/>
  <c r="F14" i="44"/>
  <c r="I14" i="44" s="1"/>
  <c r="K20" i="51"/>
  <c r="K30" i="51" l="1"/>
  <c r="L19" i="51" s="1"/>
  <c r="I31" i="51"/>
  <c r="J31" i="51" s="1"/>
  <c r="K31" i="51" l="1"/>
  <c r="L20" i="51" s="1"/>
</calcChain>
</file>

<file path=xl/comments1.xml><?xml version="1.0" encoding="utf-8"?>
<comments xmlns="http://schemas.openxmlformats.org/spreadsheetml/2006/main">
  <authors>
    <author>annette brandon</author>
  </authors>
  <commentList>
    <comment ref="D13" authorId="0" shapeId="0">
      <text>
        <r>
          <rPr>
            <b/>
            <sz val="9"/>
            <color indexed="81"/>
            <rFont val="Tahoma"/>
            <charset val="1"/>
          </rPr>
          <t>annette brandon:</t>
        </r>
        <r>
          <rPr>
            <sz val="9"/>
            <color indexed="81"/>
            <rFont val="Tahoma"/>
            <charset val="1"/>
          </rPr>
          <t xml:space="preserve">
No rate for 131 for amortization because there was no customers who were part of the deferral</t>
        </r>
      </text>
    </comment>
  </commentList>
</comments>
</file>

<file path=xl/comments2.xml><?xml version="1.0" encoding="utf-8"?>
<comments xmlns="http://schemas.openxmlformats.org/spreadsheetml/2006/main">
  <authors>
    <author>annette brandon</author>
    <author>Craig Bertholf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rate does not change year to year</t>
        </r>
      </text>
    </comment>
    <comment ref="H24" authorId="1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Schedule 131/132 should not be charged any of the 13% Demand Rate, this rate was removed in 2006.  </t>
        </r>
      </text>
    </comment>
  </commentList>
</comments>
</file>

<file path=xl/sharedStrings.xml><?xml version="1.0" encoding="utf-8"?>
<sst xmlns="http://schemas.openxmlformats.org/spreadsheetml/2006/main" count="431" uniqueCount="270">
  <si>
    <t>Avista Utilities</t>
  </si>
  <si>
    <t>Title</t>
  </si>
  <si>
    <t>Description</t>
  </si>
  <si>
    <t>Page Number</t>
  </si>
  <si>
    <t>PGA COMPONENT CALCULATIONS</t>
  </si>
  <si>
    <t>No.</t>
  </si>
  <si>
    <t>Interest</t>
  </si>
  <si>
    <t>Balance</t>
  </si>
  <si>
    <t>Schedule</t>
  </si>
  <si>
    <t>Amortization</t>
  </si>
  <si>
    <t>Line No.</t>
  </si>
  <si>
    <t>Total</t>
  </si>
  <si>
    <t>Change</t>
  </si>
  <si>
    <t>ANNUAL PGA FILING</t>
  </si>
  <si>
    <t>VOLUME FORECAST</t>
  </si>
  <si>
    <t>Demand Forecast</t>
  </si>
  <si>
    <t>FIRM DEMAND THERMS</t>
  </si>
  <si>
    <t>COMMODITY THERMS (SALES)</t>
  </si>
  <si>
    <t>Fuel</t>
  </si>
  <si>
    <t>TOTAL PURCHASE THERMS</t>
  </si>
  <si>
    <t>COMMODITY</t>
  </si>
  <si>
    <t>Hedges</t>
  </si>
  <si>
    <t>Executed</t>
  </si>
  <si>
    <t>WACOG</t>
  </si>
  <si>
    <t>Aeco</t>
  </si>
  <si>
    <t>Sumas</t>
  </si>
  <si>
    <t>Rockies</t>
  </si>
  <si>
    <t>Basin Weighting</t>
  </si>
  <si>
    <t>Basin-Weighted Index Price</t>
  </si>
  <si>
    <t>Embedded Charges</t>
  </si>
  <si>
    <t>Variable Transportation</t>
  </si>
  <si>
    <t>Gas Cost Calculation (per Therm)</t>
  </si>
  <si>
    <t>Volumes</t>
  </si>
  <si>
    <t>Index Cost</t>
  </si>
  <si>
    <t>RCF:</t>
  </si>
  <si>
    <t>Proposed WACOG without RCF</t>
  </si>
  <si>
    <t>Proposed WACOG with RCF</t>
  </si>
  <si>
    <t>Development of Amortization Rate</t>
  </si>
  <si>
    <t>Rate Schedule 132</t>
  </si>
  <si>
    <t>Commodity Allocation (based on Calendar Volumes)</t>
  </si>
  <si>
    <t>Deferred Exchange Credits</t>
  </si>
  <si>
    <t>AN* System Total Volumes (Th)</t>
  </si>
  <si>
    <t>AN* System Total Dollars ($)</t>
  </si>
  <si>
    <t>AN* Deferred Exchange</t>
  </si>
  <si>
    <t xml:space="preserve">*AN -- Allocated North sum of Washington + Idaho </t>
  </si>
  <si>
    <t>Summary of Changes</t>
  </si>
  <si>
    <t xml:space="preserve">Present   </t>
  </si>
  <si>
    <t xml:space="preserve">Proposed </t>
  </si>
  <si>
    <t>Rate Schedule 131</t>
  </si>
  <si>
    <t>AVISTA UTILITIES</t>
  </si>
  <si>
    <t>Revenue Conversion Factor</t>
  </si>
  <si>
    <t xml:space="preserve">Line </t>
  </si>
  <si>
    <t>Factor</t>
  </si>
  <si>
    <t>Revenues</t>
  </si>
  <si>
    <t>Net Operating Income Before FIT</t>
  </si>
  <si>
    <t>REVENUE CONVERSION FACTOR</t>
  </si>
  <si>
    <t>REVENUE GROSS UP:</t>
  </si>
  <si>
    <t>Proposed Rate</t>
  </si>
  <si>
    <t>Total Gas Cost Rate</t>
  </si>
  <si>
    <t>Current</t>
  </si>
  <si>
    <t>TARRIF CHANGE COMPARISONS</t>
  </si>
  <si>
    <t>Without Revenue Sensitive Costs</t>
  </si>
  <si>
    <t>With Revenue Sensitive Costs</t>
  </si>
  <si>
    <t>OTHER</t>
  </si>
  <si>
    <t>Conversion Factor'!A1</t>
  </si>
  <si>
    <t>% Change</t>
  </si>
  <si>
    <t>State of Washington</t>
  </si>
  <si>
    <t>Rate Schedule 111/112</t>
  </si>
  <si>
    <t>Rate Schedule 121/122</t>
  </si>
  <si>
    <t>Rate Schedule 131/132</t>
  </si>
  <si>
    <t>STATE OF WASHINGTON</t>
  </si>
  <si>
    <t>WA Volumes (Th)</t>
  </si>
  <si>
    <t>WA Dollars ($)</t>
  </si>
  <si>
    <t>WA Deferred Exchange</t>
  </si>
  <si>
    <t>WA System Allocated</t>
  </si>
  <si>
    <t>Schedule 155 - Temporary Refunds/Charges</t>
  </si>
  <si>
    <t>Acct 191000</t>
  </si>
  <si>
    <t>Deferrals</t>
  </si>
  <si>
    <t>Est. Balance</t>
  </si>
  <si>
    <t>(Acct 191010)</t>
  </si>
  <si>
    <t>Spokane County Courthouse</t>
  </si>
  <si>
    <t>St. Lukes</t>
  </si>
  <si>
    <t>Washington Dept of Corrections</t>
  </si>
  <si>
    <t>Schedule 101</t>
  </si>
  <si>
    <t>Schedule 111</t>
  </si>
  <si>
    <t>Schedule 121</t>
  </si>
  <si>
    <t>Schedule 131</t>
  </si>
  <si>
    <t>Schedule 146</t>
  </si>
  <si>
    <t xml:space="preserve">Total </t>
  </si>
  <si>
    <t>AMORTIZATION RATE CALCULATION</t>
  </si>
  <si>
    <t>111/112</t>
  </si>
  <si>
    <t>121/122</t>
  </si>
  <si>
    <t>131/132</t>
  </si>
  <si>
    <t>RCF</t>
  </si>
  <si>
    <t>Rate Schedule 122</t>
  </si>
  <si>
    <t>Amort Rate</t>
  </si>
  <si>
    <t>with RCF</t>
  </si>
  <si>
    <t>Rate Schedule 155</t>
  </si>
  <si>
    <t>Rate Schedule Changes for 150</t>
  </si>
  <si>
    <t>Rate Schedule 146</t>
  </si>
  <si>
    <t>101</t>
  </si>
  <si>
    <t>146</t>
  </si>
  <si>
    <t>Total Estimated Sales Volumes</t>
  </si>
  <si>
    <t>Total Washington Demand Costs</t>
  </si>
  <si>
    <t>60 % Demand Portion (based on volumes)</t>
  </si>
  <si>
    <t>40% Demand Portion (based on Coincident Peak)</t>
  </si>
  <si>
    <t>Proposed Rate without Revenue Conversion</t>
  </si>
  <si>
    <t>(Commodity and Demand)</t>
  </si>
  <si>
    <t>Rate Schedule 150</t>
  </si>
  <si>
    <t>Proposed Rate with Revenue Conversion</t>
  </si>
  <si>
    <t>Demand Gas Cost Calculation</t>
  </si>
  <si>
    <t>Revenue Change</t>
  </si>
  <si>
    <t>Total Revenue Change</t>
  </si>
  <si>
    <t>Rate Change</t>
  </si>
  <si>
    <t>Commodity</t>
  </si>
  <si>
    <t>Demand</t>
  </si>
  <si>
    <t>Rate Schedule 112</t>
  </si>
  <si>
    <t>Rate Schedule 111</t>
  </si>
  <si>
    <t>Rate Schedule 121</t>
  </si>
  <si>
    <t>Price Forecast (per Dth)</t>
  </si>
  <si>
    <t>Index Volumes</t>
  </si>
  <si>
    <t>Index $</t>
  </si>
  <si>
    <t>TOTAL Commodity</t>
  </si>
  <si>
    <t>Volume</t>
  </si>
  <si>
    <t>check</t>
  </si>
  <si>
    <t>Total Revenue Change'!A1</t>
  </si>
  <si>
    <t>Rate Schedule Change 150 '!A1</t>
  </si>
  <si>
    <t>Rate Schedule Change 155'!A1</t>
  </si>
  <si>
    <t>Input '!A1</t>
  </si>
  <si>
    <t>Commodity!A1</t>
  </si>
  <si>
    <t>Demand '!A1</t>
  </si>
  <si>
    <t>Input - Amortization Balances'!A1</t>
  </si>
  <si>
    <t>Amortization Calculation'!A1</t>
  </si>
  <si>
    <t>Total Revenue Change by Rate Schedule</t>
  </si>
  <si>
    <t>Rate Schedule 150 current, proposed and changes</t>
  </si>
  <si>
    <t>Rate Schedule 155 current, proposed and changes</t>
  </si>
  <si>
    <t>Commodity output and WACOG calculation</t>
  </si>
  <si>
    <t>Demand output and WACOG calculation</t>
  </si>
  <si>
    <t>Amortization balances Input</t>
  </si>
  <si>
    <t>Amortization calculation by rate schedule</t>
  </si>
  <si>
    <t>Input for Commodity</t>
  </si>
  <si>
    <t>Calculation of Rate - Proposed</t>
  </si>
  <si>
    <t>for Amortization</t>
  </si>
  <si>
    <t>% Change Calculation</t>
  </si>
  <si>
    <t>Rate Schedule 148</t>
  </si>
  <si>
    <t>Total GRC Billed Revenue*</t>
  </si>
  <si>
    <t>Demand Cost Calculation (per Therm)</t>
  </si>
  <si>
    <t>Northwest Pipeline Corporation (NWP)</t>
  </si>
  <si>
    <t>TCPL - Gas Transmission Northwest</t>
  </si>
  <si>
    <t>Total Fixed Domestic Transportation Costs</t>
  </si>
  <si>
    <t>TransCanada - AB (NOVA System)</t>
  </si>
  <si>
    <t>TransCanada - BC (Foothills Pipe Line Ltd.)</t>
  </si>
  <si>
    <t>Spectra - Westcoast Energy Inc</t>
  </si>
  <si>
    <t>Total Fixed Canadian Transportation Costs</t>
  </si>
  <si>
    <t>Total Fixed Pipeline Charges</t>
  </si>
  <si>
    <t xml:space="preserve">Demand Costs </t>
  </si>
  <si>
    <t>Demand Volumes</t>
  </si>
  <si>
    <t>Demand Rate</t>
  </si>
  <si>
    <t>WA Gas Operations</t>
  </si>
  <si>
    <t>JURISDICTION</t>
  </si>
  <si>
    <t>AN</t>
  </si>
  <si>
    <t>Sum of US DOLLARS</t>
  </si>
  <si>
    <t>Grand Total</t>
  </si>
  <si>
    <t>GTNW</t>
  </si>
  <si>
    <t>NWPL</t>
  </si>
  <si>
    <t>TCPL AB</t>
  </si>
  <si>
    <t>TCPL BC</t>
  </si>
  <si>
    <t>WEI</t>
  </si>
  <si>
    <t>WA Allocation</t>
  </si>
  <si>
    <t>Idaho Allocation</t>
  </si>
  <si>
    <t>Allocator</t>
  </si>
  <si>
    <t>Allocation Percentage</t>
  </si>
  <si>
    <t>(h)</t>
  </si>
  <si>
    <t>(g)</t>
  </si>
  <si>
    <t>(b)</t>
  </si>
  <si>
    <t>(a)</t>
  </si>
  <si>
    <t>Dollars</t>
  </si>
  <si>
    <t>Average</t>
  </si>
  <si>
    <t>(k)</t>
  </si>
  <si>
    <t>(j)</t>
  </si>
  <si>
    <t>(i)</t>
  </si>
  <si>
    <t>Sales Volumes (to customers)</t>
  </si>
  <si>
    <t>Total Estimated Commodity Costs</t>
  </si>
  <si>
    <t>Variable Charges</t>
  </si>
  <si>
    <t>Executed Hedges</t>
  </si>
  <si>
    <t>Sch.</t>
  </si>
  <si>
    <t>Sch. 150</t>
  </si>
  <si>
    <t>Amort.</t>
  </si>
  <si>
    <t xml:space="preserve">Change </t>
  </si>
  <si>
    <t>Percent</t>
  </si>
  <si>
    <t>per therm</t>
  </si>
  <si>
    <t>General</t>
  </si>
  <si>
    <t>Large General</t>
  </si>
  <si>
    <t>Ex. Large General</t>
  </si>
  <si>
    <t>Ex Large General</t>
  </si>
  <si>
    <t>Interruptible</t>
  </si>
  <si>
    <t>40 % Demand Portion (based on Coincident Peak)</t>
  </si>
  <si>
    <t>PROFIT CENTER</t>
  </si>
  <si>
    <t>LDC</t>
  </si>
  <si>
    <t>Sch. 155</t>
  </si>
  <si>
    <t>Total Rate</t>
  </si>
  <si>
    <t>Rate Impact</t>
  </si>
  <si>
    <t>Basic charge</t>
  </si>
  <si>
    <t xml:space="preserve">   Rounded</t>
  </si>
  <si>
    <t>Proposed rate</t>
  </si>
  <si>
    <t>Percent rate</t>
  </si>
  <si>
    <t>First 70</t>
  </si>
  <si>
    <t>Estimated Demand Expense (AN)</t>
  </si>
  <si>
    <t>Input - Demand Contracts</t>
  </si>
  <si>
    <t>Expense:</t>
  </si>
  <si>
    <t xml:space="preserve">    Total Expense</t>
  </si>
  <si>
    <t>Deferred Exchange</t>
  </si>
  <si>
    <t>Total Cost to Serve Average Load (including fuel)</t>
  </si>
  <si>
    <t>WACOG without RCF</t>
  </si>
  <si>
    <t>WACOG with RCF</t>
  </si>
  <si>
    <t>Row Labels</t>
  </si>
  <si>
    <t>Schedule 101 &amp; 102</t>
  </si>
  <si>
    <t>Amortization Only</t>
  </si>
  <si>
    <t>Large Customers</t>
  </si>
  <si>
    <t>Bill for 65 Therms at present rates with all adders</t>
  </si>
  <si>
    <t>Rate Schedule Changes for 155</t>
  </si>
  <si>
    <t>At 6/30/18</t>
  </si>
  <si>
    <t>*Sum of US DOLLARS</t>
  </si>
  <si>
    <t>Rate Schedule 101/102</t>
  </si>
  <si>
    <t>TWELVE MONTHS ENDED DECEMBER 31, 2016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</si>
  <si>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</si>
  <si>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</si>
  <si>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</si>
  <si>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</si>
  <si>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Federal Income Tax @ 21%</t>
  </si>
  <si>
    <t>Revenue at Present Rates</t>
  </si>
  <si>
    <t>Revenue</t>
  </si>
  <si>
    <t>Revenue at Proposed Rates</t>
  </si>
  <si>
    <t>Amortization Rate</t>
  </si>
  <si>
    <t>Total Gas Cost Rate Without Revenue Sensitive Costs</t>
  </si>
  <si>
    <t>Total Gas Cost Rate With Revenue Sensitive Costs</t>
  </si>
  <si>
    <t>Schedule 155 Recon:</t>
  </si>
  <si>
    <t>Change from Schedule 155 Change</t>
  </si>
  <si>
    <t>Rate Schedule 112 Amort Balance</t>
  </si>
  <si>
    <t>Rate Schedule 122 Amort Balance</t>
  </si>
  <si>
    <t>Rate Schedule 132 Amort Balance</t>
  </si>
  <si>
    <r>
      <t xml:space="preserve">30 Day average Price based on: </t>
    </r>
    <r>
      <rPr>
        <sz val="11"/>
        <color rgb="FFFF0000"/>
        <rFont val="Calibri"/>
        <family val="2"/>
        <scheme val="minor"/>
      </rPr>
      <t>07-31-2018</t>
    </r>
  </si>
  <si>
    <t>(c)</t>
  </si>
  <si>
    <t>(d)</t>
  </si>
  <si>
    <t xml:space="preserve">e) = (a) + (c) </t>
  </si>
  <si>
    <t xml:space="preserve">(f) = (b) + (d) </t>
  </si>
  <si>
    <t>5 Day Peak</t>
  </si>
  <si>
    <t>1/(1-.046677)</t>
  </si>
  <si>
    <t>Source:  UE-170486</t>
  </si>
  <si>
    <t>Coincident Peak - Three Year Average (UG-170486)</t>
  </si>
  <si>
    <t>*Normalized Billing Determinants, priced at current rates.</t>
  </si>
  <si>
    <t>Previous Tariff Rate</t>
  </si>
  <si>
    <t>Proposed Tariff Rate</t>
  </si>
  <si>
    <t>Change %</t>
  </si>
  <si>
    <t xml:space="preserve">Fixed Income </t>
  </si>
  <si>
    <t>Fixed income</t>
  </si>
  <si>
    <t>Prior</t>
  </si>
  <si>
    <t>Previous</t>
  </si>
  <si>
    <t>Proposed</t>
  </si>
  <si>
    <t>*note all amounts are represented in United States Dollars (Canadian Exchange Rate .75590 as of 06.20.2018)</t>
  </si>
  <si>
    <t>Rate Schedule 146/126,116</t>
  </si>
  <si>
    <t>Note: 122 and 132 receive annual lump sum payments for their portion of the deferral and therefore and not included in the overall amortization rate.</t>
  </si>
  <si>
    <t>Service Schedule</t>
  </si>
  <si>
    <t>Rate schedules 116 and 126</t>
  </si>
  <si>
    <t>Original</t>
  </si>
  <si>
    <t>difference</t>
  </si>
  <si>
    <t>WASHINGTON NATURAL GAS</t>
  </si>
  <si>
    <t>with Tax Reform</t>
  </si>
  <si>
    <t>Original filing</t>
  </si>
  <si>
    <t>Corrected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</si>
</sst>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0.000%"/>
    <numFmt numFmtId="166" formatCode="_(* #,##0_);_(* \(#,##0\);_(* &quot;-&quot;??_);_(@_)"/>
    <numFmt numFmtId="167" formatCode="_(&quot;$&quot;* #,##0_);_(&quot;$&quot;* \(#,##0\);_(&quot;$&quot;* &quot;-&quot;??_);_(@_)"/>
    <numFmt numFmtId="168" formatCode="#,##0.00000_);\(#,##0.00000\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  <numFmt numFmtId="171" formatCode="#,##0.000_);\(#,##0.000\)"/>
    <numFmt numFmtId="172" formatCode="#,##0.000000_);\(#,##0.000000\)"/>
    <numFmt numFmtId="173" formatCode="_(&quot;$&quot;* #,##0.0000_);_(&quot;$&quot;* \(#,##0.0000\);_(&quot;$&quot;* &quot;-&quot;??_);_(@_)"/>
    <numFmt numFmtId="174" formatCode="[$-409]mmm/yy;@"/>
    <numFmt numFmtId="175" formatCode="_(* #,##0.0000000_);_(* \(#,##0.0000000\);_(* &quot;-&quot;??_);_(@_)"/>
    <numFmt numFmtId="176" formatCode="0.000000"/>
    <numFmt numFmtId="177" formatCode="0.00000"/>
    <numFmt numFmtId="178" formatCode="&quot;$&quot;#,##0"/>
    <numFmt numFmtId="179" formatCode="0_)"/>
    <numFmt numFmtId="180" formatCode="[$-409]mmmmm;@"/>
    <numFmt numFmtId="181" formatCode="0.0%"/>
    <numFmt numFmtId="182" formatCode="[$-409]mmm\-yy;@"/>
    <numFmt numFmtId="183" formatCode="#,##0.0"/>
    <numFmt numFmtId="184" formatCode="#.00"/>
    <numFmt numFmtId="185" formatCode="#,##0_);\-#,##0_);\-_)"/>
    <numFmt numFmtId="186" formatCode="#,##0.00_);\-#,##0.00_);\-_)"/>
    <numFmt numFmtId="187" formatCode="#,##0.0_);\-#,##0.0_);\-_)"/>
    <numFmt numFmtId="188" formatCode="[$-F800]dddd\,\ mmmm\ dd\,\ yyyy"/>
    <numFmt numFmtId="189" formatCode="mmmm\ d\,\ yyyy"/>
    <numFmt numFmtId="190" formatCode="[$-409]mmmm\-yy;@"/>
    <numFmt numFmtId="191" formatCode="#,##0_%_);\(#,##0\)_%;#,##0_%_);@_%_)"/>
    <numFmt numFmtId="192" formatCode="_._.* #,##0.0_)_%;_._.* \(#,##0.0\)_%"/>
    <numFmt numFmtId="193" formatCode="_._.* #,##0.00_)_%;_._.* \(#,##0.00\)_%"/>
    <numFmt numFmtId="194" formatCode="_._.* #,##0.000_)_%;_._.* \(#,##0.000\)_%"/>
    <numFmt numFmtId="195" formatCode="_(* #,##0.00_);_(* \(\ #,##0.00\ \);_(* &quot;-&quot;??_);_(\ @_ \)"/>
    <numFmt numFmtId="196" formatCode="_._.* #,##0_)_%;_._.* #,##0_)_%;_._.* 0_)_%;_._.@_)_%"/>
    <numFmt numFmtId="197" formatCode="_._.&quot;$&quot;* #,##0.0_)_%;_._.&quot;$&quot;* \(#,##0.0\)_%"/>
    <numFmt numFmtId="198" formatCode="_._.&quot;$&quot;* #,##0.00_)_%;_._.&quot;$&quot;* \(#,##0.00\)_%"/>
    <numFmt numFmtId="199" formatCode="_._.&quot;$&quot;* #,##0.000_)_%;_._.&quot;$&quot;* \(#,##0.000\)_%"/>
    <numFmt numFmtId="200" formatCode="_._.&quot;$&quot;* #,###_)_%;_._.&quot;$&quot;* #,###_)_%;_._.&quot;$&quot;* 0_)_%;_._.@_)_%"/>
    <numFmt numFmtId="201" formatCode="#,###,##0.00;\(#,###,##0.00\)"/>
    <numFmt numFmtId="202" formatCode="#,###,##0;\(#,###,##0\)"/>
    <numFmt numFmtId="203" formatCode="0.0"/>
    <numFmt numFmtId="204" formatCode="_(&quot;$&quot;* #,##0.0_);_(&quot;$&quot;* \(#,##0.0\);_(&quot;$&quot;* &quot;-&quot;??_);_(@_)"/>
    <numFmt numFmtId="205" formatCode="&quot;$&quot;#,###,##0.00;\(&quot;$&quot;#,###,##0.00\)"/>
    <numFmt numFmtId="206" formatCode="&quot;$&quot;#,###,##0;\(&quot;$&quot;#,###,##0\)"/>
    <numFmt numFmtId="207" formatCode="#,##0.00%;\(#,##0.00%\)"/>
    <numFmt numFmtId="208" formatCode="_(0_)%;\(0\)%"/>
    <numFmt numFmtId="209" formatCode="_._._(* 0_)%;_._.* \(0\)%"/>
    <numFmt numFmtId="210" formatCode="_(0.0_)%;\(0.0\)%"/>
    <numFmt numFmtId="211" formatCode="_._._(* 0.0_)%;_._.* \(0.0\)%"/>
    <numFmt numFmtId="212" formatCode="_(0.00_)%;\(0.00\)%"/>
    <numFmt numFmtId="213" formatCode="_._._(* 0.00_)%;_._.* \(0.00\)%"/>
    <numFmt numFmtId="214" formatCode="_(0.000_)%;\(0.000\)%"/>
    <numFmt numFmtId="215" formatCode="_._._(* 0.000_)%;_._.* \(0.000\)%"/>
    <numFmt numFmtId="216" formatCode="_(0.0000_)%;\(0.0000\)%"/>
    <numFmt numFmtId="217" formatCode="_._._(* 0.0000_)%;_._.* \(0.0000\)%"/>
    <numFmt numFmtId="218" formatCode="_(* #,##0_);_(* \(#,##0\);_(* 0_);_(@_)"/>
    <numFmt numFmtId="219" formatCode="_(* #,##0.0_);_(* \(#,##0.0\)"/>
    <numFmt numFmtId="220" formatCode="_(* #,##0.00_);_(* \(#,##0.00\)"/>
    <numFmt numFmtId="221" formatCode="_(* #,##0.000_);_(* \(#,##0.000\)"/>
    <numFmt numFmtId="222" formatCode="_(&quot;$&quot;* #,##0_);_(&quot;$&quot;* \(#,##0\);_(&quot;$&quot;* 0_);_(@_)"/>
    <numFmt numFmtId="223" formatCode="_(&quot;$&quot;* #,##0.0_);_(&quot;$&quot;* \(#,##0.0\)"/>
    <numFmt numFmtId="224" formatCode="_(&quot;$&quot;* #,##0.00_);_(&quot;$&quot;* \(#,##0.00\)"/>
    <numFmt numFmtId="225" formatCode="_(&quot;$&quot;* #,##0.000_);_(&quot;$&quot;* \(#,##0.000\)"/>
    <numFmt numFmtId="226" formatCode="#,##0.0_x_x"/>
    <numFmt numFmtId="227" formatCode="&quot;$&quot;#,##0\ ;\(&quot;$&quot;#,##0\)"/>
    <numFmt numFmtId="228" formatCode="m/d/yy;@"/>
    <numFmt numFmtId="229" formatCode="_(* #,##0.000000_);_(* \(#,##0.000000\);_(* &quot;-&quot;??_);_(@_)"/>
    <numFmt numFmtId="230" formatCode="_(* #,##0.000_);_(* \(#,##0.000\);_(* &quot;-&quot;???_);_(@_)"/>
    <numFmt numFmtId="231" formatCode="&quot;$&quot;#,##0.00000"/>
    <numFmt numFmtId="232" formatCode="&quot;$&quot;#,##0.00"/>
    <numFmt numFmtId="233" formatCode="#,##0.000"/>
    <numFmt numFmtId="234" formatCode="&quot;$&quot;#,##0.000"/>
    <numFmt numFmtId="235" formatCode="0.0000%"/>
    <numFmt numFmtId="236" formatCode="0.00000%"/>
  </numFmts>
  <fonts count="173">
    <font>
      <sz val="12"/>
      <name val="Helv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u/>
      <sz val="12"/>
      <color theme="10"/>
      <name val="Helv"/>
    </font>
    <font>
      <u/>
      <sz val="12"/>
      <color rgb="FF0000CC"/>
      <name val="Calibri"/>
      <family val="2"/>
      <scheme val="minor"/>
    </font>
    <font>
      <sz val="12"/>
      <color rgb="FF0000CC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i/>
      <sz val="11"/>
      <color rgb="FF0819B8"/>
      <name val="Calibri"/>
      <family val="2"/>
      <scheme val="minor"/>
    </font>
    <font>
      <sz val="10"/>
      <color indexed="12"/>
      <name val="Arial"/>
      <family val="2"/>
    </font>
    <font>
      <sz val="10"/>
      <name val="Helv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u/>
      <sz val="12"/>
      <color theme="10"/>
      <name val="Calibri"/>
      <family val="2"/>
      <scheme val="minor"/>
    </font>
    <font>
      <sz val="10"/>
      <name val="Geneva"/>
    </font>
    <font>
      <sz val="12"/>
      <name val="Times New Roman"/>
      <family val="1"/>
    </font>
    <font>
      <sz val="10"/>
      <color indexed="12"/>
      <name val="Helv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sz val="8"/>
      <name val="Arial"/>
      <family val="2"/>
    </font>
    <font>
      <b/>
      <sz val="1"/>
      <color indexed="8"/>
      <name val="Courier"/>
      <family val="3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name val="Helv"/>
    </font>
    <font>
      <b/>
      <sz val="11"/>
      <color rgb="FF0000FF"/>
      <name val="Calibri"/>
      <family val="2"/>
      <scheme val="minor"/>
    </font>
    <font>
      <sz val="10.5"/>
      <name val="Times New Roman"/>
      <family val="1"/>
    </font>
    <font>
      <b/>
      <sz val="10.5"/>
      <name val="Times New Roman"/>
      <family val="1"/>
    </font>
    <font>
      <u/>
      <sz val="10.5"/>
      <name val="Times New Roman"/>
      <family val="1"/>
    </font>
    <font>
      <b/>
      <u/>
      <sz val="10.5"/>
      <name val="Times New Roman"/>
      <family val="1"/>
    </font>
    <font>
      <b/>
      <sz val="12"/>
      <name val="Helv"/>
    </font>
    <font>
      <sz val="12"/>
      <color rgb="FF0000FF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u/>
      <sz val="12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Times New Roman"/>
      <family val="1"/>
    </font>
    <font>
      <b/>
      <sz val="9"/>
      <name val="Times New Roman"/>
      <family val="1"/>
    </font>
  </fonts>
  <fills count="9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107">
    <xf numFmtId="37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2" fillId="0" borderId="0"/>
    <xf numFmtId="37" fontId="12" fillId="0" borderId="0"/>
    <xf numFmtId="37" fontId="12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5" fillId="0" borderId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7" fontId="37" fillId="0" borderId="0"/>
    <xf numFmtId="0" fontId="3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4" borderId="0"/>
    <xf numFmtId="0" fontId="21" fillId="0" borderId="0"/>
    <xf numFmtId="0" fontId="21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40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42" fillId="4" borderId="0"/>
    <xf numFmtId="18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21" fillId="0" borderId="0"/>
    <xf numFmtId="0" fontId="11" fillId="0" borderId="0"/>
    <xf numFmtId="0" fontId="21" fillId="0" borderId="0"/>
    <xf numFmtId="0" fontId="11" fillId="0" borderId="0"/>
    <xf numFmtId="180" fontId="21" fillId="0" borderId="0"/>
    <xf numFmtId="180" fontId="21" fillId="0" borderId="0"/>
    <xf numFmtId="180" fontId="21" fillId="0" borderId="0"/>
    <xf numFmtId="18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180" fontId="45" fillId="0" borderId="0"/>
    <xf numFmtId="0" fontId="11" fillId="0" borderId="0"/>
    <xf numFmtId="180" fontId="21" fillId="0" borderId="0"/>
    <xf numFmtId="0" fontId="21" fillId="0" borderId="0"/>
    <xf numFmtId="0" fontId="45" fillId="0" borderId="0"/>
    <xf numFmtId="18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21" fillId="0" borderId="0"/>
    <xf numFmtId="0" fontId="21" fillId="0" borderId="0"/>
    <xf numFmtId="180" fontId="45" fillId="0" borderId="0"/>
    <xf numFmtId="18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0" fontId="21" fillId="0" borderId="0"/>
    <xf numFmtId="0" fontId="11" fillId="6" borderId="20" applyNumberFormat="0" applyFont="0" applyAlignment="0" applyProtection="0"/>
    <xf numFmtId="0" fontId="11" fillId="6" borderId="20" applyNumberFormat="0" applyFont="0" applyAlignment="0" applyProtection="0"/>
    <xf numFmtId="0" fontId="11" fillId="6" borderId="20" applyNumberFormat="0" applyFont="0" applyAlignment="0" applyProtection="0"/>
    <xf numFmtId="182" fontId="34" fillId="19" borderId="0" applyNumberFormat="0" applyBorder="0" applyAlignment="0" applyProtection="0"/>
    <xf numFmtId="182" fontId="34" fillId="20" borderId="0" applyNumberFormat="0" applyBorder="0" applyAlignment="0" applyProtection="0"/>
    <xf numFmtId="182" fontId="50" fillId="21" borderId="0" applyNumberFormat="0" applyBorder="0" applyAlignment="0" applyProtection="0"/>
    <xf numFmtId="182" fontId="34" fillId="22" borderId="0" applyNumberFormat="0" applyBorder="0" applyAlignment="0" applyProtection="0"/>
    <xf numFmtId="182" fontId="34" fillId="23" borderId="0" applyNumberFormat="0" applyBorder="0" applyAlignment="0" applyProtection="0"/>
    <xf numFmtId="182" fontId="50" fillId="24" borderId="0" applyNumberFormat="0" applyBorder="0" applyAlignment="0" applyProtection="0"/>
    <xf numFmtId="182" fontId="34" fillId="25" borderId="0" applyNumberFormat="0" applyBorder="0" applyAlignment="0" applyProtection="0"/>
    <xf numFmtId="182" fontId="34" fillId="26" borderId="0" applyNumberFormat="0" applyBorder="0" applyAlignment="0" applyProtection="0"/>
    <xf numFmtId="182" fontId="50" fillId="27" borderId="0" applyNumberFormat="0" applyBorder="0" applyAlignment="0" applyProtection="0"/>
    <xf numFmtId="182" fontId="34" fillId="26" borderId="0" applyNumberFormat="0" applyBorder="0" applyAlignment="0" applyProtection="0"/>
    <xf numFmtId="182" fontId="34" fillId="27" borderId="0" applyNumberFormat="0" applyBorder="0" applyAlignment="0" applyProtection="0"/>
    <xf numFmtId="182" fontId="50" fillId="27" borderId="0" applyNumberFormat="0" applyBorder="0" applyAlignment="0" applyProtection="0"/>
    <xf numFmtId="182" fontId="34" fillId="19" borderId="0" applyNumberFormat="0" applyBorder="0" applyAlignment="0" applyProtection="0"/>
    <xf numFmtId="182" fontId="34" fillId="20" borderId="0" applyNumberFormat="0" applyBorder="0" applyAlignment="0" applyProtection="0"/>
    <xf numFmtId="182" fontId="50" fillId="20" borderId="0" applyNumberFormat="0" applyBorder="0" applyAlignment="0" applyProtection="0"/>
    <xf numFmtId="182" fontId="34" fillId="28" borderId="0" applyNumberFormat="0" applyBorder="0" applyAlignment="0" applyProtection="0"/>
    <xf numFmtId="182" fontId="34" fillId="23" borderId="0" applyNumberFormat="0" applyBorder="0" applyAlignment="0" applyProtection="0"/>
    <xf numFmtId="182" fontId="50" fillId="29" borderId="0" applyNumberFormat="0" applyBorder="0" applyAlignment="0" applyProtection="0"/>
    <xf numFmtId="1" fontId="51" fillId="0" borderId="21">
      <alignment vertical="top"/>
    </xf>
    <xf numFmtId="43" fontId="10" fillId="0" borderId="0" applyFont="0" applyFill="0" applyBorder="0" applyAlignment="0" applyProtection="0"/>
    <xf numFmtId="3" fontId="21" fillId="0" borderId="0" applyFont="0" applyFill="0" applyBorder="0" applyAlignment="0" applyProtection="0">
      <alignment vertical="top"/>
    </xf>
    <xf numFmtId="182" fontId="21" fillId="0" borderId="0" applyFont="0" applyFill="0" applyBorder="0" applyAlignment="0" applyProtection="0">
      <alignment vertical="top"/>
    </xf>
    <xf numFmtId="183" fontId="52" fillId="0" borderId="0"/>
    <xf numFmtId="5" fontId="21" fillId="0" borderId="0">
      <alignment vertical="top"/>
    </xf>
    <xf numFmtId="44" fontId="10" fillId="0" borderId="0" applyFont="0" applyFill="0" applyBorder="0" applyAlignment="0" applyProtection="0"/>
    <xf numFmtId="5" fontId="21" fillId="0" borderId="0" applyFont="0" applyFill="0" applyBorder="0" applyAlignment="0" applyProtection="0">
      <alignment vertical="top"/>
    </xf>
    <xf numFmtId="182" fontId="21" fillId="0" borderId="0">
      <alignment vertical="top"/>
    </xf>
    <xf numFmtId="15" fontId="21" fillId="0" borderId="0" applyFont="0" applyFill="0" applyBorder="0" applyAlignment="0" applyProtection="0">
      <alignment vertical="top"/>
    </xf>
    <xf numFmtId="182" fontId="53" fillId="30" borderId="0" applyNumberFormat="0" applyBorder="0" applyAlignment="0" applyProtection="0"/>
    <xf numFmtId="182" fontId="53" fillId="31" borderId="0" applyNumberFormat="0" applyBorder="0" applyAlignment="0" applyProtection="0"/>
    <xf numFmtId="182" fontId="53" fillId="32" borderId="0" applyNumberFormat="0" applyBorder="0" applyAlignment="0" applyProtection="0"/>
    <xf numFmtId="184" fontId="54" fillId="0" borderId="0">
      <protection locked="0"/>
    </xf>
    <xf numFmtId="183" fontId="55" fillId="0" borderId="0"/>
    <xf numFmtId="182" fontId="56" fillId="0" borderId="0">
      <protection locked="0"/>
    </xf>
    <xf numFmtId="182" fontId="56" fillId="0" borderId="0">
      <protection locked="0"/>
    </xf>
    <xf numFmtId="185" fontId="55" fillId="0" borderId="0"/>
    <xf numFmtId="186" fontId="55" fillId="0" borderId="0"/>
    <xf numFmtId="0" fontId="10" fillId="0" borderId="0"/>
    <xf numFmtId="9" fontId="10" fillId="0" borderId="0" applyFont="0" applyFill="0" applyBorder="0" applyAlignment="0" applyProtection="0"/>
    <xf numFmtId="10" fontId="21" fillId="0" borderId="0" applyFont="0" applyFill="0" applyBorder="0" applyAlignment="0" applyProtection="0">
      <alignment vertical="top"/>
    </xf>
    <xf numFmtId="187" fontId="57" fillId="0" borderId="0"/>
    <xf numFmtId="4" fontId="58" fillId="33" borderId="22" applyNumberFormat="0" applyProtection="0">
      <alignment vertical="center"/>
    </xf>
    <xf numFmtId="4" fontId="59" fillId="33" borderId="22" applyNumberFormat="0" applyProtection="0">
      <alignment vertical="center"/>
    </xf>
    <xf numFmtId="4" fontId="58" fillId="33" borderId="22" applyNumberFormat="0" applyProtection="0">
      <alignment horizontal="left" vertical="center" indent="1"/>
    </xf>
    <xf numFmtId="182" fontId="58" fillId="33" borderId="22" applyNumberFormat="0" applyProtection="0">
      <alignment horizontal="left" vertical="top" indent="1"/>
    </xf>
    <xf numFmtId="4" fontId="58" fillId="34" borderId="0" applyNumberFormat="0" applyProtection="0">
      <alignment horizontal="left" vertical="center" indent="1"/>
    </xf>
    <xf numFmtId="4" fontId="60" fillId="35" borderId="22" applyNumberFormat="0" applyProtection="0">
      <alignment horizontal="right" vertical="center"/>
    </xf>
    <xf numFmtId="4" fontId="60" fillId="36" borderId="22" applyNumberFormat="0" applyProtection="0">
      <alignment horizontal="right" vertical="center"/>
    </xf>
    <xf numFmtId="4" fontId="60" fillId="37" borderId="22" applyNumberFormat="0" applyProtection="0">
      <alignment horizontal="right" vertical="center"/>
    </xf>
    <xf numFmtId="4" fontId="60" fillId="38" borderId="22" applyNumberFormat="0" applyProtection="0">
      <alignment horizontal="right" vertical="center"/>
    </xf>
    <xf numFmtId="4" fontId="60" fillId="39" borderId="22" applyNumberFormat="0" applyProtection="0">
      <alignment horizontal="right" vertical="center"/>
    </xf>
    <xf numFmtId="4" fontId="60" fillId="40" borderId="22" applyNumberFormat="0" applyProtection="0">
      <alignment horizontal="right" vertical="center"/>
    </xf>
    <xf numFmtId="4" fontId="60" fillId="41" borderId="22" applyNumberFormat="0" applyProtection="0">
      <alignment horizontal="right" vertical="center"/>
    </xf>
    <xf numFmtId="4" fontId="60" fillId="42" borderId="22" applyNumberFormat="0" applyProtection="0">
      <alignment horizontal="right" vertical="center"/>
    </xf>
    <xf numFmtId="4" fontId="60" fillId="43" borderId="22" applyNumberFormat="0" applyProtection="0">
      <alignment horizontal="right" vertical="center"/>
    </xf>
    <xf numFmtId="4" fontId="58" fillId="44" borderId="23" applyNumberFormat="0" applyProtection="0">
      <alignment horizontal="left" vertical="center" indent="1"/>
    </xf>
    <xf numFmtId="4" fontId="60" fillId="45" borderId="0" applyNumberFormat="0" applyProtection="0">
      <alignment horizontal="left" vertical="center" indent="1"/>
    </xf>
    <xf numFmtId="4" fontId="61" fillId="46" borderId="0" applyNumberFormat="0" applyProtection="0">
      <alignment horizontal="left" vertical="center" indent="1"/>
    </xf>
    <xf numFmtId="4" fontId="60" fillId="34" borderId="22" applyNumberFormat="0" applyProtection="0">
      <alignment horizontal="right" vertical="center"/>
    </xf>
    <xf numFmtId="4" fontId="60" fillId="45" borderId="0" applyNumberFormat="0" applyProtection="0">
      <alignment horizontal="left" vertical="center" indent="1"/>
    </xf>
    <xf numFmtId="4" fontId="60" fillId="34" borderId="0" applyNumberFormat="0" applyProtection="0">
      <alignment horizontal="left" vertical="center" indent="1"/>
    </xf>
    <xf numFmtId="182" fontId="21" fillId="46" borderId="22" applyNumberFormat="0" applyProtection="0">
      <alignment horizontal="left" vertical="center" indent="1"/>
    </xf>
    <xf numFmtId="182" fontId="21" fillId="46" borderId="22" applyNumberFormat="0" applyProtection="0">
      <alignment horizontal="left" vertical="top" indent="1"/>
    </xf>
    <xf numFmtId="182" fontId="21" fillId="34" borderId="22" applyNumberFormat="0" applyProtection="0">
      <alignment horizontal="left" vertical="center" indent="1"/>
    </xf>
    <xf numFmtId="182" fontId="21" fillId="34" borderId="22" applyNumberFormat="0" applyProtection="0">
      <alignment horizontal="left" vertical="top" indent="1"/>
    </xf>
    <xf numFmtId="182" fontId="21" fillId="47" borderId="22" applyNumberFormat="0" applyProtection="0">
      <alignment horizontal="left" vertical="center" indent="1"/>
    </xf>
    <xf numFmtId="182" fontId="21" fillId="47" borderId="22" applyNumberFormat="0" applyProtection="0">
      <alignment horizontal="left" vertical="top" indent="1"/>
    </xf>
    <xf numFmtId="182" fontId="21" fillId="45" borderId="22" applyNumberFormat="0" applyProtection="0">
      <alignment horizontal="left" vertical="center" indent="1"/>
    </xf>
    <xf numFmtId="182" fontId="21" fillId="45" borderId="22" applyNumberFormat="0" applyProtection="0">
      <alignment horizontal="left" vertical="top" indent="1"/>
    </xf>
    <xf numFmtId="182" fontId="21" fillId="48" borderId="1" applyNumberFormat="0">
      <protection locked="0"/>
    </xf>
    <xf numFmtId="4" fontId="60" fillId="49" borderId="22" applyNumberFormat="0" applyProtection="0">
      <alignment vertical="center"/>
    </xf>
    <xf numFmtId="4" fontId="62" fillId="49" borderId="22" applyNumberFormat="0" applyProtection="0">
      <alignment vertical="center"/>
    </xf>
    <xf numFmtId="4" fontId="60" fillId="49" borderId="22" applyNumberFormat="0" applyProtection="0">
      <alignment horizontal="left" vertical="center" indent="1"/>
    </xf>
    <xf numFmtId="182" fontId="60" fillId="49" borderId="22" applyNumberFormat="0" applyProtection="0">
      <alignment horizontal="left" vertical="top" indent="1"/>
    </xf>
    <xf numFmtId="4" fontId="60" fillId="45" borderId="22" applyNumberFormat="0" applyProtection="0">
      <alignment horizontal="right" vertical="center"/>
    </xf>
    <xf numFmtId="4" fontId="62" fillId="45" borderId="22" applyNumberFormat="0" applyProtection="0">
      <alignment horizontal="right" vertical="center"/>
    </xf>
    <xf numFmtId="4" fontId="60" fillId="34" borderId="22" applyNumberFormat="0" applyProtection="0">
      <alignment horizontal="left" vertical="center" indent="1"/>
    </xf>
    <xf numFmtId="182" fontId="60" fillId="34" borderId="22" applyNumberFormat="0" applyProtection="0">
      <alignment horizontal="left" vertical="top" indent="1"/>
    </xf>
    <xf numFmtId="4" fontId="63" fillId="50" borderId="0" applyNumberFormat="0" applyProtection="0">
      <alignment horizontal="left" vertical="center" indent="1"/>
    </xf>
    <xf numFmtId="4" fontId="64" fillId="45" borderId="22" applyNumberFormat="0" applyProtection="0">
      <alignment horizontal="right" vertical="center"/>
    </xf>
    <xf numFmtId="182" fontId="65" fillId="0" borderId="0" applyNumberFormat="0" applyFill="0" applyBorder="0" applyAlignment="0" applyProtection="0"/>
    <xf numFmtId="187" fontId="66" fillId="0" borderId="0"/>
    <xf numFmtId="183" fontId="67" fillId="0" borderId="0"/>
    <xf numFmtId="187" fontId="68" fillId="51" borderId="0" applyFont="0" applyBorder="0" applyAlignment="0">
      <alignment vertical="top" wrapText="1"/>
    </xf>
    <xf numFmtId="187" fontId="69" fillId="51" borderId="24" applyBorder="0">
      <alignment horizontal="right" vertical="top" wrapText="1"/>
    </xf>
    <xf numFmtId="187" fontId="51" fillId="0" borderId="25" applyAlignment="0">
      <alignment horizontal="right"/>
    </xf>
    <xf numFmtId="185" fontId="51" fillId="0" borderId="25" applyAlignment="0"/>
    <xf numFmtId="186" fontId="51" fillId="0" borderId="25" applyAlignment="0"/>
    <xf numFmtId="182" fontId="70" fillId="0" borderId="25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0" fontId="87" fillId="0" borderId="28" applyNumberFormat="0" applyFill="0" applyAlignment="0" applyProtection="0"/>
    <xf numFmtId="9" fontId="9" fillId="0" borderId="0" applyFont="0" applyFill="0" applyBorder="0" applyAlignment="0" applyProtection="0"/>
    <xf numFmtId="0" fontId="9" fillId="0" borderId="0"/>
    <xf numFmtId="9" fontId="21" fillId="0" borderId="0" applyFont="0" applyFill="0" applyBorder="0" applyAlignment="0" applyProtection="0"/>
    <xf numFmtId="3" fontId="25" fillId="0" borderId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8" fillId="48" borderId="0">
      <alignment horizontal="centerContinuous"/>
    </xf>
    <xf numFmtId="0" fontId="90" fillId="70" borderId="10"/>
    <xf numFmtId="44" fontId="45" fillId="0" borderId="0" applyFont="0" applyFill="0" applyBorder="0" applyAlignment="0" applyProtection="0"/>
    <xf numFmtId="0" fontId="93" fillId="48" borderId="0">
      <alignment horizontal="left"/>
    </xf>
    <xf numFmtId="43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5" fillId="0" borderId="0" applyFont="0" applyFill="0" applyBorder="0" applyAlignment="0" applyProtection="0"/>
    <xf numFmtId="0" fontId="9" fillId="35" borderId="0" applyNumberFormat="0" applyBorder="0" applyAlignment="0" applyProtection="0"/>
    <xf numFmtId="0" fontId="34" fillId="35" borderId="0" applyNumberFormat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36" borderId="0" applyNumberFormat="0" applyBorder="0" applyAlignment="0" applyProtection="0"/>
    <xf numFmtId="0" fontId="9" fillId="0" borderId="0"/>
    <xf numFmtId="0" fontId="9" fillId="0" borderId="0"/>
    <xf numFmtId="0" fontId="25" fillId="0" borderId="0"/>
    <xf numFmtId="0" fontId="92" fillId="48" borderId="0">
      <alignment horizontal="right"/>
    </xf>
    <xf numFmtId="0" fontId="96" fillId="71" borderId="0">
      <alignment horizontal="center"/>
    </xf>
    <xf numFmtId="43" fontId="45" fillId="0" borderId="0" applyFont="0" applyFill="0" applyBorder="0" applyAlignment="0" applyProtection="0"/>
    <xf numFmtId="0" fontId="9" fillId="0" borderId="0"/>
    <xf numFmtId="0" fontId="9" fillId="0" borderId="0"/>
    <xf numFmtId="0" fontId="58" fillId="48" borderId="0">
      <alignment horizontal="right"/>
    </xf>
    <xf numFmtId="0" fontId="9" fillId="0" borderId="0"/>
    <xf numFmtId="9" fontId="9" fillId="0" borderId="0" applyFont="0" applyFill="0" applyBorder="0" applyAlignment="0" applyProtection="0"/>
    <xf numFmtId="0" fontId="92" fillId="48" borderId="0">
      <alignment horizontal="center"/>
    </xf>
    <xf numFmtId="0" fontId="87" fillId="0" borderId="28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9" fillId="0" borderId="0" applyBorder="0">
      <alignment horizontal="centerContinuous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1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5" borderId="0" applyNumberFormat="0" applyBorder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21" fillId="0" borderId="0"/>
    <xf numFmtId="0" fontId="58" fillId="48" borderId="0">
      <alignment horizontal="left"/>
    </xf>
    <xf numFmtId="0" fontId="9" fillId="75" borderId="0" applyNumberFormat="0" applyBorder="0" applyAlignment="0" applyProtection="0"/>
    <xf numFmtId="0" fontId="34" fillId="76" borderId="0" applyNumberFormat="0" applyBorder="0" applyAlignment="0" applyProtection="0"/>
    <xf numFmtId="44" fontId="25" fillId="0" borderId="0" applyFont="0" applyFill="0" applyBorder="0" applyAlignment="0" applyProtection="0"/>
    <xf numFmtId="0" fontId="9" fillId="11" borderId="0" applyNumberFormat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5" fillId="0" borderId="0"/>
    <xf numFmtId="3" fontId="25" fillId="0" borderId="0"/>
    <xf numFmtId="3" fontId="25" fillId="0" borderId="0"/>
    <xf numFmtId="44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4" fillId="0" borderId="28" applyNumberFormat="0" applyFill="0" applyAlignment="0" applyProtection="0"/>
    <xf numFmtId="182" fontId="39" fillId="72" borderId="0" applyFont="0" applyFill="0" applyBorder="0" applyAlignment="0" applyProtection="0"/>
    <xf numFmtId="9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/>
    <xf numFmtId="0" fontId="21" fillId="0" borderId="0"/>
    <xf numFmtId="40" fontId="95" fillId="70" borderId="0">
      <alignment horizontal="right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9" fontId="61" fillId="48" borderId="0">
      <alignment horizontal="center"/>
    </xf>
    <xf numFmtId="0" fontId="92" fillId="48" borderId="0">
      <alignment horizontal="center"/>
    </xf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34" fillId="78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3" fontId="25" fillId="0" borderId="0"/>
    <xf numFmtId="44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5" fillId="0" borderId="0"/>
    <xf numFmtId="0" fontId="94" fillId="0" borderId="0" applyNumberFormat="0" applyFill="0" applyBorder="0" applyAlignment="0" applyProtection="0">
      <alignment vertical="top"/>
      <protection locked="0"/>
    </xf>
    <xf numFmtId="3" fontId="25" fillId="0" borderId="0"/>
    <xf numFmtId="0" fontId="9" fillId="13" borderId="0" applyNumberFormat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9" fillId="76" borderId="0" applyNumberFormat="0" applyBorder="0" applyAlignment="0" applyProtection="0"/>
    <xf numFmtId="0" fontId="21" fillId="0" borderId="0"/>
    <xf numFmtId="0" fontId="34" fillId="75" borderId="0" applyNumberFormat="0" applyBorder="0" applyAlignment="0" applyProtection="0"/>
    <xf numFmtId="42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43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2" fillId="48" borderId="0">
      <alignment horizontal="right"/>
    </xf>
    <xf numFmtId="0" fontId="58" fillId="48" borderId="0">
      <alignment horizontal="left"/>
    </xf>
    <xf numFmtId="0" fontId="60" fillId="0" borderId="0">
      <alignment vertical="top"/>
    </xf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9" fillId="7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6" fillId="48" borderId="0">
      <alignment horizontal="left"/>
    </xf>
    <xf numFmtId="0" fontId="92" fillId="48" borderId="0">
      <alignment horizontal="centerContinuous"/>
    </xf>
    <xf numFmtId="0" fontId="9" fillId="1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7" borderId="0" applyNumberFormat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8" fillId="48" borderId="0">
      <alignment horizontal="left"/>
    </xf>
    <xf numFmtId="49" fontId="96" fillId="48" borderId="0">
      <alignment horizontal="left"/>
    </xf>
    <xf numFmtId="9" fontId="21" fillId="0" borderId="0" applyFont="0" applyFill="0" applyBorder="0" applyAlignment="0" applyProtection="0"/>
    <xf numFmtId="0" fontId="21" fillId="0" borderId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" fillId="47" borderId="0" applyNumberFormat="0" applyBorder="0" applyAlignment="0" applyProtection="0"/>
    <xf numFmtId="0" fontId="90" fillId="0" borderId="0" applyBorder="0">
      <alignment horizontal="centerContinuous"/>
    </xf>
    <xf numFmtId="41" fontId="25" fillId="0" borderId="0" applyFont="0" applyFill="0" applyBorder="0" applyAlignment="0" applyProtection="0"/>
    <xf numFmtId="49" fontId="96" fillId="48" borderId="0">
      <alignment horizontal="center"/>
    </xf>
    <xf numFmtId="0" fontId="9" fillId="8" borderId="0" applyNumberFormat="0" applyBorder="0" applyAlignment="0" applyProtection="0"/>
    <xf numFmtId="42" fontId="25" fillId="0" borderId="0" applyFont="0" applyFill="0" applyBorder="0" applyAlignment="0" applyProtection="0"/>
    <xf numFmtId="0" fontId="34" fillId="47" borderId="0" applyNumberFormat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34" fillId="77" borderId="0" applyNumberFormat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8" fillId="48" borderId="0">
      <alignment horizontal="left"/>
    </xf>
    <xf numFmtId="0" fontId="9" fillId="0" borderId="0"/>
    <xf numFmtId="0" fontId="91" fillId="70" borderId="0">
      <alignment horizontal="right"/>
    </xf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97" fillId="71" borderId="0">
      <alignment horizontal="center"/>
    </xf>
    <xf numFmtId="43" fontId="21" fillId="0" borderId="0" applyFont="0" applyFill="0" applyBorder="0" applyAlignment="0" applyProtection="0"/>
    <xf numFmtId="0" fontId="9" fillId="10" borderId="0" applyNumberFormat="0" applyBorder="0" applyAlignment="0" applyProtection="0"/>
    <xf numFmtId="0" fontId="34" fillId="74" borderId="0" applyNumberFormat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1" fillId="0" borderId="0"/>
    <xf numFmtId="0" fontId="21" fillId="0" borderId="0"/>
    <xf numFmtId="0" fontId="58" fillId="48" borderId="0">
      <alignment horizontal="center"/>
    </xf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9" fontId="58" fillId="48" borderId="0">
      <alignment horizontal="left"/>
    </xf>
    <xf numFmtId="0" fontId="92" fillId="48" borderId="0">
      <alignment horizontal="right"/>
    </xf>
    <xf numFmtId="43" fontId="25" fillId="0" borderId="0" applyFont="0" applyFill="0" applyBorder="0" applyAlignment="0" applyProtection="0"/>
    <xf numFmtId="0" fontId="98" fillId="48" borderId="0">
      <alignment horizontal="center"/>
    </xf>
    <xf numFmtId="44" fontId="9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34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34" fillId="76" borderId="0" applyNumberFormat="0" applyBorder="0" applyAlignment="0" applyProtection="0"/>
    <xf numFmtId="0" fontId="9" fillId="16" borderId="0" applyNumberFormat="0" applyBorder="0" applyAlignment="0" applyProtection="0"/>
    <xf numFmtId="0" fontId="34" fillId="47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0" fontId="34" fillId="3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79" borderId="0" applyNumberFormat="0" applyBorder="0" applyAlignment="0" applyProtection="0"/>
    <xf numFmtId="0" fontId="50" fillId="79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50" fillId="36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43" borderId="0" applyNumberFormat="0" applyBorder="0" applyAlignment="0" applyProtection="0"/>
    <xf numFmtId="0" fontId="50" fillId="43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80" borderId="0" applyNumberFormat="0" applyBorder="0" applyAlignment="0" applyProtection="0"/>
    <xf numFmtId="0" fontId="50" fillId="80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50" fillId="81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39" borderId="0" applyNumberFormat="0" applyBorder="0" applyAlignment="0" applyProtection="0"/>
    <xf numFmtId="0" fontId="50" fillId="39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82" borderId="0" applyNumberFormat="0" applyBorder="0" applyAlignment="0" applyProtection="0"/>
    <xf numFmtId="0" fontId="50" fillId="82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37" borderId="0" applyNumberFormat="0" applyBorder="0" applyAlignment="0" applyProtection="0"/>
    <xf numFmtId="0" fontId="50" fillId="3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41" borderId="0" applyNumberFormat="0" applyBorder="0" applyAlignment="0" applyProtection="0"/>
    <xf numFmtId="0" fontId="50" fillId="41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80" borderId="0" applyNumberFormat="0" applyBorder="0" applyAlignment="0" applyProtection="0"/>
    <xf numFmtId="0" fontId="50" fillId="80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50" fillId="81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50" fillId="40" borderId="0" applyNumberFormat="0" applyBorder="0" applyAlignment="0" applyProtection="0"/>
    <xf numFmtId="190" fontId="99" fillId="83" borderId="0" applyNumberFormat="0" applyBorder="0" applyAlignment="0" applyProtection="0"/>
    <xf numFmtId="190" fontId="36" fillId="84" borderId="0" applyNumberFormat="0" applyBorder="0" applyAlignment="0" applyProtection="0"/>
    <xf numFmtId="190" fontId="36" fillId="84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76" fillId="53" borderId="0" applyNumberFormat="0" applyBorder="0" applyAlignment="0" applyProtection="0"/>
    <xf numFmtId="0" fontId="100" fillId="53" borderId="0" applyNumberFormat="0" applyBorder="0" applyAlignment="0" applyProtection="0"/>
    <xf numFmtId="0" fontId="101" fillId="35" borderId="0" applyNumberFormat="0" applyBorder="0" applyAlignment="0" applyProtection="0"/>
    <xf numFmtId="0" fontId="39" fillId="0" borderId="0" applyFill="0" applyBorder="0" applyAlignment="0" applyProtection="0"/>
    <xf numFmtId="0" fontId="80" fillId="56" borderId="29" applyNumberFormat="0" applyAlignment="0" applyProtection="0"/>
    <xf numFmtId="0" fontId="80" fillId="56" borderId="29" applyNumberFormat="0" applyAlignment="0" applyProtection="0"/>
    <xf numFmtId="0" fontId="80" fillId="56" borderId="29" applyNumberFormat="0" applyAlignment="0" applyProtection="0"/>
    <xf numFmtId="0" fontId="80" fillId="85" borderId="29" applyNumberFormat="0" applyAlignment="0" applyProtection="0"/>
    <xf numFmtId="0" fontId="102" fillId="85" borderId="36" applyNumberFormat="0" applyAlignment="0" applyProtection="0"/>
    <xf numFmtId="0" fontId="103" fillId="0" borderId="0" applyFill="0" applyBorder="0" applyProtection="0">
      <alignment horizontal="center" vertical="center"/>
    </xf>
    <xf numFmtId="0" fontId="70" fillId="0" borderId="0" applyFill="0" applyBorder="0" applyProtection="0">
      <alignment horizontal="center"/>
      <protection locked="0"/>
    </xf>
    <xf numFmtId="0" fontId="103" fillId="0" borderId="0" applyFill="0" applyBorder="0" applyProtection="0">
      <alignment horizontal="center" vertical="center"/>
    </xf>
    <xf numFmtId="0" fontId="82" fillId="57" borderId="32" applyNumberFormat="0" applyAlignment="0" applyProtection="0"/>
    <xf numFmtId="0" fontId="82" fillId="57" borderId="32" applyNumberFormat="0" applyAlignment="0" applyProtection="0"/>
    <xf numFmtId="0" fontId="82" fillId="57" borderId="32" applyNumberFormat="0" applyAlignment="0" applyProtection="0"/>
    <xf numFmtId="0" fontId="104" fillId="86" borderId="37" applyNumberFormat="0" applyAlignment="0" applyProtection="0"/>
    <xf numFmtId="0" fontId="105" fillId="0" borderId="35">
      <alignment horizontal="center"/>
    </xf>
    <xf numFmtId="191" fontId="106" fillId="0" borderId="0" applyFont="0" applyFill="0" applyBorder="0" applyAlignment="0" applyProtection="0">
      <alignment horizontal="right"/>
    </xf>
    <xf numFmtId="192" fontId="40" fillId="0" borderId="0" applyFont="0" applyFill="0" applyBorder="0" applyAlignment="0" applyProtection="0"/>
    <xf numFmtId="193" fontId="107" fillId="0" borderId="0" applyFont="0" applyFill="0" applyBorder="0" applyAlignment="0" applyProtection="0"/>
    <xf numFmtId="194" fontId="10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>
      <alignment vertical="top"/>
    </xf>
    <xf numFmtId="43" fontId="60" fillId="0" borderId="0" applyFont="0" applyFill="0" applyBorder="0" applyAlignment="0" applyProtection="0">
      <alignment vertical="top"/>
    </xf>
    <xf numFmtId="43" fontId="60" fillId="0" borderId="0" applyFont="0" applyFill="0" applyBorder="0" applyAlignment="0" applyProtection="0">
      <alignment vertical="top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5" fontId="1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9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6" fontId="40" fillId="0" borderId="0">
      <protection locked="0"/>
    </xf>
    <xf numFmtId="0" fontId="112" fillId="0" borderId="0" applyFill="0" applyBorder="0" applyAlignment="0" applyProtection="0"/>
    <xf numFmtId="0" fontId="113" fillId="0" borderId="0" applyFill="0" applyBorder="0" applyAlignment="0" applyProtection="0">
      <protection locked="0"/>
    </xf>
    <xf numFmtId="0" fontId="112" fillId="0" borderId="0" applyFill="0" applyBorder="0" applyAlignment="0" applyProtection="0"/>
    <xf numFmtId="197" fontId="107" fillId="0" borderId="0" applyFont="0" applyFill="0" applyBorder="0" applyAlignment="0" applyProtection="0"/>
    <xf numFmtId="198" fontId="107" fillId="0" borderId="0" applyFont="0" applyFill="0" applyBorder="0" applyAlignment="0" applyProtection="0"/>
    <xf numFmtId="199" fontId="10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00" fontId="40" fillId="0" borderId="0">
      <protection locked="0"/>
    </xf>
    <xf numFmtId="189" fontId="114" fillId="0" borderId="0" applyFont="0" applyFill="0" applyBorder="0" applyAlignment="0" applyProtection="0"/>
    <xf numFmtId="190" fontId="115" fillId="0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01" fontId="117" fillId="0" borderId="0"/>
    <xf numFmtId="202" fontId="117" fillId="0" borderId="0"/>
    <xf numFmtId="166" fontId="117" fillId="0" borderId="0"/>
    <xf numFmtId="202" fontId="117" fillId="0" borderId="0"/>
    <xf numFmtId="203" fontId="117" fillId="0" borderId="0"/>
    <xf numFmtId="203" fontId="117" fillId="0" borderId="0"/>
    <xf numFmtId="201" fontId="117" fillId="0" borderId="0"/>
    <xf numFmtId="204" fontId="117" fillId="0" borderId="0"/>
    <xf numFmtId="205" fontId="117" fillId="0" borderId="0"/>
    <xf numFmtId="206" fontId="117" fillId="0" borderId="0"/>
    <xf numFmtId="207" fontId="117" fillId="0" borderId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75" fillId="52" borderId="0" applyNumberFormat="0" applyBorder="0" applyAlignment="0" applyProtection="0"/>
    <xf numFmtId="0" fontId="118" fillId="75" borderId="0" applyNumberFormat="0" applyBorder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119" fillId="0" borderId="38" applyNumberFormat="0" applyFill="0" applyAlignment="0" applyProtection="0"/>
    <xf numFmtId="0" fontId="120" fillId="0" borderId="38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121" fillId="0" borderId="27" applyNumberFormat="0" applyFill="0" applyAlignment="0" applyProtection="0"/>
    <xf numFmtId="0" fontId="122" fillId="0" borderId="39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123" fillId="0" borderId="40" applyNumberFormat="0" applyFill="0" applyAlignment="0" applyProtection="0"/>
    <xf numFmtId="0" fontId="124" fillId="0" borderId="4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3" fillId="0" borderId="0" applyFill="0" applyAlignment="0" applyProtection="0"/>
    <xf numFmtId="0" fontId="70" fillId="0" borderId="0" applyFill="0" applyAlignment="0" applyProtection="0">
      <protection locked="0"/>
    </xf>
    <xf numFmtId="0" fontId="33" fillId="0" borderId="0" applyFill="0" applyAlignment="0" applyProtection="0"/>
    <xf numFmtId="0" fontId="33" fillId="0" borderId="34" applyFill="0" applyAlignment="0" applyProtection="0"/>
    <xf numFmtId="0" fontId="70" fillId="0" borderId="34" applyFill="0" applyAlignment="0" applyProtection="0">
      <protection locked="0"/>
    </xf>
    <xf numFmtId="0" fontId="33" fillId="0" borderId="34" applyFill="0" applyAlignment="0" applyProtection="0"/>
    <xf numFmtId="0" fontId="70" fillId="0" borderId="0" applyFill="0" applyAlignment="0" applyProtection="0"/>
    <xf numFmtId="190" fontId="125" fillId="70" borderId="0" applyNumberFormat="0" applyBorder="0" applyAlignment="0" applyProtection="0"/>
    <xf numFmtId="0" fontId="78" fillId="55" borderId="29" applyNumberFormat="0" applyAlignment="0" applyProtection="0"/>
    <xf numFmtId="0" fontId="78" fillId="55" borderId="29" applyNumberFormat="0" applyAlignment="0" applyProtection="0"/>
    <xf numFmtId="0" fontId="78" fillId="55" borderId="29" applyNumberFormat="0" applyAlignment="0" applyProtection="0"/>
    <xf numFmtId="0" fontId="126" fillId="78" borderId="36" applyNumberFormat="0" applyAlignment="0" applyProtection="0"/>
    <xf numFmtId="190" fontId="36" fillId="73" borderId="0" applyNumberFormat="0" applyBorder="0" applyAlignment="0" applyProtection="0"/>
    <xf numFmtId="190" fontId="36" fillId="73" borderId="0" applyNumberFormat="0" applyBorder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127" fillId="0" borderId="41" applyNumberFormat="0" applyFill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128" fillId="33" borderId="0" applyNumberFormat="0" applyBorder="0" applyAlignment="0" applyProtection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5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9" fillId="0" borderId="0"/>
    <xf numFmtId="0" fontId="9" fillId="0" borderId="0"/>
    <xf numFmtId="0" fontId="9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9" fillId="0" borderId="0"/>
    <xf numFmtId="0" fontId="9" fillId="0" borderId="0"/>
    <xf numFmtId="188" fontId="25" fillId="0" borderId="0"/>
    <xf numFmtId="188" fontId="25" fillId="0" borderId="0"/>
    <xf numFmtId="188" fontId="25" fillId="0" borderId="0"/>
    <xf numFmtId="188" fontId="25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/>
    <xf numFmtId="190" fontId="21" fillId="0" borderId="0"/>
    <xf numFmtId="0" fontId="108" fillId="0" borderId="0"/>
    <xf numFmtId="0" fontId="108" fillId="0" borderId="0"/>
    <xf numFmtId="0" fontId="9" fillId="0" borderId="0"/>
    <xf numFmtId="0" fontId="9" fillId="0" borderId="0"/>
    <xf numFmtId="0" fontId="9" fillId="0" borderId="0"/>
    <xf numFmtId="0" fontId="108" fillId="0" borderId="0"/>
    <xf numFmtId="0" fontId="21" fillId="0" borderId="0"/>
    <xf numFmtId="0" fontId="9" fillId="0" borderId="0"/>
    <xf numFmtId="0" fontId="9" fillId="0" borderId="0"/>
    <xf numFmtId="19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3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9" fillId="0" borderId="0"/>
    <xf numFmtId="0" fontId="21" fillId="0" borderId="0"/>
    <xf numFmtId="0" fontId="60" fillId="0" borderId="0">
      <alignment vertical="top"/>
    </xf>
    <xf numFmtId="0" fontId="21" fillId="0" borderId="0"/>
    <xf numFmtId="0" fontId="21" fillId="0" borderId="0"/>
    <xf numFmtId="190" fontId="21" fillId="0" borderId="0"/>
    <xf numFmtId="0" fontId="9" fillId="0" borderId="0"/>
    <xf numFmtId="0" fontId="9" fillId="0" borderId="0"/>
    <xf numFmtId="0" fontId="9" fillId="0" borderId="0"/>
    <xf numFmtId="19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>
      <alignment vertical="top"/>
    </xf>
    <xf numFmtId="0" fontId="60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60" fillId="0" borderId="0">
      <alignment vertical="top"/>
    </xf>
    <xf numFmtId="0" fontId="60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39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1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7" fillId="0" borderId="0"/>
    <xf numFmtId="188" fontId="25" fillId="0" borderId="0"/>
    <xf numFmtId="188" fontId="25" fillId="0" borderId="0"/>
    <xf numFmtId="188" fontId="25" fillId="0" borderId="0"/>
    <xf numFmtId="188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7" fillId="0" borderId="0"/>
    <xf numFmtId="0" fontId="9" fillId="0" borderId="0"/>
    <xf numFmtId="188" fontId="21" fillId="0" borderId="0"/>
    <xf numFmtId="0" fontId="60" fillId="0" borderId="0">
      <alignment vertical="top"/>
    </xf>
    <xf numFmtId="0" fontId="60" fillId="0" borderId="0">
      <alignment vertical="top"/>
    </xf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190" fontId="25" fillId="0" borderId="0"/>
    <xf numFmtId="190" fontId="25" fillId="0" borderId="0"/>
    <xf numFmtId="0" fontId="60" fillId="0" borderId="0">
      <alignment vertical="top"/>
    </xf>
    <xf numFmtId="190" fontId="25" fillId="0" borderId="0"/>
    <xf numFmtId="190" fontId="25" fillId="0" borderId="0"/>
    <xf numFmtId="0" fontId="21" fillId="0" borderId="0"/>
    <xf numFmtId="0" fontId="9" fillId="0" borderId="0"/>
    <xf numFmtId="0" fontId="25" fillId="0" borderId="0"/>
    <xf numFmtId="0" fontId="60" fillId="0" borderId="0">
      <alignment vertical="top"/>
    </xf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190" fontId="1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190" fontId="25" fillId="0" borderId="0"/>
    <xf numFmtId="190" fontId="25" fillId="0" borderId="0"/>
    <xf numFmtId="190" fontId="25" fillId="0" borderId="0"/>
    <xf numFmtId="19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5" fillId="0" borderId="0" applyFont="0" applyFill="0" applyBorder="0" applyAlignment="0" applyProtection="0"/>
    <xf numFmtId="0" fontId="9" fillId="6" borderId="20" applyNumberFormat="0" applyFont="0" applyAlignment="0" applyProtection="0"/>
    <xf numFmtId="0" fontId="34" fillId="6" borderId="20" applyNumberFormat="0" applyFont="0" applyAlignment="0" applyProtection="0"/>
    <xf numFmtId="0" fontId="21" fillId="49" borderId="42" applyNumberFormat="0" applyFont="0" applyAlignment="0" applyProtection="0"/>
    <xf numFmtId="0" fontId="9" fillId="6" borderId="20" applyNumberFormat="0" applyFont="0" applyAlignment="0" applyProtection="0"/>
    <xf numFmtId="0" fontId="79" fillId="56" borderId="30" applyNumberFormat="0" applyAlignment="0" applyProtection="0"/>
    <xf numFmtId="0" fontId="79" fillId="56" borderId="30" applyNumberFormat="0" applyAlignment="0" applyProtection="0"/>
    <xf numFmtId="0" fontId="79" fillId="56" borderId="30" applyNumberFormat="0" applyAlignment="0" applyProtection="0"/>
    <xf numFmtId="0" fontId="79" fillId="85" borderId="30" applyNumberFormat="0" applyAlignment="0" applyProtection="0"/>
    <xf numFmtId="0" fontId="130" fillId="85" borderId="43" applyNumberFormat="0" applyAlignment="0" applyProtection="0"/>
    <xf numFmtId="190" fontId="21" fillId="72" borderId="0" applyNumberFormat="0" applyBorder="0" applyAlignment="0" applyProtection="0"/>
    <xf numFmtId="190" fontId="21" fillId="72" borderId="0" applyNumberFormat="0" applyBorder="0" applyAlignment="0" applyProtection="0"/>
    <xf numFmtId="208" fontId="107" fillId="0" borderId="0" applyFont="0" applyFill="0" applyBorder="0" applyAlignment="0" applyProtection="0"/>
    <xf numFmtId="209" fontId="40" fillId="0" borderId="0" applyFont="0" applyFill="0" applyBorder="0" applyAlignment="0" applyProtection="0"/>
    <xf numFmtId="210" fontId="107" fillId="0" borderId="0" applyFont="0" applyFill="0" applyBorder="0" applyAlignment="0" applyProtection="0"/>
    <xf numFmtId="211" fontId="40" fillId="0" borderId="0" applyFont="0" applyFill="0" applyBorder="0" applyAlignment="0" applyProtection="0"/>
    <xf numFmtId="212" fontId="107" fillId="0" borderId="0" applyFont="0" applyFill="0" applyBorder="0" applyAlignment="0" applyProtection="0"/>
    <xf numFmtId="213" fontId="40" fillId="0" borderId="0" applyFont="0" applyFill="0" applyBorder="0" applyAlignment="0" applyProtection="0"/>
    <xf numFmtId="214" fontId="107" fillId="0" borderId="0" applyFont="0" applyFill="0" applyBorder="0" applyAlignment="0" applyProtection="0"/>
    <xf numFmtId="215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217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90" fontId="99" fillId="83" borderId="0" applyNumberFormat="0" applyBorder="0" applyAlignment="0" applyProtection="0"/>
    <xf numFmtId="0" fontId="131" fillId="0" borderId="0" applyNumberFormat="0" applyFont="0" applyFill="0" applyBorder="0" applyAlignment="0" applyProtection="0">
      <alignment horizontal="left"/>
    </xf>
    <xf numFmtId="0" fontId="132" fillId="0" borderId="0">
      <alignment horizontal="right"/>
    </xf>
    <xf numFmtId="0" fontId="133" fillId="0" borderId="0">
      <alignment horizontal="right"/>
    </xf>
    <xf numFmtId="0" fontId="117" fillId="0" borderId="0"/>
    <xf numFmtId="0" fontId="134" fillId="0" borderId="0" applyNumberFormat="0" applyBorder="0" applyAlignment="0"/>
    <xf numFmtId="0" fontId="134" fillId="0" borderId="0" applyNumberFormat="0" applyBorder="0" applyAlignment="0"/>
    <xf numFmtId="0" fontId="60" fillId="0" borderId="0" applyNumberFormat="0" applyBorder="0" applyAlignment="0"/>
    <xf numFmtId="190" fontId="60" fillId="0" borderId="0" applyNumberFormat="0" applyBorder="0" applyAlignment="0"/>
    <xf numFmtId="0" fontId="117" fillId="0" borderId="0"/>
    <xf numFmtId="190" fontId="60" fillId="0" borderId="0" applyNumberFormat="0" applyBorder="0" applyAlignment="0"/>
    <xf numFmtId="0" fontId="135" fillId="0" borderId="0"/>
    <xf numFmtId="0" fontId="136" fillId="0" borderId="0" applyNumberFormat="0" applyBorder="0" applyAlignment="0"/>
    <xf numFmtId="0" fontId="136" fillId="0" borderId="0" applyNumberFormat="0" applyBorder="0" applyAlignment="0"/>
    <xf numFmtId="0" fontId="135" fillId="0" borderId="0"/>
    <xf numFmtId="0" fontId="137" fillId="0" borderId="0"/>
    <xf numFmtId="190" fontId="138" fillId="0" borderId="0"/>
    <xf numFmtId="0" fontId="139" fillId="0" borderId="0"/>
    <xf numFmtId="0" fontId="140" fillId="0" borderId="0" applyNumberFormat="0" applyBorder="0" applyAlignment="0"/>
    <xf numFmtId="0" fontId="140" fillId="0" borderId="0" applyNumberFormat="0" applyBorder="0" applyAlignment="0"/>
    <xf numFmtId="0" fontId="139" fillId="0" borderId="0"/>
    <xf numFmtId="0" fontId="141" fillId="0" borderId="0" applyNumberFormat="0" applyBorder="0" applyAlignment="0"/>
    <xf numFmtId="0" fontId="142" fillId="0" borderId="0"/>
    <xf numFmtId="190" fontId="143" fillId="0" borderId="0"/>
    <xf numFmtId="0" fontId="144" fillId="0" borderId="0"/>
    <xf numFmtId="0" fontId="140" fillId="87" borderId="0" applyNumberFormat="0" applyBorder="0" applyAlignment="0"/>
    <xf numFmtId="0" fontId="145" fillId="0" borderId="0"/>
    <xf numFmtId="0" fontId="146" fillId="0" borderId="0"/>
    <xf numFmtId="0" fontId="147" fillId="0" borderId="0"/>
    <xf numFmtId="0" fontId="146" fillId="88" borderId="0"/>
    <xf numFmtId="0" fontId="71" fillId="0" borderId="0" applyNumberFormat="0" applyFill="0" applyBorder="0" applyAlignment="0" applyProtection="0"/>
    <xf numFmtId="0" fontId="148" fillId="89" borderId="44" applyNumberFormat="0">
      <alignment horizontal="left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89" borderId="45">
      <alignment horizontal="left"/>
    </xf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33" applyNumberFormat="0" applyFill="0" applyAlignment="0" applyProtection="0"/>
    <xf numFmtId="0" fontId="84" fillId="0" borderId="46" applyNumberFormat="0" applyFill="0" applyAlignment="0" applyProtection="0"/>
    <xf numFmtId="0" fontId="53" fillId="0" borderId="4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90" fontId="33" fillId="90" borderId="0" applyNumberFormat="0" applyBorder="0" applyAlignment="0" applyProtection="0"/>
    <xf numFmtId="218" fontId="40" fillId="0" borderId="0" applyFont="0" applyFill="0" applyBorder="0" applyAlignment="0" applyProtection="0"/>
    <xf numFmtId="219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Border="0" applyAlignment="0" applyProtection="0"/>
    <xf numFmtId="223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226" fontId="39" fillId="0" borderId="0" applyFont="0" applyFill="0" applyBorder="0" applyAlignment="0" applyProtection="0">
      <alignment horizontal="right"/>
    </xf>
    <xf numFmtId="3" fontId="25" fillId="0" borderId="0"/>
    <xf numFmtId="0" fontId="87" fillId="0" borderId="28" applyNumberFormat="0" applyFill="0" applyAlignment="0" applyProtection="0"/>
    <xf numFmtId="3" fontId="25" fillId="0" borderId="0"/>
    <xf numFmtId="3" fontId="25" fillId="0" borderId="0"/>
    <xf numFmtId="3" fontId="25" fillId="0" borderId="0"/>
    <xf numFmtId="3" fontId="25" fillId="0" borderId="0"/>
    <xf numFmtId="3" fontId="25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1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7" fillId="0" borderId="28" applyNumberFormat="0" applyFill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87" fillId="0" borderId="28" applyNumberFormat="0" applyFill="0" applyAlignment="0" applyProtection="0"/>
    <xf numFmtId="0" fontId="25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2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0" fillId="85" borderId="43" applyNumberFormat="0" applyAlignment="0" applyProtection="0"/>
    <xf numFmtId="0" fontId="102" fillId="85" borderId="36" applyNumberFormat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2" fillId="85" borderId="36" applyNumberFormat="0" applyAlignment="0" applyProtection="0"/>
    <xf numFmtId="43" fontId="25" fillId="0" borderId="0" applyFont="0" applyFill="0" applyBorder="0" applyAlignment="0" applyProtection="0"/>
    <xf numFmtId="0" fontId="21" fillId="49" borderId="42" applyNumberFormat="0" applyFont="0" applyAlignment="0" applyProtection="0"/>
    <xf numFmtId="9" fontId="25" fillId="0" borderId="0" applyFont="0" applyFill="0" applyBorder="0" applyAlignment="0" applyProtection="0"/>
    <xf numFmtId="0" fontId="53" fillId="0" borderId="46" applyNumberFormat="0" applyFill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3" fillId="0" borderId="46" applyNumberFormat="0" applyFill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02" fillId="85" borderId="36" applyNumberFormat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6" fillId="78" borderId="36" applyNumberFormat="0" applyAlignment="0" applyProtection="0"/>
    <xf numFmtId="0" fontId="126" fillId="78" borderId="36" applyNumberFormat="0" applyAlignment="0" applyProtection="0"/>
    <xf numFmtId="0" fontId="126" fillId="78" borderId="36" applyNumberFormat="0" applyAlignment="0" applyProtection="0"/>
    <xf numFmtId="0" fontId="21" fillId="49" borderId="42" applyNumberFormat="0" applyFont="0" applyAlignment="0" applyProtection="0"/>
    <xf numFmtId="0" fontId="84" fillId="0" borderId="46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49" borderId="42" applyNumberFormat="0" applyFont="0" applyAlignment="0" applyProtection="0"/>
    <xf numFmtId="0" fontId="130" fillId="85" borderId="43" applyNumberFormat="0" applyAlignment="0" applyProtection="0"/>
    <xf numFmtId="44" fontId="25" fillId="0" borderId="0" applyFont="0" applyFill="0" applyBorder="0" applyAlignment="0" applyProtection="0"/>
    <xf numFmtId="0" fontId="84" fillId="0" borderId="46" applyNumberFormat="0" applyFill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3" fillId="0" borderId="46" applyNumberFormat="0" applyFill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49" borderId="42" applyNumberFormat="0" applyFont="0" applyAlignment="0" applyProtection="0"/>
    <xf numFmtId="0" fontId="130" fillId="85" borderId="43" applyNumberFormat="0" applyAlignment="0" applyProtection="0"/>
    <xf numFmtId="0" fontId="102" fillId="85" borderId="36" applyNumberFormat="0" applyAlignment="0" applyProtection="0"/>
    <xf numFmtId="9" fontId="25" fillId="0" borderId="0" applyFont="0" applyFill="0" applyBorder="0" applyAlignment="0" applyProtection="0"/>
    <xf numFmtId="0" fontId="130" fillId="85" borderId="43" applyNumberFormat="0" applyAlignment="0" applyProtection="0"/>
    <xf numFmtId="0" fontId="84" fillId="0" borderId="46" applyNumberFormat="0" applyFill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4" fillId="0" borderId="46" applyNumberFormat="0" applyFill="0" applyAlignment="0" applyProtection="0"/>
    <xf numFmtId="0" fontId="53" fillId="0" borderId="46" applyNumberFormat="0" applyFill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26" fillId="78" borderId="36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0" fontId="2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4" fillId="0" borderId="46" applyNumberFormat="0" applyFill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1" fillId="49" borderId="42" applyNumberFormat="0" applyFont="0" applyAlignment="0" applyProtection="0"/>
    <xf numFmtId="0" fontId="130" fillId="85" borderId="43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3" fillId="0" borderId="4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2" fillId="85" borderId="36" applyNumberFormat="0" applyAlignment="0" applyProtection="0"/>
    <xf numFmtId="0" fontId="53" fillId="0" borderId="46" applyNumberFormat="0" applyFill="0" applyAlignment="0" applyProtection="0"/>
    <xf numFmtId="0" fontId="53" fillId="0" borderId="46" applyNumberFormat="0" applyFill="0" applyAlignment="0" applyProtection="0"/>
    <xf numFmtId="0" fontId="102" fillId="85" borderId="3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6" fillId="78" borderId="3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49" borderId="42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0" borderId="46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49" borderId="42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49" borderId="42" applyNumberFormat="0" applyFont="0" applyAlignment="0" applyProtection="0"/>
    <xf numFmtId="0" fontId="102" fillId="85" borderId="3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0" borderId="46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3" fillId="0" borderId="46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6" fillId="78" borderId="3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49" borderId="42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4" fillId="0" borderId="46" applyNumberFormat="0" applyFill="0" applyAlignment="0" applyProtection="0"/>
    <xf numFmtId="0" fontId="130" fillId="85" borderId="43" applyNumberFormat="0" applyAlignment="0" applyProtection="0"/>
    <xf numFmtId="0" fontId="130" fillId="85" borderId="43" applyNumberFormat="0" applyAlignment="0" applyProtection="0"/>
    <xf numFmtId="0" fontId="53" fillId="0" borderId="46" applyNumberFormat="0" applyFill="0" applyAlignment="0" applyProtection="0"/>
    <xf numFmtId="0" fontId="84" fillId="0" borderId="46" applyNumberFormat="0" applyFill="0" applyAlignment="0" applyProtection="0"/>
    <xf numFmtId="0" fontId="130" fillId="85" borderId="43" applyNumberFormat="0" applyAlignment="0" applyProtection="0"/>
    <xf numFmtId="0" fontId="126" fillId="78" borderId="36" applyNumberFormat="0" applyAlignment="0" applyProtection="0"/>
    <xf numFmtId="0" fontId="126" fillId="78" borderId="36" applyNumberFormat="0" applyAlignment="0" applyProtection="0"/>
    <xf numFmtId="0" fontId="102" fillId="85" borderId="36" applyNumberFormat="0" applyAlignment="0" applyProtection="0"/>
    <xf numFmtId="0" fontId="130" fillId="85" borderId="43" applyNumberFormat="0" applyAlignment="0" applyProtection="0"/>
    <xf numFmtId="0" fontId="126" fillId="78" borderId="36" applyNumberFormat="0" applyAlignment="0" applyProtection="0"/>
    <xf numFmtId="0" fontId="102" fillId="85" borderId="36" applyNumberFormat="0" applyAlignment="0" applyProtection="0"/>
    <xf numFmtId="0" fontId="9" fillId="0" borderId="0"/>
    <xf numFmtId="0" fontId="25" fillId="0" borderId="0"/>
    <xf numFmtId="0" fontId="87" fillId="0" borderId="28" applyNumberFormat="0" applyFill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9" fontId="37" fillId="0" borderId="0"/>
    <xf numFmtId="40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52" fillId="0" borderId="0"/>
    <xf numFmtId="44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5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27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55" fillId="0" borderId="0"/>
    <xf numFmtId="0" fontId="25" fillId="0" borderId="0"/>
    <xf numFmtId="0" fontId="9" fillId="0" borderId="0"/>
    <xf numFmtId="10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/>
    <xf numFmtId="0" fontId="44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1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152" fillId="0" borderId="0" applyFont="0" applyFill="0" applyBorder="0" applyAlignment="0" applyProtection="0"/>
    <xf numFmtId="9" fontId="15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5" fillId="0" borderId="0"/>
    <xf numFmtId="0" fontId="87" fillId="0" borderId="28" applyNumberFormat="0" applyFill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0" fontId="9" fillId="6" borderId="2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53" fillId="0" borderId="54" applyNumberFormat="0" applyFill="0" applyAlignment="0" applyProtection="0"/>
    <xf numFmtId="0" fontId="126" fillId="78" borderId="51" applyNumberFormat="0" applyAlignment="0" applyProtection="0"/>
    <xf numFmtId="0" fontId="130" fillId="85" borderId="57" applyNumberFormat="0" applyAlignment="0" applyProtection="0"/>
    <xf numFmtId="0" fontId="102" fillId="85" borderId="59" applyNumberFormat="0" applyAlignment="0" applyProtection="0"/>
    <xf numFmtId="0" fontId="102" fillId="85" borderId="47" applyNumberFormat="0" applyAlignment="0" applyProtection="0"/>
    <xf numFmtId="0" fontId="102" fillId="85" borderId="67" applyNumberFormat="0" applyAlignment="0" applyProtection="0"/>
    <xf numFmtId="0" fontId="21" fillId="49" borderId="68" applyNumberFormat="0" applyFont="0" applyAlignment="0" applyProtection="0"/>
    <xf numFmtId="0" fontId="102" fillId="85" borderId="51" applyNumberFormat="0" applyAlignment="0" applyProtection="0"/>
    <xf numFmtId="0" fontId="53" fillId="0" borderId="58" applyNumberFormat="0" applyFill="0" applyAlignment="0" applyProtection="0"/>
    <xf numFmtId="0" fontId="126" fillId="78" borderId="55" applyNumberFormat="0" applyAlignment="0" applyProtection="0"/>
    <xf numFmtId="0" fontId="21" fillId="49" borderId="68" applyNumberFormat="0" applyFont="0" applyAlignment="0" applyProtection="0"/>
    <xf numFmtId="0" fontId="126" fillId="78" borderId="55" applyNumberFormat="0" applyAlignment="0" applyProtection="0"/>
    <xf numFmtId="0" fontId="126" fillId="78" borderId="67" applyNumberFormat="0" applyAlignment="0" applyProtection="0"/>
    <xf numFmtId="0" fontId="130" fillId="85" borderId="57" applyNumberFormat="0" applyAlignment="0" applyProtection="0"/>
    <xf numFmtId="0" fontId="130" fillId="85" borderId="69" applyNumberFormat="0" applyAlignment="0" applyProtection="0"/>
    <xf numFmtId="0" fontId="25" fillId="0" borderId="0"/>
    <xf numFmtId="0" fontId="102" fillId="85" borderId="55" applyNumberFormat="0" applyAlignment="0" applyProtection="0"/>
    <xf numFmtId="0" fontId="53" fillId="0" borderId="54" applyNumberFormat="0" applyFill="0" applyAlignment="0" applyProtection="0"/>
    <xf numFmtId="0" fontId="21" fillId="49" borderId="60" applyNumberFormat="0" applyFont="0" applyAlignment="0" applyProtection="0"/>
    <xf numFmtId="0" fontId="53" fillId="0" borderId="58" applyNumberFormat="0" applyFill="0" applyAlignment="0" applyProtection="0"/>
    <xf numFmtId="0" fontId="21" fillId="49" borderId="68" applyNumberFormat="0" applyFont="0" applyAlignment="0" applyProtection="0"/>
    <xf numFmtId="0" fontId="102" fillId="85" borderId="59" applyNumberFormat="0" applyAlignment="0" applyProtection="0"/>
    <xf numFmtId="0" fontId="84" fillId="0" borderId="62" applyNumberFormat="0" applyFill="0" applyAlignment="0" applyProtection="0"/>
    <xf numFmtId="0" fontId="21" fillId="49" borderId="64" applyNumberFormat="0" applyFont="0" applyAlignment="0" applyProtection="0"/>
    <xf numFmtId="0" fontId="84" fillId="0" borderId="66" applyNumberFormat="0" applyFill="0" applyAlignment="0" applyProtection="0"/>
    <xf numFmtId="0" fontId="102" fillId="85" borderId="59" applyNumberFormat="0" applyAlignment="0" applyProtection="0"/>
    <xf numFmtId="0" fontId="126" fillId="78" borderId="67" applyNumberFormat="0" applyAlignment="0" applyProtection="0"/>
    <xf numFmtId="0" fontId="130" fillId="85" borderId="57" applyNumberFormat="0" applyAlignment="0" applyProtection="0"/>
    <xf numFmtId="44" fontId="25" fillId="0" borderId="0" applyFont="0" applyFill="0" applyBorder="0" applyAlignment="0" applyProtection="0"/>
    <xf numFmtId="0" fontId="102" fillId="85" borderId="67" applyNumberFormat="0" applyAlignment="0" applyProtection="0"/>
    <xf numFmtId="0" fontId="21" fillId="49" borderId="52" applyNumberFormat="0" applyFont="0" applyAlignment="0" applyProtection="0"/>
    <xf numFmtId="0" fontId="53" fillId="0" borderId="66" applyNumberFormat="0" applyFill="0" applyAlignment="0" applyProtection="0"/>
    <xf numFmtId="0" fontId="84" fillId="0" borderId="54" applyNumberFormat="0" applyFill="0" applyAlignment="0" applyProtection="0"/>
    <xf numFmtId="0" fontId="84" fillId="0" borderId="66" applyNumberFormat="0" applyFill="0" applyAlignment="0" applyProtection="0"/>
    <xf numFmtId="0" fontId="126" fillId="78" borderId="47" applyNumberFormat="0" applyAlignment="0" applyProtection="0"/>
    <xf numFmtId="0" fontId="84" fillId="0" borderId="58" applyNumberFormat="0" applyFill="0" applyAlignment="0" applyProtection="0"/>
    <xf numFmtId="0" fontId="84" fillId="0" borderId="62" applyNumberFormat="0" applyFill="0" applyAlignment="0" applyProtection="0"/>
    <xf numFmtId="0" fontId="53" fillId="0" borderId="62" applyNumberFormat="0" applyFill="0" applyAlignment="0" applyProtection="0"/>
    <xf numFmtId="43" fontId="25" fillId="0" borderId="0" applyFont="0" applyFill="0" applyBorder="0" applyAlignment="0" applyProtection="0"/>
    <xf numFmtId="0" fontId="84" fillId="0" borderId="62" applyNumberFormat="0" applyFill="0" applyAlignment="0" applyProtection="0"/>
    <xf numFmtId="0" fontId="126" fillId="78" borderId="67" applyNumberFormat="0" applyAlignment="0" applyProtection="0"/>
    <xf numFmtId="0" fontId="84" fillId="0" borderId="66" applyNumberFormat="0" applyFill="0" applyAlignment="0" applyProtection="0"/>
    <xf numFmtId="0" fontId="25" fillId="0" borderId="0"/>
    <xf numFmtId="0" fontId="102" fillId="85" borderId="63" applyNumberFormat="0" applyAlignment="0" applyProtection="0"/>
    <xf numFmtId="0" fontId="126" fillId="78" borderId="55" applyNumberFormat="0" applyAlignment="0" applyProtection="0"/>
    <xf numFmtId="0" fontId="84" fillId="0" borderId="66" applyNumberFormat="0" applyFill="0" applyAlignment="0" applyProtection="0"/>
    <xf numFmtId="0" fontId="130" fillId="85" borderId="53" applyNumberFormat="0" applyAlignment="0" applyProtection="0"/>
    <xf numFmtId="0" fontId="21" fillId="49" borderId="52" applyNumberFormat="0" applyFont="0" applyAlignment="0" applyProtection="0"/>
    <xf numFmtId="44" fontId="25" fillId="0" borderId="0" applyFont="0" applyFill="0" applyBorder="0" applyAlignment="0" applyProtection="0"/>
    <xf numFmtId="0" fontId="130" fillId="85" borderId="61" applyNumberFormat="0" applyAlignment="0" applyProtection="0"/>
    <xf numFmtId="0" fontId="21" fillId="49" borderId="48" applyNumberFormat="0" applyFont="0" applyAlignment="0" applyProtection="0"/>
    <xf numFmtId="0" fontId="130" fillId="85" borderId="49" applyNumberFormat="0" applyAlignment="0" applyProtection="0"/>
    <xf numFmtId="0" fontId="102" fillId="85" borderId="67" applyNumberFormat="0" applyAlignment="0" applyProtection="0"/>
    <xf numFmtId="0" fontId="53" fillId="0" borderId="70" applyNumberFormat="0" applyFill="0" applyAlignment="0" applyProtection="0"/>
    <xf numFmtId="0" fontId="53" fillId="0" borderId="54" applyNumberFormat="0" applyFill="0" applyAlignment="0" applyProtection="0"/>
    <xf numFmtId="0" fontId="84" fillId="0" borderId="54" applyNumberFormat="0" applyFill="0" applyAlignment="0" applyProtection="0"/>
    <xf numFmtId="0" fontId="102" fillId="85" borderId="55" applyNumberFormat="0" applyAlignment="0" applyProtection="0"/>
    <xf numFmtId="0" fontId="84" fillId="0" borderId="54" applyNumberFormat="0" applyFill="0" applyAlignment="0" applyProtection="0"/>
    <xf numFmtId="0" fontId="84" fillId="0" borderId="50" applyNumberFormat="0" applyFill="0" applyAlignment="0" applyProtection="0"/>
    <xf numFmtId="0" fontId="53" fillId="0" borderId="50" applyNumberFormat="0" applyFill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30" fillId="85" borderId="65" applyNumberFormat="0" applyAlignment="0" applyProtection="0"/>
    <xf numFmtId="0" fontId="21" fillId="49" borderId="56" applyNumberFormat="0" applyFont="0" applyAlignment="0" applyProtection="0"/>
    <xf numFmtId="0" fontId="84" fillId="0" borderId="58" applyNumberFormat="0" applyFill="0" applyAlignment="0" applyProtection="0"/>
    <xf numFmtId="0" fontId="33" fillId="0" borderId="14" applyFill="0" applyAlignment="0" applyProtection="0"/>
    <xf numFmtId="0" fontId="102" fillId="85" borderId="55" applyNumberFormat="0" applyAlignment="0" applyProtection="0"/>
    <xf numFmtId="0" fontId="102" fillId="85" borderId="51" applyNumberFormat="0" applyAlignment="0" applyProtection="0"/>
    <xf numFmtId="0" fontId="102" fillId="85" borderId="51" applyNumberFormat="0" applyAlignment="0" applyProtection="0"/>
    <xf numFmtId="0" fontId="84" fillId="0" borderId="54" applyNumberFormat="0" applyFill="0" applyAlignment="0" applyProtection="0"/>
    <xf numFmtId="0" fontId="53" fillId="0" borderId="62" applyNumberFormat="0" applyFill="0" applyAlignment="0" applyProtection="0"/>
    <xf numFmtId="0" fontId="53" fillId="0" borderId="70" applyNumberFormat="0" applyFill="0" applyAlignment="0" applyProtection="0"/>
    <xf numFmtId="0" fontId="130" fillId="85" borderId="57" applyNumberFormat="0" applyAlignment="0" applyProtection="0"/>
    <xf numFmtId="0" fontId="102" fillId="85" borderId="55" applyNumberFormat="0" applyAlignment="0" applyProtection="0"/>
    <xf numFmtId="0" fontId="53" fillId="0" borderId="54" applyNumberFormat="0" applyFill="0" applyAlignment="0" applyProtection="0"/>
    <xf numFmtId="0" fontId="126" fillId="78" borderId="51" applyNumberFormat="0" applyAlignment="0" applyProtection="0"/>
    <xf numFmtId="0" fontId="25" fillId="0" borderId="0"/>
    <xf numFmtId="0" fontId="126" fillId="78" borderId="63" applyNumberFormat="0" applyAlignment="0" applyProtection="0"/>
    <xf numFmtId="0" fontId="130" fillId="85" borderId="49" applyNumberFormat="0" applyAlignment="0" applyProtection="0"/>
    <xf numFmtId="0" fontId="102" fillId="85" borderId="47" applyNumberFormat="0" applyAlignment="0" applyProtection="0"/>
    <xf numFmtId="0" fontId="102" fillId="85" borderId="47" applyNumberFormat="0" applyAlignment="0" applyProtection="0"/>
    <xf numFmtId="0" fontId="84" fillId="0" borderId="66" applyNumberFormat="0" applyFill="0" applyAlignment="0" applyProtection="0"/>
    <xf numFmtId="0" fontId="21" fillId="49" borderId="48" applyNumberFormat="0" applyFont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102" fillId="85" borderId="47" applyNumberFormat="0" applyAlignment="0" applyProtection="0"/>
    <xf numFmtId="0" fontId="126" fillId="78" borderId="47" applyNumberFormat="0" applyAlignment="0" applyProtection="0"/>
    <xf numFmtId="0" fontId="126" fillId="78" borderId="47" applyNumberFormat="0" applyAlignment="0" applyProtection="0"/>
    <xf numFmtId="0" fontId="126" fillId="78" borderId="47" applyNumberFormat="0" applyAlignment="0" applyProtection="0"/>
    <xf numFmtId="0" fontId="21" fillId="49" borderId="48" applyNumberFormat="0" applyFont="0" applyAlignment="0" applyProtection="0"/>
    <xf numFmtId="0" fontId="84" fillId="0" borderId="50" applyNumberFormat="0" applyFill="0" applyAlignment="0" applyProtection="0"/>
    <xf numFmtId="0" fontId="21" fillId="49" borderId="48" applyNumberFormat="0" applyFont="0" applyAlignment="0" applyProtection="0"/>
    <xf numFmtId="0" fontId="130" fillId="85" borderId="49" applyNumberFormat="0" applyAlignment="0" applyProtection="0"/>
    <xf numFmtId="0" fontId="84" fillId="0" borderId="50" applyNumberFormat="0" applyFill="0" applyAlignment="0" applyProtection="0"/>
    <xf numFmtId="0" fontId="53" fillId="0" borderId="50" applyNumberFormat="0" applyFill="0" applyAlignment="0" applyProtection="0"/>
    <xf numFmtId="9" fontId="25" fillId="0" borderId="0" applyFont="0" applyFill="0" applyBorder="0" applyAlignment="0" applyProtection="0"/>
    <xf numFmtId="0" fontId="21" fillId="49" borderId="48" applyNumberFormat="0" applyFont="0" applyAlignment="0" applyProtection="0"/>
    <xf numFmtId="0" fontId="130" fillId="85" borderId="49" applyNumberFormat="0" applyAlignment="0" applyProtection="0"/>
    <xf numFmtId="0" fontId="102" fillId="85" borderId="47" applyNumberFormat="0" applyAlignment="0" applyProtection="0"/>
    <xf numFmtId="0" fontId="130" fillId="85" borderId="49" applyNumberFormat="0" applyAlignment="0" applyProtection="0"/>
    <xf numFmtId="0" fontId="84" fillId="0" borderId="50" applyNumberFormat="0" applyFill="0" applyAlignment="0" applyProtection="0"/>
    <xf numFmtId="0" fontId="84" fillId="0" borderId="50" applyNumberFormat="0" applyFill="0" applyAlignment="0" applyProtection="0"/>
    <xf numFmtId="0" fontId="53" fillId="0" borderId="50" applyNumberFormat="0" applyFill="0" applyAlignment="0" applyProtection="0"/>
    <xf numFmtId="0" fontId="126" fillId="78" borderId="47" applyNumberFormat="0" applyAlignment="0" applyProtection="0"/>
    <xf numFmtId="0" fontId="25" fillId="0" borderId="0"/>
    <xf numFmtId="0" fontId="84" fillId="0" borderId="50" applyNumberFormat="0" applyFill="0" applyAlignment="0" applyProtection="0"/>
    <xf numFmtId="0" fontId="130" fillId="85" borderId="61" applyNumberFormat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6" fillId="78" borderId="67" applyNumberFormat="0" applyAlignment="0" applyProtection="0"/>
    <xf numFmtId="0" fontId="21" fillId="49" borderId="48" applyNumberFormat="0" applyFont="0" applyAlignment="0" applyProtection="0"/>
    <xf numFmtId="0" fontId="130" fillId="85" borderId="49" applyNumberFormat="0" applyAlignment="0" applyProtection="0"/>
    <xf numFmtId="0" fontId="102" fillId="85" borderId="63" applyNumberFormat="0" applyAlignment="0" applyProtection="0"/>
    <xf numFmtId="0" fontId="53" fillId="0" borderId="50" applyNumberFormat="0" applyFill="0" applyAlignment="0" applyProtection="0"/>
    <xf numFmtId="0" fontId="130" fillId="85" borderId="53" applyNumberFormat="0" applyAlignment="0" applyProtection="0"/>
    <xf numFmtId="0" fontId="53" fillId="0" borderId="62" applyNumberFormat="0" applyFill="0" applyAlignment="0" applyProtection="0"/>
    <xf numFmtId="0" fontId="130" fillId="85" borderId="53" applyNumberFormat="0" applyAlignment="0" applyProtection="0"/>
    <xf numFmtId="43" fontId="25" fillId="0" borderId="0" applyFont="0" applyFill="0" applyBorder="0" applyAlignment="0" applyProtection="0"/>
    <xf numFmtId="0" fontId="25" fillId="0" borderId="0"/>
    <xf numFmtId="0" fontId="84" fillId="0" borderId="58" applyNumberFormat="0" applyFill="0" applyAlignment="0" applyProtection="0"/>
    <xf numFmtId="0" fontId="21" fillId="49" borderId="60" applyNumberFormat="0" applyFont="0" applyAlignment="0" applyProtection="0"/>
    <xf numFmtId="0" fontId="102" fillId="85" borderId="47" applyNumberFormat="0" applyAlignment="0" applyProtection="0"/>
    <xf numFmtId="0" fontId="53" fillId="0" borderId="50" applyNumberFormat="0" applyFill="0" applyAlignment="0" applyProtection="0"/>
    <xf numFmtId="0" fontId="53" fillId="0" borderId="50" applyNumberFormat="0" applyFill="0" applyAlignment="0" applyProtection="0"/>
    <xf numFmtId="0" fontId="102" fillId="85" borderId="47" applyNumberFormat="0" applyAlignment="0" applyProtection="0"/>
    <xf numFmtId="0" fontId="126" fillId="78" borderId="47" applyNumberFormat="0" applyAlignment="0" applyProtection="0"/>
    <xf numFmtId="0" fontId="21" fillId="49" borderId="48" applyNumberFormat="0" applyFont="0" applyAlignment="0" applyProtection="0"/>
    <xf numFmtId="0" fontId="84" fillId="0" borderId="50" applyNumberFormat="0" applyFill="0" applyAlignment="0" applyProtection="0"/>
    <xf numFmtId="0" fontId="21" fillId="49" borderId="48" applyNumberFormat="0" applyFont="0" applyAlignment="0" applyProtection="0"/>
    <xf numFmtId="0" fontId="102" fillId="85" borderId="67" applyNumberFormat="0" applyAlignment="0" applyProtection="0"/>
    <xf numFmtId="0" fontId="102" fillId="85" borderId="55" applyNumberFormat="0" applyAlignment="0" applyProtection="0"/>
    <xf numFmtId="0" fontId="21" fillId="49" borderId="64" applyNumberFormat="0" applyFont="0" applyAlignment="0" applyProtection="0"/>
    <xf numFmtId="0" fontId="21" fillId="49" borderId="48" applyNumberFormat="0" applyFont="0" applyAlignment="0" applyProtection="0"/>
    <xf numFmtId="0" fontId="102" fillId="85" borderId="47" applyNumberFormat="0" applyAlignment="0" applyProtection="0"/>
    <xf numFmtId="0" fontId="84" fillId="0" borderId="50" applyNumberFormat="0" applyFill="0" applyAlignment="0" applyProtection="0"/>
    <xf numFmtId="0" fontId="21" fillId="49" borderId="56" applyNumberFormat="0" applyFont="0" applyAlignment="0" applyProtection="0"/>
    <xf numFmtId="0" fontId="53" fillId="0" borderId="50" applyNumberFormat="0" applyFill="0" applyAlignment="0" applyProtection="0"/>
    <xf numFmtId="0" fontId="126" fillId="78" borderId="47" applyNumberFormat="0" applyAlignment="0" applyProtection="0"/>
    <xf numFmtId="0" fontId="21" fillId="49" borderId="48" applyNumberFormat="0" applyFont="0" applyAlignment="0" applyProtection="0"/>
    <xf numFmtId="0" fontId="84" fillId="0" borderId="54" applyNumberFormat="0" applyFill="0" applyAlignment="0" applyProtection="0"/>
    <xf numFmtId="0" fontId="53" fillId="0" borderId="58" applyNumberFormat="0" applyFill="0" applyAlignment="0" applyProtection="0"/>
    <xf numFmtId="0" fontId="126" fillId="78" borderId="67" applyNumberFormat="0" applyAlignment="0" applyProtection="0"/>
    <xf numFmtId="0" fontId="21" fillId="49" borderId="64" applyNumberFormat="0" applyFont="0" applyAlignment="0" applyProtection="0"/>
    <xf numFmtId="44" fontId="25" fillId="0" borderId="0" applyFont="0" applyFill="0" applyBorder="0" applyAlignment="0" applyProtection="0"/>
    <xf numFmtId="0" fontId="102" fillId="85" borderId="59" applyNumberFormat="0" applyAlignment="0" applyProtection="0"/>
    <xf numFmtId="0" fontId="126" fillId="78" borderId="59" applyNumberFormat="0" applyAlignment="0" applyProtection="0"/>
    <xf numFmtId="0" fontId="102" fillId="85" borderId="67" applyNumberFormat="0" applyAlignment="0" applyProtection="0"/>
    <xf numFmtId="0" fontId="84" fillId="0" borderId="70" applyNumberFormat="0" applyFill="0" applyAlignment="0" applyProtection="0"/>
    <xf numFmtId="0" fontId="130" fillId="85" borderId="65" applyNumberFormat="0" applyAlignment="0" applyProtection="0"/>
    <xf numFmtId="0" fontId="84" fillId="0" borderId="50" applyNumberFormat="0" applyFill="0" applyAlignment="0" applyProtection="0"/>
    <xf numFmtId="0" fontId="130" fillId="85" borderId="49" applyNumberFormat="0" applyAlignment="0" applyProtection="0"/>
    <xf numFmtId="0" fontId="130" fillId="85" borderId="49" applyNumberFormat="0" applyAlignment="0" applyProtection="0"/>
    <xf numFmtId="0" fontId="53" fillId="0" borderId="50" applyNumberFormat="0" applyFill="0" applyAlignment="0" applyProtection="0"/>
    <xf numFmtId="0" fontId="84" fillId="0" borderId="50" applyNumberFormat="0" applyFill="0" applyAlignment="0" applyProtection="0"/>
    <xf numFmtId="0" fontId="130" fillId="85" borderId="49" applyNumberFormat="0" applyAlignment="0" applyProtection="0"/>
    <xf numFmtId="0" fontId="126" fillId="78" borderId="47" applyNumberFormat="0" applyAlignment="0" applyProtection="0"/>
    <xf numFmtId="0" fontId="126" fillId="78" borderId="47" applyNumberFormat="0" applyAlignment="0" applyProtection="0"/>
    <xf numFmtId="0" fontId="102" fillId="85" borderId="47" applyNumberFormat="0" applyAlignment="0" applyProtection="0"/>
    <xf numFmtId="0" fontId="130" fillId="85" borderId="49" applyNumberFormat="0" applyAlignment="0" applyProtection="0"/>
    <xf numFmtId="0" fontId="126" fillId="78" borderId="47" applyNumberFormat="0" applyAlignment="0" applyProtection="0"/>
    <xf numFmtId="0" fontId="102" fillId="85" borderId="47" applyNumberFormat="0" applyAlignment="0" applyProtection="0"/>
    <xf numFmtId="0" fontId="102" fillId="85" borderId="59" applyNumberFormat="0" applyAlignment="0" applyProtection="0"/>
    <xf numFmtId="0" fontId="126" fillId="78" borderId="51" applyNumberFormat="0" applyAlignment="0" applyProtection="0"/>
    <xf numFmtId="0" fontId="126" fillId="78" borderId="59" applyNumberFormat="0" applyAlignment="0" applyProtection="0"/>
    <xf numFmtId="0" fontId="25" fillId="0" borderId="0"/>
    <xf numFmtId="0" fontId="130" fillId="85" borderId="65" applyNumberFormat="0" applyAlignment="0" applyProtection="0"/>
    <xf numFmtId="0" fontId="53" fillId="0" borderId="58" applyNumberFormat="0" applyFill="0" applyAlignment="0" applyProtection="0"/>
    <xf numFmtId="0" fontId="21" fillId="49" borderId="60" applyNumberFormat="0" applyFont="0" applyAlignment="0" applyProtection="0"/>
    <xf numFmtId="0" fontId="84" fillId="0" borderId="54" applyNumberFormat="0" applyFill="0" applyAlignment="0" applyProtection="0"/>
    <xf numFmtId="0" fontId="25" fillId="0" borderId="0"/>
    <xf numFmtId="0" fontId="102" fillId="85" borderId="59" applyNumberFormat="0" applyAlignment="0" applyProtection="0"/>
    <xf numFmtId="0" fontId="102" fillId="85" borderId="67" applyNumberFormat="0" applyAlignment="0" applyProtection="0"/>
    <xf numFmtId="0" fontId="84" fillId="0" borderId="70" applyNumberFormat="0" applyFill="0" applyAlignment="0" applyProtection="0"/>
    <xf numFmtId="0" fontId="130" fillId="85" borderId="65" applyNumberFormat="0" applyAlignment="0" applyProtection="0"/>
    <xf numFmtId="44" fontId="25" fillId="0" borderId="0" applyFont="0" applyFill="0" applyBorder="0" applyAlignment="0" applyProtection="0"/>
    <xf numFmtId="0" fontId="21" fillId="49" borderId="64" applyNumberFormat="0" applyFont="0" applyAlignment="0" applyProtection="0"/>
    <xf numFmtId="43" fontId="25" fillId="0" borderId="0" applyFont="0" applyFill="0" applyBorder="0" applyAlignment="0" applyProtection="0"/>
    <xf numFmtId="0" fontId="53" fillId="0" borderId="66" applyNumberFormat="0" applyFill="0" applyAlignment="0" applyProtection="0"/>
    <xf numFmtId="0" fontId="53" fillId="0" borderId="62" applyNumberFormat="0" applyFill="0" applyAlignment="0" applyProtection="0"/>
    <xf numFmtId="0" fontId="53" fillId="0" borderId="54" applyNumberFormat="0" applyFill="0" applyAlignment="0" applyProtection="0"/>
    <xf numFmtId="0" fontId="130" fillId="85" borderId="69" applyNumberFormat="0" applyAlignment="0" applyProtection="0"/>
    <xf numFmtId="0" fontId="126" fillId="78" borderId="55" applyNumberFormat="0" applyAlignment="0" applyProtection="0"/>
    <xf numFmtId="0" fontId="130" fillId="85" borderId="65" applyNumberFormat="0" applyAlignment="0" applyProtection="0"/>
    <xf numFmtId="0" fontId="21" fillId="49" borderId="52" applyNumberFormat="0" applyFont="0" applyAlignment="0" applyProtection="0"/>
    <xf numFmtId="0" fontId="21" fillId="49" borderId="64" applyNumberFormat="0" applyFont="0" applyAlignment="0" applyProtection="0"/>
    <xf numFmtId="0" fontId="126" fillId="78" borderId="55" applyNumberFormat="0" applyAlignment="0" applyProtection="0"/>
    <xf numFmtId="0" fontId="25" fillId="0" borderId="0"/>
    <xf numFmtId="0" fontId="53" fillId="0" borderId="70" applyNumberFormat="0" applyFill="0" applyAlignment="0" applyProtection="0"/>
    <xf numFmtId="0" fontId="21" fillId="49" borderId="56" applyNumberFormat="0" applyFont="0" applyAlignment="0" applyProtection="0"/>
    <xf numFmtId="0" fontId="130" fillId="85" borderId="61" applyNumberFormat="0" applyAlignment="0" applyProtection="0"/>
    <xf numFmtId="0" fontId="21" fillId="49" borderId="56" applyNumberFormat="0" applyFont="0" applyAlignment="0" applyProtection="0"/>
    <xf numFmtId="0" fontId="21" fillId="49" borderId="56" applyNumberFormat="0" applyFont="0" applyAlignment="0" applyProtection="0"/>
    <xf numFmtId="0" fontId="84" fillId="0" borderId="62" applyNumberFormat="0" applyFill="0" applyAlignment="0" applyProtection="0"/>
    <xf numFmtId="0" fontId="21" fillId="49" borderId="68" applyNumberFormat="0" applyFont="0" applyAlignment="0" applyProtection="0"/>
    <xf numFmtId="0" fontId="53" fillId="0" borderId="58" applyNumberFormat="0" applyFill="0" applyAlignment="0" applyProtection="0"/>
    <xf numFmtId="0" fontId="84" fillId="0" borderId="62" applyNumberFormat="0" applyFill="0" applyAlignment="0" applyProtection="0"/>
    <xf numFmtId="0" fontId="130" fillId="85" borderId="57" applyNumberFormat="0" applyAlignment="0" applyProtection="0"/>
    <xf numFmtId="0" fontId="53" fillId="0" borderId="54" applyNumberFormat="0" applyFill="0" applyAlignment="0" applyProtection="0"/>
    <xf numFmtId="0" fontId="21" fillId="49" borderId="68" applyNumberFormat="0" applyFont="0" applyAlignment="0" applyProtection="0"/>
    <xf numFmtId="0" fontId="21" fillId="49" borderId="64" applyNumberFormat="0" applyFont="0" applyAlignment="0" applyProtection="0"/>
    <xf numFmtId="0" fontId="84" fillId="0" borderId="66" applyNumberFormat="0" applyFill="0" applyAlignment="0" applyProtection="0"/>
    <xf numFmtId="0" fontId="84" fillId="0" borderId="62" applyNumberFormat="0" applyFill="0" applyAlignment="0" applyProtection="0"/>
    <xf numFmtId="0" fontId="84" fillId="0" borderId="54" applyNumberFormat="0" applyFill="0" applyAlignment="0" applyProtection="0"/>
    <xf numFmtId="0" fontId="102" fillId="85" borderId="51" applyNumberFormat="0" applyAlignment="0" applyProtection="0"/>
    <xf numFmtId="0" fontId="102" fillId="85" borderId="59" applyNumberFormat="0" applyAlignment="0" applyProtection="0"/>
    <xf numFmtId="0" fontId="21" fillId="49" borderId="52" applyNumberFormat="0" applyFont="0" applyAlignment="0" applyProtection="0"/>
    <xf numFmtId="9" fontId="25" fillId="0" borderId="0" applyFont="0" applyFill="0" applyBorder="0" applyAlignment="0" applyProtection="0"/>
    <xf numFmtId="0" fontId="53" fillId="0" borderId="66" applyNumberFormat="0" applyFill="0" applyAlignment="0" applyProtection="0"/>
    <xf numFmtId="0" fontId="126" fillId="78" borderId="63" applyNumberFormat="0" applyAlignment="0" applyProtection="0"/>
    <xf numFmtId="0" fontId="21" fillId="49" borderId="56" applyNumberFormat="0" applyFont="0" applyAlignment="0" applyProtection="0"/>
    <xf numFmtId="0" fontId="84" fillId="0" borderId="70" applyNumberFormat="0" applyFill="0" applyAlignment="0" applyProtection="0"/>
    <xf numFmtId="0" fontId="102" fillId="85" borderId="51" applyNumberFormat="0" applyAlignment="0" applyProtection="0"/>
    <xf numFmtId="0" fontId="130" fillId="85" borderId="65" applyNumberFormat="0" applyAlignment="0" applyProtection="0"/>
    <xf numFmtId="0" fontId="25" fillId="0" borderId="0"/>
    <xf numFmtId="0" fontId="130" fillId="85" borderId="69" applyNumberFormat="0" applyAlignment="0" applyProtection="0"/>
    <xf numFmtId="0" fontId="126" fillId="78" borderId="63" applyNumberFormat="0" applyAlignment="0" applyProtection="0"/>
    <xf numFmtId="0" fontId="126" fillId="78" borderId="63" applyNumberFormat="0" applyAlignment="0" applyProtection="0"/>
    <xf numFmtId="0" fontId="102" fillId="85" borderId="63" applyNumberFormat="0" applyAlignment="0" applyProtection="0"/>
    <xf numFmtId="0" fontId="53" fillId="0" borderId="70" applyNumberFormat="0" applyFill="0" applyAlignment="0" applyProtection="0"/>
    <xf numFmtId="0" fontId="53" fillId="0" borderId="70" applyNumberFormat="0" applyFill="0" applyAlignment="0" applyProtection="0"/>
    <xf numFmtId="0" fontId="130" fillId="85" borderId="69" applyNumberFormat="0" applyAlignment="0" applyProtection="0"/>
    <xf numFmtId="0" fontId="130" fillId="85" borderId="61" applyNumberFormat="0" applyAlignment="0" applyProtection="0"/>
    <xf numFmtId="0" fontId="126" fillId="78" borderId="63" applyNumberFormat="0" applyAlignment="0" applyProtection="0"/>
    <xf numFmtId="44" fontId="25" fillId="0" borderId="0" applyFont="0" applyFill="0" applyBorder="0" applyAlignment="0" applyProtection="0"/>
    <xf numFmtId="0" fontId="102" fillId="85" borderId="51" applyNumberFormat="0" applyAlignment="0" applyProtection="0"/>
    <xf numFmtId="0" fontId="21" fillId="49" borderId="52" applyNumberFormat="0" applyFont="0" applyAlignment="0" applyProtection="0"/>
    <xf numFmtId="0" fontId="21" fillId="49" borderId="64" applyNumberFormat="0" applyFont="0" applyAlignment="0" applyProtection="0"/>
    <xf numFmtId="0" fontId="130" fillId="85" borderId="53" applyNumberFormat="0" applyAlignment="0" applyProtection="0"/>
    <xf numFmtId="0" fontId="130" fillId="85" borderId="61" applyNumberFormat="0" applyAlignment="0" applyProtection="0"/>
    <xf numFmtId="0" fontId="53" fillId="0" borderId="66" applyNumberFormat="0" applyFill="0" applyAlignment="0" applyProtection="0"/>
    <xf numFmtId="0" fontId="21" fillId="49" borderId="68" applyNumberFormat="0" applyFont="0" applyAlignment="0" applyProtection="0"/>
    <xf numFmtId="0" fontId="126" fillId="78" borderId="63" applyNumberFormat="0" applyAlignment="0" applyProtection="0"/>
    <xf numFmtId="0" fontId="126" fillId="78" borderId="51" applyNumberFormat="0" applyAlignment="0" applyProtection="0"/>
    <xf numFmtId="0" fontId="130" fillId="85" borderId="69" applyNumberFormat="0" applyAlignment="0" applyProtection="0"/>
    <xf numFmtId="0" fontId="126" fillId="78" borderId="51" applyNumberFormat="0" applyAlignment="0" applyProtection="0"/>
    <xf numFmtId="0" fontId="84" fillId="0" borderId="58" applyNumberFormat="0" applyFill="0" applyAlignment="0" applyProtection="0"/>
    <xf numFmtId="0" fontId="130" fillId="85" borderId="65" applyNumberFormat="0" applyAlignment="0" applyProtection="0"/>
    <xf numFmtId="0" fontId="126" fillId="78" borderId="55" applyNumberFormat="0" applyAlignment="0" applyProtection="0"/>
    <xf numFmtId="0" fontId="126" fillId="78" borderId="63" applyNumberFormat="0" applyAlignment="0" applyProtection="0"/>
    <xf numFmtId="0" fontId="126" fillId="78" borderId="51" applyNumberFormat="0" applyAlignment="0" applyProtection="0"/>
    <xf numFmtId="0" fontId="84" fillId="0" borderId="70" applyNumberFormat="0" applyFill="0" applyAlignment="0" applyProtection="0"/>
    <xf numFmtId="0" fontId="102" fillId="85" borderId="55" applyNumberFormat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02" fillId="85" borderId="55" applyNumberFormat="0" applyAlignment="0" applyProtection="0"/>
    <xf numFmtId="0" fontId="102" fillId="85" borderId="59" applyNumberFormat="0" applyAlignment="0" applyProtection="0"/>
    <xf numFmtId="43" fontId="25" fillId="0" borderId="0" applyFont="0" applyFill="0" applyBorder="0" applyAlignment="0" applyProtection="0"/>
    <xf numFmtId="0" fontId="70" fillId="0" borderId="14" applyFill="0" applyAlignment="0" applyProtection="0">
      <protection locked="0"/>
    </xf>
    <xf numFmtId="0" fontId="102" fillId="85" borderId="51" applyNumberFormat="0" applyAlignment="0" applyProtection="0"/>
    <xf numFmtId="0" fontId="84" fillId="0" borderId="54" applyNumberFormat="0" applyFill="0" applyAlignment="0" applyProtection="0"/>
    <xf numFmtId="0" fontId="84" fillId="0" borderId="66" applyNumberFormat="0" applyFill="0" applyAlignment="0" applyProtection="0"/>
    <xf numFmtId="0" fontId="126" fillId="78" borderId="67" applyNumberFormat="0" applyAlignment="0" applyProtection="0"/>
    <xf numFmtId="0" fontId="53" fillId="0" borderId="62" applyNumberFormat="0" applyFill="0" applyAlignment="0" applyProtection="0"/>
    <xf numFmtId="44" fontId="25" fillId="0" borderId="0" applyFont="0" applyFill="0" applyBorder="0" applyAlignment="0" applyProtection="0"/>
    <xf numFmtId="0" fontId="21" fillId="49" borderId="64" applyNumberFormat="0" applyFont="0" applyAlignment="0" applyProtection="0"/>
    <xf numFmtId="0" fontId="130" fillId="85" borderId="65" applyNumberFormat="0" applyAlignment="0" applyProtection="0"/>
    <xf numFmtId="0" fontId="130" fillId="85" borderId="53" applyNumberFormat="0" applyAlignment="0" applyProtection="0"/>
    <xf numFmtId="0" fontId="102" fillId="85" borderId="59" applyNumberFormat="0" applyAlignment="0" applyProtection="0"/>
    <xf numFmtId="0" fontId="84" fillId="0" borderId="70" applyNumberFormat="0" applyFill="0" applyAlignment="0" applyProtection="0"/>
    <xf numFmtId="0" fontId="21" fillId="49" borderId="60" applyNumberFormat="0" applyFont="0" applyAlignment="0" applyProtection="0"/>
    <xf numFmtId="0" fontId="21" fillId="49" borderId="60" applyNumberFormat="0" applyFont="0" applyAlignment="0" applyProtection="0"/>
    <xf numFmtId="0" fontId="21" fillId="49" borderId="64" applyNumberFormat="0" applyFont="0" applyAlignment="0" applyProtection="0"/>
    <xf numFmtId="0" fontId="126" fillId="78" borderId="59" applyNumberFormat="0" applyAlignment="0" applyProtection="0"/>
    <xf numFmtId="0" fontId="84" fillId="0" borderId="66" applyNumberFormat="0" applyFill="0" applyAlignment="0" applyProtection="0"/>
    <xf numFmtId="0" fontId="84" fillId="0" borderId="62" applyNumberFormat="0" applyFill="0" applyAlignment="0" applyProtection="0"/>
    <xf numFmtId="0" fontId="53" fillId="0" borderId="70" applyNumberFormat="0" applyFill="0" applyAlignment="0" applyProtection="0"/>
    <xf numFmtId="0" fontId="84" fillId="0" borderId="62" applyNumberFormat="0" applyFill="0" applyAlignment="0" applyProtection="0"/>
    <xf numFmtId="0" fontId="102" fillId="85" borderId="67" applyNumberFormat="0" applyAlignment="0" applyProtection="0"/>
    <xf numFmtId="0" fontId="102" fillId="85" borderId="67" applyNumberFormat="0" applyAlignment="0" applyProtection="0"/>
    <xf numFmtId="0" fontId="102" fillId="85" borderId="55" applyNumberFormat="0" applyAlignment="0" applyProtection="0"/>
    <xf numFmtId="0" fontId="53" fillId="0" borderId="58" applyNumberFormat="0" applyFill="0" applyAlignment="0" applyProtection="0"/>
    <xf numFmtId="44" fontId="25" fillId="0" borderId="0" applyFont="0" applyFill="0" applyBorder="0" applyAlignment="0" applyProtection="0"/>
    <xf numFmtId="0" fontId="130" fillId="85" borderId="53" applyNumberFormat="0" applyAlignment="0" applyProtection="0"/>
    <xf numFmtId="0" fontId="21" fillId="49" borderId="52" applyNumberFormat="0" applyFont="0" applyAlignment="0" applyProtection="0"/>
    <xf numFmtId="0" fontId="53" fillId="0" borderId="62" applyNumberFormat="0" applyFill="0" applyAlignment="0" applyProtection="0"/>
    <xf numFmtId="0" fontId="21" fillId="49" borderId="60" applyNumberFormat="0" applyFont="0" applyAlignment="0" applyProtection="0"/>
    <xf numFmtId="0" fontId="84" fillId="0" borderId="58" applyNumberFormat="0" applyFill="0" applyAlignment="0" applyProtection="0"/>
    <xf numFmtId="0" fontId="126" fillId="78" borderId="63" applyNumberFormat="0" applyAlignment="0" applyProtection="0"/>
    <xf numFmtId="0" fontId="130" fillId="85" borderId="57" applyNumberFormat="0" applyAlignment="0" applyProtection="0"/>
    <xf numFmtId="0" fontId="126" fillId="78" borderId="67" applyNumberFormat="0" applyAlignment="0" applyProtection="0"/>
    <xf numFmtId="0" fontId="21" fillId="49" borderId="68" applyNumberFormat="0" applyFont="0" applyAlignment="0" applyProtection="0"/>
    <xf numFmtId="0" fontId="21" fillId="49" borderId="60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6" fillId="78" borderId="51" applyNumberFormat="0" applyAlignment="0" applyProtection="0"/>
    <xf numFmtId="0" fontId="84" fillId="0" borderId="70" applyNumberFormat="0" applyFill="0" applyAlignment="0" applyProtection="0"/>
    <xf numFmtId="43" fontId="25" fillId="0" borderId="0" applyFont="0" applyFill="0" applyBorder="0" applyAlignment="0" applyProtection="0"/>
    <xf numFmtId="0" fontId="126" fillId="78" borderId="59" applyNumberFormat="0" applyAlignment="0" applyProtection="0"/>
    <xf numFmtId="0" fontId="84" fillId="0" borderId="66" applyNumberFormat="0" applyFill="0" applyAlignment="0" applyProtection="0"/>
    <xf numFmtId="0" fontId="53" fillId="0" borderId="70" applyNumberFormat="0" applyFill="0" applyAlignment="0" applyProtection="0"/>
    <xf numFmtId="0" fontId="102" fillId="85" borderId="59" applyNumberFormat="0" applyAlignment="0" applyProtection="0"/>
    <xf numFmtId="0" fontId="102" fillId="85" borderId="67" applyNumberFormat="0" applyAlignment="0" applyProtection="0"/>
    <xf numFmtId="0" fontId="21" fillId="49" borderId="60" applyNumberFormat="0" applyFont="0" applyAlignment="0" applyProtection="0"/>
    <xf numFmtId="43" fontId="25" fillId="0" borderId="0" applyFont="0" applyFill="0" applyBorder="0" applyAlignment="0" applyProtection="0"/>
    <xf numFmtId="0" fontId="130" fillId="85" borderId="53" applyNumberFormat="0" applyAlignment="0" applyProtection="0"/>
    <xf numFmtId="0" fontId="126" fillId="78" borderId="59" applyNumberFormat="0" applyAlignment="0" applyProtection="0"/>
    <xf numFmtId="0" fontId="130" fillId="85" borderId="69" applyNumberFormat="0" applyAlignment="0" applyProtection="0"/>
    <xf numFmtId="0" fontId="53" fillId="0" borderId="66" applyNumberFormat="0" applyFill="0" applyAlignment="0" applyProtection="0"/>
    <xf numFmtId="0" fontId="126" fillId="78" borderId="51" applyNumberFormat="0" applyAlignment="0" applyProtection="0"/>
    <xf numFmtId="0" fontId="21" fillId="49" borderId="60" applyNumberFormat="0" applyFont="0" applyAlignment="0" applyProtection="0"/>
    <xf numFmtId="0" fontId="130" fillId="85" borderId="69" applyNumberFormat="0" applyAlignment="0" applyProtection="0"/>
    <xf numFmtId="0" fontId="84" fillId="0" borderId="54" applyNumberFormat="0" applyFill="0" applyAlignment="0" applyProtection="0"/>
    <xf numFmtId="0" fontId="21" fillId="49" borderId="56" applyNumberFormat="0" applyFont="0" applyAlignment="0" applyProtection="0"/>
    <xf numFmtId="0" fontId="84" fillId="0" borderId="58" applyNumberFormat="0" applyFill="0" applyAlignment="0" applyProtection="0"/>
    <xf numFmtId="0" fontId="21" fillId="49" borderId="68" applyNumberFormat="0" applyFont="0" applyAlignment="0" applyProtection="0"/>
    <xf numFmtId="0" fontId="84" fillId="0" borderId="70" applyNumberFormat="0" applyFill="0" applyAlignment="0" applyProtection="0"/>
    <xf numFmtId="0" fontId="130" fillId="85" borderId="61" applyNumberFormat="0" applyAlignment="0" applyProtection="0"/>
    <xf numFmtId="0" fontId="130" fillId="85" borderId="53" applyNumberFormat="0" applyAlignment="0" applyProtection="0"/>
    <xf numFmtId="0" fontId="53" fillId="0" borderId="62" applyNumberFormat="0" applyFill="0" applyAlignment="0" applyProtection="0"/>
    <xf numFmtId="0" fontId="84" fillId="0" borderId="70" applyNumberFormat="0" applyFill="0" applyAlignment="0" applyProtection="0"/>
    <xf numFmtId="0" fontId="126" fillId="78" borderId="59" applyNumberFormat="0" applyAlignment="0" applyProtection="0"/>
    <xf numFmtId="0" fontId="130" fillId="85" borderId="69" applyNumberFormat="0" applyAlignment="0" applyProtection="0"/>
    <xf numFmtId="0" fontId="84" fillId="0" borderId="70" applyNumberFormat="0" applyFill="0" applyAlignment="0" applyProtection="0"/>
    <xf numFmtId="44" fontId="25" fillId="0" borderId="0" applyFont="0" applyFill="0" applyBorder="0" applyAlignment="0" applyProtection="0"/>
    <xf numFmtId="0" fontId="126" fillId="78" borderId="55" applyNumberFormat="0" applyAlignment="0" applyProtection="0"/>
    <xf numFmtId="0" fontId="84" fillId="0" borderId="58" applyNumberFormat="0" applyFill="0" applyAlignment="0" applyProtection="0"/>
    <xf numFmtId="0" fontId="53" fillId="0" borderId="66" applyNumberFormat="0" applyFill="0" applyAlignment="0" applyProtection="0"/>
    <xf numFmtId="0" fontId="21" fillId="49" borderId="64" applyNumberFormat="0" applyFont="0" applyAlignment="0" applyProtection="0"/>
    <xf numFmtId="0" fontId="53" fillId="0" borderId="58" applyNumberFormat="0" applyFill="0" applyAlignment="0" applyProtection="0"/>
    <xf numFmtId="0" fontId="102" fillId="85" borderId="63" applyNumberFormat="0" applyAlignment="0" applyProtection="0"/>
    <xf numFmtId="0" fontId="126" fillId="78" borderId="55" applyNumberFormat="0" applyAlignment="0" applyProtection="0"/>
    <xf numFmtId="0" fontId="21" fillId="49" borderId="68" applyNumberFormat="0" applyFont="0" applyAlignment="0" applyProtection="0"/>
    <xf numFmtId="0" fontId="102" fillId="85" borderId="51" applyNumberFormat="0" applyAlignment="0" applyProtection="0"/>
    <xf numFmtId="0" fontId="130" fillId="85" borderId="57" applyNumberFormat="0" applyAlignment="0" applyProtection="0"/>
    <xf numFmtId="0" fontId="21" fillId="49" borderId="56" applyNumberFormat="0" applyFont="0" applyAlignment="0" applyProtection="0"/>
    <xf numFmtId="0" fontId="21" fillId="49" borderId="56" applyNumberFormat="0" applyFont="0" applyAlignment="0" applyProtection="0"/>
    <xf numFmtId="0" fontId="53" fillId="0" borderId="66" applyNumberFormat="0" applyFill="0" applyAlignment="0" applyProtection="0"/>
    <xf numFmtId="0" fontId="130" fillId="85" borderId="57" applyNumberFormat="0" applyAlignment="0" applyProtection="0"/>
    <xf numFmtId="0" fontId="130" fillId="85" borderId="65" applyNumberFormat="0" applyAlignment="0" applyProtection="0"/>
    <xf numFmtId="0" fontId="21" fillId="49" borderId="52" applyNumberFormat="0" applyFont="0" applyAlignment="0" applyProtection="0"/>
    <xf numFmtId="0" fontId="53" fillId="0" borderId="62" applyNumberFormat="0" applyFill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6" fillId="78" borderId="67" applyNumberFormat="0" applyAlignment="0" applyProtection="0"/>
    <xf numFmtId="0" fontId="130" fillId="85" borderId="61" applyNumberFormat="0" applyAlignment="0" applyProtection="0"/>
    <xf numFmtId="0" fontId="126" fillId="78" borderId="59" applyNumberFormat="0" applyAlignment="0" applyProtection="0"/>
    <xf numFmtId="0" fontId="53" fillId="0" borderId="66" applyNumberFormat="0" applyFill="0" applyAlignment="0" applyProtection="0"/>
    <xf numFmtId="9" fontId="25" fillId="0" borderId="0" applyFont="0" applyFill="0" applyBorder="0" applyAlignment="0" applyProtection="0"/>
    <xf numFmtId="0" fontId="53" fillId="0" borderId="58" applyNumberFormat="0" applyFill="0" applyAlignment="0" applyProtection="0"/>
    <xf numFmtId="0" fontId="130" fillId="85" borderId="53" applyNumberFormat="0" applyAlignment="0" applyProtection="0"/>
    <xf numFmtId="0" fontId="130" fillId="85" borderId="69" applyNumberFormat="0" applyAlignment="0" applyProtection="0"/>
    <xf numFmtId="0" fontId="130" fillId="85" borderId="65" applyNumberFormat="0" applyAlignment="0" applyProtection="0"/>
    <xf numFmtId="9" fontId="25" fillId="0" borderId="0" applyFont="0" applyFill="0" applyBorder="0" applyAlignment="0" applyProtection="0"/>
    <xf numFmtId="0" fontId="53" fillId="0" borderId="66" applyNumberFormat="0" applyFill="0" applyAlignment="0" applyProtection="0"/>
    <xf numFmtId="0" fontId="84" fillId="0" borderId="62" applyNumberFormat="0" applyFill="0" applyAlignment="0" applyProtection="0"/>
    <xf numFmtId="0" fontId="102" fillId="85" borderId="55" applyNumberFormat="0" applyAlignment="0" applyProtection="0"/>
    <xf numFmtId="0" fontId="130" fillId="85" borderId="61" applyNumberFormat="0" applyAlignment="0" applyProtection="0"/>
    <xf numFmtId="0" fontId="53" fillId="0" borderId="70" applyNumberFormat="0" applyFill="0" applyAlignment="0" applyProtection="0"/>
    <xf numFmtId="0" fontId="53" fillId="0" borderId="54" applyNumberFormat="0" applyFill="0" applyAlignment="0" applyProtection="0"/>
    <xf numFmtId="0" fontId="53" fillId="0" borderId="62" applyNumberFormat="0" applyFill="0" applyAlignment="0" applyProtection="0"/>
    <xf numFmtId="0" fontId="126" fillId="78" borderId="51" applyNumberFormat="0" applyAlignment="0" applyProtection="0"/>
    <xf numFmtId="0" fontId="130" fillId="85" borderId="53" applyNumberFormat="0" applyAlignment="0" applyProtection="0"/>
    <xf numFmtId="0" fontId="84" fillId="0" borderId="66" applyNumberFormat="0" applyFill="0" applyAlignment="0" applyProtection="0"/>
    <xf numFmtId="0" fontId="21" fillId="49" borderId="60" applyNumberFormat="0" applyFont="0" applyAlignment="0" applyProtection="0"/>
    <xf numFmtId="0" fontId="53" fillId="0" borderId="58" applyNumberFormat="0" applyFill="0" applyAlignment="0" applyProtection="0"/>
    <xf numFmtId="0" fontId="126" fillId="78" borderId="63" applyNumberFormat="0" applyAlignment="0" applyProtection="0"/>
    <xf numFmtId="0" fontId="21" fillId="49" borderId="52" applyNumberFormat="0" applyFont="0" applyAlignment="0" applyProtection="0"/>
    <xf numFmtId="0" fontId="102" fillId="85" borderId="63" applyNumberFormat="0" applyAlignment="0" applyProtection="0"/>
    <xf numFmtId="0" fontId="130" fillId="85" borderId="61" applyNumberFormat="0" applyAlignment="0" applyProtection="0"/>
    <xf numFmtId="0" fontId="53" fillId="0" borderId="54" applyNumberFormat="0" applyFill="0" applyAlignment="0" applyProtection="0"/>
    <xf numFmtId="0" fontId="53" fillId="0" borderId="62" applyNumberFormat="0" applyFill="0" applyAlignment="0" applyProtection="0"/>
    <xf numFmtId="0" fontId="53" fillId="0" borderId="54" applyNumberFormat="0" applyFill="0" applyAlignment="0" applyProtection="0"/>
    <xf numFmtId="0" fontId="84" fillId="0" borderId="62" applyNumberFormat="0" applyFill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6" fillId="78" borderId="67" applyNumberFormat="0" applyAlignment="0" applyProtection="0"/>
    <xf numFmtId="0" fontId="102" fillId="85" borderId="63" applyNumberFormat="0" applyAlignment="0" applyProtection="0"/>
    <xf numFmtId="0" fontId="102" fillId="85" borderId="55" applyNumberFormat="0" applyAlignment="0" applyProtection="0"/>
    <xf numFmtId="0" fontId="130" fillId="85" borderId="57" applyNumberFormat="0" applyAlignment="0" applyProtection="0"/>
    <xf numFmtId="0" fontId="25" fillId="0" borderId="0"/>
    <xf numFmtId="0" fontId="21" fillId="49" borderId="52" applyNumberFormat="0" applyFont="0" applyAlignment="0" applyProtection="0"/>
    <xf numFmtId="0" fontId="126" fillId="78" borderId="55" applyNumberFormat="0" applyAlignment="0" applyProtection="0"/>
    <xf numFmtId="9" fontId="25" fillId="0" borderId="0" applyFont="0" applyFill="0" applyBorder="0" applyAlignment="0" applyProtection="0"/>
    <xf numFmtId="0" fontId="130" fillId="85" borderId="61" applyNumberFormat="0" applyAlignment="0" applyProtection="0"/>
    <xf numFmtId="0" fontId="102" fillId="85" borderId="63" applyNumberFormat="0" applyAlignment="0" applyProtection="0"/>
    <xf numFmtId="0" fontId="126" fillId="78" borderId="63" applyNumberFormat="0" applyAlignment="0" applyProtection="0"/>
    <xf numFmtId="0" fontId="102" fillId="85" borderId="67" applyNumberFormat="0" applyAlignment="0" applyProtection="0"/>
    <xf numFmtId="0" fontId="21" fillId="49" borderId="56" applyNumberFormat="0" applyFont="0" applyAlignment="0" applyProtection="0"/>
    <xf numFmtId="0" fontId="126" fillId="78" borderId="59" applyNumberFormat="0" applyAlignment="0" applyProtection="0"/>
    <xf numFmtId="0" fontId="126" fillId="78" borderId="59" applyNumberFormat="0" applyAlignment="0" applyProtection="0"/>
    <xf numFmtId="0" fontId="21" fillId="49" borderId="52" applyNumberFormat="0" applyFont="0" applyAlignment="0" applyProtection="0"/>
    <xf numFmtId="0" fontId="53" fillId="0" borderId="54" applyNumberFormat="0" applyFill="0" applyAlignment="0" applyProtection="0"/>
    <xf numFmtId="0" fontId="33" fillId="0" borderId="14" applyFill="0" applyAlignment="0" applyProtection="0"/>
    <xf numFmtId="0" fontId="130" fillId="85" borderId="57" applyNumberFormat="0" applyAlignment="0" applyProtection="0"/>
    <xf numFmtId="0" fontId="126" fillId="78" borderId="67" applyNumberFormat="0" applyAlignment="0" applyProtection="0"/>
    <xf numFmtId="0" fontId="102" fillId="85" borderId="63" applyNumberFormat="0" applyAlignment="0" applyProtection="0"/>
    <xf numFmtId="9" fontId="25" fillId="0" borderId="0" applyFont="0" applyFill="0" applyBorder="0" applyAlignment="0" applyProtection="0"/>
    <xf numFmtId="0" fontId="84" fillId="0" borderId="54" applyNumberFormat="0" applyFill="0" applyAlignment="0" applyProtection="0"/>
    <xf numFmtId="0" fontId="130" fillId="85" borderId="69" applyNumberFormat="0" applyAlignment="0" applyProtection="0"/>
    <xf numFmtId="9" fontId="25" fillId="0" borderId="0" applyFont="0" applyFill="0" applyBorder="0" applyAlignment="0" applyProtection="0"/>
    <xf numFmtId="0" fontId="21" fillId="49" borderId="68" applyNumberFormat="0" applyFont="0" applyAlignment="0" applyProtection="0"/>
    <xf numFmtId="9" fontId="25" fillId="0" borderId="0" applyFont="0" applyFill="0" applyBorder="0" applyAlignment="0" applyProtection="0"/>
    <xf numFmtId="0" fontId="102" fillId="85" borderId="63" applyNumberFormat="0" applyAlignment="0" applyProtection="0"/>
    <xf numFmtId="0" fontId="126" fillId="78" borderId="55" applyNumberFormat="0" applyAlignment="0" applyProtection="0"/>
    <xf numFmtId="0" fontId="102" fillId="85" borderId="63" applyNumberFormat="0" applyAlignment="0" applyProtection="0"/>
    <xf numFmtId="9" fontId="25" fillId="0" borderId="0" applyFont="0" applyFill="0" applyBorder="0" applyAlignment="0" applyProtection="0"/>
    <xf numFmtId="0" fontId="53" fillId="0" borderId="58" applyNumberFormat="0" applyFill="0" applyAlignment="0" applyProtection="0"/>
    <xf numFmtId="0" fontId="126" fillId="78" borderId="51" applyNumberFormat="0" applyAlignment="0" applyProtection="0"/>
    <xf numFmtId="0" fontId="84" fillId="0" borderId="58" applyNumberFormat="0" applyFill="0" applyAlignment="0" applyProtection="0"/>
    <xf numFmtId="0" fontId="84" fillId="0" borderId="70" applyNumberFormat="0" applyFill="0" applyAlignment="0" applyProtection="0"/>
    <xf numFmtId="0" fontId="126" fillId="78" borderId="59" applyNumberFormat="0" applyAlignment="0" applyProtection="0"/>
    <xf numFmtId="0" fontId="102" fillId="85" borderId="51" applyNumberFormat="0" applyAlignment="0" applyProtection="0"/>
    <xf numFmtId="0" fontId="102" fillId="85" borderId="51" applyNumberFormat="0" applyAlignment="0" applyProtection="0"/>
    <xf numFmtId="0" fontId="84" fillId="0" borderId="58" applyNumberFormat="0" applyFill="0" applyAlignment="0" applyProtection="0"/>
    <xf numFmtId="0" fontId="84" fillId="0" borderId="58" applyNumberFormat="0" applyFill="0" applyAlignment="0" applyProtection="0"/>
    <xf numFmtId="0" fontId="53" fillId="0" borderId="66" applyNumberFormat="0" applyFill="0" applyAlignment="0" applyProtection="0"/>
    <xf numFmtId="0" fontId="53" fillId="0" borderId="70" applyNumberFormat="0" applyFill="0" applyAlignment="0" applyProtection="0"/>
    <xf numFmtId="0" fontId="53" fillId="0" borderId="70" applyNumberFormat="0" applyFill="0" applyAlignment="0" applyProtection="0"/>
    <xf numFmtId="0" fontId="8" fillId="0" borderId="0"/>
    <xf numFmtId="180" fontId="21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6" borderId="2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9" fillId="51" borderId="72" applyBorder="0">
      <alignment horizontal="right" vertical="top" wrapText="1"/>
    </xf>
    <xf numFmtId="0" fontId="25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7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0" fontId="6" fillId="6" borderId="2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3" fillId="0" borderId="73" applyFill="0" applyAlignment="0" applyProtection="0"/>
    <xf numFmtId="0" fontId="70" fillId="0" borderId="73" applyFill="0" applyAlignment="0" applyProtection="0">
      <protection locked="0"/>
    </xf>
    <xf numFmtId="0" fontId="33" fillId="0" borderId="73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7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7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7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0" fontId="5" fillId="6" borderId="2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4" fillId="0" borderId="28" applyNumberFormat="0" applyFill="0" applyAlignment="0" applyProtection="0"/>
    <xf numFmtId="0" fontId="74" fillId="0" borderId="0" applyNumberFormat="0" applyFill="0" applyBorder="0" applyAlignment="0" applyProtection="0"/>
    <xf numFmtId="0" fontId="75" fillId="52" borderId="0" applyNumberFormat="0" applyBorder="0" applyAlignment="0" applyProtection="0"/>
    <xf numFmtId="0" fontId="76" fillId="53" borderId="0" applyNumberFormat="0" applyBorder="0" applyAlignment="0" applyProtection="0"/>
    <xf numFmtId="0" fontId="77" fillId="54" borderId="0" applyNumberFormat="0" applyBorder="0" applyAlignment="0" applyProtection="0"/>
    <xf numFmtId="0" fontId="78" fillId="55" borderId="29" applyNumberFormat="0" applyAlignment="0" applyProtection="0"/>
    <xf numFmtId="0" fontId="79" fillId="56" borderId="30" applyNumberFormat="0" applyAlignment="0" applyProtection="0"/>
    <xf numFmtId="0" fontId="80" fillId="56" borderId="29" applyNumberFormat="0" applyAlignment="0" applyProtection="0"/>
    <xf numFmtId="0" fontId="81" fillId="0" borderId="31" applyNumberFormat="0" applyFill="0" applyAlignment="0" applyProtection="0"/>
    <xf numFmtId="0" fontId="82" fillId="57" borderId="32" applyNumberFormat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3" applyNumberFormat="0" applyFill="0" applyAlignment="0" applyProtection="0"/>
    <xf numFmtId="0" fontId="27" fillId="5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7" fillId="6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6" borderId="20" applyNumberFormat="0" applyFont="0" applyAlignment="0" applyProtection="0"/>
    <xf numFmtId="0" fontId="3" fillId="0" borderId="0"/>
    <xf numFmtId="0" fontId="3" fillId="6" borderId="20" applyNumberFormat="0" applyFont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0" borderId="0"/>
    <xf numFmtId="0" fontId="25" fillId="0" borderId="0"/>
    <xf numFmtId="0" fontId="1" fillId="0" borderId="0"/>
  </cellStyleXfs>
  <cellXfs count="455">
    <xf numFmtId="37" fontId="0" fillId="0" borderId="0" xfId="0"/>
    <xf numFmtId="37" fontId="14" fillId="0" borderId="0" xfId="0" applyFont="1"/>
    <xf numFmtId="37" fontId="14" fillId="0" borderId="0" xfId="0" applyFont="1" applyAlignment="1">
      <alignment horizontal="center"/>
    </xf>
    <xf numFmtId="37" fontId="16" fillId="0" borderId="1" xfId="0" applyFont="1" applyBorder="1"/>
    <xf numFmtId="37" fontId="16" fillId="0" borderId="1" xfId="0" applyFont="1" applyBorder="1" applyAlignment="1">
      <alignment horizontal="center" wrapText="1"/>
    </xf>
    <xf numFmtId="37" fontId="16" fillId="0" borderId="0" xfId="0" applyFont="1"/>
    <xf numFmtId="37" fontId="17" fillId="0" borderId="1" xfId="0" applyFont="1" applyBorder="1"/>
    <xf numFmtId="37" fontId="15" fillId="0" borderId="1" xfId="0" applyFont="1" applyBorder="1"/>
    <xf numFmtId="37" fontId="14" fillId="0" borderId="1" xfId="0" applyFont="1" applyBorder="1"/>
    <xf numFmtId="37" fontId="13" fillId="0" borderId="1" xfId="0" applyFont="1" applyBorder="1"/>
    <xf numFmtId="37" fontId="19" fillId="0" borderId="1" xfId="4" quotePrefix="1" applyNumberFormat="1" applyFont="1" applyBorder="1" applyAlignment="1" applyProtection="1"/>
    <xf numFmtId="37" fontId="14" fillId="0" borderId="1" xfId="0" applyFont="1" applyBorder="1" applyAlignment="1">
      <alignment horizontal="center"/>
    </xf>
    <xf numFmtId="37" fontId="14" fillId="0" borderId="1" xfId="0" applyFont="1" applyBorder="1" applyAlignment="1">
      <alignment wrapText="1"/>
    </xf>
    <xf numFmtId="37" fontId="20" fillId="0" borderId="1" xfId="0" applyFont="1" applyFill="1" applyBorder="1"/>
    <xf numFmtId="37" fontId="20" fillId="0" borderId="0" xfId="0" applyFont="1" applyFill="1"/>
    <xf numFmtId="37" fontId="14" fillId="0" borderId="0" xfId="0" applyFont="1" applyFill="1"/>
    <xf numFmtId="37" fontId="20" fillId="0" borderId="0" xfId="0" applyFont="1"/>
    <xf numFmtId="37" fontId="26" fillId="0" borderId="0" xfId="0" applyFont="1" applyFill="1"/>
    <xf numFmtId="37" fontId="26" fillId="0" borderId="0" xfId="0" applyFont="1" applyFill="1" applyBorder="1"/>
    <xf numFmtId="37" fontId="26" fillId="0" borderId="0" xfId="0" applyFont="1" applyFill="1" applyBorder="1" applyAlignment="1">
      <alignment horizontal="center"/>
    </xf>
    <xf numFmtId="37" fontId="26" fillId="0" borderId="0" xfId="0" applyFont="1" applyFill="1" applyAlignment="1">
      <alignment horizontal="center" wrapText="1"/>
    </xf>
    <xf numFmtId="37" fontId="26" fillId="0" borderId="6" xfId="0" applyFont="1" applyFill="1" applyBorder="1" applyAlignment="1">
      <alignment horizontal="center"/>
    </xf>
    <xf numFmtId="37" fontId="26" fillId="0" borderId="6" xfId="0" applyFont="1" applyFill="1" applyBorder="1"/>
    <xf numFmtId="165" fontId="26" fillId="0" borderId="0" xfId="3" applyNumberFormat="1" applyFont="1" applyFill="1"/>
    <xf numFmtId="37" fontId="30" fillId="0" borderId="0" xfId="0" applyFont="1" applyFill="1"/>
    <xf numFmtId="37" fontId="26" fillId="0" borderId="0" xfId="0" applyFont="1" applyFill="1" applyAlignment="1">
      <alignment horizontal="right"/>
    </xf>
    <xf numFmtId="167" fontId="26" fillId="0" borderId="0" xfId="2" applyNumberFormat="1" applyFont="1" applyFill="1"/>
    <xf numFmtId="168" fontId="26" fillId="0" borderId="0" xfId="0" applyNumberFormat="1" applyFont="1" applyFill="1"/>
    <xf numFmtId="168" fontId="26" fillId="0" borderId="0" xfId="0" applyNumberFormat="1" applyFont="1" applyFill="1" applyAlignment="1" applyProtection="1">
      <alignment horizontal="center"/>
    </xf>
    <xf numFmtId="37" fontId="26" fillId="0" borderId="0" xfId="0" applyFont="1" applyFill="1" applyAlignment="1">
      <alignment horizontal="left"/>
    </xf>
    <xf numFmtId="166" fontId="26" fillId="0" borderId="0" xfId="12" applyNumberFormat="1" applyFont="1" applyFill="1"/>
    <xf numFmtId="37" fontId="26" fillId="0" borderId="0" xfId="0" applyFont="1" applyFill="1" applyBorder="1" applyAlignment="1">
      <alignment horizontal="left"/>
    </xf>
    <xf numFmtId="166" fontId="26" fillId="0" borderId="14" xfId="12" applyNumberFormat="1" applyFont="1" applyFill="1" applyBorder="1"/>
    <xf numFmtId="166" fontId="26" fillId="0" borderId="0" xfId="12" applyNumberFormat="1" applyFont="1" applyFill="1" applyBorder="1"/>
    <xf numFmtId="37" fontId="30" fillId="0" borderId="0" xfId="0" applyFont="1" applyFill="1" applyBorder="1"/>
    <xf numFmtId="166" fontId="30" fillId="0" borderId="0" xfId="12" applyNumberFormat="1" applyFont="1" applyFill="1" applyBorder="1"/>
    <xf numFmtId="166" fontId="26" fillId="0" borderId="0" xfId="1" applyNumberFormat="1" applyFont="1" applyFill="1"/>
    <xf numFmtId="37" fontId="30" fillId="0" borderId="14" xfId="0" applyFont="1" applyFill="1" applyBorder="1"/>
    <xf numFmtId="44" fontId="26" fillId="0" borderId="0" xfId="2" applyNumberFormat="1" applyFont="1" applyFill="1"/>
    <xf numFmtId="9" fontId="26" fillId="0" borderId="0" xfId="3" applyFont="1" applyFill="1"/>
    <xf numFmtId="164" fontId="26" fillId="0" borderId="0" xfId="2" applyNumberFormat="1" applyFont="1" applyFill="1" applyAlignment="1">
      <alignment horizontal="center"/>
    </xf>
    <xf numFmtId="37" fontId="32" fillId="0" borderId="0" xfId="0" applyFont="1" applyFill="1"/>
    <xf numFmtId="37" fontId="26" fillId="0" borderId="4" xfId="0" applyFont="1" applyFill="1" applyBorder="1"/>
    <xf numFmtId="37" fontId="26" fillId="0" borderId="8" xfId="0" applyFont="1" applyFill="1" applyBorder="1" applyAlignment="1">
      <alignment horizontal="center"/>
    </xf>
    <xf numFmtId="37" fontId="26" fillId="0" borderId="14" xfId="0" applyFont="1" applyFill="1" applyBorder="1" applyAlignment="1">
      <alignment horizontal="center"/>
    </xf>
    <xf numFmtId="169" fontId="26" fillId="0" borderId="10" xfId="2" applyNumberFormat="1" applyFont="1" applyFill="1" applyBorder="1"/>
    <xf numFmtId="37" fontId="26" fillId="0" borderId="3" xfId="0" applyFont="1" applyFill="1" applyBorder="1"/>
    <xf numFmtId="167" fontId="26" fillId="0" borderId="3" xfId="2" applyNumberFormat="1" applyFont="1" applyFill="1" applyBorder="1"/>
    <xf numFmtId="167" fontId="26" fillId="0" borderId="0" xfId="2" applyNumberFormat="1" applyFont="1" applyFill="1" applyBorder="1"/>
    <xf numFmtId="9" fontId="26" fillId="0" borderId="0" xfId="3" applyFont="1" applyFill="1" applyBorder="1"/>
    <xf numFmtId="171" fontId="26" fillId="0" borderId="0" xfId="0" applyNumberFormat="1" applyFont="1" applyFill="1" applyBorder="1" applyAlignment="1">
      <alignment horizontal="right"/>
    </xf>
    <xf numFmtId="37" fontId="30" fillId="0" borderId="0" xfId="0" applyFont="1" applyFill="1" applyBorder="1" applyAlignment="1">
      <alignment horizontal="center"/>
    </xf>
    <xf numFmtId="0" fontId="30" fillId="0" borderId="1" xfId="12" applyNumberFormat="1" applyFont="1" applyFill="1" applyBorder="1" applyAlignment="1">
      <alignment horizontal="center"/>
    </xf>
    <xf numFmtId="167" fontId="30" fillId="0" borderId="9" xfId="2" applyNumberFormat="1" applyFont="1" applyFill="1" applyBorder="1"/>
    <xf numFmtId="37" fontId="26" fillId="0" borderId="0" xfId="0" applyFont="1" applyFill="1" applyAlignment="1">
      <alignment wrapText="1"/>
    </xf>
    <xf numFmtId="167" fontId="26" fillId="0" borderId="0" xfId="11" applyNumberFormat="1" applyFont="1" applyFill="1"/>
    <xf numFmtId="167" fontId="26" fillId="0" borderId="2" xfId="11" applyNumberFormat="1" applyFont="1" applyFill="1" applyBorder="1"/>
    <xf numFmtId="37" fontId="30" fillId="0" borderId="5" xfId="0" applyFont="1" applyFill="1" applyBorder="1"/>
    <xf numFmtId="5" fontId="30" fillId="0" borderId="2" xfId="0" applyNumberFormat="1" applyFont="1" applyFill="1" applyBorder="1"/>
    <xf numFmtId="169" fontId="30" fillId="0" borderId="13" xfId="2" applyNumberFormat="1" applyFont="1" applyFill="1" applyBorder="1"/>
    <xf numFmtId="37" fontId="35" fillId="0" borderId="0" xfId="0" applyFont="1" applyFill="1"/>
    <xf numFmtId="37" fontId="26" fillId="0" borderId="0" xfId="0" applyFont="1" applyFill="1" applyAlignment="1">
      <alignment horizontal="center"/>
    </xf>
    <xf numFmtId="172" fontId="30" fillId="0" borderId="0" xfId="0" applyNumberFormat="1" applyFont="1" applyFill="1" applyBorder="1" applyAlignment="1">
      <alignment horizontal="center"/>
    </xf>
    <xf numFmtId="37" fontId="26" fillId="0" borderId="0" xfId="24" applyFont="1"/>
    <xf numFmtId="168" fontId="26" fillId="0" borderId="0" xfId="24" applyNumberFormat="1" applyFont="1"/>
    <xf numFmtId="168" fontId="26" fillId="0" borderId="0" xfId="0" applyNumberFormat="1" applyFont="1" applyFill="1" applyAlignment="1" applyProtection="1">
      <alignment horizontal="right"/>
    </xf>
    <xf numFmtId="10" fontId="26" fillId="0" borderId="0" xfId="0" applyNumberFormat="1" applyFont="1" applyFill="1" applyAlignment="1" applyProtection="1">
      <alignment horizontal="center"/>
    </xf>
    <xf numFmtId="39" fontId="26" fillId="0" borderId="0" xfId="0" applyNumberFormat="1" applyFont="1" applyFill="1"/>
    <xf numFmtId="174" fontId="26" fillId="0" borderId="0" xfId="0" applyNumberFormat="1" applyFont="1" applyFill="1" applyBorder="1" applyAlignment="1">
      <alignment horizontal="left"/>
    </xf>
    <xf numFmtId="39" fontId="26" fillId="0" borderId="2" xfId="0" applyNumberFormat="1" applyFont="1" applyFill="1" applyBorder="1"/>
    <xf numFmtId="37" fontId="30" fillId="0" borderId="0" xfId="0" applyFont="1" applyFill="1" applyAlignment="1">
      <alignment horizontal="left"/>
    </xf>
    <xf numFmtId="37" fontId="31" fillId="0" borderId="0" xfId="0" applyFont="1" applyFill="1"/>
    <xf numFmtId="169" fontId="26" fillId="0" borderId="0" xfId="2" applyNumberFormat="1" applyFont="1" applyFill="1"/>
    <xf numFmtId="173" fontId="26" fillId="0" borderId="0" xfId="2" applyNumberFormat="1" applyFont="1" applyFill="1"/>
    <xf numFmtId="167" fontId="26" fillId="0" borderId="0" xfId="2" applyNumberFormat="1" applyFont="1" applyFill="1" applyAlignment="1">
      <alignment horizontal="center" wrapText="1"/>
    </xf>
    <xf numFmtId="44" fontId="26" fillId="0" borderId="0" xfId="2" applyFont="1" applyFill="1"/>
    <xf numFmtId="37" fontId="30" fillId="2" borderId="8" xfId="0" applyFont="1" applyFill="1" applyBorder="1" applyAlignment="1">
      <alignment horizontal="center" wrapText="1"/>
    </xf>
    <xf numFmtId="37" fontId="26" fillId="0" borderId="6" xfId="24" applyFont="1" applyBorder="1"/>
    <xf numFmtId="37" fontId="26" fillId="0" borderId="0" xfId="24" applyFont="1" applyBorder="1"/>
    <xf numFmtId="37" fontId="26" fillId="0" borderId="10" xfId="24" applyFont="1" applyBorder="1"/>
    <xf numFmtId="37" fontId="26" fillId="0" borderId="0" xfId="24" applyFont="1" applyBorder="1" applyAlignment="1">
      <alignment horizontal="center" wrapText="1"/>
    </xf>
    <xf numFmtId="164" fontId="28" fillId="0" borderId="0" xfId="24" applyNumberFormat="1" applyFont="1" applyBorder="1"/>
    <xf numFmtId="164" fontId="26" fillId="0" borderId="0" xfId="24" applyNumberFormat="1" applyFont="1" applyBorder="1"/>
    <xf numFmtId="164" fontId="26" fillId="0" borderId="10" xfId="24" applyNumberFormat="1" applyFont="1" applyBorder="1"/>
    <xf numFmtId="37" fontId="26" fillId="0" borderId="5" xfId="24" applyFont="1" applyBorder="1"/>
    <xf numFmtId="37" fontId="26" fillId="0" borderId="10" xfId="24" applyFont="1" applyBorder="1" applyAlignment="1">
      <alignment horizontal="center" wrapText="1"/>
    </xf>
    <xf numFmtId="164" fontId="26" fillId="0" borderId="6" xfId="24" applyNumberFormat="1" applyFont="1" applyBorder="1"/>
    <xf numFmtId="37" fontId="30" fillId="0" borderId="0" xfId="24" applyFont="1"/>
    <xf numFmtId="37" fontId="30" fillId="0" borderId="4" xfId="24" applyFont="1" applyBorder="1" applyAlignment="1">
      <alignment vertical="center"/>
    </xf>
    <xf numFmtId="37" fontId="30" fillId="0" borderId="15" xfId="24" applyFont="1" applyBorder="1" applyAlignment="1">
      <alignment vertical="center"/>
    </xf>
    <xf numFmtId="37" fontId="26" fillId="2" borderId="6" xfId="24" applyFont="1" applyFill="1" applyBorder="1"/>
    <xf numFmtId="37" fontId="26" fillId="2" borderId="0" xfId="24" applyFont="1" applyFill="1" applyBorder="1"/>
    <xf numFmtId="164" fontId="28" fillId="2" borderId="0" xfId="24" applyNumberFormat="1" applyFont="1" applyFill="1" applyBorder="1"/>
    <xf numFmtId="164" fontId="26" fillId="2" borderId="10" xfId="24" applyNumberFormat="1" applyFont="1" applyFill="1" applyBorder="1"/>
    <xf numFmtId="37" fontId="26" fillId="2" borderId="10" xfId="24" applyFont="1" applyFill="1" applyBorder="1"/>
    <xf numFmtId="37" fontId="26" fillId="0" borderId="7" xfId="0" applyFont="1" applyFill="1" applyBorder="1" applyAlignment="1">
      <alignment horizontal="center"/>
    </xf>
    <xf numFmtId="167" fontId="26" fillId="0" borderId="7" xfId="2" applyNumberFormat="1" applyFont="1" applyFill="1" applyBorder="1"/>
    <xf numFmtId="37" fontId="43" fillId="0" borderId="1" xfId="4" quotePrefix="1" applyNumberFormat="1" applyFont="1" applyBorder="1" applyAlignment="1" applyProtection="1"/>
    <xf numFmtId="37" fontId="43" fillId="0" borderId="1" xfId="4" applyNumberFormat="1" applyFont="1" applyBorder="1" applyAlignment="1" applyProtection="1"/>
    <xf numFmtId="10" fontId="26" fillId="0" borderId="0" xfId="3" applyNumberFormat="1" applyFont="1" applyFill="1"/>
    <xf numFmtId="37" fontId="26" fillId="0" borderId="0" xfId="0" applyFont="1" applyFill="1" applyAlignment="1">
      <alignment horizontal="center"/>
    </xf>
    <xf numFmtId="37" fontId="26" fillId="0" borderId="0" xfId="24" applyFont="1" applyAlignment="1">
      <alignment horizontal="center"/>
    </xf>
    <xf numFmtId="166" fontId="26" fillId="0" borderId="0" xfId="1" applyNumberFormat="1" applyFont="1" applyFill="1" applyAlignment="1">
      <alignment horizontal="center" wrapText="1"/>
    </xf>
    <xf numFmtId="37" fontId="28" fillId="0" borderId="0" xfId="24" applyFont="1"/>
    <xf numFmtId="37" fontId="26" fillId="0" borderId="0" xfId="0" applyNumberFormat="1" applyFont="1" applyFill="1"/>
    <xf numFmtId="44" fontId="26" fillId="0" borderId="0" xfId="2" applyFont="1" applyFill="1" applyAlignment="1">
      <alignment horizontal="center"/>
    </xf>
    <xf numFmtId="167" fontId="26" fillId="0" borderId="2" xfId="2" applyNumberFormat="1" applyFont="1" applyFill="1" applyBorder="1"/>
    <xf numFmtId="168" fontId="26" fillId="2" borderId="0" xfId="0" applyNumberFormat="1" applyFont="1" applyFill="1" applyProtection="1"/>
    <xf numFmtId="44" fontId="26" fillId="0" borderId="0" xfId="2" applyFont="1"/>
    <xf numFmtId="37" fontId="26" fillId="0" borderId="9" xfId="0" applyFont="1" applyFill="1" applyBorder="1"/>
    <xf numFmtId="167" fontId="26" fillId="0" borderId="12" xfId="2" applyNumberFormat="1" applyFont="1" applyFill="1" applyBorder="1"/>
    <xf numFmtId="37" fontId="26" fillId="0" borderId="0" xfId="0" applyFont="1" applyFill="1" applyAlignment="1">
      <alignment horizontal="center"/>
    </xf>
    <xf numFmtId="37" fontId="26" fillId="0" borderId="14" xfId="24" applyFont="1" applyBorder="1"/>
    <xf numFmtId="37" fontId="30" fillId="0" borderId="19" xfId="24" applyFont="1" applyBorder="1" applyAlignment="1">
      <alignment vertical="center"/>
    </xf>
    <xf numFmtId="37" fontId="26" fillId="0" borderId="0" xfId="24" applyFont="1" applyBorder="1" applyAlignment="1">
      <alignment horizontal="center"/>
    </xf>
    <xf numFmtId="164" fontId="26" fillId="0" borderId="5" xfId="24" applyNumberFormat="1" applyFont="1" applyBorder="1"/>
    <xf numFmtId="164" fontId="26" fillId="0" borderId="14" xfId="24" applyNumberFormat="1" applyFont="1" applyBorder="1"/>
    <xf numFmtId="164" fontId="26" fillId="0" borderId="13" xfId="24" applyNumberFormat="1" applyFont="1" applyBorder="1"/>
    <xf numFmtId="179" fontId="26" fillId="0" borderId="0" xfId="24" applyNumberFormat="1" applyFont="1" applyBorder="1" applyAlignment="1" applyProtection="1">
      <alignment horizontal="center"/>
    </xf>
    <xf numFmtId="37" fontId="26" fillId="0" borderId="0" xfId="24" applyNumberFormat="1" applyFont="1" applyProtection="1"/>
    <xf numFmtId="37" fontId="28" fillId="0" borderId="0" xfId="24" applyNumberFormat="1" applyFont="1" applyProtection="1">
      <protection locked="0"/>
    </xf>
    <xf numFmtId="5" fontId="26" fillId="0" borderId="0" xfId="24" applyNumberFormat="1" applyFont="1"/>
    <xf numFmtId="5" fontId="26" fillId="0" borderId="14" xfId="24" applyNumberFormat="1" applyFont="1" applyBorder="1"/>
    <xf numFmtId="9" fontId="26" fillId="0" borderId="0" xfId="3" applyFont="1"/>
    <xf numFmtId="9" fontId="26" fillId="0" borderId="0" xfId="3" applyFont="1" applyProtection="1"/>
    <xf numFmtId="10" fontId="26" fillId="0" borderId="0" xfId="3" applyNumberFormat="1" applyFont="1" applyProtection="1"/>
    <xf numFmtId="37" fontId="26" fillId="0" borderId="0" xfId="24" applyNumberFormat="1" applyFont="1" applyFill="1" applyProtection="1"/>
    <xf numFmtId="169" fontId="26" fillId="0" borderId="0" xfId="2" applyNumberFormat="1" applyFont="1"/>
    <xf numFmtId="169" fontId="26" fillId="0" borderId="14" xfId="2" applyNumberFormat="1" applyFont="1" applyBorder="1"/>
    <xf numFmtId="37" fontId="29" fillId="0" borderId="0" xfId="24" applyFont="1"/>
    <xf numFmtId="37" fontId="30" fillId="0" borderId="0" xfId="24" applyFont="1" applyAlignment="1">
      <alignment horizontal="right"/>
    </xf>
    <xf numFmtId="37" fontId="26" fillId="0" borderId="6" xfId="24" applyFont="1" applyBorder="1" applyAlignment="1">
      <alignment horizontal="center" wrapText="1"/>
    </xf>
    <xf numFmtId="37" fontId="26" fillId="0" borderId="6" xfId="24" applyFont="1" applyBorder="1" applyAlignment="1">
      <alignment horizontal="center"/>
    </xf>
    <xf numFmtId="164" fontId="28" fillId="2" borderId="6" xfId="24" applyNumberFormat="1" applyFont="1" applyFill="1" applyBorder="1"/>
    <xf numFmtId="37" fontId="26" fillId="0" borderId="0" xfId="0" applyFont="1"/>
    <xf numFmtId="37" fontId="26" fillId="0" borderId="0" xfId="0" applyFont="1" applyBorder="1"/>
    <xf numFmtId="37" fontId="26" fillId="0" borderId="0" xfId="0" applyFont="1" applyAlignment="1">
      <alignment horizontal="center" wrapText="1"/>
    </xf>
    <xf numFmtId="170" fontId="26" fillId="0" borderId="0" xfId="2" applyNumberFormat="1" applyFont="1"/>
    <xf numFmtId="167" fontId="26" fillId="0" borderId="0" xfId="2" applyNumberFormat="1" applyFont="1"/>
    <xf numFmtId="37" fontId="26" fillId="0" borderId="0" xfId="0" applyFont="1" applyBorder="1" applyAlignment="1">
      <alignment horizontal="center" vertical="center" wrapText="1"/>
    </xf>
    <xf numFmtId="37" fontId="26" fillId="0" borderId="13" xfId="24" applyFont="1" applyBorder="1"/>
    <xf numFmtId="166" fontId="26" fillId="0" borderId="0" xfId="1" applyNumberFormat="1" applyFont="1" applyFill="1" applyBorder="1"/>
    <xf numFmtId="37" fontId="26" fillId="0" borderId="0" xfId="0" applyFont="1" applyFill="1" applyAlignment="1">
      <alignment horizontal="center"/>
    </xf>
    <xf numFmtId="164" fontId="26" fillId="0" borderId="10" xfId="24" applyNumberFormat="1" applyFont="1" applyFill="1" applyBorder="1"/>
    <xf numFmtId="167" fontId="30" fillId="0" borderId="0" xfId="2" applyNumberFormat="1" applyFont="1" applyFill="1" applyBorder="1"/>
    <xf numFmtId="37" fontId="26" fillId="0" borderId="0" xfId="24" applyFont="1" applyFill="1"/>
    <xf numFmtId="169" fontId="26" fillId="0" borderId="15" xfId="2" applyNumberFormat="1" applyFont="1" applyFill="1" applyBorder="1"/>
    <xf numFmtId="181" fontId="26" fillId="0" borderId="0" xfId="3" applyNumberFormat="1" applyFont="1"/>
    <xf numFmtId="37" fontId="30" fillId="0" borderId="14" xfId="0" applyFont="1" applyFill="1" applyBorder="1" applyAlignment="1">
      <alignment horizontal="center"/>
    </xf>
    <xf numFmtId="37" fontId="29" fillId="0" borderId="0" xfId="24" applyFont="1" applyAlignment="1">
      <alignment horizontal="center"/>
    </xf>
    <xf numFmtId="37" fontId="26" fillId="0" borderId="0" xfId="0" applyFont="1" applyFill="1" applyAlignment="1">
      <alignment horizontal="center"/>
    </xf>
    <xf numFmtId="164" fontId="46" fillId="0" borderId="14" xfId="0" applyNumberFormat="1" applyFont="1" applyBorder="1"/>
    <xf numFmtId="37" fontId="26" fillId="0" borderId="0" xfId="24" applyFont="1" applyAlignment="1">
      <alignment wrapText="1"/>
    </xf>
    <xf numFmtId="37" fontId="47" fillId="0" borderId="0" xfId="24" applyFont="1" applyAlignment="1">
      <alignment wrapText="1"/>
    </xf>
    <xf numFmtId="37" fontId="26" fillId="0" borderId="0" xfId="0" applyFont="1" applyAlignment="1">
      <alignment wrapText="1"/>
    </xf>
    <xf numFmtId="173" fontId="26" fillId="0" borderId="0" xfId="2" applyNumberFormat="1" applyFont="1" applyFill="1" applyBorder="1"/>
    <xf numFmtId="9" fontId="26" fillId="0" borderId="0" xfId="3" applyNumberFormat="1" applyFont="1" applyFill="1" applyBorder="1"/>
    <xf numFmtId="39" fontId="26" fillId="0" borderId="18" xfId="24" applyNumberFormat="1" applyFont="1" applyFill="1" applyBorder="1"/>
    <xf numFmtId="37" fontId="30" fillId="0" borderId="1" xfId="0" applyFont="1" applyFill="1" applyBorder="1" applyAlignment="1">
      <alignment horizontal="center" vertical="center"/>
    </xf>
    <xf numFmtId="37" fontId="30" fillId="0" borderId="1" xfId="0" applyFont="1" applyFill="1" applyBorder="1" applyAlignment="1">
      <alignment horizontal="center"/>
    </xf>
    <xf numFmtId="37" fontId="26" fillId="0" borderId="0" xfId="0" applyFont="1" applyAlignment="1">
      <alignment horizontal="center" vertical="center" wrapText="1"/>
    </xf>
    <xf numFmtId="37" fontId="26" fillId="0" borderId="0" xfId="0" applyFont="1" applyAlignment="1">
      <alignment horizontal="center" vertical="center"/>
    </xf>
    <xf numFmtId="167" fontId="26" fillId="0" borderId="0" xfId="2" applyNumberFormat="1" applyFont="1" applyBorder="1"/>
    <xf numFmtId="5" fontId="26" fillId="0" borderId="0" xfId="2" applyNumberFormat="1" applyFont="1"/>
    <xf numFmtId="5" fontId="26" fillId="0" borderId="16" xfId="24" applyNumberFormat="1" applyFont="1" applyFill="1" applyBorder="1"/>
    <xf numFmtId="164" fontId="85" fillId="2" borderId="0" xfId="24" applyNumberFormat="1" applyFont="1" applyFill="1" applyBorder="1"/>
    <xf numFmtId="164" fontId="85" fillId="2" borderId="6" xfId="24" applyNumberFormat="1" applyFont="1" applyFill="1" applyBorder="1"/>
    <xf numFmtId="164" fontId="85" fillId="0" borderId="0" xfId="24" applyNumberFormat="1" applyFont="1" applyBorder="1"/>
    <xf numFmtId="164" fontId="85" fillId="0" borderId="6" xfId="24" applyNumberFormat="1" applyFont="1" applyBorder="1"/>
    <xf numFmtId="37" fontId="26" fillId="0" borderId="0" xfId="0" applyFont="1" applyFill="1"/>
    <xf numFmtId="174" fontId="26" fillId="0" borderId="0" xfId="0" applyNumberFormat="1" applyFont="1" applyFill="1" applyBorder="1" applyAlignment="1">
      <alignment horizontal="left"/>
    </xf>
    <xf numFmtId="37" fontId="28" fillId="0" borderId="0" xfId="24" applyFont="1" applyAlignment="1">
      <alignment horizontal="center"/>
    </xf>
    <xf numFmtId="167" fontId="85" fillId="0" borderId="0" xfId="2" quotePrefix="1" applyNumberFormat="1" applyFont="1" applyFill="1"/>
    <xf numFmtId="166" fontId="85" fillId="0" borderId="14" xfId="12" applyNumberFormat="1" applyFont="1" applyFill="1" applyBorder="1"/>
    <xf numFmtId="166" fontId="85" fillId="0" borderId="0" xfId="12" applyNumberFormat="1" applyFont="1" applyFill="1" applyBorder="1"/>
    <xf numFmtId="167" fontId="85" fillId="0" borderId="0" xfId="2" applyNumberFormat="1" applyFont="1" applyFill="1"/>
    <xf numFmtId="17" fontId="30" fillId="0" borderId="0" xfId="0" applyNumberFormat="1" applyFont="1" applyFill="1" applyProtection="1">
      <protection locked="0"/>
    </xf>
    <xf numFmtId="0" fontId="27" fillId="0" borderId="0" xfId="22080" applyFont="1" applyAlignment="1">
      <alignment wrapText="1"/>
    </xf>
    <xf numFmtId="37" fontId="30" fillId="0" borderId="0" xfId="0" applyFont="1" applyFill="1" applyBorder="1" applyAlignment="1">
      <alignment horizontal="right"/>
    </xf>
    <xf numFmtId="37" fontId="28" fillId="0" borderId="0" xfId="24" applyFont="1" applyFill="1"/>
    <xf numFmtId="39" fontId="28" fillId="0" borderId="0" xfId="24" applyNumberFormat="1" applyFont="1" applyFill="1" applyProtection="1">
      <protection locked="0"/>
    </xf>
    <xf numFmtId="10" fontId="30" fillId="0" borderId="0" xfId="3" applyNumberFormat="1" applyFont="1" applyFill="1" applyBorder="1" applyAlignment="1">
      <alignment horizontal="center"/>
    </xf>
    <xf numFmtId="0" fontId="7" fillId="0" borderId="0" xfId="22080" applyFont="1"/>
    <xf numFmtId="0" fontId="7" fillId="0" borderId="0" xfId="22080" applyNumberFormat="1" applyFont="1"/>
    <xf numFmtId="43" fontId="7" fillId="0" borderId="0" xfId="1" applyFont="1"/>
    <xf numFmtId="229" fontId="7" fillId="0" borderId="0" xfId="1" applyNumberFormat="1" applyFont="1"/>
    <xf numFmtId="175" fontId="7" fillId="0" borderId="0" xfId="1" applyNumberFormat="1" applyFont="1"/>
    <xf numFmtId="43" fontId="153" fillId="0" borderId="0" xfId="22063" applyFont="1"/>
    <xf numFmtId="37" fontId="153" fillId="0" borderId="0" xfId="0" applyFont="1"/>
    <xf numFmtId="37" fontId="28" fillId="0" borderId="0" xfId="0" applyFont="1" applyFill="1" applyAlignment="1">
      <alignment horizontal="right"/>
    </xf>
    <xf numFmtId="37" fontId="28" fillId="0" borderId="0" xfId="0" applyFont="1" applyFill="1" applyBorder="1" applyAlignment="1">
      <alignment horizontal="right"/>
    </xf>
    <xf numFmtId="10" fontId="28" fillId="0" borderId="0" xfId="3" applyNumberFormat="1" applyFont="1" applyFill="1" applyBorder="1" applyAlignment="1">
      <alignment horizontal="center"/>
    </xf>
    <xf numFmtId="37" fontId="153" fillId="0" borderId="0" xfId="0" applyFont="1" applyFill="1" applyBorder="1"/>
    <xf numFmtId="10" fontId="153" fillId="0" borderId="0" xfId="3" applyNumberFormat="1" applyFont="1" applyFill="1" applyBorder="1" applyAlignment="1">
      <alignment horizontal="center"/>
    </xf>
    <xf numFmtId="228" fontId="26" fillId="0" borderId="0" xfId="0" applyNumberFormat="1" applyFont="1" applyFill="1" applyAlignment="1">
      <alignment horizontal="center"/>
    </xf>
    <xf numFmtId="228" fontId="26" fillId="0" borderId="0" xfId="0" applyNumberFormat="1" applyFont="1" applyFill="1" applyBorder="1" applyAlignment="1">
      <alignment horizontal="center"/>
    </xf>
    <xf numFmtId="10" fontId="26" fillId="0" borderId="0" xfId="3" applyNumberFormat="1" applyFont="1" applyFill="1" applyBorder="1" applyAlignment="1">
      <alignment horizontal="center"/>
    </xf>
    <xf numFmtId="37" fontId="26" fillId="0" borderId="14" xfId="0" applyFont="1" applyFill="1" applyBorder="1" applyAlignment="1">
      <alignment horizontal="center" wrapText="1"/>
    </xf>
    <xf numFmtId="37" fontId="26" fillId="0" borderId="71" xfId="0" applyFont="1" applyFill="1" applyBorder="1" applyAlignment="1">
      <alignment horizontal="center"/>
    </xf>
    <xf numFmtId="10" fontId="26" fillId="0" borderId="14" xfId="3" applyNumberFormat="1" applyFont="1" applyFill="1" applyBorder="1" applyAlignment="1">
      <alignment horizontal="center" wrapText="1"/>
    </xf>
    <xf numFmtId="10" fontId="30" fillId="0" borderId="0" xfId="3" applyNumberFormat="1" applyFont="1" applyFill="1"/>
    <xf numFmtId="10" fontId="30" fillId="0" borderId="0" xfId="3" applyNumberFormat="1" applyFont="1"/>
    <xf numFmtId="167" fontId="26" fillId="0" borderId="0" xfId="2" applyNumberFormat="1" applyFont="1" applyFill="1" applyProtection="1"/>
    <xf numFmtId="167" fontId="26" fillId="0" borderId="0" xfId="2" applyNumberFormat="1" applyFont="1" applyFill="1" applyBorder="1" applyProtection="1"/>
    <xf numFmtId="37" fontId="26" fillId="0" borderId="0" xfId="0" applyFont="1" applyFill="1" applyProtection="1">
      <protection locked="0"/>
    </xf>
    <xf numFmtId="37" fontId="26" fillId="0" borderId="0" xfId="0" applyFont="1" applyFill="1" applyBorder="1" applyProtection="1">
      <protection locked="0"/>
    </xf>
    <xf numFmtId="10" fontId="26" fillId="0" borderId="0" xfId="3" applyNumberFormat="1" applyFont="1" applyFill="1" applyBorder="1" applyAlignment="1" applyProtection="1">
      <alignment horizontal="center"/>
      <protection locked="0"/>
    </xf>
    <xf numFmtId="37" fontId="26" fillId="0" borderId="73" xfId="0" applyFont="1" applyBorder="1"/>
    <xf numFmtId="37" fontId="30" fillId="0" borderId="19" xfId="0" applyFont="1" applyFill="1" applyBorder="1" applyProtection="1">
      <protection locked="0"/>
    </xf>
    <xf numFmtId="37" fontId="30" fillId="0" borderId="0" xfId="0" applyFont="1" applyFill="1" applyBorder="1" applyProtection="1">
      <protection locked="0"/>
    </xf>
    <xf numFmtId="10" fontId="30" fillId="0" borderId="0" xfId="3" applyNumberFormat="1" applyFont="1" applyFill="1" applyBorder="1" applyAlignment="1" applyProtection="1">
      <alignment horizontal="center"/>
      <protection locked="0"/>
    </xf>
    <xf numFmtId="167" fontId="30" fillId="0" borderId="0" xfId="2" applyNumberFormat="1" applyFont="1"/>
    <xf numFmtId="37" fontId="30" fillId="0" borderId="0" xfId="0" applyFont="1"/>
    <xf numFmtId="10" fontId="26" fillId="0" borderId="0" xfId="3" applyNumberFormat="1" applyFont="1" applyFill="1" applyBorder="1" applyAlignment="1" applyProtection="1">
      <alignment horizontal="center"/>
    </xf>
    <xf numFmtId="37" fontId="26" fillId="0" borderId="14" xfId="0" applyFont="1" applyFill="1" applyBorder="1" applyProtection="1">
      <protection locked="0"/>
    </xf>
    <xf numFmtId="167" fontId="30" fillId="0" borderId="0" xfId="2" applyNumberFormat="1" applyFont="1" applyFill="1" applyBorder="1" applyProtection="1">
      <protection locked="0"/>
    </xf>
    <xf numFmtId="167" fontId="30" fillId="0" borderId="0" xfId="2" applyNumberFormat="1" applyFont="1" applyFill="1"/>
    <xf numFmtId="167" fontId="30" fillId="0" borderId="19" xfId="2" applyNumberFormat="1" applyFont="1" applyFill="1" applyBorder="1"/>
    <xf numFmtId="169" fontId="26" fillId="0" borderId="19" xfId="2" applyNumberFormat="1" applyFont="1" applyFill="1" applyBorder="1" applyProtection="1"/>
    <xf numFmtId="169" fontId="26" fillId="0" borderId="0" xfId="2" applyNumberFormat="1" applyFont="1" applyFill="1" applyBorder="1" applyProtection="1"/>
    <xf numFmtId="10" fontId="26" fillId="0" borderId="0" xfId="3" applyNumberFormat="1" applyFont="1" applyFill="1" applyProtection="1">
      <protection locked="0"/>
    </xf>
    <xf numFmtId="10" fontId="26" fillId="0" borderId="0" xfId="3" applyNumberFormat="1" applyFont="1" applyProtection="1">
      <protection locked="0"/>
    </xf>
    <xf numFmtId="9" fontId="26" fillId="0" borderId="0" xfId="3" applyFont="1" applyProtection="1">
      <protection locked="0"/>
    </xf>
    <xf numFmtId="169" fontId="85" fillId="0" borderId="10" xfId="2" applyNumberFormat="1" applyFont="1" applyFill="1" applyBorder="1"/>
    <xf numFmtId="169" fontId="154" fillId="0" borderId="13" xfId="2" applyNumberFormat="1" applyFont="1" applyFill="1" applyBorder="1"/>
    <xf numFmtId="167" fontId="26" fillId="0" borderId="1" xfId="2" applyNumberFormat="1" applyFont="1" applyFill="1" applyBorder="1"/>
    <xf numFmtId="167" fontId="26" fillId="0" borderId="10" xfId="2" applyNumberFormat="1" applyFont="1" applyFill="1" applyBorder="1"/>
    <xf numFmtId="182" fontId="26" fillId="0" borderId="6" xfId="0" applyNumberFormat="1" applyFont="1" applyFill="1" applyBorder="1" applyAlignment="1">
      <alignment horizontal="left"/>
    </xf>
    <xf numFmtId="37" fontId="47" fillId="0" borderId="10" xfId="0" applyFont="1" applyFill="1" applyBorder="1" applyAlignment="1">
      <alignment horizontal="center"/>
    </xf>
    <xf numFmtId="37" fontId="47" fillId="0" borderId="6" xfId="0" applyFont="1" applyFill="1" applyBorder="1" applyAlignment="1">
      <alignment horizontal="center"/>
    </xf>
    <xf numFmtId="37" fontId="30" fillId="3" borderId="1" xfId="0" applyFont="1" applyFill="1" applyBorder="1" applyAlignment="1">
      <alignment horizontal="center" vertical="center" wrapText="1"/>
    </xf>
    <xf numFmtId="167" fontId="30" fillId="0" borderId="1" xfId="2" applyNumberFormat="1" applyFont="1" applyFill="1" applyBorder="1"/>
    <xf numFmtId="167" fontId="30" fillId="0" borderId="12" xfId="2" applyNumberFormat="1" applyFont="1" applyFill="1" applyBorder="1"/>
    <xf numFmtId="37" fontId="47" fillId="0" borderId="7" xfId="0" applyFont="1" applyFill="1" applyBorder="1" applyAlignment="1">
      <alignment horizontal="center"/>
    </xf>
    <xf numFmtId="37" fontId="26" fillId="0" borderId="17" xfId="0" applyFont="1" applyFill="1" applyBorder="1"/>
    <xf numFmtId="37" fontId="30" fillId="3" borderId="9" xfId="0" applyFont="1" applyFill="1" applyBorder="1" applyAlignment="1">
      <alignment horizontal="center" vertical="center" wrapText="1"/>
    </xf>
    <xf numFmtId="37" fontId="30" fillId="3" borderId="1" xfId="0" applyFont="1" applyFill="1" applyBorder="1" applyAlignment="1">
      <alignment horizontal="center" vertical="center"/>
    </xf>
    <xf numFmtId="164" fontId="28" fillId="0" borderId="0" xfId="24" applyNumberFormat="1" applyFont="1" applyFill="1" applyBorder="1"/>
    <xf numFmtId="164" fontId="26" fillId="0" borderId="6" xfId="24" applyNumberFormat="1" applyFont="1" applyFill="1" applyBorder="1"/>
    <xf numFmtId="39" fontId="26" fillId="0" borderId="0" xfId="0" applyNumberFormat="1" applyFont="1" applyFill="1" applyBorder="1"/>
    <xf numFmtId="164" fontId="26" fillId="0" borderId="73" xfId="24" applyNumberFormat="1" applyFont="1" applyBorder="1"/>
    <xf numFmtId="166" fontId="26" fillId="0" borderId="0" xfId="1" applyNumberFormat="1" applyFont="1" applyFill="1" applyBorder="1" applyAlignment="1">
      <alignment horizontal="center"/>
    </xf>
    <xf numFmtId="37" fontId="155" fillId="0" borderId="0" xfId="0" applyFont="1"/>
    <xf numFmtId="37" fontId="155" fillId="0" borderId="0" xfId="0" applyFont="1" applyAlignment="1">
      <alignment horizontal="center"/>
    </xf>
    <xf numFmtId="37" fontId="156" fillId="0" borderId="0" xfId="0" applyFont="1" applyAlignment="1">
      <alignment horizontal="center"/>
    </xf>
    <xf numFmtId="37" fontId="39" fillId="0" borderId="0" xfId="0" applyFont="1" applyAlignment="1">
      <alignment wrapText="1"/>
    </xf>
    <xf numFmtId="37" fontId="157" fillId="0" borderId="0" xfId="0" applyFont="1"/>
    <xf numFmtId="37" fontId="157" fillId="0" borderId="0" xfId="0" applyFont="1" applyAlignment="1">
      <alignment horizontal="center"/>
    </xf>
    <xf numFmtId="37" fontId="158" fillId="0" borderId="0" xfId="0" applyFont="1" applyAlignment="1">
      <alignment horizontal="center"/>
    </xf>
    <xf numFmtId="37" fontId="155" fillId="0" borderId="0" xfId="0" applyFont="1" applyAlignment="1"/>
    <xf numFmtId="37" fontId="156" fillId="0" borderId="0" xfId="0" applyFont="1" applyAlignment="1"/>
    <xf numFmtId="37" fontId="158" fillId="0" borderId="0" xfId="0" applyFont="1" applyAlignment="1"/>
    <xf numFmtId="169" fontId="155" fillId="0" borderId="0" xfId="2" applyNumberFormat="1" applyFont="1" applyAlignment="1"/>
    <xf numFmtId="169" fontId="156" fillId="0" borderId="0" xfId="2" applyNumberFormat="1" applyFont="1" applyAlignment="1"/>
    <xf numFmtId="181" fontId="156" fillId="0" borderId="0" xfId="3" applyNumberFormat="1" applyFont="1" applyAlignment="1"/>
    <xf numFmtId="43" fontId="26" fillId="0" borderId="0" xfId="1" applyFont="1" applyFill="1" applyBorder="1"/>
    <xf numFmtId="9" fontId="30" fillId="0" borderId="0" xfId="3" applyFont="1" applyFill="1" applyBorder="1"/>
    <xf numFmtId="39" fontId="26" fillId="0" borderId="0" xfId="0" applyNumberFormat="1" applyFont="1"/>
    <xf numFmtId="10" fontId="26" fillId="0" borderId="0" xfId="3" applyNumberFormat="1" applyFont="1"/>
    <xf numFmtId="37" fontId="26" fillId="0" borderId="0" xfId="24" applyFont="1" applyFill="1" applyAlignment="1">
      <alignment wrapText="1"/>
    </xf>
    <xf numFmtId="37" fontId="159" fillId="0" borderId="0" xfId="0" applyFont="1"/>
    <xf numFmtId="10" fontId="159" fillId="0" borderId="0" xfId="3" applyNumberFormat="1" applyFont="1"/>
    <xf numFmtId="167" fontId="26" fillId="0" borderId="9" xfId="2" applyNumberFormat="1" applyFont="1" applyFill="1" applyBorder="1"/>
    <xf numFmtId="37" fontId="26" fillId="0" borderId="71" xfId="0" applyFont="1" applyFill="1" applyBorder="1" applyAlignment="1">
      <alignment horizontal="center" wrapText="1"/>
    </xf>
    <xf numFmtId="43" fontId="26" fillId="0" borderId="0" xfId="0" applyNumberFormat="1" applyFont="1"/>
    <xf numFmtId="43" fontId="30" fillId="0" borderId="0" xfId="1" applyFont="1" applyFill="1" applyBorder="1" applyAlignment="1">
      <alignment horizontal="center"/>
    </xf>
    <xf numFmtId="0" fontId="7" fillId="0" borderId="0" xfId="22080" applyFont="1" applyBorder="1"/>
    <xf numFmtId="43" fontId="153" fillId="0" borderId="0" xfId="22063" applyFont="1" applyBorder="1"/>
    <xf numFmtId="37" fontId="153" fillId="0" borderId="0" xfId="0" applyFont="1" applyBorder="1"/>
    <xf numFmtId="43" fontId="7" fillId="0" borderId="0" xfId="1" applyFont="1" applyBorder="1"/>
    <xf numFmtId="229" fontId="7" fillId="0" borderId="0" xfId="1" applyNumberFormat="1" applyFont="1" applyBorder="1"/>
    <xf numFmtId="175" fontId="7" fillId="0" borderId="0" xfId="1" applyNumberFormat="1" applyFont="1" applyBorder="1"/>
    <xf numFmtId="37" fontId="160" fillId="0" borderId="1" xfId="0" applyFont="1" applyBorder="1"/>
    <xf numFmtId="37" fontId="26" fillId="0" borderId="0" xfId="0" applyFont="1" applyFill="1" applyBorder="1" applyAlignment="1">
      <alignment horizontal="center" wrapText="1"/>
    </xf>
    <xf numFmtId="182" fontId="26" fillId="0" borderId="0" xfId="0" applyNumberFormat="1" applyFont="1" applyFill="1" applyBorder="1" applyAlignment="1">
      <alignment horizontal="left"/>
    </xf>
    <xf numFmtId="37" fontId="30" fillId="0" borderId="0" xfId="0" applyFont="1" applyFill="1" applyBorder="1" applyAlignment="1">
      <alignment horizontal="center" vertical="center" wrapText="1"/>
    </xf>
    <xf numFmtId="10" fontId="86" fillId="0" borderId="0" xfId="59105" applyNumberFormat="1" applyFont="1" applyFill="1" applyBorder="1"/>
    <xf numFmtId="37" fontId="26" fillId="0" borderId="0" xfId="0" applyFont="1" applyFill="1" applyBorder="1" applyAlignment="1">
      <alignment wrapText="1"/>
    </xf>
    <xf numFmtId="37" fontId="30" fillId="0" borderId="0" xfId="0" applyFont="1" applyFill="1" applyBorder="1" applyAlignment="1">
      <alignment vertical="center" wrapText="1"/>
    </xf>
    <xf numFmtId="43" fontId="26" fillId="0" borderId="0" xfId="0" applyNumberFormat="1" applyFont="1" applyFill="1"/>
    <xf numFmtId="43" fontId="153" fillId="0" borderId="0" xfId="22063" applyFont="1" applyFill="1"/>
    <xf numFmtId="181" fontId="26" fillId="0" borderId="0" xfId="3" applyNumberFormat="1" applyFont="1" applyFill="1" applyBorder="1"/>
    <xf numFmtId="181" fontId="26" fillId="0" borderId="0" xfId="1" applyNumberFormat="1" applyFont="1" applyFill="1" applyBorder="1"/>
    <xf numFmtId="173" fontId="30" fillId="0" borderId="0" xfId="2" applyNumberFormat="1" applyFont="1" applyFill="1" applyBorder="1"/>
    <xf numFmtId="37" fontId="14" fillId="0" borderId="0" xfId="0" applyFont="1" applyAlignment="1">
      <alignment horizontal="left"/>
    </xf>
    <xf numFmtId="167" fontId="14" fillId="0" borderId="0" xfId="0" applyNumberFormat="1" applyFont="1"/>
    <xf numFmtId="37" fontId="14" fillId="91" borderId="0" xfId="0" applyFont="1" applyFill="1"/>
    <xf numFmtId="0" fontId="14" fillId="91" borderId="0" xfId="0" applyNumberFormat="1" applyFont="1" applyFill="1"/>
    <xf numFmtId="167" fontId="14" fillId="91" borderId="0" xfId="0" applyNumberFormat="1" applyFont="1" applyFill="1"/>
    <xf numFmtId="37" fontId="14" fillId="91" borderId="0" xfId="0" applyFont="1" applyFill="1" applyAlignment="1">
      <alignment wrapText="1"/>
    </xf>
    <xf numFmtId="37" fontId="14" fillId="0" borderId="0" xfId="0" applyFont="1" applyAlignment="1">
      <alignment wrapText="1"/>
    </xf>
    <xf numFmtId="37" fontId="14" fillId="0" borderId="0" xfId="0" applyFont="1" applyAlignment="1">
      <alignment horizontal="left" wrapText="1"/>
    </xf>
    <xf numFmtId="37" fontId="14" fillId="91" borderId="0" xfId="0" applyFont="1" applyFill="1" applyAlignment="1">
      <alignment horizontal="left" wrapText="1"/>
    </xf>
    <xf numFmtId="41" fontId="85" fillId="0" borderId="73" xfId="0" applyNumberFormat="1" applyFont="1" applyFill="1" applyBorder="1"/>
    <xf numFmtId="44" fontId="26" fillId="0" borderId="73" xfId="2" applyFont="1" applyBorder="1"/>
    <xf numFmtId="169" fontId="26" fillId="0" borderId="7" xfId="2" applyNumberFormat="1" applyFont="1" applyFill="1" applyBorder="1"/>
    <xf numFmtId="169" fontId="26" fillId="0" borderId="1" xfId="2" applyNumberFormat="1" applyFont="1" applyFill="1" applyBorder="1"/>
    <xf numFmtId="44" fontId="26" fillId="0" borderId="0" xfId="2" applyFont="1" applyFill="1" applyBorder="1"/>
    <xf numFmtId="169" fontId="26" fillId="0" borderId="0" xfId="2" applyNumberFormat="1" applyFont="1" applyFill="1" applyBorder="1"/>
    <xf numFmtId="170" fontId="26" fillId="0" borderId="0" xfId="2" applyNumberFormat="1" applyFont="1" applyFill="1" applyBorder="1"/>
    <xf numFmtId="236" fontId="26" fillId="0" borderId="0" xfId="3" applyNumberFormat="1" applyFont="1" applyFill="1" applyBorder="1"/>
    <xf numFmtId="170" fontId="26" fillId="0" borderId="0" xfId="2" applyNumberFormat="1" applyFont="1" applyFill="1"/>
    <xf numFmtId="235" fontId="26" fillId="0" borderId="0" xfId="3" applyNumberFormat="1" applyFont="1" applyFill="1"/>
    <xf numFmtId="39" fontId="26" fillId="0" borderId="0" xfId="24" applyNumberFormat="1" applyFont="1" applyFill="1"/>
    <xf numFmtId="41" fontId="85" fillId="0" borderId="0" xfId="21640" quotePrefix="1" applyNumberFormat="1" applyFont="1" applyFill="1"/>
    <xf numFmtId="230" fontId="85" fillId="0" borderId="0" xfId="40583" applyNumberFormat="1" applyFont="1" applyFill="1" applyProtection="1">
      <protection locked="0"/>
    </xf>
    <xf numFmtId="9" fontId="85" fillId="0" borderId="0" xfId="3" applyNumberFormat="1" applyFont="1" applyFill="1"/>
    <xf numFmtId="9" fontId="85" fillId="0" borderId="0" xfId="3" applyFont="1" applyFill="1"/>
    <xf numFmtId="37" fontId="26" fillId="0" borderId="73" xfId="24" applyFont="1" applyBorder="1"/>
    <xf numFmtId="37" fontId="26" fillId="0" borderId="17" xfId="24" applyFont="1" applyBorder="1" applyAlignment="1">
      <alignment horizontal="center" wrapText="1"/>
    </xf>
    <xf numFmtId="37" fontId="26" fillId="0" borderId="7" xfId="24" applyFont="1" applyBorder="1"/>
    <xf numFmtId="164" fontId="85" fillId="0" borderId="7" xfId="24" applyNumberFormat="1" applyFont="1" applyBorder="1"/>
    <xf numFmtId="164" fontId="26" fillId="0" borderId="7" xfId="24" applyNumberFormat="1" applyFont="1" applyBorder="1"/>
    <xf numFmtId="164" fontId="26" fillId="0" borderId="7" xfId="24" applyNumberFormat="1" applyFont="1" applyFill="1" applyBorder="1"/>
    <xf numFmtId="37" fontId="26" fillId="2" borderId="7" xfId="24" applyFont="1" applyFill="1" applyBorder="1"/>
    <xf numFmtId="164" fontId="26" fillId="0" borderId="85" xfId="24" applyNumberFormat="1" applyFont="1" applyBorder="1"/>
    <xf numFmtId="167" fontId="26" fillId="0" borderId="10" xfId="2" applyNumberFormat="1" applyFont="1" applyBorder="1"/>
    <xf numFmtId="166" fontId="28" fillId="0" borderId="0" xfId="1" applyNumberFormat="1" applyFont="1" applyBorder="1"/>
    <xf numFmtId="37" fontId="30" fillId="0" borderId="5" xfId="24" applyFont="1" applyBorder="1"/>
    <xf numFmtId="166" fontId="161" fillId="0" borderId="73" xfId="1" applyNumberFormat="1" applyFont="1" applyBorder="1"/>
    <xf numFmtId="37" fontId="30" fillId="0" borderId="13" xfId="24" applyFont="1" applyBorder="1"/>
    <xf numFmtId="37" fontId="26" fillId="0" borderId="0" xfId="24" applyFont="1" applyAlignment="1">
      <alignment horizontal="left"/>
    </xf>
    <xf numFmtId="167" fontId="26" fillId="0" borderId="11" xfId="2" applyNumberFormat="1" applyFont="1" applyFill="1" applyBorder="1"/>
    <xf numFmtId="37" fontId="26" fillId="0" borderId="3" xfId="0" applyFont="1" applyBorder="1"/>
    <xf numFmtId="44" fontId="30" fillId="0" borderId="0" xfId="2" applyFont="1" applyFill="1" applyBorder="1"/>
    <xf numFmtId="44" fontId="26" fillId="0" borderId="0" xfId="2" applyFont="1" applyFill="1" applyBorder="1" applyProtection="1"/>
    <xf numFmtId="44" fontId="7" fillId="0" borderId="0" xfId="2" applyFont="1" applyBorder="1"/>
    <xf numFmtId="44" fontId="14" fillId="0" borderId="0" xfId="2" applyFont="1"/>
    <xf numFmtId="173" fontId="47" fillId="0" borderId="7" xfId="0" applyNumberFormat="1" applyFont="1" applyFill="1" applyBorder="1" applyAlignment="1">
      <alignment horizontal="center"/>
    </xf>
    <xf numFmtId="37" fontId="45" fillId="0" borderId="0" xfId="0" applyFont="1"/>
    <xf numFmtId="0" fontId="30" fillId="0" borderId="0" xfId="20" applyFont="1" applyAlignment="1">
      <alignment horizontal="centerContinuous"/>
    </xf>
    <xf numFmtId="0" fontId="162" fillId="0" borderId="0" xfId="20" applyFont="1" applyAlignment="1">
      <alignment horizontal="centerContinuous"/>
    </xf>
    <xf numFmtId="0" fontId="30" fillId="0" borderId="0" xfId="25" applyFont="1"/>
    <xf numFmtId="0" fontId="30" fillId="0" borderId="0" xfId="25" applyFont="1" applyFill="1"/>
    <xf numFmtId="176" fontId="30" fillId="0" borderId="0" xfId="25" applyNumberFormat="1" applyFont="1" applyAlignment="1"/>
    <xf numFmtId="176" fontId="30" fillId="0" borderId="0" xfId="25" applyNumberFormat="1" applyFont="1" applyAlignment="1">
      <alignment horizontal="center"/>
    </xf>
    <xf numFmtId="0" fontId="26" fillId="0" borderId="0" xfId="25" applyFont="1"/>
    <xf numFmtId="0" fontId="26" fillId="0" borderId="0" xfId="20" applyFont="1"/>
    <xf numFmtId="0" fontId="26" fillId="0" borderId="0" xfId="25" applyFont="1" applyFill="1"/>
    <xf numFmtId="0" fontId="30" fillId="0" borderId="0" xfId="20" applyFont="1" applyAlignment="1">
      <alignment horizontal="center"/>
    </xf>
    <xf numFmtId="0" fontId="162" fillId="0" borderId="0" xfId="20" applyFont="1" applyBorder="1" applyAlignment="1">
      <alignment horizontal="center"/>
    </xf>
    <xf numFmtId="0" fontId="30" fillId="0" borderId="73" xfId="20" applyFont="1" applyBorder="1" applyAlignment="1">
      <alignment horizontal="center"/>
    </xf>
    <xf numFmtId="0" fontId="30" fillId="0" borderId="0" xfId="20" applyFont="1" applyBorder="1" applyAlignment="1">
      <alignment horizontal="center"/>
    </xf>
    <xf numFmtId="0" fontId="162" fillId="0" borderId="73" xfId="20" applyFont="1" applyBorder="1" applyAlignment="1">
      <alignment horizontal="center"/>
    </xf>
    <xf numFmtId="0" fontId="26" fillId="0" borderId="0" xfId="25" applyFont="1" applyFill="1" applyAlignment="1">
      <alignment horizontal="center"/>
    </xf>
    <xf numFmtId="0" fontId="26" fillId="0" borderId="0" xfId="20" applyFont="1" applyAlignment="1">
      <alignment horizontal="center"/>
    </xf>
    <xf numFmtId="0" fontId="30" fillId="0" borderId="0" xfId="20" applyFont="1"/>
    <xf numFmtId="176" fontId="163" fillId="0" borderId="0" xfId="20" applyNumberFormat="1" applyFont="1"/>
    <xf numFmtId="0" fontId="26" fillId="0" borderId="0" xfId="25" applyFont="1" applyBorder="1"/>
    <xf numFmtId="176" fontId="30" fillId="0" borderId="0" xfId="20" applyNumberFormat="1" applyFont="1"/>
    <xf numFmtId="176" fontId="26" fillId="0" borderId="0" xfId="20" applyNumberFormat="1" applyFont="1"/>
    <xf numFmtId="176" fontId="163" fillId="0" borderId="0" xfId="21" applyNumberFormat="1" applyFont="1"/>
    <xf numFmtId="5" fontId="26" fillId="0" borderId="0" xfId="1" applyNumberFormat="1" applyFont="1" applyBorder="1"/>
    <xf numFmtId="166" fontId="26" fillId="0" borderId="0" xfId="1" applyNumberFormat="1" applyFont="1" applyBorder="1"/>
    <xf numFmtId="176" fontId="163" fillId="0" borderId="0" xfId="20" applyNumberFormat="1" applyFont="1" applyBorder="1"/>
    <xf numFmtId="176" fontId="26" fillId="0" borderId="0" xfId="25" applyNumberFormat="1" applyFont="1" applyAlignment="1">
      <alignment horizontal="left"/>
    </xf>
    <xf numFmtId="176" fontId="163" fillId="0" borderId="84" xfId="20" applyNumberFormat="1" applyFont="1" applyBorder="1"/>
    <xf numFmtId="10" fontId="164" fillId="0" borderId="0" xfId="20" applyNumberFormat="1" applyFont="1"/>
    <xf numFmtId="176" fontId="163" fillId="0" borderId="73" xfId="20" applyNumberFormat="1" applyFont="1" applyBorder="1"/>
    <xf numFmtId="176" fontId="26" fillId="0" borderId="0" xfId="25" applyNumberFormat="1" applyFont="1"/>
    <xf numFmtId="176" fontId="163" fillId="0" borderId="16" xfId="20" applyNumberFormat="1" applyFont="1" applyBorder="1"/>
    <xf numFmtId="37" fontId="163" fillId="0" borderId="0" xfId="0" applyFont="1"/>
    <xf numFmtId="178" fontId="26" fillId="0" borderId="0" xfId="1" applyNumberFormat="1" applyFont="1" applyBorder="1"/>
    <xf numFmtId="176" fontId="26" fillId="0" borderId="0" xfId="25" quotePrefix="1" applyNumberFormat="1" applyFont="1"/>
    <xf numFmtId="177" fontId="163" fillId="0" borderId="0" xfId="25" applyNumberFormat="1" applyFont="1"/>
    <xf numFmtId="0" fontId="163" fillId="0" borderId="0" xfId="25" applyFont="1"/>
    <xf numFmtId="176" fontId="26" fillId="0" borderId="0" xfId="25" applyNumberFormat="1" applyFont="1" applyFill="1"/>
    <xf numFmtId="0" fontId="163" fillId="0" borderId="0" xfId="25" applyFont="1" applyFill="1"/>
    <xf numFmtId="176" fontId="164" fillId="0" borderId="0" xfId="25" applyNumberFormat="1" applyFont="1"/>
    <xf numFmtId="0" fontId="45" fillId="0" borderId="0" xfId="0" applyNumberFormat="1" applyFont="1" applyFill="1" applyBorder="1"/>
    <xf numFmtId="0" fontId="45" fillId="0" borderId="78" xfId="0" applyNumberFormat="1" applyFont="1" applyFill="1" applyBorder="1"/>
    <xf numFmtId="0" fontId="45" fillId="0" borderId="77" xfId="0" applyNumberFormat="1" applyFont="1" applyFill="1" applyBorder="1"/>
    <xf numFmtId="231" fontId="45" fillId="0" borderId="78" xfId="0" applyNumberFormat="1" applyFont="1" applyFill="1" applyBorder="1"/>
    <xf numFmtId="231" fontId="45" fillId="0" borderId="79" xfId="0" applyNumberFormat="1" applyFont="1" applyFill="1" applyBorder="1"/>
    <xf numFmtId="231" fontId="45" fillId="0" borderId="80" xfId="0" applyNumberFormat="1" applyFont="1" applyFill="1" applyBorder="1"/>
    <xf numFmtId="233" fontId="45" fillId="0" borderId="78" xfId="0" applyNumberFormat="1" applyFont="1" applyFill="1" applyBorder="1"/>
    <xf numFmtId="233" fontId="45" fillId="0" borderId="79" xfId="0" applyNumberFormat="1" applyFont="1" applyFill="1" applyBorder="1"/>
    <xf numFmtId="234" fontId="45" fillId="0" borderId="78" xfId="0" applyNumberFormat="1" applyFont="1" applyFill="1" applyBorder="1"/>
    <xf numFmtId="232" fontId="45" fillId="0" borderId="78" xfId="0" applyNumberFormat="1" applyFont="1" applyFill="1" applyBorder="1"/>
    <xf numFmtId="0" fontId="45" fillId="0" borderId="14" xfId="0" applyNumberFormat="1" applyFont="1" applyFill="1" applyBorder="1"/>
    <xf numFmtId="0" fontId="45" fillId="0" borderId="78" xfId="0" applyNumberFormat="1" applyFont="1" applyBorder="1"/>
    <xf numFmtId="0" fontId="45" fillId="0" borderId="77" xfId="0" applyNumberFormat="1" applyFont="1" applyBorder="1"/>
    <xf numFmtId="0" fontId="45" fillId="0" borderId="0" xfId="0" applyNumberFormat="1" applyFont="1" applyBorder="1"/>
    <xf numFmtId="231" fontId="45" fillId="0" borderId="0" xfId="0" applyNumberFormat="1" applyFont="1" applyFill="1" applyBorder="1"/>
    <xf numFmtId="232" fontId="45" fillId="0" borderId="78" xfId="0" applyNumberFormat="1" applyFont="1" applyBorder="1"/>
    <xf numFmtId="0" fontId="45" fillId="0" borderId="0" xfId="0" applyNumberFormat="1" applyFont="1" applyBorder="1" applyAlignment="1">
      <alignment horizontal="right"/>
    </xf>
    <xf numFmtId="39" fontId="45" fillId="0" borderId="0" xfId="0" applyNumberFormat="1" applyFont="1"/>
    <xf numFmtId="37" fontId="45" fillId="0" borderId="74" xfId="24" applyFont="1" applyBorder="1"/>
    <xf numFmtId="37" fontId="45" fillId="0" borderId="75" xfId="24" applyFont="1" applyBorder="1"/>
    <xf numFmtId="37" fontId="45" fillId="0" borderId="76" xfId="24" applyFont="1" applyBorder="1"/>
    <xf numFmtId="0" fontId="165" fillId="0" borderId="77" xfId="0" applyNumberFormat="1" applyFont="1" applyFill="1" applyBorder="1"/>
    <xf numFmtId="164" fontId="45" fillId="0" borderId="0" xfId="416" applyNumberFormat="1" applyFont="1" applyFill="1" applyBorder="1"/>
    <xf numFmtId="37" fontId="45" fillId="0" borderId="81" xfId="24" applyFont="1" applyBorder="1"/>
    <xf numFmtId="37" fontId="45" fillId="0" borderId="82" xfId="24" applyFont="1" applyBorder="1"/>
    <xf numFmtId="37" fontId="45" fillId="0" borderId="83" xfId="24" applyFont="1" applyBorder="1"/>
    <xf numFmtId="172" fontId="26" fillId="0" borderId="0" xfId="24" applyNumberFormat="1" applyFont="1"/>
    <xf numFmtId="164" fontId="26" fillId="2" borderId="7" xfId="24" applyNumberFormat="1" applyFont="1" applyFill="1" applyBorder="1"/>
    <xf numFmtId="37" fontId="28" fillId="0" borderId="0" xfId="24" applyNumberFormat="1" applyFont="1" applyFill="1" applyProtection="1">
      <protection locked="0"/>
    </xf>
    <xf numFmtId="167" fontId="28" fillId="0" borderId="0" xfId="2" applyNumberFormat="1" applyFont="1" applyFill="1" applyProtection="1">
      <protection locked="0"/>
    </xf>
    <xf numFmtId="169" fontId="45" fillId="0" borderId="0" xfId="2" applyNumberFormat="1" applyFont="1"/>
    <xf numFmtId="181" fontId="45" fillId="0" borderId="0" xfId="3" applyNumberFormat="1" applyFont="1"/>
    <xf numFmtId="37" fontId="166" fillId="0" borderId="0" xfId="24" applyFont="1" applyFill="1" applyAlignment="1">
      <alignment wrapText="1"/>
    </xf>
    <xf numFmtId="37" fontId="166" fillId="0" borderId="0" xfId="24" applyFont="1"/>
    <xf numFmtId="37" fontId="167" fillId="0" borderId="0" xfId="0" applyFont="1"/>
    <xf numFmtId="37" fontId="168" fillId="0" borderId="0" xfId="24" applyFont="1"/>
    <xf numFmtId="10" fontId="166" fillId="0" borderId="0" xfId="3" applyNumberFormat="1" applyFont="1"/>
    <xf numFmtId="204" fontId="166" fillId="0" borderId="0" xfId="2" applyNumberFormat="1" applyFont="1"/>
    <xf numFmtId="37" fontId="166" fillId="0" borderId="0" xfId="0" applyFont="1"/>
    <xf numFmtId="37" fontId="166" fillId="0" borderId="0" xfId="0" applyFont="1" applyAlignment="1"/>
    <xf numFmtId="169" fontId="155" fillId="0" borderId="0" xfId="2" applyNumberFormat="1" applyFont="1" applyFill="1" applyAlignment="1"/>
    <xf numFmtId="169" fontId="45" fillId="0" borderId="0" xfId="2" applyNumberFormat="1" applyFont="1" applyFill="1"/>
    <xf numFmtId="37" fontId="166" fillId="0" borderId="0" xfId="0" applyFont="1" applyFill="1" applyAlignment="1">
      <alignment horizontal="center" wrapText="1"/>
    </xf>
    <xf numFmtId="170" fontId="166" fillId="0" borderId="0" xfId="2" applyNumberFormat="1" applyFont="1" applyFill="1"/>
    <xf numFmtId="37" fontId="45" fillId="0" borderId="0" xfId="0" applyFont="1" applyFill="1"/>
    <xf numFmtId="37" fontId="0" fillId="0" borderId="0" xfId="0" applyFill="1"/>
    <xf numFmtId="169" fontId="166" fillId="0" borderId="0" xfId="2" applyNumberFormat="1" applyFont="1" applyFill="1" applyAlignment="1">
      <alignment horizontal="center" wrapText="1"/>
    </xf>
    <xf numFmtId="10" fontId="166" fillId="0" borderId="0" xfId="3" applyNumberFormat="1" applyFont="1" applyFill="1"/>
    <xf numFmtId="167" fontId="26" fillId="0" borderId="14" xfId="2" applyNumberFormat="1" applyFont="1" applyFill="1" applyBorder="1"/>
    <xf numFmtId="167" fontId="26" fillId="0" borderId="73" xfId="2" applyNumberFormat="1" applyFont="1" applyBorder="1"/>
    <xf numFmtId="10" fontId="45" fillId="0" borderId="78" xfId="0" applyNumberFormat="1" applyFont="1" applyBorder="1"/>
    <xf numFmtId="37" fontId="166" fillId="0" borderId="0" xfId="0" applyFont="1" applyFill="1"/>
    <xf numFmtId="181" fontId="26" fillId="0" borderId="11" xfId="3" applyNumberFormat="1" applyFont="1" applyBorder="1"/>
    <xf numFmtId="172" fontId="30" fillId="92" borderId="0" xfId="0" applyNumberFormat="1" applyFont="1" applyFill="1" applyBorder="1" applyAlignment="1">
      <alignment horizontal="center"/>
    </xf>
    <xf numFmtId="168" fontId="26" fillId="92" borderId="0" xfId="24" applyNumberFormat="1" applyFont="1" applyFill="1"/>
    <xf numFmtId="168" fontId="26" fillId="92" borderId="0" xfId="0" applyNumberFormat="1" applyFont="1" applyFill="1"/>
    <xf numFmtId="37" fontId="26" fillId="92" borderId="0" xfId="0" applyFont="1" applyFill="1"/>
    <xf numFmtId="37" fontId="26" fillId="0" borderId="9" xfId="0" applyFont="1" applyBorder="1" applyAlignment="1">
      <alignment horizontal="center" vertical="center" wrapText="1"/>
    </xf>
    <xf numFmtId="37" fontId="26" fillId="0" borderId="11" xfId="0" applyFont="1" applyBorder="1" applyAlignment="1">
      <alignment horizontal="center" vertical="center" wrapText="1"/>
    </xf>
    <xf numFmtId="37" fontId="26" fillId="0" borderId="12" xfId="0" applyFont="1" applyBorder="1" applyAlignment="1">
      <alignment horizontal="center" vertical="center" wrapText="1"/>
    </xf>
    <xf numFmtId="37" fontId="30" fillId="0" borderId="9" xfId="24" applyFont="1" applyBorder="1" applyAlignment="1">
      <alignment horizontal="center" vertical="center"/>
    </xf>
    <xf numFmtId="37" fontId="30" fillId="0" borderId="11" xfId="24" applyFont="1" applyBorder="1" applyAlignment="1">
      <alignment horizontal="center" vertical="center"/>
    </xf>
    <xf numFmtId="37" fontId="30" fillId="0" borderId="12" xfId="24" applyFont="1" applyBorder="1" applyAlignment="1">
      <alignment horizontal="center" vertical="center"/>
    </xf>
    <xf numFmtId="37" fontId="30" fillId="5" borderId="73" xfId="24" applyFont="1" applyFill="1" applyBorder="1" applyAlignment="1">
      <alignment horizontal="center"/>
    </xf>
    <xf numFmtId="37" fontId="30" fillId="3" borderId="9" xfId="24" applyFont="1" applyFill="1" applyBorder="1" applyAlignment="1">
      <alignment horizontal="center"/>
    </xf>
    <xf numFmtId="37" fontId="30" fillId="3" borderId="11" xfId="24" applyFont="1" applyFill="1" applyBorder="1" applyAlignment="1">
      <alignment horizontal="center"/>
    </xf>
    <xf numFmtId="37" fontId="30" fillId="3" borderId="12" xfId="24" applyFont="1" applyFill="1" applyBorder="1" applyAlignment="1">
      <alignment horizontal="center"/>
    </xf>
    <xf numFmtId="37" fontId="30" fillId="5" borderId="9" xfId="24" applyFont="1" applyFill="1" applyBorder="1" applyAlignment="1">
      <alignment horizontal="center"/>
    </xf>
    <xf numFmtId="37" fontId="30" fillId="5" borderId="11" xfId="24" applyFont="1" applyFill="1" applyBorder="1" applyAlignment="1">
      <alignment horizontal="center"/>
    </xf>
    <xf numFmtId="37" fontId="30" fillId="0" borderId="6" xfId="24" applyFont="1" applyBorder="1" applyAlignment="1">
      <alignment horizontal="center"/>
    </xf>
    <xf numFmtId="37" fontId="30" fillId="0" borderId="0" xfId="24" applyFont="1" applyBorder="1" applyAlignment="1">
      <alignment horizontal="center"/>
    </xf>
    <xf numFmtId="37" fontId="30" fillId="2" borderId="4" xfId="0" applyFont="1" applyFill="1" applyBorder="1" applyAlignment="1">
      <alignment horizontal="left" wrapText="1"/>
    </xf>
    <xf numFmtId="37" fontId="30" fillId="2" borderId="19" xfId="0" applyFont="1" applyFill="1" applyBorder="1" applyAlignment="1">
      <alignment horizontal="left" wrapText="1"/>
    </xf>
    <xf numFmtId="37" fontId="30" fillId="3" borderId="9" xfId="0" applyFont="1" applyFill="1" applyBorder="1" applyAlignment="1">
      <alignment horizontal="center" vertical="center"/>
    </xf>
    <xf numFmtId="37" fontId="30" fillId="3" borderId="12" xfId="0" applyFont="1" applyFill="1" applyBorder="1" applyAlignment="1">
      <alignment horizontal="center" vertical="center"/>
    </xf>
    <xf numFmtId="37" fontId="30" fillId="3" borderId="9" xfId="0" applyFont="1" applyFill="1" applyBorder="1" applyAlignment="1">
      <alignment horizontal="center" vertical="center" wrapText="1"/>
    </xf>
    <xf numFmtId="37" fontId="30" fillId="3" borderId="12" xfId="0" applyFont="1" applyFill="1" applyBorder="1" applyAlignment="1">
      <alignment horizontal="center" vertical="center" wrapText="1"/>
    </xf>
    <xf numFmtId="37" fontId="30" fillId="2" borderId="9" xfId="0" applyFont="1" applyFill="1" applyBorder="1" applyAlignment="1">
      <alignment horizontal="center"/>
    </xf>
    <xf numFmtId="37" fontId="30" fillId="2" borderId="11" xfId="0" applyFont="1" applyFill="1" applyBorder="1" applyAlignment="1">
      <alignment horizontal="center"/>
    </xf>
    <xf numFmtId="37" fontId="30" fillId="2" borderId="12" xfId="0" applyFont="1" applyFill="1" applyBorder="1" applyAlignment="1">
      <alignment horizontal="center"/>
    </xf>
    <xf numFmtId="37" fontId="30" fillId="0" borderId="9" xfId="0" applyFont="1" applyFill="1" applyBorder="1" applyAlignment="1">
      <alignment horizontal="center"/>
    </xf>
    <xf numFmtId="37" fontId="30" fillId="0" borderId="11" xfId="0" applyFont="1" applyFill="1" applyBorder="1" applyAlignment="1">
      <alignment horizontal="center"/>
    </xf>
    <xf numFmtId="37" fontId="30" fillId="0" borderId="12" xfId="0" applyFont="1" applyFill="1" applyBorder="1" applyAlignment="1">
      <alignment horizontal="center"/>
    </xf>
    <xf numFmtId="176" fontId="171" fillId="0" borderId="0" xfId="20" applyNumberFormat="1" applyFont="1" applyAlignment="1">
      <alignment horizontal="center"/>
    </xf>
    <xf numFmtId="0" fontId="172" fillId="0" borderId="0" xfId="20" applyFont="1" applyBorder="1" applyAlignment="1">
      <alignment horizontal="center"/>
    </xf>
    <xf numFmtId="0" fontId="171" fillId="0" borderId="0" xfId="20" applyFont="1" applyAlignment="1">
      <alignment horizontal="center"/>
    </xf>
  </cellXfs>
  <cellStyles count="59107">
    <cellStyle name="20% - Accent1" xfId="59064" builtinId="30" customBuiltin="1"/>
    <cellStyle name="20% - Accent1 2" xfId="31"/>
    <cellStyle name="20% - Accent1 2 2" xfId="251"/>
    <cellStyle name="20% - Accent1 2 2 2" xfId="5437"/>
    <cellStyle name="20% - Accent1 2 2 2 2" xfId="8522"/>
    <cellStyle name="20% - Accent1 2 2 2 2 2" xfId="14714"/>
    <cellStyle name="20% - Accent1 2 2 2 2 2 2" xfId="33674"/>
    <cellStyle name="20% - Accent1 2 2 2 2 2 3" xfId="52138"/>
    <cellStyle name="20% - Accent1 2 2 2 2 3" xfId="20866"/>
    <cellStyle name="20% - Accent1 2 2 2 2 3 2" xfId="39826"/>
    <cellStyle name="20% - Accent1 2 2 2 2 3 3" xfId="58290"/>
    <cellStyle name="20% - Accent1 2 2 2 2 4" xfId="27521"/>
    <cellStyle name="20% - Accent1 2 2 2 2 5" xfId="45985"/>
    <cellStyle name="20% - Accent1 2 2 2 3" xfId="11648"/>
    <cellStyle name="20% - Accent1 2 2 2 3 2" xfId="30608"/>
    <cellStyle name="20% - Accent1 2 2 2 3 3" xfId="49072"/>
    <cellStyle name="20% - Accent1 2 2 2 4" xfId="17800"/>
    <cellStyle name="20% - Accent1 2 2 2 4 2" xfId="36760"/>
    <cellStyle name="20% - Accent1 2 2 2 4 3" xfId="55224"/>
    <cellStyle name="20% - Accent1 2 2 2 5" xfId="24455"/>
    <cellStyle name="20% - Accent1 2 2 2 6" xfId="42919"/>
    <cellStyle name="20% - Accent1 2 2 3" xfId="6987"/>
    <cellStyle name="20% - Accent1 2 2 3 2" xfId="13180"/>
    <cellStyle name="20% - Accent1 2 2 3 2 2" xfId="32140"/>
    <cellStyle name="20% - Accent1 2 2 3 2 3" xfId="50604"/>
    <cellStyle name="20% - Accent1 2 2 3 3" xfId="19332"/>
    <cellStyle name="20% - Accent1 2 2 3 3 2" xfId="38292"/>
    <cellStyle name="20% - Accent1 2 2 3 3 3" xfId="56756"/>
    <cellStyle name="20% - Accent1 2 2 3 4" xfId="25987"/>
    <cellStyle name="20% - Accent1 2 2 3 5" xfId="44451"/>
    <cellStyle name="20% - Accent1 2 2 4" xfId="10114"/>
    <cellStyle name="20% - Accent1 2 2 4 2" xfId="29074"/>
    <cellStyle name="20% - Accent1 2 2 4 3" xfId="47538"/>
    <cellStyle name="20% - Accent1 2 2 5" xfId="16266"/>
    <cellStyle name="20% - Accent1 2 2 5 2" xfId="35226"/>
    <cellStyle name="20% - Accent1 2 2 5 3" xfId="53690"/>
    <cellStyle name="20% - Accent1 2 2 6" xfId="22921"/>
    <cellStyle name="20% - Accent1 2 2 7" xfId="41385"/>
    <cellStyle name="20% - Accent1 2 3" xfId="4652"/>
    <cellStyle name="20% - Accent1 2 3 2" xfId="7753"/>
    <cellStyle name="20% - Accent1 2 3 2 2" xfId="13945"/>
    <cellStyle name="20% - Accent1 2 3 2 2 2" xfId="32905"/>
    <cellStyle name="20% - Accent1 2 3 2 2 3" xfId="51369"/>
    <cellStyle name="20% - Accent1 2 3 2 3" xfId="20097"/>
    <cellStyle name="20% - Accent1 2 3 2 3 2" xfId="39057"/>
    <cellStyle name="20% - Accent1 2 3 2 3 3" xfId="57521"/>
    <cellStyle name="20% - Accent1 2 3 2 4" xfId="26752"/>
    <cellStyle name="20% - Accent1 2 3 2 5" xfId="45216"/>
    <cellStyle name="20% - Accent1 2 3 3" xfId="10879"/>
    <cellStyle name="20% - Accent1 2 3 3 2" xfId="29839"/>
    <cellStyle name="20% - Accent1 2 3 3 3" xfId="48303"/>
    <cellStyle name="20% - Accent1 2 3 4" xfId="17031"/>
    <cellStyle name="20% - Accent1 2 3 4 2" xfId="35991"/>
    <cellStyle name="20% - Accent1 2 3 4 3" xfId="54455"/>
    <cellStyle name="20% - Accent1 2 3 5" xfId="23686"/>
    <cellStyle name="20% - Accent1 2 3 6" xfId="42150"/>
    <cellStyle name="20% - Accent1 2 4" xfId="6218"/>
    <cellStyle name="20% - Accent1 2 4 2" xfId="12411"/>
    <cellStyle name="20% - Accent1 2 4 2 2" xfId="31371"/>
    <cellStyle name="20% - Accent1 2 4 2 3" xfId="49835"/>
    <cellStyle name="20% - Accent1 2 4 3" xfId="18563"/>
    <cellStyle name="20% - Accent1 2 4 3 2" xfId="37523"/>
    <cellStyle name="20% - Accent1 2 4 3 3" xfId="55987"/>
    <cellStyle name="20% - Accent1 2 4 4" xfId="25218"/>
    <cellStyle name="20% - Accent1 2 4 5" xfId="43682"/>
    <cellStyle name="20% - Accent1 2 5" xfId="9345"/>
    <cellStyle name="20% - Accent1 2 5 2" xfId="28305"/>
    <cellStyle name="20% - Accent1 2 5 3" xfId="46769"/>
    <cellStyle name="20% - Accent1 2 6" xfId="15497"/>
    <cellStyle name="20% - Accent1 2 6 2" xfId="34457"/>
    <cellStyle name="20% - Accent1 2 6 3" xfId="52921"/>
    <cellStyle name="20% - Accent1 2 7" xfId="22037"/>
    <cellStyle name="20% - Accent1 2 8" xfId="22152"/>
    <cellStyle name="20% - Accent1 2 9" xfId="40613"/>
    <cellStyle name="20% - Accent1 3" xfId="32"/>
    <cellStyle name="20% - Accent1 3 2" xfId="252"/>
    <cellStyle name="20% - Accent1 3 2 2" xfId="5438"/>
    <cellStyle name="20% - Accent1 3 2 2 2" xfId="8523"/>
    <cellStyle name="20% - Accent1 3 2 2 2 2" xfId="14715"/>
    <cellStyle name="20% - Accent1 3 2 2 2 2 2" xfId="33675"/>
    <cellStyle name="20% - Accent1 3 2 2 2 2 3" xfId="52139"/>
    <cellStyle name="20% - Accent1 3 2 2 2 3" xfId="20867"/>
    <cellStyle name="20% - Accent1 3 2 2 2 3 2" xfId="39827"/>
    <cellStyle name="20% - Accent1 3 2 2 2 3 3" xfId="58291"/>
    <cellStyle name="20% - Accent1 3 2 2 2 4" xfId="27522"/>
    <cellStyle name="20% - Accent1 3 2 2 2 5" xfId="45986"/>
    <cellStyle name="20% - Accent1 3 2 2 3" xfId="11649"/>
    <cellStyle name="20% - Accent1 3 2 2 3 2" xfId="30609"/>
    <cellStyle name="20% - Accent1 3 2 2 3 3" xfId="49073"/>
    <cellStyle name="20% - Accent1 3 2 2 4" xfId="17801"/>
    <cellStyle name="20% - Accent1 3 2 2 4 2" xfId="36761"/>
    <cellStyle name="20% - Accent1 3 2 2 4 3" xfId="55225"/>
    <cellStyle name="20% - Accent1 3 2 2 5" xfId="24456"/>
    <cellStyle name="20% - Accent1 3 2 2 6" xfId="42920"/>
    <cellStyle name="20% - Accent1 3 2 3" xfId="6988"/>
    <cellStyle name="20% - Accent1 3 2 3 2" xfId="13181"/>
    <cellStyle name="20% - Accent1 3 2 3 2 2" xfId="32141"/>
    <cellStyle name="20% - Accent1 3 2 3 2 3" xfId="50605"/>
    <cellStyle name="20% - Accent1 3 2 3 3" xfId="19333"/>
    <cellStyle name="20% - Accent1 3 2 3 3 2" xfId="38293"/>
    <cellStyle name="20% - Accent1 3 2 3 3 3" xfId="56757"/>
    <cellStyle name="20% - Accent1 3 2 3 4" xfId="25988"/>
    <cellStyle name="20% - Accent1 3 2 3 5" xfId="44452"/>
    <cellStyle name="20% - Accent1 3 2 4" xfId="10115"/>
    <cellStyle name="20% - Accent1 3 2 4 2" xfId="29075"/>
    <cellStyle name="20% - Accent1 3 2 4 3" xfId="47539"/>
    <cellStyle name="20% - Accent1 3 2 5" xfId="16267"/>
    <cellStyle name="20% - Accent1 3 2 5 2" xfId="35227"/>
    <cellStyle name="20% - Accent1 3 2 5 3" xfId="53691"/>
    <cellStyle name="20% - Accent1 3 2 6" xfId="22922"/>
    <cellStyle name="20% - Accent1 3 2 7" xfId="41386"/>
    <cellStyle name="20% - Accent1 3 3" xfId="4653"/>
    <cellStyle name="20% - Accent1 3 3 2" xfId="7754"/>
    <cellStyle name="20% - Accent1 3 3 2 2" xfId="13946"/>
    <cellStyle name="20% - Accent1 3 3 2 2 2" xfId="32906"/>
    <cellStyle name="20% - Accent1 3 3 2 2 3" xfId="51370"/>
    <cellStyle name="20% - Accent1 3 3 2 3" xfId="20098"/>
    <cellStyle name="20% - Accent1 3 3 2 3 2" xfId="39058"/>
    <cellStyle name="20% - Accent1 3 3 2 3 3" xfId="57522"/>
    <cellStyle name="20% - Accent1 3 3 2 4" xfId="26753"/>
    <cellStyle name="20% - Accent1 3 3 2 5" xfId="45217"/>
    <cellStyle name="20% - Accent1 3 3 3" xfId="10880"/>
    <cellStyle name="20% - Accent1 3 3 3 2" xfId="29840"/>
    <cellStyle name="20% - Accent1 3 3 3 3" xfId="48304"/>
    <cellStyle name="20% - Accent1 3 3 4" xfId="17032"/>
    <cellStyle name="20% - Accent1 3 3 4 2" xfId="35992"/>
    <cellStyle name="20% - Accent1 3 3 4 3" xfId="54456"/>
    <cellStyle name="20% - Accent1 3 3 5" xfId="23687"/>
    <cellStyle name="20% - Accent1 3 3 6" xfId="42151"/>
    <cellStyle name="20% - Accent1 3 4" xfId="6219"/>
    <cellStyle name="20% - Accent1 3 4 2" xfId="12412"/>
    <cellStyle name="20% - Accent1 3 4 2 2" xfId="31372"/>
    <cellStyle name="20% - Accent1 3 4 2 3" xfId="49836"/>
    <cellStyle name="20% - Accent1 3 4 3" xfId="18564"/>
    <cellStyle name="20% - Accent1 3 4 3 2" xfId="37524"/>
    <cellStyle name="20% - Accent1 3 4 3 3" xfId="55988"/>
    <cellStyle name="20% - Accent1 3 4 4" xfId="25219"/>
    <cellStyle name="20% - Accent1 3 4 5" xfId="43683"/>
    <cellStyle name="20% - Accent1 3 5" xfId="9346"/>
    <cellStyle name="20% - Accent1 3 5 2" xfId="28306"/>
    <cellStyle name="20% - Accent1 3 5 3" xfId="46770"/>
    <cellStyle name="20% - Accent1 3 6" xfId="15498"/>
    <cellStyle name="20% - Accent1 3 6 2" xfId="34458"/>
    <cellStyle name="20% - Accent1 3 6 3" xfId="52922"/>
    <cellStyle name="20% - Accent1 3 7" xfId="22038"/>
    <cellStyle name="20% - Accent1 3 8" xfId="22153"/>
    <cellStyle name="20% - Accent1 3 9" xfId="40614"/>
    <cellStyle name="20% - Accent1 4" xfId="429"/>
    <cellStyle name="20% - Accent1 4 2" xfId="3848"/>
    <cellStyle name="20% - Accent1 4 2 2" xfId="5439"/>
    <cellStyle name="20% - Accent1 4 2 2 2" xfId="8524"/>
    <cellStyle name="20% - Accent1 4 2 2 2 2" xfId="14716"/>
    <cellStyle name="20% - Accent1 4 2 2 2 2 2" xfId="33676"/>
    <cellStyle name="20% - Accent1 4 2 2 2 2 3" xfId="52140"/>
    <cellStyle name="20% - Accent1 4 2 2 2 3" xfId="20868"/>
    <cellStyle name="20% - Accent1 4 2 2 2 3 2" xfId="39828"/>
    <cellStyle name="20% - Accent1 4 2 2 2 3 3" xfId="58292"/>
    <cellStyle name="20% - Accent1 4 2 2 2 4" xfId="27523"/>
    <cellStyle name="20% - Accent1 4 2 2 2 5" xfId="45987"/>
    <cellStyle name="20% - Accent1 4 2 2 3" xfId="11650"/>
    <cellStyle name="20% - Accent1 4 2 2 3 2" xfId="30610"/>
    <cellStyle name="20% - Accent1 4 2 2 3 3" xfId="49074"/>
    <cellStyle name="20% - Accent1 4 2 2 4" xfId="17802"/>
    <cellStyle name="20% - Accent1 4 2 2 4 2" xfId="36762"/>
    <cellStyle name="20% - Accent1 4 2 2 4 3" xfId="55226"/>
    <cellStyle name="20% - Accent1 4 2 2 5" xfId="24457"/>
    <cellStyle name="20% - Accent1 4 2 2 6" xfId="42921"/>
    <cellStyle name="20% - Accent1 4 2 3" xfId="6989"/>
    <cellStyle name="20% - Accent1 4 2 3 2" xfId="13182"/>
    <cellStyle name="20% - Accent1 4 2 3 2 2" xfId="32142"/>
    <cellStyle name="20% - Accent1 4 2 3 2 3" xfId="50606"/>
    <cellStyle name="20% - Accent1 4 2 3 3" xfId="19334"/>
    <cellStyle name="20% - Accent1 4 2 3 3 2" xfId="38294"/>
    <cellStyle name="20% - Accent1 4 2 3 3 3" xfId="56758"/>
    <cellStyle name="20% - Accent1 4 2 3 4" xfId="25989"/>
    <cellStyle name="20% - Accent1 4 2 3 5" xfId="44453"/>
    <cellStyle name="20% - Accent1 4 2 4" xfId="10116"/>
    <cellStyle name="20% - Accent1 4 2 4 2" xfId="29076"/>
    <cellStyle name="20% - Accent1 4 2 4 3" xfId="47540"/>
    <cellStyle name="20% - Accent1 4 2 5" xfId="16268"/>
    <cellStyle name="20% - Accent1 4 2 5 2" xfId="35228"/>
    <cellStyle name="20% - Accent1 4 2 5 3" xfId="53692"/>
    <cellStyle name="20% - Accent1 4 2 6" xfId="22923"/>
    <cellStyle name="20% - Accent1 4 2 7" xfId="41387"/>
    <cellStyle name="20% - Accent1 4 3" xfId="4654"/>
    <cellStyle name="20% - Accent1 4 3 2" xfId="7755"/>
    <cellStyle name="20% - Accent1 4 3 2 2" xfId="13947"/>
    <cellStyle name="20% - Accent1 4 3 2 2 2" xfId="32907"/>
    <cellStyle name="20% - Accent1 4 3 2 2 3" xfId="51371"/>
    <cellStyle name="20% - Accent1 4 3 2 3" xfId="20099"/>
    <cellStyle name="20% - Accent1 4 3 2 3 2" xfId="39059"/>
    <cellStyle name="20% - Accent1 4 3 2 3 3" xfId="57523"/>
    <cellStyle name="20% - Accent1 4 3 2 4" xfId="26754"/>
    <cellStyle name="20% - Accent1 4 3 2 5" xfId="45218"/>
    <cellStyle name="20% - Accent1 4 3 3" xfId="10881"/>
    <cellStyle name="20% - Accent1 4 3 3 2" xfId="29841"/>
    <cellStyle name="20% - Accent1 4 3 3 3" xfId="48305"/>
    <cellStyle name="20% - Accent1 4 3 4" xfId="17033"/>
    <cellStyle name="20% - Accent1 4 3 4 2" xfId="35993"/>
    <cellStyle name="20% - Accent1 4 3 4 3" xfId="54457"/>
    <cellStyle name="20% - Accent1 4 3 5" xfId="23688"/>
    <cellStyle name="20% - Accent1 4 3 6" xfId="42152"/>
    <cellStyle name="20% - Accent1 4 4" xfId="6220"/>
    <cellStyle name="20% - Accent1 4 4 2" xfId="12413"/>
    <cellStyle name="20% - Accent1 4 4 2 2" xfId="31373"/>
    <cellStyle name="20% - Accent1 4 4 2 3" xfId="49837"/>
    <cellStyle name="20% - Accent1 4 4 3" xfId="18565"/>
    <cellStyle name="20% - Accent1 4 4 3 2" xfId="37525"/>
    <cellStyle name="20% - Accent1 4 4 3 3" xfId="55989"/>
    <cellStyle name="20% - Accent1 4 4 4" xfId="25220"/>
    <cellStyle name="20% - Accent1 4 4 5" xfId="43684"/>
    <cellStyle name="20% - Accent1 4 5" xfId="9347"/>
    <cellStyle name="20% - Accent1 4 5 2" xfId="28307"/>
    <cellStyle name="20% - Accent1 4 5 3" xfId="46771"/>
    <cellStyle name="20% - Accent1 4 6" xfId="15499"/>
    <cellStyle name="20% - Accent1 4 6 2" xfId="34459"/>
    <cellStyle name="20% - Accent1 4 6 3" xfId="52923"/>
    <cellStyle name="20% - Accent1 4 7" xfId="22154"/>
    <cellStyle name="20% - Accent1 4 8" xfId="40615"/>
    <cellStyle name="20% - Accent1 5" xfId="413"/>
    <cellStyle name="20% - Accent1 5 2" xfId="3849"/>
    <cellStyle name="20% - Accent1 5 2 2" xfId="5440"/>
    <cellStyle name="20% - Accent1 5 2 2 2" xfId="8525"/>
    <cellStyle name="20% - Accent1 5 2 2 2 2" xfId="14717"/>
    <cellStyle name="20% - Accent1 5 2 2 2 2 2" xfId="33677"/>
    <cellStyle name="20% - Accent1 5 2 2 2 2 3" xfId="52141"/>
    <cellStyle name="20% - Accent1 5 2 2 2 3" xfId="20869"/>
    <cellStyle name="20% - Accent1 5 2 2 2 3 2" xfId="39829"/>
    <cellStyle name="20% - Accent1 5 2 2 2 3 3" xfId="58293"/>
    <cellStyle name="20% - Accent1 5 2 2 2 4" xfId="27524"/>
    <cellStyle name="20% - Accent1 5 2 2 2 5" xfId="45988"/>
    <cellStyle name="20% - Accent1 5 2 2 3" xfId="11651"/>
    <cellStyle name="20% - Accent1 5 2 2 3 2" xfId="30611"/>
    <cellStyle name="20% - Accent1 5 2 2 3 3" xfId="49075"/>
    <cellStyle name="20% - Accent1 5 2 2 4" xfId="17803"/>
    <cellStyle name="20% - Accent1 5 2 2 4 2" xfId="36763"/>
    <cellStyle name="20% - Accent1 5 2 2 4 3" xfId="55227"/>
    <cellStyle name="20% - Accent1 5 2 2 5" xfId="24458"/>
    <cellStyle name="20% - Accent1 5 2 2 6" xfId="42922"/>
    <cellStyle name="20% - Accent1 5 2 3" xfId="6990"/>
    <cellStyle name="20% - Accent1 5 2 3 2" xfId="13183"/>
    <cellStyle name="20% - Accent1 5 2 3 2 2" xfId="32143"/>
    <cellStyle name="20% - Accent1 5 2 3 2 3" xfId="50607"/>
    <cellStyle name="20% - Accent1 5 2 3 3" xfId="19335"/>
    <cellStyle name="20% - Accent1 5 2 3 3 2" xfId="38295"/>
    <cellStyle name="20% - Accent1 5 2 3 3 3" xfId="56759"/>
    <cellStyle name="20% - Accent1 5 2 3 4" xfId="25990"/>
    <cellStyle name="20% - Accent1 5 2 3 5" xfId="44454"/>
    <cellStyle name="20% - Accent1 5 2 4" xfId="10117"/>
    <cellStyle name="20% - Accent1 5 2 4 2" xfId="29077"/>
    <cellStyle name="20% - Accent1 5 2 4 3" xfId="47541"/>
    <cellStyle name="20% - Accent1 5 2 5" xfId="16269"/>
    <cellStyle name="20% - Accent1 5 2 5 2" xfId="35229"/>
    <cellStyle name="20% - Accent1 5 2 5 3" xfId="53693"/>
    <cellStyle name="20% - Accent1 5 2 6" xfId="22924"/>
    <cellStyle name="20% - Accent1 5 2 7" xfId="41388"/>
    <cellStyle name="20% - Accent1 5 3" xfId="4655"/>
    <cellStyle name="20% - Accent1 5 3 2" xfId="7756"/>
    <cellStyle name="20% - Accent1 5 3 2 2" xfId="13948"/>
    <cellStyle name="20% - Accent1 5 3 2 2 2" xfId="32908"/>
    <cellStyle name="20% - Accent1 5 3 2 2 3" xfId="51372"/>
    <cellStyle name="20% - Accent1 5 3 2 3" xfId="20100"/>
    <cellStyle name="20% - Accent1 5 3 2 3 2" xfId="39060"/>
    <cellStyle name="20% - Accent1 5 3 2 3 3" xfId="57524"/>
    <cellStyle name="20% - Accent1 5 3 2 4" xfId="26755"/>
    <cellStyle name="20% - Accent1 5 3 2 5" xfId="45219"/>
    <cellStyle name="20% - Accent1 5 3 3" xfId="10882"/>
    <cellStyle name="20% - Accent1 5 3 3 2" xfId="29842"/>
    <cellStyle name="20% - Accent1 5 3 3 3" xfId="48306"/>
    <cellStyle name="20% - Accent1 5 3 4" xfId="17034"/>
    <cellStyle name="20% - Accent1 5 3 4 2" xfId="35994"/>
    <cellStyle name="20% - Accent1 5 3 4 3" xfId="54458"/>
    <cellStyle name="20% - Accent1 5 3 5" xfId="23689"/>
    <cellStyle name="20% - Accent1 5 3 6" xfId="42153"/>
    <cellStyle name="20% - Accent1 5 4" xfId="6221"/>
    <cellStyle name="20% - Accent1 5 4 2" xfId="12414"/>
    <cellStyle name="20% - Accent1 5 4 2 2" xfId="31374"/>
    <cellStyle name="20% - Accent1 5 4 2 3" xfId="49838"/>
    <cellStyle name="20% - Accent1 5 4 3" xfId="18566"/>
    <cellStyle name="20% - Accent1 5 4 3 2" xfId="37526"/>
    <cellStyle name="20% - Accent1 5 4 3 3" xfId="55990"/>
    <cellStyle name="20% - Accent1 5 4 4" xfId="25221"/>
    <cellStyle name="20% - Accent1 5 4 5" xfId="43685"/>
    <cellStyle name="20% - Accent1 5 5" xfId="9348"/>
    <cellStyle name="20% - Accent1 5 5 2" xfId="28308"/>
    <cellStyle name="20% - Accent1 5 5 3" xfId="46772"/>
    <cellStyle name="20% - Accent1 5 6" xfId="15500"/>
    <cellStyle name="20% - Accent1 5 6 2" xfId="34460"/>
    <cellStyle name="20% - Accent1 5 6 3" xfId="52924"/>
    <cellStyle name="20% - Accent1 5 7" xfId="22155"/>
    <cellStyle name="20% - Accent1 5 8" xfId="40616"/>
    <cellStyle name="20% - Accent1 6" xfId="469"/>
    <cellStyle name="20% - Accent1 7" xfId="59092"/>
    <cellStyle name="20% - Accent2" xfId="59068" builtinId="34" customBuiltin="1"/>
    <cellStyle name="20% - Accent2 2" xfId="33"/>
    <cellStyle name="20% - Accent2 2 2" xfId="253"/>
    <cellStyle name="20% - Accent2 2 2 2" xfId="5441"/>
    <cellStyle name="20% - Accent2 2 2 2 2" xfId="8526"/>
    <cellStyle name="20% - Accent2 2 2 2 2 2" xfId="14718"/>
    <cellStyle name="20% - Accent2 2 2 2 2 2 2" xfId="33678"/>
    <cellStyle name="20% - Accent2 2 2 2 2 2 3" xfId="52142"/>
    <cellStyle name="20% - Accent2 2 2 2 2 3" xfId="20870"/>
    <cellStyle name="20% - Accent2 2 2 2 2 3 2" xfId="39830"/>
    <cellStyle name="20% - Accent2 2 2 2 2 3 3" xfId="58294"/>
    <cellStyle name="20% - Accent2 2 2 2 2 4" xfId="27525"/>
    <cellStyle name="20% - Accent2 2 2 2 2 5" xfId="45989"/>
    <cellStyle name="20% - Accent2 2 2 2 3" xfId="11652"/>
    <cellStyle name="20% - Accent2 2 2 2 3 2" xfId="30612"/>
    <cellStyle name="20% - Accent2 2 2 2 3 3" xfId="49076"/>
    <cellStyle name="20% - Accent2 2 2 2 4" xfId="17804"/>
    <cellStyle name="20% - Accent2 2 2 2 4 2" xfId="36764"/>
    <cellStyle name="20% - Accent2 2 2 2 4 3" xfId="55228"/>
    <cellStyle name="20% - Accent2 2 2 2 5" xfId="24459"/>
    <cellStyle name="20% - Accent2 2 2 2 6" xfId="42923"/>
    <cellStyle name="20% - Accent2 2 2 3" xfId="6991"/>
    <cellStyle name="20% - Accent2 2 2 3 2" xfId="13184"/>
    <cellStyle name="20% - Accent2 2 2 3 2 2" xfId="32144"/>
    <cellStyle name="20% - Accent2 2 2 3 2 3" xfId="50608"/>
    <cellStyle name="20% - Accent2 2 2 3 3" xfId="19336"/>
    <cellStyle name="20% - Accent2 2 2 3 3 2" xfId="38296"/>
    <cellStyle name="20% - Accent2 2 2 3 3 3" xfId="56760"/>
    <cellStyle name="20% - Accent2 2 2 3 4" xfId="25991"/>
    <cellStyle name="20% - Accent2 2 2 3 5" xfId="44455"/>
    <cellStyle name="20% - Accent2 2 2 4" xfId="10118"/>
    <cellStyle name="20% - Accent2 2 2 4 2" xfId="29078"/>
    <cellStyle name="20% - Accent2 2 2 4 3" xfId="47542"/>
    <cellStyle name="20% - Accent2 2 2 5" xfId="16270"/>
    <cellStyle name="20% - Accent2 2 2 5 2" xfId="35230"/>
    <cellStyle name="20% - Accent2 2 2 5 3" xfId="53694"/>
    <cellStyle name="20% - Accent2 2 2 6" xfId="22925"/>
    <cellStyle name="20% - Accent2 2 2 7" xfId="41389"/>
    <cellStyle name="20% - Accent2 2 3" xfId="4656"/>
    <cellStyle name="20% - Accent2 2 3 2" xfId="7757"/>
    <cellStyle name="20% - Accent2 2 3 2 2" xfId="13949"/>
    <cellStyle name="20% - Accent2 2 3 2 2 2" xfId="32909"/>
    <cellStyle name="20% - Accent2 2 3 2 2 3" xfId="51373"/>
    <cellStyle name="20% - Accent2 2 3 2 3" xfId="20101"/>
    <cellStyle name="20% - Accent2 2 3 2 3 2" xfId="39061"/>
    <cellStyle name="20% - Accent2 2 3 2 3 3" xfId="57525"/>
    <cellStyle name="20% - Accent2 2 3 2 4" xfId="26756"/>
    <cellStyle name="20% - Accent2 2 3 2 5" xfId="45220"/>
    <cellStyle name="20% - Accent2 2 3 3" xfId="10883"/>
    <cellStyle name="20% - Accent2 2 3 3 2" xfId="29843"/>
    <cellStyle name="20% - Accent2 2 3 3 3" xfId="48307"/>
    <cellStyle name="20% - Accent2 2 3 4" xfId="17035"/>
    <cellStyle name="20% - Accent2 2 3 4 2" xfId="35995"/>
    <cellStyle name="20% - Accent2 2 3 4 3" xfId="54459"/>
    <cellStyle name="20% - Accent2 2 3 5" xfId="23690"/>
    <cellStyle name="20% - Accent2 2 3 6" xfId="42154"/>
    <cellStyle name="20% - Accent2 2 4" xfId="6222"/>
    <cellStyle name="20% - Accent2 2 4 2" xfId="12415"/>
    <cellStyle name="20% - Accent2 2 4 2 2" xfId="31375"/>
    <cellStyle name="20% - Accent2 2 4 2 3" xfId="49839"/>
    <cellStyle name="20% - Accent2 2 4 3" xfId="18567"/>
    <cellStyle name="20% - Accent2 2 4 3 2" xfId="37527"/>
    <cellStyle name="20% - Accent2 2 4 3 3" xfId="55991"/>
    <cellStyle name="20% - Accent2 2 4 4" xfId="25222"/>
    <cellStyle name="20% - Accent2 2 4 5" xfId="43686"/>
    <cellStyle name="20% - Accent2 2 5" xfId="9349"/>
    <cellStyle name="20% - Accent2 2 5 2" xfId="28309"/>
    <cellStyle name="20% - Accent2 2 5 3" xfId="46773"/>
    <cellStyle name="20% - Accent2 2 6" xfId="15501"/>
    <cellStyle name="20% - Accent2 2 6 2" xfId="34461"/>
    <cellStyle name="20% - Accent2 2 6 3" xfId="52925"/>
    <cellStyle name="20% - Accent2 2 7" xfId="22039"/>
    <cellStyle name="20% - Accent2 2 8" xfId="22156"/>
    <cellStyle name="20% - Accent2 2 9" xfId="40617"/>
    <cellStyle name="20% - Accent2 3" xfId="34"/>
    <cellStyle name="20% - Accent2 3 2" xfId="254"/>
    <cellStyle name="20% - Accent2 3 2 2" xfId="5442"/>
    <cellStyle name="20% - Accent2 3 2 2 2" xfId="8527"/>
    <cellStyle name="20% - Accent2 3 2 2 2 2" xfId="14719"/>
    <cellStyle name="20% - Accent2 3 2 2 2 2 2" xfId="33679"/>
    <cellStyle name="20% - Accent2 3 2 2 2 2 3" xfId="52143"/>
    <cellStyle name="20% - Accent2 3 2 2 2 3" xfId="20871"/>
    <cellStyle name="20% - Accent2 3 2 2 2 3 2" xfId="39831"/>
    <cellStyle name="20% - Accent2 3 2 2 2 3 3" xfId="58295"/>
    <cellStyle name="20% - Accent2 3 2 2 2 4" xfId="27526"/>
    <cellStyle name="20% - Accent2 3 2 2 2 5" xfId="45990"/>
    <cellStyle name="20% - Accent2 3 2 2 3" xfId="11653"/>
    <cellStyle name="20% - Accent2 3 2 2 3 2" xfId="30613"/>
    <cellStyle name="20% - Accent2 3 2 2 3 3" xfId="49077"/>
    <cellStyle name="20% - Accent2 3 2 2 4" xfId="17805"/>
    <cellStyle name="20% - Accent2 3 2 2 4 2" xfId="36765"/>
    <cellStyle name="20% - Accent2 3 2 2 4 3" xfId="55229"/>
    <cellStyle name="20% - Accent2 3 2 2 5" xfId="24460"/>
    <cellStyle name="20% - Accent2 3 2 2 6" xfId="42924"/>
    <cellStyle name="20% - Accent2 3 2 3" xfId="6992"/>
    <cellStyle name="20% - Accent2 3 2 3 2" xfId="13185"/>
    <cellStyle name="20% - Accent2 3 2 3 2 2" xfId="32145"/>
    <cellStyle name="20% - Accent2 3 2 3 2 3" xfId="50609"/>
    <cellStyle name="20% - Accent2 3 2 3 3" xfId="19337"/>
    <cellStyle name="20% - Accent2 3 2 3 3 2" xfId="38297"/>
    <cellStyle name="20% - Accent2 3 2 3 3 3" xfId="56761"/>
    <cellStyle name="20% - Accent2 3 2 3 4" xfId="25992"/>
    <cellStyle name="20% - Accent2 3 2 3 5" xfId="44456"/>
    <cellStyle name="20% - Accent2 3 2 4" xfId="10119"/>
    <cellStyle name="20% - Accent2 3 2 4 2" xfId="29079"/>
    <cellStyle name="20% - Accent2 3 2 4 3" xfId="47543"/>
    <cellStyle name="20% - Accent2 3 2 5" xfId="16271"/>
    <cellStyle name="20% - Accent2 3 2 5 2" xfId="35231"/>
    <cellStyle name="20% - Accent2 3 2 5 3" xfId="53695"/>
    <cellStyle name="20% - Accent2 3 2 6" xfId="22926"/>
    <cellStyle name="20% - Accent2 3 2 7" xfId="41390"/>
    <cellStyle name="20% - Accent2 3 3" xfId="4657"/>
    <cellStyle name="20% - Accent2 3 3 2" xfId="7758"/>
    <cellStyle name="20% - Accent2 3 3 2 2" xfId="13950"/>
    <cellStyle name="20% - Accent2 3 3 2 2 2" xfId="32910"/>
    <cellStyle name="20% - Accent2 3 3 2 2 3" xfId="51374"/>
    <cellStyle name="20% - Accent2 3 3 2 3" xfId="20102"/>
    <cellStyle name="20% - Accent2 3 3 2 3 2" xfId="39062"/>
    <cellStyle name="20% - Accent2 3 3 2 3 3" xfId="57526"/>
    <cellStyle name="20% - Accent2 3 3 2 4" xfId="26757"/>
    <cellStyle name="20% - Accent2 3 3 2 5" xfId="45221"/>
    <cellStyle name="20% - Accent2 3 3 3" xfId="10884"/>
    <cellStyle name="20% - Accent2 3 3 3 2" xfId="29844"/>
    <cellStyle name="20% - Accent2 3 3 3 3" xfId="48308"/>
    <cellStyle name="20% - Accent2 3 3 4" xfId="17036"/>
    <cellStyle name="20% - Accent2 3 3 4 2" xfId="35996"/>
    <cellStyle name="20% - Accent2 3 3 4 3" xfId="54460"/>
    <cellStyle name="20% - Accent2 3 3 5" xfId="23691"/>
    <cellStyle name="20% - Accent2 3 3 6" xfId="42155"/>
    <cellStyle name="20% - Accent2 3 4" xfId="6223"/>
    <cellStyle name="20% - Accent2 3 4 2" xfId="12416"/>
    <cellStyle name="20% - Accent2 3 4 2 2" xfId="31376"/>
    <cellStyle name="20% - Accent2 3 4 2 3" xfId="49840"/>
    <cellStyle name="20% - Accent2 3 4 3" xfId="18568"/>
    <cellStyle name="20% - Accent2 3 4 3 2" xfId="37528"/>
    <cellStyle name="20% - Accent2 3 4 3 3" xfId="55992"/>
    <cellStyle name="20% - Accent2 3 4 4" xfId="25223"/>
    <cellStyle name="20% - Accent2 3 4 5" xfId="43687"/>
    <cellStyle name="20% - Accent2 3 5" xfId="9350"/>
    <cellStyle name="20% - Accent2 3 5 2" xfId="28310"/>
    <cellStyle name="20% - Accent2 3 5 3" xfId="46774"/>
    <cellStyle name="20% - Accent2 3 6" xfId="15502"/>
    <cellStyle name="20% - Accent2 3 6 2" xfId="34462"/>
    <cellStyle name="20% - Accent2 3 6 3" xfId="52926"/>
    <cellStyle name="20% - Accent2 3 7" xfId="22040"/>
    <cellStyle name="20% - Accent2 3 8" xfId="22157"/>
    <cellStyle name="20% - Accent2 3 9" xfId="40618"/>
    <cellStyle name="20% - Accent2 4" xfId="399"/>
    <cellStyle name="20% - Accent2 4 2" xfId="3850"/>
    <cellStyle name="20% - Accent2 4 2 2" xfId="5443"/>
    <cellStyle name="20% - Accent2 4 2 2 2" xfId="8528"/>
    <cellStyle name="20% - Accent2 4 2 2 2 2" xfId="14720"/>
    <cellStyle name="20% - Accent2 4 2 2 2 2 2" xfId="33680"/>
    <cellStyle name="20% - Accent2 4 2 2 2 2 3" xfId="52144"/>
    <cellStyle name="20% - Accent2 4 2 2 2 3" xfId="20872"/>
    <cellStyle name="20% - Accent2 4 2 2 2 3 2" xfId="39832"/>
    <cellStyle name="20% - Accent2 4 2 2 2 3 3" xfId="58296"/>
    <cellStyle name="20% - Accent2 4 2 2 2 4" xfId="27527"/>
    <cellStyle name="20% - Accent2 4 2 2 2 5" xfId="45991"/>
    <cellStyle name="20% - Accent2 4 2 2 3" xfId="11654"/>
    <cellStyle name="20% - Accent2 4 2 2 3 2" xfId="30614"/>
    <cellStyle name="20% - Accent2 4 2 2 3 3" xfId="49078"/>
    <cellStyle name="20% - Accent2 4 2 2 4" xfId="17806"/>
    <cellStyle name="20% - Accent2 4 2 2 4 2" xfId="36766"/>
    <cellStyle name="20% - Accent2 4 2 2 4 3" xfId="55230"/>
    <cellStyle name="20% - Accent2 4 2 2 5" xfId="24461"/>
    <cellStyle name="20% - Accent2 4 2 2 6" xfId="42925"/>
    <cellStyle name="20% - Accent2 4 2 3" xfId="6993"/>
    <cellStyle name="20% - Accent2 4 2 3 2" xfId="13186"/>
    <cellStyle name="20% - Accent2 4 2 3 2 2" xfId="32146"/>
    <cellStyle name="20% - Accent2 4 2 3 2 3" xfId="50610"/>
    <cellStyle name="20% - Accent2 4 2 3 3" xfId="19338"/>
    <cellStyle name="20% - Accent2 4 2 3 3 2" xfId="38298"/>
    <cellStyle name="20% - Accent2 4 2 3 3 3" xfId="56762"/>
    <cellStyle name="20% - Accent2 4 2 3 4" xfId="25993"/>
    <cellStyle name="20% - Accent2 4 2 3 5" xfId="44457"/>
    <cellStyle name="20% - Accent2 4 2 4" xfId="10120"/>
    <cellStyle name="20% - Accent2 4 2 4 2" xfId="29080"/>
    <cellStyle name="20% - Accent2 4 2 4 3" xfId="47544"/>
    <cellStyle name="20% - Accent2 4 2 5" xfId="16272"/>
    <cellStyle name="20% - Accent2 4 2 5 2" xfId="35232"/>
    <cellStyle name="20% - Accent2 4 2 5 3" xfId="53696"/>
    <cellStyle name="20% - Accent2 4 2 6" xfId="22927"/>
    <cellStyle name="20% - Accent2 4 2 7" xfId="41391"/>
    <cellStyle name="20% - Accent2 4 3" xfId="4658"/>
    <cellStyle name="20% - Accent2 4 3 2" xfId="7759"/>
    <cellStyle name="20% - Accent2 4 3 2 2" xfId="13951"/>
    <cellStyle name="20% - Accent2 4 3 2 2 2" xfId="32911"/>
    <cellStyle name="20% - Accent2 4 3 2 2 3" xfId="51375"/>
    <cellStyle name="20% - Accent2 4 3 2 3" xfId="20103"/>
    <cellStyle name="20% - Accent2 4 3 2 3 2" xfId="39063"/>
    <cellStyle name="20% - Accent2 4 3 2 3 3" xfId="57527"/>
    <cellStyle name="20% - Accent2 4 3 2 4" xfId="26758"/>
    <cellStyle name="20% - Accent2 4 3 2 5" xfId="45222"/>
    <cellStyle name="20% - Accent2 4 3 3" xfId="10885"/>
    <cellStyle name="20% - Accent2 4 3 3 2" xfId="29845"/>
    <cellStyle name="20% - Accent2 4 3 3 3" xfId="48309"/>
    <cellStyle name="20% - Accent2 4 3 4" xfId="17037"/>
    <cellStyle name="20% - Accent2 4 3 4 2" xfId="35997"/>
    <cellStyle name="20% - Accent2 4 3 4 3" xfId="54461"/>
    <cellStyle name="20% - Accent2 4 3 5" xfId="23692"/>
    <cellStyle name="20% - Accent2 4 3 6" xfId="42156"/>
    <cellStyle name="20% - Accent2 4 4" xfId="6224"/>
    <cellStyle name="20% - Accent2 4 4 2" xfId="12417"/>
    <cellStyle name="20% - Accent2 4 4 2 2" xfId="31377"/>
    <cellStyle name="20% - Accent2 4 4 2 3" xfId="49841"/>
    <cellStyle name="20% - Accent2 4 4 3" xfId="18569"/>
    <cellStyle name="20% - Accent2 4 4 3 2" xfId="37529"/>
    <cellStyle name="20% - Accent2 4 4 3 3" xfId="55993"/>
    <cellStyle name="20% - Accent2 4 4 4" xfId="25224"/>
    <cellStyle name="20% - Accent2 4 4 5" xfId="43688"/>
    <cellStyle name="20% - Accent2 4 5" xfId="9351"/>
    <cellStyle name="20% - Accent2 4 5 2" xfId="28311"/>
    <cellStyle name="20% - Accent2 4 5 3" xfId="46775"/>
    <cellStyle name="20% - Accent2 4 6" xfId="15503"/>
    <cellStyle name="20% - Accent2 4 6 2" xfId="34463"/>
    <cellStyle name="20% - Accent2 4 6 3" xfId="52927"/>
    <cellStyle name="20% - Accent2 4 7" xfId="22158"/>
    <cellStyle name="20% - Accent2 4 8" xfId="40619"/>
    <cellStyle name="20% - Accent2 5" xfId="247"/>
    <cellStyle name="20% - Accent2 5 2" xfId="3851"/>
    <cellStyle name="20% - Accent2 5 2 2" xfId="5444"/>
    <cellStyle name="20% - Accent2 5 2 2 2" xfId="8529"/>
    <cellStyle name="20% - Accent2 5 2 2 2 2" xfId="14721"/>
    <cellStyle name="20% - Accent2 5 2 2 2 2 2" xfId="33681"/>
    <cellStyle name="20% - Accent2 5 2 2 2 2 3" xfId="52145"/>
    <cellStyle name="20% - Accent2 5 2 2 2 3" xfId="20873"/>
    <cellStyle name="20% - Accent2 5 2 2 2 3 2" xfId="39833"/>
    <cellStyle name="20% - Accent2 5 2 2 2 3 3" xfId="58297"/>
    <cellStyle name="20% - Accent2 5 2 2 2 4" xfId="27528"/>
    <cellStyle name="20% - Accent2 5 2 2 2 5" xfId="45992"/>
    <cellStyle name="20% - Accent2 5 2 2 3" xfId="11655"/>
    <cellStyle name="20% - Accent2 5 2 2 3 2" xfId="30615"/>
    <cellStyle name="20% - Accent2 5 2 2 3 3" xfId="49079"/>
    <cellStyle name="20% - Accent2 5 2 2 4" xfId="17807"/>
    <cellStyle name="20% - Accent2 5 2 2 4 2" xfId="36767"/>
    <cellStyle name="20% - Accent2 5 2 2 4 3" xfId="55231"/>
    <cellStyle name="20% - Accent2 5 2 2 5" xfId="24462"/>
    <cellStyle name="20% - Accent2 5 2 2 6" xfId="42926"/>
    <cellStyle name="20% - Accent2 5 2 3" xfId="6994"/>
    <cellStyle name="20% - Accent2 5 2 3 2" xfId="13187"/>
    <cellStyle name="20% - Accent2 5 2 3 2 2" xfId="32147"/>
    <cellStyle name="20% - Accent2 5 2 3 2 3" xfId="50611"/>
    <cellStyle name="20% - Accent2 5 2 3 3" xfId="19339"/>
    <cellStyle name="20% - Accent2 5 2 3 3 2" xfId="38299"/>
    <cellStyle name="20% - Accent2 5 2 3 3 3" xfId="56763"/>
    <cellStyle name="20% - Accent2 5 2 3 4" xfId="25994"/>
    <cellStyle name="20% - Accent2 5 2 3 5" xfId="44458"/>
    <cellStyle name="20% - Accent2 5 2 4" xfId="10121"/>
    <cellStyle name="20% - Accent2 5 2 4 2" xfId="29081"/>
    <cellStyle name="20% - Accent2 5 2 4 3" xfId="47545"/>
    <cellStyle name="20% - Accent2 5 2 5" xfId="16273"/>
    <cellStyle name="20% - Accent2 5 2 5 2" xfId="35233"/>
    <cellStyle name="20% - Accent2 5 2 5 3" xfId="53697"/>
    <cellStyle name="20% - Accent2 5 2 6" xfId="22928"/>
    <cellStyle name="20% - Accent2 5 2 7" xfId="41392"/>
    <cellStyle name="20% - Accent2 5 3" xfId="4659"/>
    <cellStyle name="20% - Accent2 5 3 2" xfId="7760"/>
    <cellStyle name="20% - Accent2 5 3 2 2" xfId="13952"/>
    <cellStyle name="20% - Accent2 5 3 2 2 2" xfId="32912"/>
    <cellStyle name="20% - Accent2 5 3 2 2 3" xfId="51376"/>
    <cellStyle name="20% - Accent2 5 3 2 3" xfId="20104"/>
    <cellStyle name="20% - Accent2 5 3 2 3 2" xfId="39064"/>
    <cellStyle name="20% - Accent2 5 3 2 3 3" xfId="57528"/>
    <cellStyle name="20% - Accent2 5 3 2 4" xfId="26759"/>
    <cellStyle name="20% - Accent2 5 3 2 5" xfId="45223"/>
    <cellStyle name="20% - Accent2 5 3 3" xfId="10886"/>
    <cellStyle name="20% - Accent2 5 3 3 2" xfId="29846"/>
    <cellStyle name="20% - Accent2 5 3 3 3" xfId="48310"/>
    <cellStyle name="20% - Accent2 5 3 4" xfId="17038"/>
    <cellStyle name="20% - Accent2 5 3 4 2" xfId="35998"/>
    <cellStyle name="20% - Accent2 5 3 4 3" xfId="54462"/>
    <cellStyle name="20% - Accent2 5 3 5" xfId="23693"/>
    <cellStyle name="20% - Accent2 5 3 6" xfId="42157"/>
    <cellStyle name="20% - Accent2 5 4" xfId="6225"/>
    <cellStyle name="20% - Accent2 5 4 2" xfId="12418"/>
    <cellStyle name="20% - Accent2 5 4 2 2" xfId="31378"/>
    <cellStyle name="20% - Accent2 5 4 2 3" xfId="49842"/>
    <cellStyle name="20% - Accent2 5 4 3" xfId="18570"/>
    <cellStyle name="20% - Accent2 5 4 3 2" xfId="37530"/>
    <cellStyle name="20% - Accent2 5 4 3 3" xfId="55994"/>
    <cellStyle name="20% - Accent2 5 4 4" xfId="25225"/>
    <cellStyle name="20% - Accent2 5 4 5" xfId="43689"/>
    <cellStyle name="20% - Accent2 5 5" xfId="9352"/>
    <cellStyle name="20% - Accent2 5 5 2" xfId="28312"/>
    <cellStyle name="20% - Accent2 5 5 3" xfId="46776"/>
    <cellStyle name="20% - Accent2 5 6" xfId="15504"/>
    <cellStyle name="20% - Accent2 5 6 2" xfId="34464"/>
    <cellStyle name="20% - Accent2 5 6 3" xfId="52928"/>
    <cellStyle name="20% - Accent2 5 7" xfId="22159"/>
    <cellStyle name="20% - Accent2 5 8" xfId="40620"/>
    <cellStyle name="20% - Accent2 6" xfId="248"/>
    <cellStyle name="20% - Accent2 7" xfId="59094"/>
    <cellStyle name="20% - Accent3" xfId="59072" builtinId="38" customBuiltin="1"/>
    <cellStyle name="20% - Accent3 2" xfId="35"/>
    <cellStyle name="20% - Accent3 2 2" xfId="255"/>
    <cellStyle name="20% - Accent3 2 2 2" xfId="5445"/>
    <cellStyle name="20% - Accent3 2 2 2 2" xfId="8530"/>
    <cellStyle name="20% - Accent3 2 2 2 2 2" xfId="14722"/>
    <cellStyle name="20% - Accent3 2 2 2 2 2 2" xfId="33682"/>
    <cellStyle name="20% - Accent3 2 2 2 2 2 3" xfId="52146"/>
    <cellStyle name="20% - Accent3 2 2 2 2 3" xfId="20874"/>
    <cellStyle name="20% - Accent3 2 2 2 2 3 2" xfId="39834"/>
    <cellStyle name="20% - Accent3 2 2 2 2 3 3" xfId="58298"/>
    <cellStyle name="20% - Accent3 2 2 2 2 4" xfId="27529"/>
    <cellStyle name="20% - Accent3 2 2 2 2 5" xfId="45993"/>
    <cellStyle name="20% - Accent3 2 2 2 3" xfId="11656"/>
    <cellStyle name="20% - Accent3 2 2 2 3 2" xfId="30616"/>
    <cellStyle name="20% - Accent3 2 2 2 3 3" xfId="49080"/>
    <cellStyle name="20% - Accent3 2 2 2 4" xfId="17808"/>
    <cellStyle name="20% - Accent3 2 2 2 4 2" xfId="36768"/>
    <cellStyle name="20% - Accent3 2 2 2 4 3" xfId="55232"/>
    <cellStyle name="20% - Accent3 2 2 2 5" xfId="24463"/>
    <cellStyle name="20% - Accent3 2 2 2 6" xfId="42927"/>
    <cellStyle name="20% - Accent3 2 2 3" xfId="6995"/>
    <cellStyle name="20% - Accent3 2 2 3 2" xfId="13188"/>
    <cellStyle name="20% - Accent3 2 2 3 2 2" xfId="32148"/>
    <cellStyle name="20% - Accent3 2 2 3 2 3" xfId="50612"/>
    <cellStyle name="20% - Accent3 2 2 3 3" xfId="19340"/>
    <cellStyle name="20% - Accent3 2 2 3 3 2" xfId="38300"/>
    <cellStyle name="20% - Accent3 2 2 3 3 3" xfId="56764"/>
    <cellStyle name="20% - Accent3 2 2 3 4" xfId="25995"/>
    <cellStyle name="20% - Accent3 2 2 3 5" xfId="44459"/>
    <cellStyle name="20% - Accent3 2 2 4" xfId="10122"/>
    <cellStyle name="20% - Accent3 2 2 4 2" xfId="29082"/>
    <cellStyle name="20% - Accent3 2 2 4 3" xfId="47546"/>
    <cellStyle name="20% - Accent3 2 2 5" xfId="16274"/>
    <cellStyle name="20% - Accent3 2 2 5 2" xfId="35234"/>
    <cellStyle name="20% - Accent3 2 2 5 3" xfId="53698"/>
    <cellStyle name="20% - Accent3 2 2 6" xfId="22929"/>
    <cellStyle name="20% - Accent3 2 2 7" xfId="41393"/>
    <cellStyle name="20% - Accent3 2 3" xfId="4660"/>
    <cellStyle name="20% - Accent3 2 3 2" xfId="7761"/>
    <cellStyle name="20% - Accent3 2 3 2 2" xfId="13953"/>
    <cellStyle name="20% - Accent3 2 3 2 2 2" xfId="32913"/>
    <cellStyle name="20% - Accent3 2 3 2 2 3" xfId="51377"/>
    <cellStyle name="20% - Accent3 2 3 2 3" xfId="20105"/>
    <cellStyle name="20% - Accent3 2 3 2 3 2" xfId="39065"/>
    <cellStyle name="20% - Accent3 2 3 2 3 3" xfId="57529"/>
    <cellStyle name="20% - Accent3 2 3 2 4" xfId="26760"/>
    <cellStyle name="20% - Accent3 2 3 2 5" xfId="45224"/>
    <cellStyle name="20% - Accent3 2 3 3" xfId="10887"/>
    <cellStyle name="20% - Accent3 2 3 3 2" xfId="29847"/>
    <cellStyle name="20% - Accent3 2 3 3 3" xfId="48311"/>
    <cellStyle name="20% - Accent3 2 3 4" xfId="17039"/>
    <cellStyle name="20% - Accent3 2 3 4 2" xfId="35999"/>
    <cellStyle name="20% - Accent3 2 3 4 3" xfId="54463"/>
    <cellStyle name="20% - Accent3 2 3 5" xfId="23694"/>
    <cellStyle name="20% - Accent3 2 3 6" xfId="42158"/>
    <cellStyle name="20% - Accent3 2 4" xfId="6226"/>
    <cellStyle name="20% - Accent3 2 4 2" xfId="12419"/>
    <cellStyle name="20% - Accent3 2 4 2 2" xfId="31379"/>
    <cellStyle name="20% - Accent3 2 4 2 3" xfId="49843"/>
    <cellStyle name="20% - Accent3 2 4 3" xfId="18571"/>
    <cellStyle name="20% - Accent3 2 4 3 2" xfId="37531"/>
    <cellStyle name="20% - Accent3 2 4 3 3" xfId="55995"/>
    <cellStyle name="20% - Accent3 2 4 4" xfId="25226"/>
    <cellStyle name="20% - Accent3 2 4 5" xfId="43690"/>
    <cellStyle name="20% - Accent3 2 5" xfId="9353"/>
    <cellStyle name="20% - Accent3 2 5 2" xfId="28313"/>
    <cellStyle name="20% - Accent3 2 5 3" xfId="46777"/>
    <cellStyle name="20% - Accent3 2 6" xfId="15505"/>
    <cellStyle name="20% - Accent3 2 6 2" xfId="34465"/>
    <cellStyle name="20% - Accent3 2 6 3" xfId="52929"/>
    <cellStyle name="20% - Accent3 2 7" xfId="22041"/>
    <cellStyle name="20% - Accent3 2 8" xfId="22160"/>
    <cellStyle name="20% - Accent3 2 9" xfId="40621"/>
    <cellStyle name="20% - Accent3 3" xfId="36"/>
    <cellStyle name="20% - Accent3 3 2" xfId="256"/>
    <cellStyle name="20% - Accent3 3 2 2" xfId="5446"/>
    <cellStyle name="20% - Accent3 3 2 2 2" xfId="8531"/>
    <cellStyle name="20% - Accent3 3 2 2 2 2" xfId="14723"/>
    <cellStyle name="20% - Accent3 3 2 2 2 2 2" xfId="33683"/>
    <cellStyle name="20% - Accent3 3 2 2 2 2 3" xfId="52147"/>
    <cellStyle name="20% - Accent3 3 2 2 2 3" xfId="20875"/>
    <cellStyle name="20% - Accent3 3 2 2 2 3 2" xfId="39835"/>
    <cellStyle name="20% - Accent3 3 2 2 2 3 3" xfId="58299"/>
    <cellStyle name="20% - Accent3 3 2 2 2 4" xfId="27530"/>
    <cellStyle name="20% - Accent3 3 2 2 2 5" xfId="45994"/>
    <cellStyle name="20% - Accent3 3 2 2 3" xfId="11657"/>
    <cellStyle name="20% - Accent3 3 2 2 3 2" xfId="30617"/>
    <cellStyle name="20% - Accent3 3 2 2 3 3" xfId="49081"/>
    <cellStyle name="20% - Accent3 3 2 2 4" xfId="17809"/>
    <cellStyle name="20% - Accent3 3 2 2 4 2" xfId="36769"/>
    <cellStyle name="20% - Accent3 3 2 2 4 3" xfId="55233"/>
    <cellStyle name="20% - Accent3 3 2 2 5" xfId="24464"/>
    <cellStyle name="20% - Accent3 3 2 2 6" xfId="42928"/>
    <cellStyle name="20% - Accent3 3 2 3" xfId="6996"/>
    <cellStyle name="20% - Accent3 3 2 3 2" xfId="13189"/>
    <cellStyle name="20% - Accent3 3 2 3 2 2" xfId="32149"/>
    <cellStyle name="20% - Accent3 3 2 3 2 3" xfId="50613"/>
    <cellStyle name="20% - Accent3 3 2 3 3" xfId="19341"/>
    <cellStyle name="20% - Accent3 3 2 3 3 2" xfId="38301"/>
    <cellStyle name="20% - Accent3 3 2 3 3 3" xfId="56765"/>
    <cellStyle name="20% - Accent3 3 2 3 4" xfId="25996"/>
    <cellStyle name="20% - Accent3 3 2 3 5" xfId="44460"/>
    <cellStyle name="20% - Accent3 3 2 4" xfId="10123"/>
    <cellStyle name="20% - Accent3 3 2 4 2" xfId="29083"/>
    <cellStyle name="20% - Accent3 3 2 4 3" xfId="47547"/>
    <cellStyle name="20% - Accent3 3 2 5" xfId="16275"/>
    <cellStyle name="20% - Accent3 3 2 5 2" xfId="35235"/>
    <cellStyle name="20% - Accent3 3 2 5 3" xfId="53699"/>
    <cellStyle name="20% - Accent3 3 2 6" xfId="22930"/>
    <cellStyle name="20% - Accent3 3 2 7" xfId="41394"/>
    <cellStyle name="20% - Accent3 3 3" xfId="4661"/>
    <cellStyle name="20% - Accent3 3 3 2" xfId="7762"/>
    <cellStyle name="20% - Accent3 3 3 2 2" xfId="13954"/>
    <cellStyle name="20% - Accent3 3 3 2 2 2" xfId="32914"/>
    <cellStyle name="20% - Accent3 3 3 2 2 3" xfId="51378"/>
    <cellStyle name="20% - Accent3 3 3 2 3" xfId="20106"/>
    <cellStyle name="20% - Accent3 3 3 2 3 2" xfId="39066"/>
    <cellStyle name="20% - Accent3 3 3 2 3 3" xfId="57530"/>
    <cellStyle name="20% - Accent3 3 3 2 4" xfId="26761"/>
    <cellStyle name="20% - Accent3 3 3 2 5" xfId="45225"/>
    <cellStyle name="20% - Accent3 3 3 3" xfId="10888"/>
    <cellStyle name="20% - Accent3 3 3 3 2" xfId="29848"/>
    <cellStyle name="20% - Accent3 3 3 3 3" xfId="48312"/>
    <cellStyle name="20% - Accent3 3 3 4" xfId="17040"/>
    <cellStyle name="20% - Accent3 3 3 4 2" xfId="36000"/>
    <cellStyle name="20% - Accent3 3 3 4 3" xfId="54464"/>
    <cellStyle name="20% - Accent3 3 3 5" xfId="23695"/>
    <cellStyle name="20% - Accent3 3 3 6" xfId="42159"/>
    <cellStyle name="20% - Accent3 3 4" xfId="6227"/>
    <cellStyle name="20% - Accent3 3 4 2" xfId="12420"/>
    <cellStyle name="20% - Accent3 3 4 2 2" xfId="31380"/>
    <cellStyle name="20% - Accent3 3 4 2 3" xfId="49844"/>
    <cellStyle name="20% - Accent3 3 4 3" xfId="18572"/>
    <cellStyle name="20% - Accent3 3 4 3 2" xfId="37532"/>
    <cellStyle name="20% - Accent3 3 4 3 3" xfId="55996"/>
    <cellStyle name="20% - Accent3 3 4 4" xfId="25227"/>
    <cellStyle name="20% - Accent3 3 4 5" xfId="43691"/>
    <cellStyle name="20% - Accent3 3 5" xfId="9354"/>
    <cellStyle name="20% - Accent3 3 5 2" xfId="28314"/>
    <cellStyle name="20% - Accent3 3 5 3" xfId="46778"/>
    <cellStyle name="20% - Accent3 3 6" xfId="15506"/>
    <cellStyle name="20% - Accent3 3 6 2" xfId="34466"/>
    <cellStyle name="20% - Accent3 3 6 3" xfId="52930"/>
    <cellStyle name="20% - Accent3 3 7" xfId="22042"/>
    <cellStyle name="20% - Accent3 3 8" xfId="22161"/>
    <cellStyle name="20% - Accent3 3 9" xfId="40622"/>
    <cellStyle name="20% - Accent3 4" xfId="351"/>
    <cellStyle name="20% - Accent3 4 2" xfId="3852"/>
    <cellStyle name="20% - Accent3 4 2 2" xfId="5447"/>
    <cellStyle name="20% - Accent3 4 2 2 2" xfId="8532"/>
    <cellStyle name="20% - Accent3 4 2 2 2 2" xfId="14724"/>
    <cellStyle name="20% - Accent3 4 2 2 2 2 2" xfId="33684"/>
    <cellStyle name="20% - Accent3 4 2 2 2 2 3" xfId="52148"/>
    <cellStyle name="20% - Accent3 4 2 2 2 3" xfId="20876"/>
    <cellStyle name="20% - Accent3 4 2 2 2 3 2" xfId="39836"/>
    <cellStyle name="20% - Accent3 4 2 2 2 3 3" xfId="58300"/>
    <cellStyle name="20% - Accent3 4 2 2 2 4" xfId="27531"/>
    <cellStyle name="20% - Accent3 4 2 2 2 5" xfId="45995"/>
    <cellStyle name="20% - Accent3 4 2 2 3" xfId="11658"/>
    <cellStyle name="20% - Accent3 4 2 2 3 2" xfId="30618"/>
    <cellStyle name="20% - Accent3 4 2 2 3 3" xfId="49082"/>
    <cellStyle name="20% - Accent3 4 2 2 4" xfId="17810"/>
    <cellStyle name="20% - Accent3 4 2 2 4 2" xfId="36770"/>
    <cellStyle name="20% - Accent3 4 2 2 4 3" xfId="55234"/>
    <cellStyle name="20% - Accent3 4 2 2 5" xfId="24465"/>
    <cellStyle name="20% - Accent3 4 2 2 6" xfId="42929"/>
    <cellStyle name="20% - Accent3 4 2 3" xfId="6997"/>
    <cellStyle name="20% - Accent3 4 2 3 2" xfId="13190"/>
    <cellStyle name="20% - Accent3 4 2 3 2 2" xfId="32150"/>
    <cellStyle name="20% - Accent3 4 2 3 2 3" xfId="50614"/>
    <cellStyle name="20% - Accent3 4 2 3 3" xfId="19342"/>
    <cellStyle name="20% - Accent3 4 2 3 3 2" xfId="38302"/>
    <cellStyle name="20% - Accent3 4 2 3 3 3" xfId="56766"/>
    <cellStyle name="20% - Accent3 4 2 3 4" xfId="25997"/>
    <cellStyle name="20% - Accent3 4 2 3 5" xfId="44461"/>
    <cellStyle name="20% - Accent3 4 2 4" xfId="10124"/>
    <cellStyle name="20% - Accent3 4 2 4 2" xfId="29084"/>
    <cellStyle name="20% - Accent3 4 2 4 3" xfId="47548"/>
    <cellStyle name="20% - Accent3 4 2 5" xfId="16276"/>
    <cellStyle name="20% - Accent3 4 2 5 2" xfId="35236"/>
    <cellStyle name="20% - Accent3 4 2 5 3" xfId="53700"/>
    <cellStyle name="20% - Accent3 4 2 6" xfId="22931"/>
    <cellStyle name="20% - Accent3 4 2 7" xfId="41395"/>
    <cellStyle name="20% - Accent3 4 3" xfId="4662"/>
    <cellStyle name="20% - Accent3 4 3 2" xfId="7763"/>
    <cellStyle name="20% - Accent3 4 3 2 2" xfId="13955"/>
    <cellStyle name="20% - Accent3 4 3 2 2 2" xfId="32915"/>
    <cellStyle name="20% - Accent3 4 3 2 2 3" xfId="51379"/>
    <cellStyle name="20% - Accent3 4 3 2 3" xfId="20107"/>
    <cellStyle name="20% - Accent3 4 3 2 3 2" xfId="39067"/>
    <cellStyle name="20% - Accent3 4 3 2 3 3" xfId="57531"/>
    <cellStyle name="20% - Accent3 4 3 2 4" xfId="26762"/>
    <cellStyle name="20% - Accent3 4 3 2 5" xfId="45226"/>
    <cellStyle name="20% - Accent3 4 3 3" xfId="10889"/>
    <cellStyle name="20% - Accent3 4 3 3 2" xfId="29849"/>
    <cellStyle name="20% - Accent3 4 3 3 3" xfId="48313"/>
    <cellStyle name="20% - Accent3 4 3 4" xfId="17041"/>
    <cellStyle name="20% - Accent3 4 3 4 2" xfId="36001"/>
    <cellStyle name="20% - Accent3 4 3 4 3" xfId="54465"/>
    <cellStyle name="20% - Accent3 4 3 5" xfId="23696"/>
    <cellStyle name="20% - Accent3 4 3 6" xfId="42160"/>
    <cellStyle name="20% - Accent3 4 4" xfId="6228"/>
    <cellStyle name="20% - Accent3 4 4 2" xfId="12421"/>
    <cellStyle name="20% - Accent3 4 4 2 2" xfId="31381"/>
    <cellStyle name="20% - Accent3 4 4 2 3" xfId="49845"/>
    <cellStyle name="20% - Accent3 4 4 3" xfId="18573"/>
    <cellStyle name="20% - Accent3 4 4 3 2" xfId="37533"/>
    <cellStyle name="20% - Accent3 4 4 3 3" xfId="55997"/>
    <cellStyle name="20% - Accent3 4 4 4" xfId="25228"/>
    <cellStyle name="20% - Accent3 4 4 5" xfId="43692"/>
    <cellStyle name="20% - Accent3 4 5" xfId="9355"/>
    <cellStyle name="20% - Accent3 4 5 2" xfId="28315"/>
    <cellStyle name="20% - Accent3 4 5 3" xfId="46779"/>
    <cellStyle name="20% - Accent3 4 6" xfId="15507"/>
    <cellStyle name="20% - Accent3 4 6 2" xfId="34467"/>
    <cellStyle name="20% - Accent3 4 6 3" xfId="52931"/>
    <cellStyle name="20% - Accent3 4 7" xfId="22162"/>
    <cellStyle name="20% - Accent3 4 8" xfId="40623"/>
    <cellStyle name="20% - Accent3 5" xfId="348"/>
    <cellStyle name="20% - Accent3 5 2" xfId="3853"/>
    <cellStyle name="20% - Accent3 5 2 2" xfId="5448"/>
    <cellStyle name="20% - Accent3 5 2 2 2" xfId="8533"/>
    <cellStyle name="20% - Accent3 5 2 2 2 2" xfId="14725"/>
    <cellStyle name="20% - Accent3 5 2 2 2 2 2" xfId="33685"/>
    <cellStyle name="20% - Accent3 5 2 2 2 2 3" xfId="52149"/>
    <cellStyle name="20% - Accent3 5 2 2 2 3" xfId="20877"/>
    <cellStyle name="20% - Accent3 5 2 2 2 3 2" xfId="39837"/>
    <cellStyle name="20% - Accent3 5 2 2 2 3 3" xfId="58301"/>
    <cellStyle name="20% - Accent3 5 2 2 2 4" xfId="27532"/>
    <cellStyle name="20% - Accent3 5 2 2 2 5" xfId="45996"/>
    <cellStyle name="20% - Accent3 5 2 2 3" xfId="11659"/>
    <cellStyle name="20% - Accent3 5 2 2 3 2" xfId="30619"/>
    <cellStyle name="20% - Accent3 5 2 2 3 3" xfId="49083"/>
    <cellStyle name="20% - Accent3 5 2 2 4" xfId="17811"/>
    <cellStyle name="20% - Accent3 5 2 2 4 2" xfId="36771"/>
    <cellStyle name="20% - Accent3 5 2 2 4 3" xfId="55235"/>
    <cellStyle name="20% - Accent3 5 2 2 5" xfId="24466"/>
    <cellStyle name="20% - Accent3 5 2 2 6" xfId="42930"/>
    <cellStyle name="20% - Accent3 5 2 3" xfId="6998"/>
    <cellStyle name="20% - Accent3 5 2 3 2" xfId="13191"/>
    <cellStyle name="20% - Accent3 5 2 3 2 2" xfId="32151"/>
    <cellStyle name="20% - Accent3 5 2 3 2 3" xfId="50615"/>
    <cellStyle name="20% - Accent3 5 2 3 3" xfId="19343"/>
    <cellStyle name="20% - Accent3 5 2 3 3 2" xfId="38303"/>
    <cellStyle name="20% - Accent3 5 2 3 3 3" xfId="56767"/>
    <cellStyle name="20% - Accent3 5 2 3 4" xfId="25998"/>
    <cellStyle name="20% - Accent3 5 2 3 5" xfId="44462"/>
    <cellStyle name="20% - Accent3 5 2 4" xfId="10125"/>
    <cellStyle name="20% - Accent3 5 2 4 2" xfId="29085"/>
    <cellStyle name="20% - Accent3 5 2 4 3" xfId="47549"/>
    <cellStyle name="20% - Accent3 5 2 5" xfId="16277"/>
    <cellStyle name="20% - Accent3 5 2 5 2" xfId="35237"/>
    <cellStyle name="20% - Accent3 5 2 5 3" xfId="53701"/>
    <cellStyle name="20% - Accent3 5 2 6" xfId="22932"/>
    <cellStyle name="20% - Accent3 5 2 7" xfId="41396"/>
    <cellStyle name="20% - Accent3 5 3" xfId="4663"/>
    <cellStyle name="20% - Accent3 5 3 2" xfId="7764"/>
    <cellStyle name="20% - Accent3 5 3 2 2" xfId="13956"/>
    <cellStyle name="20% - Accent3 5 3 2 2 2" xfId="32916"/>
    <cellStyle name="20% - Accent3 5 3 2 2 3" xfId="51380"/>
    <cellStyle name="20% - Accent3 5 3 2 3" xfId="20108"/>
    <cellStyle name="20% - Accent3 5 3 2 3 2" xfId="39068"/>
    <cellStyle name="20% - Accent3 5 3 2 3 3" xfId="57532"/>
    <cellStyle name="20% - Accent3 5 3 2 4" xfId="26763"/>
    <cellStyle name="20% - Accent3 5 3 2 5" xfId="45227"/>
    <cellStyle name="20% - Accent3 5 3 3" xfId="10890"/>
    <cellStyle name="20% - Accent3 5 3 3 2" xfId="29850"/>
    <cellStyle name="20% - Accent3 5 3 3 3" xfId="48314"/>
    <cellStyle name="20% - Accent3 5 3 4" xfId="17042"/>
    <cellStyle name="20% - Accent3 5 3 4 2" xfId="36002"/>
    <cellStyle name="20% - Accent3 5 3 4 3" xfId="54466"/>
    <cellStyle name="20% - Accent3 5 3 5" xfId="23697"/>
    <cellStyle name="20% - Accent3 5 3 6" xfId="42161"/>
    <cellStyle name="20% - Accent3 5 4" xfId="6229"/>
    <cellStyle name="20% - Accent3 5 4 2" xfId="12422"/>
    <cellStyle name="20% - Accent3 5 4 2 2" xfId="31382"/>
    <cellStyle name="20% - Accent3 5 4 2 3" xfId="49846"/>
    <cellStyle name="20% - Accent3 5 4 3" xfId="18574"/>
    <cellStyle name="20% - Accent3 5 4 3 2" xfId="37534"/>
    <cellStyle name="20% - Accent3 5 4 3 3" xfId="55998"/>
    <cellStyle name="20% - Accent3 5 4 4" xfId="25229"/>
    <cellStyle name="20% - Accent3 5 4 5" xfId="43693"/>
    <cellStyle name="20% - Accent3 5 5" xfId="9356"/>
    <cellStyle name="20% - Accent3 5 5 2" xfId="28316"/>
    <cellStyle name="20% - Accent3 5 5 3" xfId="46780"/>
    <cellStyle name="20% - Accent3 5 6" xfId="15508"/>
    <cellStyle name="20% - Accent3 5 6 2" xfId="34468"/>
    <cellStyle name="20% - Accent3 5 6 3" xfId="52932"/>
    <cellStyle name="20% - Accent3 5 7" xfId="22163"/>
    <cellStyle name="20% - Accent3 5 8" xfId="40624"/>
    <cellStyle name="20% - Accent3 6" xfId="391"/>
    <cellStyle name="20% - Accent3 7" xfId="59096"/>
    <cellStyle name="20% - Accent4" xfId="59076" builtinId="42" customBuiltin="1"/>
    <cellStyle name="20% - Accent4 2" xfId="37"/>
    <cellStyle name="20% - Accent4 2 2" xfId="257"/>
    <cellStyle name="20% - Accent4 2 2 2" xfId="5449"/>
    <cellStyle name="20% - Accent4 2 2 2 2" xfId="8534"/>
    <cellStyle name="20% - Accent4 2 2 2 2 2" xfId="14726"/>
    <cellStyle name="20% - Accent4 2 2 2 2 2 2" xfId="33686"/>
    <cellStyle name="20% - Accent4 2 2 2 2 2 3" xfId="52150"/>
    <cellStyle name="20% - Accent4 2 2 2 2 3" xfId="20878"/>
    <cellStyle name="20% - Accent4 2 2 2 2 3 2" xfId="39838"/>
    <cellStyle name="20% - Accent4 2 2 2 2 3 3" xfId="58302"/>
    <cellStyle name="20% - Accent4 2 2 2 2 4" xfId="27533"/>
    <cellStyle name="20% - Accent4 2 2 2 2 5" xfId="45997"/>
    <cellStyle name="20% - Accent4 2 2 2 3" xfId="11660"/>
    <cellStyle name="20% - Accent4 2 2 2 3 2" xfId="30620"/>
    <cellStyle name="20% - Accent4 2 2 2 3 3" xfId="49084"/>
    <cellStyle name="20% - Accent4 2 2 2 4" xfId="17812"/>
    <cellStyle name="20% - Accent4 2 2 2 4 2" xfId="36772"/>
    <cellStyle name="20% - Accent4 2 2 2 4 3" xfId="55236"/>
    <cellStyle name="20% - Accent4 2 2 2 5" xfId="24467"/>
    <cellStyle name="20% - Accent4 2 2 2 6" xfId="42931"/>
    <cellStyle name="20% - Accent4 2 2 3" xfId="6999"/>
    <cellStyle name="20% - Accent4 2 2 3 2" xfId="13192"/>
    <cellStyle name="20% - Accent4 2 2 3 2 2" xfId="32152"/>
    <cellStyle name="20% - Accent4 2 2 3 2 3" xfId="50616"/>
    <cellStyle name="20% - Accent4 2 2 3 3" xfId="19344"/>
    <cellStyle name="20% - Accent4 2 2 3 3 2" xfId="38304"/>
    <cellStyle name="20% - Accent4 2 2 3 3 3" xfId="56768"/>
    <cellStyle name="20% - Accent4 2 2 3 4" xfId="25999"/>
    <cellStyle name="20% - Accent4 2 2 3 5" xfId="44463"/>
    <cellStyle name="20% - Accent4 2 2 4" xfId="10126"/>
    <cellStyle name="20% - Accent4 2 2 4 2" xfId="29086"/>
    <cellStyle name="20% - Accent4 2 2 4 3" xfId="47550"/>
    <cellStyle name="20% - Accent4 2 2 5" xfId="16278"/>
    <cellStyle name="20% - Accent4 2 2 5 2" xfId="35238"/>
    <cellStyle name="20% - Accent4 2 2 5 3" xfId="53702"/>
    <cellStyle name="20% - Accent4 2 2 6" xfId="22933"/>
    <cellStyle name="20% - Accent4 2 2 7" xfId="41397"/>
    <cellStyle name="20% - Accent4 2 3" xfId="4664"/>
    <cellStyle name="20% - Accent4 2 3 2" xfId="7765"/>
    <cellStyle name="20% - Accent4 2 3 2 2" xfId="13957"/>
    <cellStyle name="20% - Accent4 2 3 2 2 2" xfId="32917"/>
    <cellStyle name="20% - Accent4 2 3 2 2 3" xfId="51381"/>
    <cellStyle name="20% - Accent4 2 3 2 3" xfId="20109"/>
    <cellStyle name="20% - Accent4 2 3 2 3 2" xfId="39069"/>
    <cellStyle name="20% - Accent4 2 3 2 3 3" xfId="57533"/>
    <cellStyle name="20% - Accent4 2 3 2 4" xfId="26764"/>
    <cellStyle name="20% - Accent4 2 3 2 5" xfId="45228"/>
    <cellStyle name="20% - Accent4 2 3 3" xfId="10891"/>
    <cellStyle name="20% - Accent4 2 3 3 2" xfId="29851"/>
    <cellStyle name="20% - Accent4 2 3 3 3" xfId="48315"/>
    <cellStyle name="20% - Accent4 2 3 4" xfId="17043"/>
    <cellStyle name="20% - Accent4 2 3 4 2" xfId="36003"/>
    <cellStyle name="20% - Accent4 2 3 4 3" xfId="54467"/>
    <cellStyle name="20% - Accent4 2 3 5" xfId="23698"/>
    <cellStyle name="20% - Accent4 2 3 6" xfId="42162"/>
    <cellStyle name="20% - Accent4 2 4" xfId="6230"/>
    <cellStyle name="20% - Accent4 2 4 2" xfId="12423"/>
    <cellStyle name="20% - Accent4 2 4 2 2" xfId="31383"/>
    <cellStyle name="20% - Accent4 2 4 2 3" xfId="49847"/>
    <cellStyle name="20% - Accent4 2 4 3" xfId="18575"/>
    <cellStyle name="20% - Accent4 2 4 3 2" xfId="37535"/>
    <cellStyle name="20% - Accent4 2 4 3 3" xfId="55999"/>
    <cellStyle name="20% - Accent4 2 4 4" xfId="25230"/>
    <cellStyle name="20% - Accent4 2 4 5" xfId="43694"/>
    <cellStyle name="20% - Accent4 2 5" xfId="9357"/>
    <cellStyle name="20% - Accent4 2 5 2" xfId="28317"/>
    <cellStyle name="20% - Accent4 2 5 3" xfId="46781"/>
    <cellStyle name="20% - Accent4 2 6" xfId="15509"/>
    <cellStyle name="20% - Accent4 2 6 2" xfId="34469"/>
    <cellStyle name="20% - Accent4 2 6 3" xfId="52933"/>
    <cellStyle name="20% - Accent4 2 7" xfId="22043"/>
    <cellStyle name="20% - Accent4 2 8" xfId="22164"/>
    <cellStyle name="20% - Accent4 2 9" xfId="40625"/>
    <cellStyle name="20% - Accent4 3" xfId="38"/>
    <cellStyle name="20% - Accent4 3 2" xfId="258"/>
    <cellStyle name="20% - Accent4 3 2 2" xfId="5450"/>
    <cellStyle name="20% - Accent4 3 2 2 2" xfId="8535"/>
    <cellStyle name="20% - Accent4 3 2 2 2 2" xfId="14727"/>
    <cellStyle name="20% - Accent4 3 2 2 2 2 2" xfId="33687"/>
    <cellStyle name="20% - Accent4 3 2 2 2 2 3" xfId="52151"/>
    <cellStyle name="20% - Accent4 3 2 2 2 3" xfId="20879"/>
    <cellStyle name="20% - Accent4 3 2 2 2 3 2" xfId="39839"/>
    <cellStyle name="20% - Accent4 3 2 2 2 3 3" xfId="58303"/>
    <cellStyle name="20% - Accent4 3 2 2 2 4" xfId="27534"/>
    <cellStyle name="20% - Accent4 3 2 2 2 5" xfId="45998"/>
    <cellStyle name="20% - Accent4 3 2 2 3" xfId="11661"/>
    <cellStyle name="20% - Accent4 3 2 2 3 2" xfId="30621"/>
    <cellStyle name="20% - Accent4 3 2 2 3 3" xfId="49085"/>
    <cellStyle name="20% - Accent4 3 2 2 4" xfId="17813"/>
    <cellStyle name="20% - Accent4 3 2 2 4 2" xfId="36773"/>
    <cellStyle name="20% - Accent4 3 2 2 4 3" xfId="55237"/>
    <cellStyle name="20% - Accent4 3 2 2 5" xfId="24468"/>
    <cellStyle name="20% - Accent4 3 2 2 6" xfId="42932"/>
    <cellStyle name="20% - Accent4 3 2 3" xfId="7000"/>
    <cellStyle name="20% - Accent4 3 2 3 2" xfId="13193"/>
    <cellStyle name="20% - Accent4 3 2 3 2 2" xfId="32153"/>
    <cellStyle name="20% - Accent4 3 2 3 2 3" xfId="50617"/>
    <cellStyle name="20% - Accent4 3 2 3 3" xfId="19345"/>
    <cellStyle name="20% - Accent4 3 2 3 3 2" xfId="38305"/>
    <cellStyle name="20% - Accent4 3 2 3 3 3" xfId="56769"/>
    <cellStyle name="20% - Accent4 3 2 3 4" xfId="26000"/>
    <cellStyle name="20% - Accent4 3 2 3 5" xfId="44464"/>
    <cellStyle name="20% - Accent4 3 2 4" xfId="10127"/>
    <cellStyle name="20% - Accent4 3 2 4 2" xfId="29087"/>
    <cellStyle name="20% - Accent4 3 2 4 3" xfId="47551"/>
    <cellStyle name="20% - Accent4 3 2 5" xfId="16279"/>
    <cellStyle name="20% - Accent4 3 2 5 2" xfId="35239"/>
    <cellStyle name="20% - Accent4 3 2 5 3" xfId="53703"/>
    <cellStyle name="20% - Accent4 3 2 6" xfId="22934"/>
    <cellStyle name="20% - Accent4 3 2 7" xfId="41398"/>
    <cellStyle name="20% - Accent4 3 3" xfId="4665"/>
    <cellStyle name="20% - Accent4 3 3 2" xfId="7766"/>
    <cellStyle name="20% - Accent4 3 3 2 2" xfId="13958"/>
    <cellStyle name="20% - Accent4 3 3 2 2 2" xfId="32918"/>
    <cellStyle name="20% - Accent4 3 3 2 2 3" xfId="51382"/>
    <cellStyle name="20% - Accent4 3 3 2 3" xfId="20110"/>
    <cellStyle name="20% - Accent4 3 3 2 3 2" xfId="39070"/>
    <cellStyle name="20% - Accent4 3 3 2 3 3" xfId="57534"/>
    <cellStyle name="20% - Accent4 3 3 2 4" xfId="26765"/>
    <cellStyle name="20% - Accent4 3 3 2 5" xfId="45229"/>
    <cellStyle name="20% - Accent4 3 3 3" xfId="10892"/>
    <cellStyle name="20% - Accent4 3 3 3 2" xfId="29852"/>
    <cellStyle name="20% - Accent4 3 3 3 3" xfId="48316"/>
    <cellStyle name="20% - Accent4 3 3 4" xfId="17044"/>
    <cellStyle name="20% - Accent4 3 3 4 2" xfId="36004"/>
    <cellStyle name="20% - Accent4 3 3 4 3" xfId="54468"/>
    <cellStyle name="20% - Accent4 3 3 5" xfId="23699"/>
    <cellStyle name="20% - Accent4 3 3 6" xfId="42163"/>
    <cellStyle name="20% - Accent4 3 4" xfId="6231"/>
    <cellStyle name="20% - Accent4 3 4 2" xfId="12424"/>
    <cellStyle name="20% - Accent4 3 4 2 2" xfId="31384"/>
    <cellStyle name="20% - Accent4 3 4 2 3" xfId="49848"/>
    <cellStyle name="20% - Accent4 3 4 3" xfId="18576"/>
    <cellStyle name="20% - Accent4 3 4 3 2" xfId="37536"/>
    <cellStyle name="20% - Accent4 3 4 3 3" xfId="56000"/>
    <cellStyle name="20% - Accent4 3 4 4" xfId="25231"/>
    <cellStyle name="20% - Accent4 3 4 5" xfId="43695"/>
    <cellStyle name="20% - Accent4 3 5" xfId="9358"/>
    <cellStyle name="20% - Accent4 3 5 2" xfId="28318"/>
    <cellStyle name="20% - Accent4 3 5 3" xfId="46782"/>
    <cellStyle name="20% - Accent4 3 6" xfId="15510"/>
    <cellStyle name="20% - Accent4 3 6 2" xfId="34470"/>
    <cellStyle name="20% - Accent4 3 6 3" xfId="52934"/>
    <cellStyle name="20% - Accent4 3 7" xfId="22044"/>
    <cellStyle name="20% - Accent4 3 8" xfId="22165"/>
    <cellStyle name="20% - Accent4 3 9" xfId="40626"/>
    <cellStyle name="20% - Accent4 4" xfId="384"/>
    <cellStyle name="20% - Accent4 4 2" xfId="3854"/>
    <cellStyle name="20% - Accent4 4 2 2" xfId="5451"/>
    <cellStyle name="20% - Accent4 4 2 2 2" xfId="8536"/>
    <cellStyle name="20% - Accent4 4 2 2 2 2" xfId="14728"/>
    <cellStyle name="20% - Accent4 4 2 2 2 2 2" xfId="33688"/>
    <cellStyle name="20% - Accent4 4 2 2 2 2 3" xfId="52152"/>
    <cellStyle name="20% - Accent4 4 2 2 2 3" xfId="20880"/>
    <cellStyle name="20% - Accent4 4 2 2 2 3 2" xfId="39840"/>
    <cellStyle name="20% - Accent4 4 2 2 2 3 3" xfId="58304"/>
    <cellStyle name="20% - Accent4 4 2 2 2 4" xfId="27535"/>
    <cellStyle name="20% - Accent4 4 2 2 2 5" xfId="45999"/>
    <cellStyle name="20% - Accent4 4 2 2 3" xfId="11662"/>
    <cellStyle name="20% - Accent4 4 2 2 3 2" xfId="30622"/>
    <cellStyle name="20% - Accent4 4 2 2 3 3" xfId="49086"/>
    <cellStyle name="20% - Accent4 4 2 2 4" xfId="17814"/>
    <cellStyle name="20% - Accent4 4 2 2 4 2" xfId="36774"/>
    <cellStyle name="20% - Accent4 4 2 2 4 3" xfId="55238"/>
    <cellStyle name="20% - Accent4 4 2 2 5" xfId="24469"/>
    <cellStyle name="20% - Accent4 4 2 2 6" xfId="42933"/>
    <cellStyle name="20% - Accent4 4 2 3" xfId="7001"/>
    <cellStyle name="20% - Accent4 4 2 3 2" xfId="13194"/>
    <cellStyle name="20% - Accent4 4 2 3 2 2" xfId="32154"/>
    <cellStyle name="20% - Accent4 4 2 3 2 3" xfId="50618"/>
    <cellStyle name="20% - Accent4 4 2 3 3" xfId="19346"/>
    <cellStyle name="20% - Accent4 4 2 3 3 2" xfId="38306"/>
    <cellStyle name="20% - Accent4 4 2 3 3 3" xfId="56770"/>
    <cellStyle name="20% - Accent4 4 2 3 4" xfId="26001"/>
    <cellStyle name="20% - Accent4 4 2 3 5" xfId="44465"/>
    <cellStyle name="20% - Accent4 4 2 4" xfId="10128"/>
    <cellStyle name="20% - Accent4 4 2 4 2" xfId="29088"/>
    <cellStyle name="20% - Accent4 4 2 4 3" xfId="47552"/>
    <cellStyle name="20% - Accent4 4 2 5" xfId="16280"/>
    <cellStyle name="20% - Accent4 4 2 5 2" xfId="35240"/>
    <cellStyle name="20% - Accent4 4 2 5 3" xfId="53704"/>
    <cellStyle name="20% - Accent4 4 2 6" xfId="22935"/>
    <cellStyle name="20% - Accent4 4 2 7" xfId="41399"/>
    <cellStyle name="20% - Accent4 4 3" xfId="4666"/>
    <cellStyle name="20% - Accent4 4 3 2" xfId="7767"/>
    <cellStyle name="20% - Accent4 4 3 2 2" xfId="13959"/>
    <cellStyle name="20% - Accent4 4 3 2 2 2" xfId="32919"/>
    <cellStyle name="20% - Accent4 4 3 2 2 3" xfId="51383"/>
    <cellStyle name="20% - Accent4 4 3 2 3" xfId="20111"/>
    <cellStyle name="20% - Accent4 4 3 2 3 2" xfId="39071"/>
    <cellStyle name="20% - Accent4 4 3 2 3 3" xfId="57535"/>
    <cellStyle name="20% - Accent4 4 3 2 4" xfId="26766"/>
    <cellStyle name="20% - Accent4 4 3 2 5" xfId="45230"/>
    <cellStyle name="20% - Accent4 4 3 3" xfId="10893"/>
    <cellStyle name="20% - Accent4 4 3 3 2" xfId="29853"/>
    <cellStyle name="20% - Accent4 4 3 3 3" xfId="48317"/>
    <cellStyle name="20% - Accent4 4 3 4" xfId="17045"/>
    <cellStyle name="20% - Accent4 4 3 4 2" xfId="36005"/>
    <cellStyle name="20% - Accent4 4 3 4 3" xfId="54469"/>
    <cellStyle name="20% - Accent4 4 3 5" xfId="23700"/>
    <cellStyle name="20% - Accent4 4 3 6" xfId="42164"/>
    <cellStyle name="20% - Accent4 4 4" xfId="6232"/>
    <cellStyle name="20% - Accent4 4 4 2" xfId="12425"/>
    <cellStyle name="20% - Accent4 4 4 2 2" xfId="31385"/>
    <cellStyle name="20% - Accent4 4 4 2 3" xfId="49849"/>
    <cellStyle name="20% - Accent4 4 4 3" xfId="18577"/>
    <cellStyle name="20% - Accent4 4 4 3 2" xfId="37537"/>
    <cellStyle name="20% - Accent4 4 4 3 3" xfId="56001"/>
    <cellStyle name="20% - Accent4 4 4 4" xfId="25232"/>
    <cellStyle name="20% - Accent4 4 4 5" xfId="43696"/>
    <cellStyle name="20% - Accent4 4 5" xfId="9359"/>
    <cellStyle name="20% - Accent4 4 5 2" xfId="28319"/>
    <cellStyle name="20% - Accent4 4 5 3" xfId="46783"/>
    <cellStyle name="20% - Accent4 4 6" xfId="15511"/>
    <cellStyle name="20% - Accent4 4 6 2" xfId="34471"/>
    <cellStyle name="20% - Accent4 4 6 3" xfId="52935"/>
    <cellStyle name="20% - Accent4 4 7" xfId="22166"/>
    <cellStyle name="20% - Accent4 4 8" xfId="40627"/>
    <cellStyle name="20% - Accent4 5" xfId="389"/>
    <cellStyle name="20% - Accent4 5 2" xfId="3855"/>
    <cellStyle name="20% - Accent4 5 2 2" xfId="5452"/>
    <cellStyle name="20% - Accent4 5 2 2 2" xfId="8537"/>
    <cellStyle name="20% - Accent4 5 2 2 2 2" xfId="14729"/>
    <cellStyle name="20% - Accent4 5 2 2 2 2 2" xfId="33689"/>
    <cellStyle name="20% - Accent4 5 2 2 2 2 3" xfId="52153"/>
    <cellStyle name="20% - Accent4 5 2 2 2 3" xfId="20881"/>
    <cellStyle name="20% - Accent4 5 2 2 2 3 2" xfId="39841"/>
    <cellStyle name="20% - Accent4 5 2 2 2 3 3" xfId="58305"/>
    <cellStyle name="20% - Accent4 5 2 2 2 4" xfId="27536"/>
    <cellStyle name="20% - Accent4 5 2 2 2 5" xfId="46000"/>
    <cellStyle name="20% - Accent4 5 2 2 3" xfId="11663"/>
    <cellStyle name="20% - Accent4 5 2 2 3 2" xfId="30623"/>
    <cellStyle name="20% - Accent4 5 2 2 3 3" xfId="49087"/>
    <cellStyle name="20% - Accent4 5 2 2 4" xfId="17815"/>
    <cellStyle name="20% - Accent4 5 2 2 4 2" xfId="36775"/>
    <cellStyle name="20% - Accent4 5 2 2 4 3" xfId="55239"/>
    <cellStyle name="20% - Accent4 5 2 2 5" xfId="24470"/>
    <cellStyle name="20% - Accent4 5 2 2 6" xfId="42934"/>
    <cellStyle name="20% - Accent4 5 2 3" xfId="7002"/>
    <cellStyle name="20% - Accent4 5 2 3 2" xfId="13195"/>
    <cellStyle name="20% - Accent4 5 2 3 2 2" xfId="32155"/>
    <cellStyle name="20% - Accent4 5 2 3 2 3" xfId="50619"/>
    <cellStyle name="20% - Accent4 5 2 3 3" xfId="19347"/>
    <cellStyle name="20% - Accent4 5 2 3 3 2" xfId="38307"/>
    <cellStyle name="20% - Accent4 5 2 3 3 3" xfId="56771"/>
    <cellStyle name="20% - Accent4 5 2 3 4" xfId="26002"/>
    <cellStyle name="20% - Accent4 5 2 3 5" xfId="44466"/>
    <cellStyle name="20% - Accent4 5 2 4" xfId="10129"/>
    <cellStyle name="20% - Accent4 5 2 4 2" xfId="29089"/>
    <cellStyle name="20% - Accent4 5 2 4 3" xfId="47553"/>
    <cellStyle name="20% - Accent4 5 2 5" xfId="16281"/>
    <cellStyle name="20% - Accent4 5 2 5 2" xfId="35241"/>
    <cellStyle name="20% - Accent4 5 2 5 3" xfId="53705"/>
    <cellStyle name="20% - Accent4 5 2 6" xfId="22936"/>
    <cellStyle name="20% - Accent4 5 2 7" xfId="41400"/>
    <cellStyle name="20% - Accent4 5 3" xfId="4667"/>
    <cellStyle name="20% - Accent4 5 3 2" xfId="7768"/>
    <cellStyle name="20% - Accent4 5 3 2 2" xfId="13960"/>
    <cellStyle name="20% - Accent4 5 3 2 2 2" xfId="32920"/>
    <cellStyle name="20% - Accent4 5 3 2 2 3" xfId="51384"/>
    <cellStyle name="20% - Accent4 5 3 2 3" xfId="20112"/>
    <cellStyle name="20% - Accent4 5 3 2 3 2" xfId="39072"/>
    <cellStyle name="20% - Accent4 5 3 2 3 3" xfId="57536"/>
    <cellStyle name="20% - Accent4 5 3 2 4" xfId="26767"/>
    <cellStyle name="20% - Accent4 5 3 2 5" xfId="45231"/>
    <cellStyle name="20% - Accent4 5 3 3" xfId="10894"/>
    <cellStyle name="20% - Accent4 5 3 3 2" xfId="29854"/>
    <cellStyle name="20% - Accent4 5 3 3 3" xfId="48318"/>
    <cellStyle name="20% - Accent4 5 3 4" xfId="17046"/>
    <cellStyle name="20% - Accent4 5 3 4 2" xfId="36006"/>
    <cellStyle name="20% - Accent4 5 3 4 3" xfId="54470"/>
    <cellStyle name="20% - Accent4 5 3 5" xfId="23701"/>
    <cellStyle name="20% - Accent4 5 3 6" xfId="42165"/>
    <cellStyle name="20% - Accent4 5 4" xfId="6233"/>
    <cellStyle name="20% - Accent4 5 4 2" xfId="12426"/>
    <cellStyle name="20% - Accent4 5 4 2 2" xfId="31386"/>
    <cellStyle name="20% - Accent4 5 4 2 3" xfId="49850"/>
    <cellStyle name="20% - Accent4 5 4 3" xfId="18578"/>
    <cellStyle name="20% - Accent4 5 4 3 2" xfId="37538"/>
    <cellStyle name="20% - Accent4 5 4 3 3" xfId="56002"/>
    <cellStyle name="20% - Accent4 5 4 4" xfId="25233"/>
    <cellStyle name="20% - Accent4 5 4 5" xfId="43697"/>
    <cellStyle name="20% - Accent4 5 5" xfId="9360"/>
    <cellStyle name="20% - Accent4 5 5 2" xfId="28320"/>
    <cellStyle name="20% - Accent4 5 5 3" xfId="46784"/>
    <cellStyle name="20% - Accent4 5 6" xfId="15512"/>
    <cellStyle name="20% - Accent4 5 6 2" xfId="34472"/>
    <cellStyle name="20% - Accent4 5 6 3" xfId="52936"/>
    <cellStyle name="20% - Accent4 5 7" xfId="22167"/>
    <cellStyle name="20% - Accent4 5 8" xfId="40628"/>
    <cellStyle name="20% - Accent4 6" xfId="349"/>
    <cellStyle name="20% - Accent4 7" xfId="59098"/>
    <cellStyle name="20% - Accent5" xfId="59080" builtinId="46" customBuiltin="1"/>
    <cellStyle name="20% - Accent5 2" xfId="39"/>
    <cellStyle name="20% - Accent5 2 2" xfId="259"/>
    <cellStyle name="20% - Accent5 2 2 2" xfId="5453"/>
    <cellStyle name="20% - Accent5 2 2 2 2" xfId="8538"/>
    <cellStyle name="20% - Accent5 2 2 2 2 2" xfId="14730"/>
    <cellStyle name="20% - Accent5 2 2 2 2 2 2" xfId="33690"/>
    <cellStyle name="20% - Accent5 2 2 2 2 2 3" xfId="52154"/>
    <cellStyle name="20% - Accent5 2 2 2 2 3" xfId="20882"/>
    <cellStyle name="20% - Accent5 2 2 2 2 3 2" xfId="39842"/>
    <cellStyle name="20% - Accent5 2 2 2 2 3 3" xfId="58306"/>
    <cellStyle name="20% - Accent5 2 2 2 2 4" xfId="27537"/>
    <cellStyle name="20% - Accent5 2 2 2 2 5" xfId="46001"/>
    <cellStyle name="20% - Accent5 2 2 2 3" xfId="11664"/>
    <cellStyle name="20% - Accent5 2 2 2 3 2" xfId="30624"/>
    <cellStyle name="20% - Accent5 2 2 2 3 3" xfId="49088"/>
    <cellStyle name="20% - Accent5 2 2 2 4" xfId="17816"/>
    <cellStyle name="20% - Accent5 2 2 2 4 2" xfId="36776"/>
    <cellStyle name="20% - Accent5 2 2 2 4 3" xfId="55240"/>
    <cellStyle name="20% - Accent5 2 2 2 5" xfId="24471"/>
    <cellStyle name="20% - Accent5 2 2 2 6" xfId="42935"/>
    <cellStyle name="20% - Accent5 2 2 3" xfId="7003"/>
    <cellStyle name="20% - Accent5 2 2 3 2" xfId="13196"/>
    <cellStyle name="20% - Accent5 2 2 3 2 2" xfId="32156"/>
    <cellStyle name="20% - Accent5 2 2 3 2 3" xfId="50620"/>
    <cellStyle name="20% - Accent5 2 2 3 3" xfId="19348"/>
    <cellStyle name="20% - Accent5 2 2 3 3 2" xfId="38308"/>
    <cellStyle name="20% - Accent5 2 2 3 3 3" xfId="56772"/>
    <cellStyle name="20% - Accent5 2 2 3 4" xfId="26003"/>
    <cellStyle name="20% - Accent5 2 2 3 5" xfId="44467"/>
    <cellStyle name="20% - Accent5 2 2 4" xfId="10130"/>
    <cellStyle name="20% - Accent5 2 2 4 2" xfId="29090"/>
    <cellStyle name="20% - Accent5 2 2 4 3" xfId="47554"/>
    <cellStyle name="20% - Accent5 2 2 5" xfId="16282"/>
    <cellStyle name="20% - Accent5 2 2 5 2" xfId="35242"/>
    <cellStyle name="20% - Accent5 2 2 5 3" xfId="53706"/>
    <cellStyle name="20% - Accent5 2 2 6" xfId="22937"/>
    <cellStyle name="20% - Accent5 2 2 7" xfId="41401"/>
    <cellStyle name="20% - Accent5 2 3" xfId="4668"/>
    <cellStyle name="20% - Accent5 2 3 2" xfId="7769"/>
    <cellStyle name="20% - Accent5 2 3 2 2" xfId="13961"/>
    <cellStyle name="20% - Accent5 2 3 2 2 2" xfId="32921"/>
    <cellStyle name="20% - Accent5 2 3 2 2 3" xfId="51385"/>
    <cellStyle name="20% - Accent5 2 3 2 3" xfId="20113"/>
    <cellStyle name="20% - Accent5 2 3 2 3 2" xfId="39073"/>
    <cellStyle name="20% - Accent5 2 3 2 3 3" xfId="57537"/>
    <cellStyle name="20% - Accent5 2 3 2 4" xfId="26768"/>
    <cellStyle name="20% - Accent5 2 3 2 5" xfId="45232"/>
    <cellStyle name="20% - Accent5 2 3 3" xfId="10895"/>
    <cellStyle name="20% - Accent5 2 3 3 2" xfId="29855"/>
    <cellStyle name="20% - Accent5 2 3 3 3" xfId="48319"/>
    <cellStyle name="20% - Accent5 2 3 4" xfId="17047"/>
    <cellStyle name="20% - Accent5 2 3 4 2" xfId="36007"/>
    <cellStyle name="20% - Accent5 2 3 4 3" xfId="54471"/>
    <cellStyle name="20% - Accent5 2 3 5" xfId="23702"/>
    <cellStyle name="20% - Accent5 2 3 6" xfId="42166"/>
    <cellStyle name="20% - Accent5 2 4" xfId="6234"/>
    <cellStyle name="20% - Accent5 2 4 2" xfId="12427"/>
    <cellStyle name="20% - Accent5 2 4 2 2" xfId="31387"/>
    <cellStyle name="20% - Accent5 2 4 2 3" xfId="49851"/>
    <cellStyle name="20% - Accent5 2 4 3" xfId="18579"/>
    <cellStyle name="20% - Accent5 2 4 3 2" xfId="37539"/>
    <cellStyle name="20% - Accent5 2 4 3 3" xfId="56003"/>
    <cellStyle name="20% - Accent5 2 4 4" xfId="25234"/>
    <cellStyle name="20% - Accent5 2 4 5" xfId="43698"/>
    <cellStyle name="20% - Accent5 2 5" xfId="9361"/>
    <cellStyle name="20% - Accent5 2 5 2" xfId="28321"/>
    <cellStyle name="20% - Accent5 2 5 3" xfId="46785"/>
    <cellStyle name="20% - Accent5 2 6" xfId="15513"/>
    <cellStyle name="20% - Accent5 2 6 2" xfId="34473"/>
    <cellStyle name="20% - Accent5 2 6 3" xfId="52937"/>
    <cellStyle name="20% - Accent5 2 7" xfId="22045"/>
    <cellStyle name="20% - Accent5 2 8" xfId="22168"/>
    <cellStyle name="20% - Accent5 2 9" xfId="40629"/>
    <cellStyle name="20% - Accent5 3" xfId="40"/>
    <cellStyle name="20% - Accent5 3 2" xfId="260"/>
    <cellStyle name="20% - Accent5 3 2 2" xfId="5454"/>
    <cellStyle name="20% - Accent5 3 2 2 2" xfId="8539"/>
    <cellStyle name="20% - Accent5 3 2 2 2 2" xfId="14731"/>
    <cellStyle name="20% - Accent5 3 2 2 2 2 2" xfId="33691"/>
    <cellStyle name="20% - Accent5 3 2 2 2 2 3" xfId="52155"/>
    <cellStyle name="20% - Accent5 3 2 2 2 3" xfId="20883"/>
    <cellStyle name="20% - Accent5 3 2 2 2 3 2" xfId="39843"/>
    <cellStyle name="20% - Accent5 3 2 2 2 3 3" xfId="58307"/>
    <cellStyle name="20% - Accent5 3 2 2 2 4" xfId="27538"/>
    <cellStyle name="20% - Accent5 3 2 2 2 5" xfId="46002"/>
    <cellStyle name="20% - Accent5 3 2 2 3" xfId="11665"/>
    <cellStyle name="20% - Accent5 3 2 2 3 2" xfId="30625"/>
    <cellStyle name="20% - Accent5 3 2 2 3 3" xfId="49089"/>
    <cellStyle name="20% - Accent5 3 2 2 4" xfId="17817"/>
    <cellStyle name="20% - Accent5 3 2 2 4 2" xfId="36777"/>
    <cellStyle name="20% - Accent5 3 2 2 4 3" xfId="55241"/>
    <cellStyle name="20% - Accent5 3 2 2 5" xfId="24472"/>
    <cellStyle name="20% - Accent5 3 2 2 6" xfId="42936"/>
    <cellStyle name="20% - Accent5 3 2 3" xfId="7004"/>
    <cellStyle name="20% - Accent5 3 2 3 2" xfId="13197"/>
    <cellStyle name="20% - Accent5 3 2 3 2 2" xfId="32157"/>
    <cellStyle name="20% - Accent5 3 2 3 2 3" xfId="50621"/>
    <cellStyle name="20% - Accent5 3 2 3 3" xfId="19349"/>
    <cellStyle name="20% - Accent5 3 2 3 3 2" xfId="38309"/>
    <cellStyle name="20% - Accent5 3 2 3 3 3" xfId="56773"/>
    <cellStyle name="20% - Accent5 3 2 3 4" xfId="26004"/>
    <cellStyle name="20% - Accent5 3 2 3 5" xfId="44468"/>
    <cellStyle name="20% - Accent5 3 2 4" xfId="10131"/>
    <cellStyle name="20% - Accent5 3 2 4 2" xfId="29091"/>
    <cellStyle name="20% - Accent5 3 2 4 3" xfId="47555"/>
    <cellStyle name="20% - Accent5 3 2 5" xfId="16283"/>
    <cellStyle name="20% - Accent5 3 2 5 2" xfId="35243"/>
    <cellStyle name="20% - Accent5 3 2 5 3" xfId="53707"/>
    <cellStyle name="20% - Accent5 3 2 6" xfId="22938"/>
    <cellStyle name="20% - Accent5 3 2 7" xfId="41402"/>
    <cellStyle name="20% - Accent5 3 3" xfId="4669"/>
    <cellStyle name="20% - Accent5 3 3 2" xfId="7770"/>
    <cellStyle name="20% - Accent5 3 3 2 2" xfId="13962"/>
    <cellStyle name="20% - Accent5 3 3 2 2 2" xfId="32922"/>
    <cellStyle name="20% - Accent5 3 3 2 2 3" xfId="51386"/>
    <cellStyle name="20% - Accent5 3 3 2 3" xfId="20114"/>
    <cellStyle name="20% - Accent5 3 3 2 3 2" xfId="39074"/>
    <cellStyle name="20% - Accent5 3 3 2 3 3" xfId="57538"/>
    <cellStyle name="20% - Accent5 3 3 2 4" xfId="26769"/>
    <cellStyle name="20% - Accent5 3 3 2 5" xfId="45233"/>
    <cellStyle name="20% - Accent5 3 3 3" xfId="10896"/>
    <cellStyle name="20% - Accent5 3 3 3 2" xfId="29856"/>
    <cellStyle name="20% - Accent5 3 3 3 3" xfId="48320"/>
    <cellStyle name="20% - Accent5 3 3 4" xfId="17048"/>
    <cellStyle name="20% - Accent5 3 3 4 2" xfId="36008"/>
    <cellStyle name="20% - Accent5 3 3 4 3" xfId="54472"/>
    <cellStyle name="20% - Accent5 3 3 5" xfId="23703"/>
    <cellStyle name="20% - Accent5 3 3 6" xfId="42167"/>
    <cellStyle name="20% - Accent5 3 4" xfId="6235"/>
    <cellStyle name="20% - Accent5 3 4 2" xfId="12428"/>
    <cellStyle name="20% - Accent5 3 4 2 2" xfId="31388"/>
    <cellStyle name="20% - Accent5 3 4 2 3" xfId="49852"/>
    <cellStyle name="20% - Accent5 3 4 3" xfId="18580"/>
    <cellStyle name="20% - Accent5 3 4 3 2" xfId="37540"/>
    <cellStyle name="20% - Accent5 3 4 3 3" xfId="56004"/>
    <cellStyle name="20% - Accent5 3 4 4" xfId="25235"/>
    <cellStyle name="20% - Accent5 3 4 5" xfId="43699"/>
    <cellStyle name="20% - Accent5 3 5" xfId="9362"/>
    <cellStyle name="20% - Accent5 3 5 2" xfId="28322"/>
    <cellStyle name="20% - Accent5 3 5 3" xfId="46786"/>
    <cellStyle name="20% - Accent5 3 6" xfId="15514"/>
    <cellStyle name="20% - Accent5 3 6 2" xfId="34474"/>
    <cellStyle name="20% - Accent5 3 6 3" xfId="52938"/>
    <cellStyle name="20% - Accent5 3 7" xfId="22046"/>
    <cellStyle name="20% - Accent5 3 8" xfId="22169"/>
    <cellStyle name="20% - Accent5 3 9" xfId="40630"/>
    <cellStyle name="20% - Accent5 4" xfId="342"/>
    <cellStyle name="20% - Accent5 4 2" xfId="3856"/>
    <cellStyle name="20% - Accent5 4 2 2" xfId="5455"/>
    <cellStyle name="20% - Accent5 4 2 2 2" xfId="8540"/>
    <cellStyle name="20% - Accent5 4 2 2 2 2" xfId="14732"/>
    <cellStyle name="20% - Accent5 4 2 2 2 2 2" xfId="33692"/>
    <cellStyle name="20% - Accent5 4 2 2 2 2 3" xfId="52156"/>
    <cellStyle name="20% - Accent5 4 2 2 2 3" xfId="20884"/>
    <cellStyle name="20% - Accent5 4 2 2 2 3 2" xfId="39844"/>
    <cellStyle name="20% - Accent5 4 2 2 2 3 3" xfId="58308"/>
    <cellStyle name="20% - Accent5 4 2 2 2 4" xfId="27539"/>
    <cellStyle name="20% - Accent5 4 2 2 2 5" xfId="46003"/>
    <cellStyle name="20% - Accent5 4 2 2 3" xfId="11666"/>
    <cellStyle name="20% - Accent5 4 2 2 3 2" xfId="30626"/>
    <cellStyle name="20% - Accent5 4 2 2 3 3" xfId="49090"/>
    <cellStyle name="20% - Accent5 4 2 2 4" xfId="17818"/>
    <cellStyle name="20% - Accent5 4 2 2 4 2" xfId="36778"/>
    <cellStyle name="20% - Accent5 4 2 2 4 3" xfId="55242"/>
    <cellStyle name="20% - Accent5 4 2 2 5" xfId="24473"/>
    <cellStyle name="20% - Accent5 4 2 2 6" xfId="42937"/>
    <cellStyle name="20% - Accent5 4 2 3" xfId="7005"/>
    <cellStyle name="20% - Accent5 4 2 3 2" xfId="13198"/>
    <cellStyle name="20% - Accent5 4 2 3 2 2" xfId="32158"/>
    <cellStyle name="20% - Accent5 4 2 3 2 3" xfId="50622"/>
    <cellStyle name="20% - Accent5 4 2 3 3" xfId="19350"/>
    <cellStyle name="20% - Accent5 4 2 3 3 2" xfId="38310"/>
    <cellStyle name="20% - Accent5 4 2 3 3 3" xfId="56774"/>
    <cellStyle name="20% - Accent5 4 2 3 4" xfId="26005"/>
    <cellStyle name="20% - Accent5 4 2 3 5" xfId="44469"/>
    <cellStyle name="20% - Accent5 4 2 4" xfId="10132"/>
    <cellStyle name="20% - Accent5 4 2 4 2" xfId="29092"/>
    <cellStyle name="20% - Accent5 4 2 4 3" xfId="47556"/>
    <cellStyle name="20% - Accent5 4 2 5" xfId="16284"/>
    <cellStyle name="20% - Accent5 4 2 5 2" xfId="35244"/>
    <cellStyle name="20% - Accent5 4 2 5 3" xfId="53708"/>
    <cellStyle name="20% - Accent5 4 2 6" xfId="22939"/>
    <cellStyle name="20% - Accent5 4 2 7" xfId="41403"/>
    <cellStyle name="20% - Accent5 4 3" xfId="4670"/>
    <cellStyle name="20% - Accent5 4 3 2" xfId="7771"/>
    <cellStyle name="20% - Accent5 4 3 2 2" xfId="13963"/>
    <cellStyle name="20% - Accent5 4 3 2 2 2" xfId="32923"/>
    <cellStyle name="20% - Accent5 4 3 2 2 3" xfId="51387"/>
    <cellStyle name="20% - Accent5 4 3 2 3" xfId="20115"/>
    <cellStyle name="20% - Accent5 4 3 2 3 2" xfId="39075"/>
    <cellStyle name="20% - Accent5 4 3 2 3 3" xfId="57539"/>
    <cellStyle name="20% - Accent5 4 3 2 4" xfId="26770"/>
    <cellStyle name="20% - Accent5 4 3 2 5" xfId="45234"/>
    <cellStyle name="20% - Accent5 4 3 3" xfId="10897"/>
    <cellStyle name="20% - Accent5 4 3 3 2" xfId="29857"/>
    <cellStyle name="20% - Accent5 4 3 3 3" xfId="48321"/>
    <cellStyle name="20% - Accent5 4 3 4" xfId="17049"/>
    <cellStyle name="20% - Accent5 4 3 4 2" xfId="36009"/>
    <cellStyle name="20% - Accent5 4 3 4 3" xfId="54473"/>
    <cellStyle name="20% - Accent5 4 3 5" xfId="23704"/>
    <cellStyle name="20% - Accent5 4 3 6" xfId="42168"/>
    <cellStyle name="20% - Accent5 4 4" xfId="6236"/>
    <cellStyle name="20% - Accent5 4 4 2" xfId="12429"/>
    <cellStyle name="20% - Accent5 4 4 2 2" xfId="31389"/>
    <cellStyle name="20% - Accent5 4 4 2 3" xfId="49853"/>
    <cellStyle name="20% - Accent5 4 4 3" xfId="18581"/>
    <cellStyle name="20% - Accent5 4 4 3 2" xfId="37541"/>
    <cellStyle name="20% - Accent5 4 4 3 3" xfId="56005"/>
    <cellStyle name="20% - Accent5 4 4 4" xfId="25236"/>
    <cellStyle name="20% - Accent5 4 4 5" xfId="43700"/>
    <cellStyle name="20% - Accent5 4 5" xfId="9363"/>
    <cellStyle name="20% - Accent5 4 5 2" xfId="28323"/>
    <cellStyle name="20% - Accent5 4 5 3" xfId="46787"/>
    <cellStyle name="20% - Accent5 4 6" xfId="15515"/>
    <cellStyle name="20% - Accent5 4 6 2" xfId="34475"/>
    <cellStyle name="20% - Accent5 4 6 3" xfId="52939"/>
    <cellStyle name="20% - Accent5 4 7" xfId="22170"/>
    <cellStyle name="20% - Accent5 4 8" xfId="40631"/>
    <cellStyle name="20% - Accent5 5" xfId="455"/>
    <cellStyle name="20% - Accent5 6" xfId="59100"/>
    <cellStyle name="20% - Accent6" xfId="59084" builtinId="50" customBuiltin="1"/>
    <cellStyle name="20% - Accent6 2" xfId="41"/>
    <cellStyle name="20% - Accent6 2 2" xfId="261"/>
    <cellStyle name="20% - Accent6 2 2 2" xfId="5456"/>
    <cellStyle name="20% - Accent6 2 2 2 2" xfId="8541"/>
    <cellStyle name="20% - Accent6 2 2 2 2 2" xfId="14733"/>
    <cellStyle name="20% - Accent6 2 2 2 2 2 2" xfId="33693"/>
    <cellStyle name="20% - Accent6 2 2 2 2 2 3" xfId="52157"/>
    <cellStyle name="20% - Accent6 2 2 2 2 3" xfId="20885"/>
    <cellStyle name="20% - Accent6 2 2 2 2 3 2" xfId="39845"/>
    <cellStyle name="20% - Accent6 2 2 2 2 3 3" xfId="58309"/>
    <cellStyle name="20% - Accent6 2 2 2 2 4" xfId="27540"/>
    <cellStyle name="20% - Accent6 2 2 2 2 5" xfId="46004"/>
    <cellStyle name="20% - Accent6 2 2 2 3" xfId="11667"/>
    <cellStyle name="20% - Accent6 2 2 2 3 2" xfId="30627"/>
    <cellStyle name="20% - Accent6 2 2 2 3 3" xfId="49091"/>
    <cellStyle name="20% - Accent6 2 2 2 4" xfId="17819"/>
    <cellStyle name="20% - Accent6 2 2 2 4 2" xfId="36779"/>
    <cellStyle name="20% - Accent6 2 2 2 4 3" xfId="55243"/>
    <cellStyle name="20% - Accent6 2 2 2 5" xfId="24474"/>
    <cellStyle name="20% - Accent6 2 2 2 6" xfId="42938"/>
    <cellStyle name="20% - Accent6 2 2 3" xfId="7006"/>
    <cellStyle name="20% - Accent6 2 2 3 2" xfId="13199"/>
    <cellStyle name="20% - Accent6 2 2 3 2 2" xfId="32159"/>
    <cellStyle name="20% - Accent6 2 2 3 2 3" xfId="50623"/>
    <cellStyle name="20% - Accent6 2 2 3 3" xfId="19351"/>
    <cellStyle name="20% - Accent6 2 2 3 3 2" xfId="38311"/>
    <cellStyle name="20% - Accent6 2 2 3 3 3" xfId="56775"/>
    <cellStyle name="20% - Accent6 2 2 3 4" xfId="26006"/>
    <cellStyle name="20% - Accent6 2 2 3 5" xfId="44470"/>
    <cellStyle name="20% - Accent6 2 2 4" xfId="10133"/>
    <cellStyle name="20% - Accent6 2 2 4 2" xfId="29093"/>
    <cellStyle name="20% - Accent6 2 2 4 3" xfId="47557"/>
    <cellStyle name="20% - Accent6 2 2 5" xfId="16285"/>
    <cellStyle name="20% - Accent6 2 2 5 2" xfId="35245"/>
    <cellStyle name="20% - Accent6 2 2 5 3" xfId="53709"/>
    <cellStyle name="20% - Accent6 2 2 6" xfId="22940"/>
    <cellStyle name="20% - Accent6 2 2 7" xfId="41404"/>
    <cellStyle name="20% - Accent6 2 3" xfId="4671"/>
    <cellStyle name="20% - Accent6 2 3 2" xfId="7772"/>
    <cellStyle name="20% - Accent6 2 3 2 2" xfId="13964"/>
    <cellStyle name="20% - Accent6 2 3 2 2 2" xfId="32924"/>
    <cellStyle name="20% - Accent6 2 3 2 2 3" xfId="51388"/>
    <cellStyle name="20% - Accent6 2 3 2 3" xfId="20116"/>
    <cellStyle name="20% - Accent6 2 3 2 3 2" xfId="39076"/>
    <cellStyle name="20% - Accent6 2 3 2 3 3" xfId="57540"/>
    <cellStyle name="20% - Accent6 2 3 2 4" xfId="26771"/>
    <cellStyle name="20% - Accent6 2 3 2 5" xfId="45235"/>
    <cellStyle name="20% - Accent6 2 3 3" xfId="10898"/>
    <cellStyle name="20% - Accent6 2 3 3 2" xfId="29858"/>
    <cellStyle name="20% - Accent6 2 3 3 3" xfId="48322"/>
    <cellStyle name="20% - Accent6 2 3 4" xfId="17050"/>
    <cellStyle name="20% - Accent6 2 3 4 2" xfId="36010"/>
    <cellStyle name="20% - Accent6 2 3 4 3" xfId="54474"/>
    <cellStyle name="20% - Accent6 2 3 5" xfId="23705"/>
    <cellStyle name="20% - Accent6 2 3 6" xfId="42169"/>
    <cellStyle name="20% - Accent6 2 4" xfId="6237"/>
    <cellStyle name="20% - Accent6 2 4 2" xfId="12430"/>
    <cellStyle name="20% - Accent6 2 4 2 2" xfId="31390"/>
    <cellStyle name="20% - Accent6 2 4 2 3" xfId="49854"/>
    <cellStyle name="20% - Accent6 2 4 3" xfId="18582"/>
    <cellStyle name="20% - Accent6 2 4 3 2" xfId="37542"/>
    <cellStyle name="20% - Accent6 2 4 3 3" xfId="56006"/>
    <cellStyle name="20% - Accent6 2 4 4" xfId="25237"/>
    <cellStyle name="20% - Accent6 2 4 5" xfId="43701"/>
    <cellStyle name="20% - Accent6 2 5" xfId="9364"/>
    <cellStyle name="20% - Accent6 2 5 2" xfId="28324"/>
    <cellStyle name="20% - Accent6 2 5 3" xfId="46788"/>
    <cellStyle name="20% - Accent6 2 6" xfId="15516"/>
    <cellStyle name="20% - Accent6 2 6 2" xfId="34476"/>
    <cellStyle name="20% - Accent6 2 6 3" xfId="52940"/>
    <cellStyle name="20% - Accent6 2 7" xfId="22047"/>
    <cellStyle name="20% - Accent6 2 8" xfId="22171"/>
    <cellStyle name="20% - Accent6 2 9" xfId="40632"/>
    <cellStyle name="20% - Accent6 3" xfId="42"/>
    <cellStyle name="20% - Accent6 3 2" xfId="262"/>
    <cellStyle name="20% - Accent6 3 2 2" xfId="5457"/>
    <cellStyle name="20% - Accent6 3 2 2 2" xfId="8542"/>
    <cellStyle name="20% - Accent6 3 2 2 2 2" xfId="14734"/>
    <cellStyle name="20% - Accent6 3 2 2 2 2 2" xfId="33694"/>
    <cellStyle name="20% - Accent6 3 2 2 2 2 3" xfId="52158"/>
    <cellStyle name="20% - Accent6 3 2 2 2 3" xfId="20886"/>
    <cellStyle name="20% - Accent6 3 2 2 2 3 2" xfId="39846"/>
    <cellStyle name="20% - Accent6 3 2 2 2 3 3" xfId="58310"/>
    <cellStyle name="20% - Accent6 3 2 2 2 4" xfId="27541"/>
    <cellStyle name="20% - Accent6 3 2 2 2 5" xfId="46005"/>
    <cellStyle name="20% - Accent6 3 2 2 3" xfId="11668"/>
    <cellStyle name="20% - Accent6 3 2 2 3 2" xfId="30628"/>
    <cellStyle name="20% - Accent6 3 2 2 3 3" xfId="49092"/>
    <cellStyle name="20% - Accent6 3 2 2 4" xfId="17820"/>
    <cellStyle name="20% - Accent6 3 2 2 4 2" xfId="36780"/>
    <cellStyle name="20% - Accent6 3 2 2 4 3" xfId="55244"/>
    <cellStyle name="20% - Accent6 3 2 2 5" xfId="24475"/>
    <cellStyle name="20% - Accent6 3 2 2 6" xfId="42939"/>
    <cellStyle name="20% - Accent6 3 2 3" xfId="7007"/>
    <cellStyle name="20% - Accent6 3 2 3 2" xfId="13200"/>
    <cellStyle name="20% - Accent6 3 2 3 2 2" xfId="32160"/>
    <cellStyle name="20% - Accent6 3 2 3 2 3" xfId="50624"/>
    <cellStyle name="20% - Accent6 3 2 3 3" xfId="19352"/>
    <cellStyle name="20% - Accent6 3 2 3 3 2" xfId="38312"/>
    <cellStyle name="20% - Accent6 3 2 3 3 3" xfId="56776"/>
    <cellStyle name="20% - Accent6 3 2 3 4" xfId="26007"/>
    <cellStyle name="20% - Accent6 3 2 3 5" xfId="44471"/>
    <cellStyle name="20% - Accent6 3 2 4" xfId="10134"/>
    <cellStyle name="20% - Accent6 3 2 4 2" xfId="29094"/>
    <cellStyle name="20% - Accent6 3 2 4 3" xfId="47558"/>
    <cellStyle name="20% - Accent6 3 2 5" xfId="16286"/>
    <cellStyle name="20% - Accent6 3 2 5 2" xfId="35246"/>
    <cellStyle name="20% - Accent6 3 2 5 3" xfId="53710"/>
    <cellStyle name="20% - Accent6 3 2 6" xfId="22941"/>
    <cellStyle name="20% - Accent6 3 2 7" xfId="41405"/>
    <cellStyle name="20% - Accent6 3 3" xfId="4672"/>
    <cellStyle name="20% - Accent6 3 3 2" xfId="7773"/>
    <cellStyle name="20% - Accent6 3 3 2 2" xfId="13965"/>
    <cellStyle name="20% - Accent6 3 3 2 2 2" xfId="32925"/>
    <cellStyle name="20% - Accent6 3 3 2 2 3" xfId="51389"/>
    <cellStyle name="20% - Accent6 3 3 2 3" xfId="20117"/>
    <cellStyle name="20% - Accent6 3 3 2 3 2" xfId="39077"/>
    <cellStyle name="20% - Accent6 3 3 2 3 3" xfId="57541"/>
    <cellStyle name="20% - Accent6 3 3 2 4" xfId="26772"/>
    <cellStyle name="20% - Accent6 3 3 2 5" xfId="45236"/>
    <cellStyle name="20% - Accent6 3 3 3" xfId="10899"/>
    <cellStyle name="20% - Accent6 3 3 3 2" xfId="29859"/>
    <cellStyle name="20% - Accent6 3 3 3 3" xfId="48323"/>
    <cellStyle name="20% - Accent6 3 3 4" xfId="17051"/>
    <cellStyle name="20% - Accent6 3 3 4 2" xfId="36011"/>
    <cellStyle name="20% - Accent6 3 3 4 3" xfId="54475"/>
    <cellStyle name="20% - Accent6 3 3 5" xfId="23706"/>
    <cellStyle name="20% - Accent6 3 3 6" xfId="42170"/>
    <cellStyle name="20% - Accent6 3 4" xfId="6238"/>
    <cellStyle name="20% - Accent6 3 4 2" xfId="12431"/>
    <cellStyle name="20% - Accent6 3 4 2 2" xfId="31391"/>
    <cellStyle name="20% - Accent6 3 4 2 3" xfId="49855"/>
    <cellStyle name="20% - Accent6 3 4 3" xfId="18583"/>
    <cellStyle name="20% - Accent6 3 4 3 2" xfId="37543"/>
    <cellStyle name="20% - Accent6 3 4 3 3" xfId="56007"/>
    <cellStyle name="20% - Accent6 3 4 4" xfId="25238"/>
    <cellStyle name="20% - Accent6 3 4 5" xfId="43702"/>
    <cellStyle name="20% - Accent6 3 5" xfId="9365"/>
    <cellStyle name="20% - Accent6 3 5 2" xfId="28325"/>
    <cellStyle name="20% - Accent6 3 5 3" xfId="46789"/>
    <cellStyle name="20% - Accent6 3 6" xfId="15517"/>
    <cellStyle name="20% - Accent6 3 6 2" xfId="34477"/>
    <cellStyle name="20% - Accent6 3 6 3" xfId="52941"/>
    <cellStyle name="20% - Accent6 3 7" xfId="22048"/>
    <cellStyle name="20% - Accent6 3 8" xfId="22172"/>
    <cellStyle name="20% - Accent6 3 9" xfId="40633"/>
    <cellStyle name="20% - Accent6 4" xfId="420"/>
    <cellStyle name="20% - Accent6 4 2" xfId="3857"/>
    <cellStyle name="20% - Accent6 4 2 2" xfId="5458"/>
    <cellStyle name="20% - Accent6 4 2 2 2" xfId="8543"/>
    <cellStyle name="20% - Accent6 4 2 2 2 2" xfId="14735"/>
    <cellStyle name="20% - Accent6 4 2 2 2 2 2" xfId="33695"/>
    <cellStyle name="20% - Accent6 4 2 2 2 2 3" xfId="52159"/>
    <cellStyle name="20% - Accent6 4 2 2 2 3" xfId="20887"/>
    <cellStyle name="20% - Accent6 4 2 2 2 3 2" xfId="39847"/>
    <cellStyle name="20% - Accent6 4 2 2 2 3 3" xfId="58311"/>
    <cellStyle name="20% - Accent6 4 2 2 2 4" xfId="27542"/>
    <cellStyle name="20% - Accent6 4 2 2 2 5" xfId="46006"/>
    <cellStyle name="20% - Accent6 4 2 2 3" xfId="11669"/>
    <cellStyle name="20% - Accent6 4 2 2 3 2" xfId="30629"/>
    <cellStyle name="20% - Accent6 4 2 2 3 3" xfId="49093"/>
    <cellStyle name="20% - Accent6 4 2 2 4" xfId="17821"/>
    <cellStyle name="20% - Accent6 4 2 2 4 2" xfId="36781"/>
    <cellStyle name="20% - Accent6 4 2 2 4 3" xfId="55245"/>
    <cellStyle name="20% - Accent6 4 2 2 5" xfId="24476"/>
    <cellStyle name="20% - Accent6 4 2 2 6" xfId="42940"/>
    <cellStyle name="20% - Accent6 4 2 3" xfId="7008"/>
    <cellStyle name="20% - Accent6 4 2 3 2" xfId="13201"/>
    <cellStyle name="20% - Accent6 4 2 3 2 2" xfId="32161"/>
    <cellStyle name="20% - Accent6 4 2 3 2 3" xfId="50625"/>
    <cellStyle name="20% - Accent6 4 2 3 3" xfId="19353"/>
    <cellStyle name="20% - Accent6 4 2 3 3 2" xfId="38313"/>
    <cellStyle name="20% - Accent6 4 2 3 3 3" xfId="56777"/>
    <cellStyle name="20% - Accent6 4 2 3 4" xfId="26008"/>
    <cellStyle name="20% - Accent6 4 2 3 5" xfId="44472"/>
    <cellStyle name="20% - Accent6 4 2 4" xfId="10135"/>
    <cellStyle name="20% - Accent6 4 2 4 2" xfId="29095"/>
    <cellStyle name="20% - Accent6 4 2 4 3" xfId="47559"/>
    <cellStyle name="20% - Accent6 4 2 5" xfId="16287"/>
    <cellStyle name="20% - Accent6 4 2 5 2" xfId="35247"/>
    <cellStyle name="20% - Accent6 4 2 5 3" xfId="53711"/>
    <cellStyle name="20% - Accent6 4 2 6" xfId="22942"/>
    <cellStyle name="20% - Accent6 4 2 7" xfId="41406"/>
    <cellStyle name="20% - Accent6 4 3" xfId="4673"/>
    <cellStyle name="20% - Accent6 4 3 2" xfId="7774"/>
    <cellStyle name="20% - Accent6 4 3 2 2" xfId="13966"/>
    <cellStyle name="20% - Accent6 4 3 2 2 2" xfId="32926"/>
    <cellStyle name="20% - Accent6 4 3 2 2 3" xfId="51390"/>
    <cellStyle name="20% - Accent6 4 3 2 3" xfId="20118"/>
    <cellStyle name="20% - Accent6 4 3 2 3 2" xfId="39078"/>
    <cellStyle name="20% - Accent6 4 3 2 3 3" xfId="57542"/>
    <cellStyle name="20% - Accent6 4 3 2 4" xfId="26773"/>
    <cellStyle name="20% - Accent6 4 3 2 5" xfId="45237"/>
    <cellStyle name="20% - Accent6 4 3 3" xfId="10900"/>
    <cellStyle name="20% - Accent6 4 3 3 2" xfId="29860"/>
    <cellStyle name="20% - Accent6 4 3 3 3" xfId="48324"/>
    <cellStyle name="20% - Accent6 4 3 4" xfId="17052"/>
    <cellStyle name="20% - Accent6 4 3 4 2" xfId="36012"/>
    <cellStyle name="20% - Accent6 4 3 4 3" xfId="54476"/>
    <cellStyle name="20% - Accent6 4 3 5" xfId="23707"/>
    <cellStyle name="20% - Accent6 4 3 6" xfId="42171"/>
    <cellStyle name="20% - Accent6 4 4" xfId="6239"/>
    <cellStyle name="20% - Accent6 4 4 2" xfId="12432"/>
    <cellStyle name="20% - Accent6 4 4 2 2" xfId="31392"/>
    <cellStyle name="20% - Accent6 4 4 2 3" xfId="49856"/>
    <cellStyle name="20% - Accent6 4 4 3" xfId="18584"/>
    <cellStyle name="20% - Accent6 4 4 3 2" xfId="37544"/>
    <cellStyle name="20% - Accent6 4 4 3 3" xfId="56008"/>
    <cellStyle name="20% - Accent6 4 4 4" xfId="25239"/>
    <cellStyle name="20% - Accent6 4 4 5" xfId="43703"/>
    <cellStyle name="20% - Accent6 4 5" xfId="9366"/>
    <cellStyle name="20% - Accent6 4 5 2" xfId="28326"/>
    <cellStyle name="20% - Accent6 4 5 3" xfId="46790"/>
    <cellStyle name="20% - Accent6 4 6" xfId="15518"/>
    <cellStyle name="20% - Accent6 4 6 2" xfId="34478"/>
    <cellStyle name="20% - Accent6 4 6 3" xfId="52942"/>
    <cellStyle name="20% - Accent6 4 7" xfId="22173"/>
    <cellStyle name="20% - Accent6 4 8" xfId="40634"/>
    <cellStyle name="20% - Accent6 5" xfId="375"/>
    <cellStyle name="20% - Accent6 6" xfId="59102"/>
    <cellStyle name="40% - Accent1" xfId="59065" builtinId="31" customBuiltin="1"/>
    <cellStyle name="40% - Accent1 2" xfId="43"/>
    <cellStyle name="40% - Accent1 2 2" xfId="263"/>
    <cellStyle name="40% - Accent1 2 2 2" xfId="5459"/>
    <cellStyle name="40% - Accent1 2 2 2 2" xfId="8544"/>
    <cellStyle name="40% - Accent1 2 2 2 2 2" xfId="14736"/>
    <cellStyle name="40% - Accent1 2 2 2 2 2 2" xfId="33696"/>
    <cellStyle name="40% - Accent1 2 2 2 2 2 3" xfId="52160"/>
    <cellStyle name="40% - Accent1 2 2 2 2 3" xfId="20888"/>
    <cellStyle name="40% - Accent1 2 2 2 2 3 2" xfId="39848"/>
    <cellStyle name="40% - Accent1 2 2 2 2 3 3" xfId="58312"/>
    <cellStyle name="40% - Accent1 2 2 2 2 4" xfId="27543"/>
    <cellStyle name="40% - Accent1 2 2 2 2 5" xfId="46007"/>
    <cellStyle name="40% - Accent1 2 2 2 3" xfId="11670"/>
    <cellStyle name="40% - Accent1 2 2 2 3 2" xfId="30630"/>
    <cellStyle name="40% - Accent1 2 2 2 3 3" xfId="49094"/>
    <cellStyle name="40% - Accent1 2 2 2 4" xfId="17822"/>
    <cellStyle name="40% - Accent1 2 2 2 4 2" xfId="36782"/>
    <cellStyle name="40% - Accent1 2 2 2 4 3" xfId="55246"/>
    <cellStyle name="40% - Accent1 2 2 2 5" xfId="24477"/>
    <cellStyle name="40% - Accent1 2 2 2 6" xfId="42941"/>
    <cellStyle name="40% - Accent1 2 2 3" xfId="7009"/>
    <cellStyle name="40% - Accent1 2 2 3 2" xfId="13202"/>
    <cellStyle name="40% - Accent1 2 2 3 2 2" xfId="32162"/>
    <cellStyle name="40% - Accent1 2 2 3 2 3" xfId="50626"/>
    <cellStyle name="40% - Accent1 2 2 3 3" xfId="19354"/>
    <cellStyle name="40% - Accent1 2 2 3 3 2" xfId="38314"/>
    <cellStyle name="40% - Accent1 2 2 3 3 3" xfId="56778"/>
    <cellStyle name="40% - Accent1 2 2 3 4" xfId="26009"/>
    <cellStyle name="40% - Accent1 2 2 3 5" xfId="44473"/>
    <cellStyle name="40% - Accent1 2 2 4" xfId="10136"/>
    <cellStyle name="40% - Accent1 2 2 4 2" xfId="29096"/>
    <cellStyle name="40% - Accent1 2 2 4 3" xfId="47560"/>
    <cellStyle name="40% - Accent1 2 2 5" xfId="16288"/>
    <cellStyle name="40% - Accent1 2 2 5 2" xfId="35248"/>
    <cellStyle name="40% - Accent1 2 2 5 3" xfId="53712"/>
    <cellStyle name="40% - Accent1 2 2 6" xfId="22943"/>
    <cellStyle name="40% - Accent1 2 2 7" xfId="41407"/>
    <cellStyle name="40% - Accent1 2 3" xfId="4674"/>
    <cellStyle name="40% - Accent1 2 3 2" xfId="7775"/>
    <cellStyle name="40% - Accent1 2 3 2 2" xfId="13967"/>
    <cellStyle name="40% - Accent1 2 3 2 2 2" xfId="32927"/>
    <cellStyle name="40% - Accent1 2 3 2 2 3" xfId="51391"/>
    <cellStyle name="40% - Accent1 2 3 2 3" xfId="20119"/>
    <cellStyle name="40% - Accent1 2 3 2 3 2" xfId="39079"/>
    <cellStyle name="40% - Accent1 2 3 2 3 3" xfId="57543"/>
    <cellStyle name="40% - Accent1 2 3 2 4" xfId="26774"/>
    <cellStyle name="40% - Accent1 2 3 2 5" xfId="45238"/>
    <cellStyle name="40% - Accent1 2 3 3" xfId="10901"/>
    <cellStyle name="40% - Accent1 2 3 3 2" xfId="29861"/>
    <cellStyle name="40% - Accent1 2 3 3 3" xfId="48325"/>
    <cellStyle name="40% - Accent1 2 3 4" xfId="17053"/>
    <cellStyle name="40% - Accent1 2 3 4 2" xfId="36013"/>
    <cellStyle name="40% - Accent1 2 3 4 3" xfId="54477"/>
    <cellStyle name="40% - Accent1 2 3 5" xfId="23708"/>
    <cellStyle name="40% - Accent1 2 3 6" xfId="42172"/>
    <cellStyle name="40% - Accent1 2 4" xfId="6240"/>
    <cellStyle name="40% - Accent1 2 4 2" xfId="12433"/>
    <cellStyle name="40% - Accent1 2 4 2 2" xfId="31393"/>
    <cellStyle name="40% - Accent1 2 4 2 3" xfId="49857"/>
    <cellStyle name="40% - Accent1 2 4 3" xfId="18585"/>
    <cellStyle name="40% - Accent1 2 4 3 2" xfId="37545"/>
    <cellStyle name="40% - Accent1 2 4 3 3" xfId="56009"/>
    <cellStyle name="40% - Accent1 2 4 4" xfId="25240"/>
    <cellStyle name="40% - Accent1 2 4 5" xfId="43704"/>
    <cellStyle name="40% - Accent1 2 5" xfId="9367"/>
    <cellStyle name="40% - Accent1 2 5 2" xfId="28327"/>
    <cellStyle name="40% - Accent1 2 5 3" xfId="46791"/>
    <cellStyle name="40% - Accent1 2 6" xfId="15519"/>
    <cellStyle name="40% - Accent1 2 6 2" xfId="34479"/>
    <cellStyle name="40% - Accent1 2 6 3" xfId="52943"/>
    <cellStyle name="40% - Accent1 2 7" xfId="22049"/>
    <cellStyle name="40% - Accent1 2 8" xfId="22174"/>
    <cellStyle name="40% - Accent1 2 9" xfId="40635"/>
    <cellStyle name="40% - Accent1 3" xfId="44"/>
    <cellStyle name="40% - Accent1 3 2" xfId="264"/>
    <cellStyle name="40% - Accent1 3 2 2" xfId="5460"/>
    <cellStyle name="40% - Accent1 3 2 2 2" xfId="8545"/>
    <cellStyle name="40% - Accent1 3 2 2 2 2" xfId="14737"/>
    <cellStyle name="40% - Accent1 3 2 2 2 2 2" xfId="33697"/>
    <cellStyle name="40% - Accent1 3 2 2 2 2 3" xfId="52161"/>
    <cellStyle name="40% - Accent1 3 2 2 2 3" xfId="20889"/>
    <cellStyle name="40% - Accent1 3 2 2 2 3 2" xfId="39849"/>
    <cellStyle name="40% - Accent1 3 2 2 2 3 3" xfId="58313"/>
    <cellStyle name="40% - Accent1 3 2 2 2 4" xfId="27544"/>
    <cellStyle name="40% - Accent1 3 2 2 2 5" xfId="46008"/>
    <cellStyle name="40% - Accent1 3 2 2 3" xfId="11671"/>
    <cellStyle name="40% - Accent1 3 2 2 3 2" xfId="30631"/>
    <cellStyle name="40% - Accent1 3 2 2 3 3" xfId="49095"/>
    <cellStyle name="40% - Accent1 3 2 2 4" xfId="17823"/>
    <cellStyle name="40% - Accent1 3 2 2 4 2" xfId="36783"/>
    <cellStyle name="40% - Accent1 3 2 2 4 3" xfId="55247"/>
    <cellStyle name="40% - Accent1 3 2 2 5" xfId="24478"/>
    <cellStyle name="40% - Accent1 3 2 2 6" xfId="42942"/>
    <cellStyle name="40% - Accent1 3 2 3" xfId="7010"/>
    <cellStyle name="40% - Accent1 3 2 3 2" xfId="13203"/>
    <cellStyle name="40% - Accent1 3 2 3 2 2" xfId="32163"/>
    <cellStyle name="40% - Accent1 3 2 3 2 3" xfId="50627"/>
    <cellStyle name="40% - Accent1 3 2 3 3" xfId="19355"/>
    <cellStyle name="40% - Accent1 3 2 3 3 2" xfId="38315"/>
    <cellStyle name="40% - Accent1 3 2 3 3 3" xfId="56779"/>
    <cellStyle name="40% - Accent1 3 2 3 4" xfId="26010"/>
    <cellStyle name="40% - Accent1 3 2 3 5" xfId="44474"/>
    <cellStyle name="40% - Accent1 3 2 4" xfId="10137"/>
    <cellStyle name="40% - Accent1 3 2 4 2" xfId="29097"/>
    <cellStyle name="40% - Accent1 3 2 4 3" xfId="47561"/>
    <cellStyle name="40% - Accent1 3 2 5" xfId="16289"/>
    <cellStyle name="40% - Accent1 3 2 5 2" xfId="35249"/>
    <cellStyle name="40% - Accent1 3 2 5 3" xfId="53713"/>
    <cellStyle name="40% - Accent1 3 2 6" xfId="22944"/>
    <cellStyle name="40% - Accent1 3 2 7" xfId="41408"/>
    <cellStyle name="40% - Accent1 3 3" xfId="4675"/>
    <cellStyle name="40% - Accent1 3 3 2" xfId="7776"/>
    <cellStyle name="40% - Accent1 3 3 2 2" xfId="13968"/>
    <cellStyle name="40% - Accent1 3 3 2 2 2" xfId="32928"/>
    <cellStyle name="40% - Accent1 3 3 2 2 3" xfId="51392"/>
    <cellStyle name="40% - Accent1 3 3 2 3" xfId="20120"/>
    <cellStyle name="40% - Accent1 3 3 2 3 2" xfId="39080"/>
    <cellStyle name="40% - Accent1 3 3 2 3 3" xfId="57544"/>
    <cellStyle name="40% - Accent1 3 3 2 4" xfId="26775"/>
    <cellStyle name="40% - Accent1 3 3 2 5" xfId="45239"/>
    <cellStyle name="40% - Accent1 3 3 3" xfId="10902"/>
    <cellStyle name="40% - Accent1 3 3 3 2" xfId="29862"/>
    <cellStyle name="40% - Accent1 3 3 3 3" xfId="48326"/>
    <cellStyle name="40% - Accent1 3 3 4" xfId="17054"/>
    <cellStyle name="40% - Accent1 3 3 4 2" xfId="36014"/>
    <cellStyle name="40% - Accent1 3 3 4 3" xfId="54478"/>
    <cellStyle name="40% - Accent1 3 3 5" xfId="23709"/>
    <cellStyle name="40% - Accent1 3 3 6" xfId="42173"/>
    <cellStyle name="40% - Accent1 3 4" xfId="6241"/>
    <cellStyle name="40% - Accent1 3 4 2" xfId="12434"/>
    <cellStyle name="40% - Accent1 3 4 2 2" xfId="31394"/>
    <cellStyle name="40% - Accent1 3 4 2 3" xfId="49858"/>
    <cellStyle name="40% - Accent1 3 4 3" xfId="18586"/>
    <cellStyle name="40% - Accent1 3 4 3 2" xfId="37546"/>
    <cellStyle name="40% - Accent1 3 4 3 3" xfId="56010"/>
    <cellStyle name="40% - Accent1 3 4 4" xfId="25241"/>
    <cellStyle name="40% - Accent1 3 4 5" xfId="43705"/>
    <cellStyle name="40% - Accent1 3 5" xfId="9368"/>
    <cellStyle name="40% - Accent1 3 5 2" xfId="28328"/>
    <cellStyle name="40% - Accent1 3 5 3" xfId="46792"/>
    <cellStyle name="40% - Accent1 3 6" xfId="15520"/>
    <cellStyle name="40% - Accent1 3 6 2" xfId="34480"/>
    <cellStyle name="40% - Accent1 3 6 3" xfId="52944"/>
    <cellStyle name="40% - Accent1 3 7" xfId="22050"/>
    <cellStyle name="40% - Accent1 3 8" xfId="22175"/>
    <cellStyle name="40% - Accent1 3 9" xfId="40636"/>
    <cellStyle name="40% - Accent1 4" xfId="448"/>
    <cellStyle name="40% - Accent1 4 2" xfId="3858"/>
    <cellStyle name="40% - Accent1 4 2 2" xfId="5461"/>
    <cellStyle name="40% - Accent1 4 2 2 2" xfId="8546"/>
    <cellStyle name="40% - Accent1 4 2 2 2 2" xfId="14738"/>
    <cellStyle name="40% - Accent1 4 2 2 2 2 2" xfId="33698"/>
    <cellStyle name="40% - Accent1 4 2 2 2 2 3" xfId="52162"/>
    <cellStyle name="40% - Accent1 4 2 2 2 3" xfId="20890"/>
    <cellStyle name="40% - Accent1 4 2 2 2 3 2" xfId="39850"/>
    <cellStyle name="40% - Accent1 4 2 2 2 3 3" xfId="58314"/>
    <cellStyle name="40% - Accent1 4 2 2 2 4" xfId="27545"/>
    <cellStyle name="40% - Accent1 4 2 2 2 5" xfId="46009"/>
    <cellStyle name="40% - Accent1 4 2 2 3" xfId="11672"/>
    <cellStyle name="40% - Accent1 4 2 2 3 2" xfId="30632"/>
    <cellStyle name="40% - Accent1 4 2 2 3 3" xfId="49096"/>
    <cellStyle name="40% - Accent1 4 2 2 4" xfId="17824"/>
    <cellStyle name="40% - Accent1 4 2 2 4 2" xfId="36784"/>
    <cellStyle name="40% - Accent1 4 2 2 4 3" xfId="55248"/>
    <cellStyle name="40% - Accent1 4 2 2 5" xfId="24479"/>
    <cellStyle name="40% - Accent1 4 2 2 6" xfId="42943"/>
    <cellStyle name="40% - Accent1 4 2 3" xfId="7011"/>
    <cellStyle name="40% - Accent1 4 2 3 2" xfId="13204"/>
    <cellStyle name="40% - Accent1 4 2 3 2 2" xfId="32164"/>
    <cellStyle name="40% - Accent1 4 2 3 2 3" xfId="50628"/>
    <cellStyle name="40% - Accent1 4 2 3 3" xfId="19356"/>
    <cellStyle name="40% - Accent1 4 2 3 3 2" xfId="38316"/>
    <cellStyle name="40% - Accent1 4 2 3 3 3" xfId="56780"/>
    <cellStyle name="40% - Accent1 4 2 3 4" xfId="26011"/>
    <cellStyle name="40% - Accent1 4 2 3 5" xfId="44475"/>
    <cellStyle name="40% - Accent1 4 2 4" xfId="10138"/>
    <cellStyle name="40% - Accent1 4 2 4 2" xfId="29098"/>
    <cellStyle name="40% - Accent1 4 2 4 3" xfId="47562"/>
    <cellStyle name="40% - Accent1 4 2 5" xfId="16290"/>
    <cellStyle name="40% - Accent1 4 2 5 2" xfId="35250"/>
    <cellStyle name="40% - Accent1 4 2 5 3" xfId="53714"/>
    <cellStyle name="40% - Accent1 4 2 6" xfId="22945"/>
    <cellStyle name="40% - Accent1 4 2 7" xfId="41409"/>
    <cellStyle name="40% - Accent1 4 3" xfId="4676"/>
    <cellStyle name="40% - Accent1 4 3 2" xfId="7777"/>
    <cellStyle name="40% - Accent1 4 3 2 2" xfId="13969"/>
    <cellStyle name="40% - Accent1 4 3 2 2 2" xfId="32929"/>
    <cellStyle name="40% - Accent1 4 3 2 2 3" xfId="51393"/>
    <cellStyle name="40% - Accent1 4 3 2 3" xfId="20121"/>
    <cellStyle name="40% - Accent1 4 3 2 3 2" xfId="39081"/>
    <cellStyle name="40% - Accent1 4 3 2 3 3" xfId="57545"/>
    <cellStyle name="40% - Accent1 4 3 2 4" xfId="26776"/>
    <cellStyle name="40% - Accent1 4 3 2 5" xfId="45240"/>
    <cellStyle name="40% - Accent1 4 3 3" xfId="10903"/>
    <cellStyle name="40% - Accent1 4 3 3 2" xfId="29863"/>
    <cellStyle name="40% - Accent1 4 3 3 3" xfId="48327"/>
    <cellStyle name="40% - Accent1 4 3 4" xfId="17055"/>
    <cellStyle name="40% - Accent1 4 3 4 2" xfId="36015"/>
    <cellStyle name="40% - Accent1 4 3 4 3" xfId="54479"/>
    <cellStyle name="40% - Accent1 4 3 5" xfId="23710"/>
    <cellStyle name="40% - Accent1 4 3 6" xfId="42174"/>
    <cellStyle name="40% - Accent1 4 4" xfId="6242"/>
    <cellStyle name="40% - Accent1 4 4 2" xfId="12435"/>
    <cellStyle name="40% - Accent1 4 4 2 2" xfId="31395"/>
    <cellStyle name="40% - Accent1 4 4 2 3" xfId="49859"/>
    <cellStyle name="40% - Accent1 4 4 3" xfId="18587"/>
    <cellStyle name="40% - Accent1 4 4 3 2" xfId="37547"/>
    <cellStyle name="40% - Accent1 4 4 3 3" xfId="56011"/>
    <cellStyle name="40% - Accent1 4 4 4" xfId="25242"/>
    <cellStyle name="40% - Accent1 4 4 5" xfId="43706"/>
    <cellStyle name="40% - Accent1 4 5" xfId="9369"/>
    <cellStyle name="40% - Accent1 4 5 2" xfId="28329"/>
    <cellStyle name="40% - Accent1 4 5 3" xfId="46793"/>
    <cellStyle name="40% - Accent1 4 6" xfId="15521"/>
    <cellStyle name="40% - Accent1 4 6 2" xfId="34481"/>
    <cellStyle name="40% - Accent1 4 6 3" xfId="52945"/>
    <cellStyle name="40% - Accent1 4 7" xfId="22176"/>
    <cellStyle name="40% - Accent1 4 8" xfId="40637"/>
    <cellStyle name="40% - Accent1 5" xfId="444"/>
    <cellStyle name="40% - Accent1 5 2" xfId="3859"/>
    <cellStyle name="40% - Accent1 5 2 2" xfId="5462"/>
    <cellStyle name="40% - Accent1 5 2 2 2" xfId="8547"/>
    <cellStyle name="40% - Accent1 5 2 2 2 2" xfId="14739"/>
    <cellStyle name="40% - Accent1 5 2 2 2 2 2" xfId="33699"/>
    <cellStyle name="40% - Accent1 5 2 2 2 2 3" xfId="52163"/>
    <cellStyle name="40% - Accent1 5 2 2 2 3" xfId="20891"/>
    <cellStyle name="40% - Accent1 5 2 2 2 3 2" xfId="39851"/>
    <cellStyle name="40% - Accent1 5 2 2 2 3 3" xfId="58315"/>
    <cellStyle name="40% - Accent1 5 2 2 2 4" xfId="27546"/>
    <cellStyle name="40% - Accent1 5 2 2 2 5" xfId="46010"/>
    <cellStyle name="40% - Accent1 5 2 2 3" xfId="11673"/>
    <cellStyle name="40% - Accent1 5 2 2 3 2" xfId="30633"/>
    <cellStyle name="40% - Accent1 5 2 2 3 3" xfId="49097"/>
    <cellStyle name="40% - Accent1 5 2 2 4" xfId="17825"/>
    <cellStyle name="40% - Accent1 5 2 2 4 2" xfId="36785"/>
    <cellStyle name="40% - Accent1 5 2 2 4 3" xfId="55249"/>
    <cellStyle name="40% - Accent1 5 2 2 5" xfId="24480"/>
    <cellStyle name="40% - Accent1 5 2 2 6" xfId="42944"/>
    <cellStyle name="40% - Accent1 5 2 3" xfId="7012"/>
    <cellStyle name="40% - Accent1 5 2 3 2" xfId="13205"/>
    <cellStyle name="40% - Accent1 5 2 3 2 2" xfId="32165"/>
    <cellStyle name="40% - Accent1 5 2 3 2 3" xfId="50629"/>
    <cellStyle name="40% - Accent1 5 2 3 3" xfId="19357"/>
    <cellStyle name="40% - Accent1 5 2 3 3 2" xfId="38317"/>
    <cellStyle name="40% - Accent1 5 2 3 3 3" xfId="56781"/>
    <cellStyle name="40% - Accent1 5 2 3 4" xfId="26012"/>
    <cellStyle name="40% - Accent1 5 2 3 5" xfId="44476"/>
    <cellStyle name="40% - Accent1 5 2 4" xfId="10139"/>
    <cellStyle name="40% - Accent1 5 2 4 2" xfId="29099"/>
    <cellStyle name="40% - Accent1 5 2 4 3" xfId="47563"/>
    <cellStyle name="40% - Accent1 5 2 5" xfId="16291"/>
    <cellStyle name="40% - Accent1 5 2 5 2" xfId="35251"/>
    <cellStyle name="40% - Accent1 5 2 5 3" xfId="53715"/>
    <cellStyle name="40% - Accent1 5 2 6" xfId="22946"/>
    <cellStyle name="40% - Accent1 5 2 7" xfId="41410"/>
    <cellStyle name="40% - Accent1 5 3" xfId="4677"/>
    <cellStyle name="40% - Accent1 5 3 2" xfId="7778"/>
    <cellStyle name="40% - Accent1 5 3 2 2" xfId="13970"/>
    <cellStyle name="40% - Accent1 5 3 2 2 2" xfId="32930"/>
    <cellStyle name="40% - Accent1 5 3 2 2 3" xfId="51394"/>
    <cellStyle name="40% - Accent1 5 3 2 3" xfId="20122"/>
    <cellStyle name="40% - Accent1 5 3 2 3 2" xfId="39082"/>
    <cellStyle name="40% - Accent1 5 3 2 3 3" xfId="57546"/>
    <cellStyle name="40% - Accent1 5 3 2 4" xfId="26777"/>
    <cellStyle name="40% - Accent1 5 3 2 5" xfId="45241"/>
    <cellStyle name="40% - Accent1 5 3 3" xfId="10904"/>
    <cellStyle name="40% - Accent1 5 3 3 2" xfId="29864"/>
    <cellStyle name="40% - Accent1 5 3 3 3" xfId="48328"/>
    <cellStyle name="40% - Accent1 5 3 4" xfId="17056"/>
    <cellStyle name="40% - Accent1 5 3 4 2" xfId="36016"/>
    <cellStyle name="40% - Accent1 5 3 4 3" xfId="54480"/>
    <cellStyle name="40% - Accent1 5 3 5" xfId="23711"/>
    <cellStyle name="40% - Accent1 5 3 6" xfId="42175"/>
    <cellStyle name="40% - Accent1 5 4" xfId="6243"/>
    <cellStyle name="40% - Accent1 5 4 2" xfId="12436"/>
    <cellStyle name="40% - Accent1 5 4 2 2" xfId="31396"/>
    <cellStyle name="40% - Accent1 5 4 2 3" xfId="49860"/>
    <cellStyle name="40% - Accent1 5 4 3" xfId="18588"/>
    <cellStyle name="40% - Accent1 5 4 3 2" xfId="37548"/>
    <cellStyle name="40% - Accent1 5 4 3 3" xfId="56012"/>
    <cellStyle name="40% - Accent1 5 4 4" xfId="25243"/>
    <cellStyle name="40% - Accent1 5 4 5" xfId="43707"/>
    <cellStyle name="40% - Accent1 5 5" xfId="9370"/>
    <cellStyle name="40% - Accent1 5 5 2" xfId="28330"/>
    <cellStyle name="40% - Accent1 5 5 3" xfId="46794"/>
    <cellStyle name="40% - Accent1 5 6" xfId="15522"/>
    <cellStyle name="40% - Accent1 5 6 2" xfId="34482"/>
    <cellStyle name="40% - Accent1 5 6 3" xfId="52946"/>
    <cellStyle name="40% - Accent1 5 7" xfId="22177"/>
    <cellStyle name="40% - Accent1 5 8" xfId="40638"/>
    <cellStyle name="40% - Accent1 6" xfId="450"/>
    <cellStyle name="40% - Accent1 7" xfId="59093"/>
    <cellStyle name="40% - Accent2" xfId="59069" builtinId="35" customBuiltin="1"/>
    <cellStyle name="40% - Accent2 2" xfId="45"/>
    <cellStyle name="40% - Accent2 2 2" xfId="265"/>
    <cellStyle name="40% - Accent2 2 2 2" xfId="5463"/>
    <cellStyle name="40% - Accent2 2 2 2 2" xfId="8548"/>
    <cellStyle name="40% - Accent2 2 2 2 2 2" xfId="14740"/>
    <cellStyle name="40% - Accent2 2 2 2 2 2 2" xfId="33700"/>
    <cellStyle name="40% - Accent2 2 2 2 2 2 3" xfId="52164"/>
    <cellStyle name="40% - Accent2 2 2 2 2 3" xfId="20892"/>
    <cellStyle name="40% - Accent2 2 2 2 2 3 2" xfId="39852"/>
    <cellStyle name="40% - Accent2 2 2 2 2 3 3" xfId="58316"/>
    <cellStyle name="40% - Accent2 2 2 2 2 4" xfId="27547"/>
    <cellStyle name="40% - Accent2 2 2 2 2 5" xfId="46011"/>
    <cellStyle name="40% - Accent2 2 2 2 3" xfId="11674"/>
    <cellStyle name="40% - Accent2 2 2 2 3 2" xfId="30634"/>
    <cellStyle name="40% - Accent2 2 2 2 3 3" xfId="49098"/>
    <cellStyle name="40% - Accent2 2 2 2 4" xfId="17826"/>
    <cellStyle name="40% - Accent2 2 2 2 4 2" xfId="36786"/>
    <cellStyle name="40% - Accent2 2 2 2 4 3" xfId="55250"/>
    <cellStyle name="40% - Accent2 2 2 2 5" xfId="24481"/>
    <cellStyle name="40% - Accent2 2 2 2 6" xfId="42945"/>
    <cellStyle name="40% - Accent2 2 2 3" xfId="7013"/>
    <cellStyle name="40% - Accent2 2 2 3 2" xfId="13206"/>
    <cellStyle name="40% - Accent2 2 2 3 2 2" xfId="32166"/>
    <cellStyle name="40% - Accent2 2 2 3 2 3" xfId="50630"/>
    <cellStyle name="40% - Accent2 2 2 3 3" xfId="19358"/>
    <cellStyle name="40% - Accent2 2 2 3 3 2" xfId="38318"/>
    <cellStyle name="40% - Accent2 2 2 3 3 3" xfId="56782"/>
    <cellStyle name="40% - Accent2 2 2 3 4" xfId="26013"/>
    <cellStyle name="40% - Accent2 2 2 3 5" xfId="44477"/>
    <cellStyle name="40% - Accent2 2 2 4" xfId="10140"/>
    <cellStyle name="40% - Accent2 2 2 4 2" xfId="29100"/>
    <cellStyle name="40% - Accent2 2 2 4 3" xfId="47564"/>
    <cellStyle name="40% - Accent2 2 2 5" xfId="16292"/>
    <cellStyle name="40% - Accent2 2 2 5 2" xfId="35252"/>
    <cellStyle name="40% - Accent2 2 2 5 3" xfId="53716"/>
    <cellStyle name="40% - Accent2 2 2 6" xfId="22947"/>
    <cellStyle name="40% - Accent2 2 2 7" xfId="41411"/>
    <cellStyle name="40% - Accent2 2 3" xfId="4678"/>
    <cellStyle name="40% - Accent2 2 3 2" xfId="7779"/>
    <cellStyle name="40% - Accent2 2 3 2 2" xfId="13971"/>
    <cellStyle name="40% - Accent2 2 3 2 2 2" xfId="32931"/>
    <cellStyle name="40% - Accent2 2 3 2 2 3" xfId="51395"/>
    <cellStyle name="40% - Accent2 2 3 2 3" xfId="20123"/>
    <cellStyle name="40% - Accent2 2 3 2 3 2" xfId="39083"/>
    <cellStyle name="40% - Accent2 2 3 2 3 3" xfId="57547"/>
    <cellStyle name="40% - Accent2 2 3 2 4" xfId="26778"/>
    <cellStyle name="40% - Accent2 2 3 2 5" xfId="45242"/>
    <cellStyle name="40% - Accent2 2 3 3" xfId="10905"/>
    <cellStyle name="40% - Accent2 2 3 3 2" xfId="29865"/>
    <cellStyle name="40% - Accent2 2 3 3 3" xfId="48329"/>
    <cellStyle name="40% - Accent2 2 3 4" xfId="17057"/>
    <cellStyle name="40% - Accent2 2 3 4 2" xfId="36017"/>
    <cellStyle name="40% - Accent2 2 3 4 3" xfId="54481"/>
    <cellStyle name="40% - Accent2 2 3 5" xfId="23712"/>
    <cellStyle name="40% - Accent2 2 3 6" xfId="42176"/>
    <cellStyle name="40% - Accent2 2 4" xfId="6244"/>
    <cellStyle name="40% - Accent2 2 4 2" xfId="12437"/>
    <cellStyle name="40% - Accent2 2 4 2 2" xfId="31397"/>
    <cellStyle name="40% - Accent2 2 4 2 3" xfId="49861"/>
    <cellStyle name="40% - Accent2 2 4 3" xfId="18589"/>
    <cellStyle name="40% - Accent2 2 4 3 2" xfId="37549"/>
    <cellStyle name="40% - Accent2 2 4 3 3" xfId="56013"/>
    <cellStyle name="40% - Accent2 2 4 4" xfId="25244"/>
    <cellStyle name="40% - Accent2 2 4 5" xfId="43708"/>
    <cellStyle name="40% - Accent2 2 5" xfId="9371"/>
    <cellStyle name="40% - Accent2 2 5 2" xfId="28331"/>
    <cellStyle name="40% - Accent2 2 5 3" xfId="46795"/>
    <cellStyle name="40% - Accent2 2 6" xfId="15523"/>
    <cellStyle name="40% - Accent2 2 6 2" xfId="34483"/>
    <cellStyle name="40% - Accent2 2 6 3" xfId="52947"/>
    <cellStyle name="40% - Accent2 2 7" xfId="22051"/>
    <cellStyle name="40% - Accent2 2 8" xfId="22178"/>
    <cellStyle name="40% - Accent2 2 9" xfId="40639"/>
    <cellStyle name="40% - Accent2 3" xfId="46"/>
    <cellStyle name="40% - Accent2 3 2" xfId="266"/>
    <cellStyle name="40% - Accent2 3 2 2" xfId="5464"/>
    <cellStyle name="40% - Accent2 3 2 2 2" xfId="8549"/>
    <cellStyle name="40% - Accent2 3 2 2 2 2" xfId="14741"/>
    <cellStyle name="40% - Accent2 3 2 2 2 2 2" xfId="33701"/>
    <cellStyle name="40% - Accent2 3 2 2 2 2 3" xfId="52165"/>
    <cellStyle name="40% - Accent2 3 2 2 2 3" xfId="20893"/>
    <cellStyle name="40% - Accent2 3 2 2 2 3 2" xfId="39853"/>
    <cellStyle name="40% - Accent2 3 2 2 2 3 3" xfId="58317"/>
    <cellStyle name="40% - Accent2 3 2 2 2 4" xfId="27548"/>
    <cellStyle name="40% - Accent2 3 2 2 2 5" xfId="46012"/>
    <cellStyle name="40% - Accent2 3 2 2 3" xfId="11675"/>
    <cellStyle name="40% - Accent2 3 2 2 3 2" xfId="30635"/>
    <cellStyle name="40% - Accent2 3 2 2 3 3" xfId="49099"/>
    <cellStyle name="40% - Accent2 3 2 2 4" xfId="17827"/>
    <cellStyle name="40% - Accent2 3 2 2 4 2" xfId="36787"/>
    <cellStyle name="40% - Accent2 3 2 2 4 3" xfId="55251"/>
    <cellStyle name="40% - Accent2 3 2 2 5" xfId="24482"/>
    <cellStyle name="40% - Accent2 3 2 2 6" xfId="42946"/>
    <cellStyle name="40% - Accent2 3 2 3" xfId="7014"/>
    <cellStyle name="40% - Accent2 3 2 3 2" xfId="13207"/>
    <cellStyle name="40% - Accent2 3 2 3 2 2" xfId="32167"/>
    <cellStyle name="40% - Accent2 3 2 3 2 3" xfId="50631"/>
    <cellStyle name="40% - Accent2 3 2 3 3" xfId="19359"/>
    <cellStyle name="40% - Accent2 3 2 3 3 2" xfId="38319"/>
    <cellStyle name="40% - Accent2 3 2 3 3 3" xfId="56783"/>
    <cellStyle name="40% - Accent2 3 2 3 4" xfId="26014"/>
    <cellStyle name="40% - Accent2 3 2 3 5" xfId="44478"/>
    <cellStyle name="40% - Accent2 3 2 4" xfId="10141"/>
    <cellStyle name="40% - Accent2 3 2 4 2" xfId="29101"/>
    <cellStyle name="40% - Accent2 3 2 4 3" xfId="47565"/>
    <cellStyle name="40% - Accent2 3 2 5" xfId="16293"/>
    <cellStyle name="40% - Accent2 3 2 5 2" xfId="35253"/>
    <cellStyle name="40% - Accent2 3 2 5 3" xfId="53717"/>
    <cellStyle name="40% - Accent2 3 2 6" xfId="22948"/>
    <cellStyle name="40% - Accent2 3 2 7" xfId="41412"/>
    <cellStyle name="40% - Accent2 3 3" xfId="4679"/>
    <cellStyle name="40% - Accent2 3 3 2" xfId="7780"/>
    <cellStyle name="40% - Accent2 3 3 2 2" xfId="13972"/>
    <cellStyle name="40% - Accent2 3 3 2 2 2" xfId="32932"/>
    <cellStyle name="40% - Accent2 3 3 2 2 3" xfId="51396"/>
    <cellStyle name="40% - Accent2 3 3 2 3" xfId="20124"/>
    <cellStyle name="40% - Accent2 3 3 2 3 2" xfId="39084"/>
    <cellStyle name="40% - Accent2 3 3 2 3 3" xfId="57548"/>
    <cellStyle name="40% - Accent2 3 3 2 4" xfId="26779"/>
    <cellStyle name="40% - Accent2 3 3 2 5" xfId="45243"/>
    <cellStyle name="40% - Accent2 3 3 3" xfId="10906"/>
    <cellStyle name="40% - Accent2 3 3 3 2" xfId="29866"/>
    <cellStyle name="40% - Accent2 3 3 3 3" xfId="48330"/>
    <cellStyle name="40% - Accent2 3 3 4" xfId="17058"/>
    <cellStyle name="40% - Accent2 3 3 4 2" xfId="36018"/>
    <cellStyle name="40% - Accent2 3 3 4 3" xfId="54482"/>
    <cellStyle name="40% - Accent2 3 3 5" xfId="23713"/>
    <cellStyle name="40% - Accent2 3 3 6" xfId="42177"/>
    <cellStyle name="40% - Accent2 3 4" xfId="6245"/>
    <cellStyle name="40% - Accent2 3 4 2" xfId="12438"/>
    <cellStyle name="40% - Accent2 3 4 2 2" xfId="31398"/>
    <cellStyle name="40% - Accent2 3 4 2 3" xfId="49862"/>
    <cellStyle name="40% - Accent2 3 4 3" xfId="18590"/>
    <cellStyle name="40% - Accent2 3 4 3 2" xfId="37550"/>
    <cellStyle name="40% - Accent2 3 4 3 3" xfId="56014"/>
    <cellStyle name="40% - Accent2 3 4 4" xfId="25245"/>
    <cellStyle name="40% - Accent2 3 4 5" xfId="43709"/>
    <cellStyle name="40% - Accent2 3 5" xfId="9372"/>
    <cellStyle name="40% - Accent2 3 5 2" xfId="28332"/>
    <cellStyle name="40% - Accent2 3 5 3" xfId="46796"/>
    <cellStyle name="40% - Accent2 3 6" xfId="15524"/>
    <cellStyle name="40% - Accent2 3 6 2" xfId="34484"/>
    <cellStyle name="40% - Accent2 3 6 3" xfId="52948"/>
    <cellStyle name="40% - Accent2 3 7" xfId="22052"/>
    <cellStyle name="40% - Accent2 3 8" xfId="22179"/>
    <cellStyle name="40% - Accent2 3 9" xfId="40640"/>
    <cellStyle name="40% - Accent2 4" xfId="468"/>
    <cellStyle name="40% - Accent2 4 2" xfId="3860"/>
    <cellStyle name="40% - Accent2 4 2 2" xfId="5465"/>
    <cellStyle name="40% - Accent2 4 2 2 2" xfId="8550"/>
    <cellStyle name="40% - Accent2 4 2 2 2 2" xfId="14742"/>
    <cellStyle name="40% - Accent2 4 2 2 2 2 2" xfId="33702"/>
    <cellStyle name="40% - Accent2 4 2 2 2 2 3" xfId="52166"/>
    <cellStyle name="40% - Accent2 4 2 2 2 3" xfId="20894"/>
    <cellStyle name="40% - Accent2 4 2 2 2 3 2" xfId="39854"/>
    <cellStyle name="40% - Accent2 4 2 2 2 3 3" xfId="58318"/>
    <cellStyle name="40% - Accent2 4 2 2 2 4" xfId="27549"/>
    <cellStyle name="40% - Accent2 4 2 2 2 5" xfId="46013"/>
    <cellStyle name="40% - Accent2 4 2 2 3" xfId="11676"/>
    <cellStyle name="40% - Accent2 4 2 2 3 2" xfId="30636"/>
    <cellStyle name="40% - Accent2 4 2 2 3 3" xfId="49100"/>
    <cellStyle name="40% - Accent2 4 2 2 4" xfId="17828"/>
    <cellStyle name="40% - Accent2 4 2 2 4 2" xfId="36788"/>
    <cellStyle name="40% - Accent2 4 2 2 4 3" xfId="55252"/>
    <cellStyle name="40% - Accent2 4 2 2 5" xfId="24483"/>
    <cellStyle name="40% - Accent2 4 2 2 6" xfId="42947"/>
    <cellStyle name="40% - Accent2 4 2 3" xfId="7015"/>
    <cellStyle name="40% - Accent2 4 2 3 2" xfId="13208"/>
    <cellStyle name="40% - Accent2 4 2 3 2 2" xfId="32168"/>
    <cellStyle name="40% - Accent2 4 2 3 2 3" xfId="50632"/>
    <cellStyle name="40% - Accent2 4 2 3 3" xfId="19360"/>
    <cellStyle name="40% - Accent2 4 2 3 3 2" xfId="38320"/>
    <cellStyle name="40% - Accent2 4 2 3 3 3" xfId="56784"/>
    <cellStyle name="40% - Accent2 4 2 3 4" xfId="26015"/>
    <cellStyle name="40% - Accent2 4 2 3 5" xfId="44479"/>
    <cellStyle name="40% - Accent2 4 2 4" xfId="10142"/>
    <cellStyle name="40% - Accent2 4 2 4 2" xfId="29102"/>
    <cellStyle name="40% - Accent2 4 2 4 3" xfId="47566"/>
    <cellStyle name="40% - Accent2 4 2 5" xfId="16294"/>
    <cellStyle name="40% - Accent2 4 2 5 2" xfId="35254"/>
    <cellStyle name="40% - Accent2 4 2 5 3" xfId="53718"/>
    <cellStyle name="40% - Accent2 4 2 6" xfId="22949"/>
    <cellStyle name="40% - Accent2 4 2 7" xfId="41413"/>
    <cellStyle name="40% - Accent2 4 3" xfId="4680"/>
    <cellStyle name="40% - Accent2 4 3 2" xfId="7781"/>
    <cellStyle name="40% - Accent2 4 3 2 2" xfId="13973"/>
    <cellStyle name="40% - Accent2 4 3 2 2 2" xfId="32933"/>
    <cellStyle name="40% - Accent2 4 3 2 2 3" xfId="51397"/>
    <cellStyle name="40% - Accent2 4 3 2 3" xfId="20125"/>
    <cellStyle name="40% - Accent2 4 3 2 3 2" xfId="39085"/>
    <cellStyle name="40% - Accent2 4 3 2 3 3" xfId="57549"/>
    <cellStyle name="40% - Accent2 4 3 2 4" xfId="26780"/>
    <cellStyle name="40% - Accent2 4 3 2 5" xfId="45244"/>
    <cellStyle name="40% - Accent2 4 3 3" xfId="10907"/>
    <cellStyle name="40% - Accent2 4 3 3 2" xfId="29867"/>
    <cellStyle name="40% - Accent2 4 3 3 3" xfId="48331"/>
    <cellStyle name="40% - Accent2 4 3 4" xfId="17059"/>
    <cellStyle name="40% - Accent2 4 3 4 2" xfId="36019"/>
    <cellStyle name="40% - Accent2 4 3 4 3" xfId="54483"/>
    <cellStyle name="40% - Accent2 4 3 5" xfId="23714"/>
    <cellStyle name="40% - Accent2 4 3 6" xfId="42178"/>
    <cellStyle name="40% - Accent2 4 4" xfId="6246"/>
    <cellStyle name="40% - Accent2 4 4 2" xfId="12439"/>
    <cellStyle name="40% - Accent2 4 4 2 2" xfId="31399"/>
    <cellStyle name="40% - Accent2 4 4 2 3" xfId="49863"/>
    <cellStyle name="40% - Accent2 4 4 3" xfId="18591"/>
    <cellStyle name="40% - Accent2 4 4 3 2" xfId="37551"/>
    <cellStyle name="40% - Accent2 4 4 3 3" xfId="56015"/>
    <cellStyle name="40% - Accent2 4 4 4" xfId="25246"/>
    <cellStyle name="40% - Accent2 4 4 5" xfId="43710"/>
    <cellStyle name="40% - Accent2 4 5" xfId="9373"/>
    <cellStyle name="40% - Accent2 4 5 2" xfId="28333"/>
    <cellStyle name="40% - Accent2 4 5 3" xfId="46797"/>
    <cellStyle name="40% - Accent2 4 6" xfId="15525"/>
    <cellStyle name="40% - Accent2 4 6 2" xfId="34485"/>
    <cellStyle name="40% - Accent2 4 6 3" xfId="52949"/>
    <cellStyle name="40% - Accent2 4 7" xfId="22180"/>
    <cellStyle name="40% - Accent2 4 8" xfId="40641"/>
    <cellStyle name="40% - Accent2 5" xfId="298"/>
    <cellStyle name="40% - Accent2 6" xfId="59095"/>
    <cellStyle name="40% - Accent3" xfId="59073" builtinId="39" customBuiltin="1"/>
    <cellStyle name="40% - Accent3 2" xfId="47"/>
    <cellStyle name="40% - Accent3 2 2" xfId="267"/>
    <cellStyle name="40% - Accent3 2 2 2" xfId="5466"/>
    <cellStyle name="40% - Accent3 2 2 2 2" xfId="8551"/>
    <cellStyle name="40% - Accent3 2 2 2 2 2" xfId="14743"/>
    <cellStyle name="40% - Accent3 2 2 2 2 2 2" xfId="33703"/>
    <cellStyle name="40% - Accent3 2 2 2 2 2 3" xfId="52167"/>
    <cellStyle name="40% - Accent3 2 2 2 2 3" xfId="20895"/>
    <cellStyle name="40% - Accent3 2 2 2 2 3 2" xfId="39855"/>
    <cellStyle name="40% - Accent3 2 2 2 2 3 3" xfId="58319"/>
    <cellStyle name="40% - Accent3 2 2 2 2 4" xfId="27550"/>
    <cellStyle name="40% - Accent3 2 2 2 2 5" xfId="46014"/>
    <cellStyle name="40% - Accent3 2 2 2 3" xfId="11677"/>
    <cellStyle name="40% - Accent3 2 2 2 3 2" xfId="30637"/>
    <cellStyle name="40% - Accent3 2 2 2 3 3" xfId="49101"/>
    <cellStyle name="40% - Accent3 2 2 2 4" xfId="17829"/>
    <cellStyle name="40% - Accent3 2 2 2 4 2" xfId="36789"/>
    <cellStyle name="40% - Accent3 2 2 2 4 3" xfId="55253"/>
    <cellStyle name="40% - Accent3 2 2 2 5" xfId="24484"/>
    <cellStyle name="40% - Accent3 2 2 2 6" xfId="42948"/>
    <cellStyle name="40% - Accent3 2 2 3" xfId="7016"/>
    <cellStyle name="40% - Accent3 2 2 3 2" xfId="13209"/>
    <cellStyle name="40% - Accent3 2 2 3 2 2" xfId="32169"/>
    <cellStyle name="40% - Accent3 2 2 3 2 3" xfId="50633"/>
    <cellStyle name="40% - Accent3 2 2 3 3" xfId="19361"/>
    <cellStyle name="40% - Accent3 2 2 3 3 2" xfId="38321"/>
    <cellStyle name="40% - Accent3 2 2 3 3 3" xfId="56785"/>
    <cellStyle name="40% - Accent3 2 2 3 4" xfId="26016"/>
    <cellStyle name="40% - Accent3 2 2 3 5" xfId="44480"/>
    <cellStyle name="40% - Accent3 2 2 4" xfId="10143"/>
    <cellStyle name="40% - Accent3 2 2 4 2" xfId="29103"/>
    <cellStyle name="40% - Accent3 2 2 4 3" xfId="47567"/>
    <cellStyle name="40% - Accent3 2 2 5" xfId="16295"/>
    <cellStyle name="40% - Accent3 2 2 5 2" xfId="35255"/>
    <cellStyle name="40% - Accent3 2 2 5 3" xfId="53719"/>
    <cellStyle name="40% - Accent3 2 2 6" xfId="22950"/>
    <cellStyle name="40% - Accent3 2 2 7" xfId="41414"/>
    <cellStyle name="40% - Accent3 2 3" xfId="4681"/>
    <cellStyle name="40% - Accent3 2 3 2" xfId="7782"/>
    <cellStyle name="40% - Accent3 2 3 2 2" xfId="13974"/>
    <cellStyle name="40% - Accent3 2 3 2 2 2" xfId="32934"/>
    <cellStyle name="40% - Accent3 2 3 2 2 3" xfId="51398"/>
    <cellStyle name="40% - Accent3 2 3 2 3" xfId="20126"/>
    <cellStyle name="40% - Accent3 2 3 2 3 2" xfId="39086"/>
    <cellStyle name="40% - Accent3 2 3 2 3 3" xfId="57550"/>
    <cellStyle name="40% - Accent3 2 3 2 4" xfId="26781"/>
    <cellStyle name="40% - Accent3 2 3 2 5" xfId="45245"/>
    <cellStyle name="40% - Accent3 2 3 3" xfId="10908"/>
    <cellStyle name="40% - Accent3 2 3 3 2" xfId="29868"/>
    <cellStyle name="40% - Accent3 2 3 3 3" xfId="48332"/>
    <cellStyle name="40% - Accent3 2 3 4" xfId="17060"/>
    <cellStyle name="40% - Accent3 2 3 4 2" xfId="36020"/>
    <cellStyle name="40% - Accent3 2 3 4 3" xfId="54484"/>
    <cellStyle name="40% - Accent3 2 3 5" xfId="23715"/>
    <cellStyle name="40% - Accent3 2 3 6" xfId="42179"/>
    <cellStyle name="40% - Accent3 2 4" xfId="6247"/>
    <cellStyle name="40% - Accent3 2 4 2" xfId="12440"/>
    <cellStyle name="40% - Accent3 2 4 2 2" xfId="31400"/>
    <cellStyle name="40% - Accent3 2 4 2 3" xfId="49864"/>
    <cellStyle name="40% - Accent3 2 4 3" xfId="18592"/>
    <cellStyle name="40% - Accent3 2 4 3 2" xfId="37552"/>
    <cellStyle name="40% - Accent3 2 4 3 3" xfId="56016"/>
    <cellStyle name="40% - Accent3 2 4 4" xfId="25247"/>
    <cellStyle name="40% - Accent3 2 4 5" xfId="43711"/>
    <cellStyle name="40% - Accent3 2 5" xfId="9374"/>
    <cellStyle name="40% - Accent3 2 5 2" xfId="28334"/>
    <cellStyle name="40% - Accent3 2 5 3" xfId="46798"/>
    <cellStyle name="40% - Accent3 2 6" xfId="15526"/>
    <cellStyle name="40% - Accent3 2 6 2" xfId="34486"/>
    <cellStyle name="40% - Accent3 2 6 3" xfId="52950"/>
    <cellStyle name="40% - Accent3 2 7" xfId="22053"/>
    <cellStyle name="40% - Accent3 2 8" xfId="22181"/>
    <cellStyle name="40% - Accent3 2 9" xfId="40642"/>
    <cellStyle name="40% - Accent3 3" xfId="48"/>
    <cellStyle name="40% - Accent3 3 2" xfId="268"/>
    <cellStyle name="40% - Accent3 3 2 2" xfId="5467"/>
    <cellStyle name="40% - Accent3 3 2 2 2" xfId="8552"/>
    <cellStyle name="40% - Accent3 3 2 2 2 2" xfId="14744"/>
    <cellStyle name="40% - Accent3 3 2 2 2 2 2" xfId="33704"/>
    <cellStyle name="40% - Accent3 3 2 2 2 2 3" xfId="52168"/>
    <cellStyle name="40% - Accent3 3 2 2 2 3" xfId="20896"/>
    <cellStyle name="40% - Accent3 3 2 2 2 3 2" xfId="39856"/>
    <cellStyle name="40% - Accent3 3 2 2 2 3 3" xfId="58320"/>
    <cellStyle name="40% - Accent3 3 2 2 2 4" xfId="27551"/>
    <cellStyle name="40% - Accent3 3 2 2 2 5" xfId="46015"/>
    <cellStyle name="40% - Accent3 3 2 2 3" xfId="11678"/>
    <cellStyle name="40% - Accent3 3 2 2 3 2" xfId="30638"/>
    <cellStyle name="40% - Accent3 3 2 2 3 3" xfId="49102"/>
    <cellStyle name="40% - Accent3 3 2 2 4" xfId="17830"/>
    <cellStyle name="40% - Accent3 3 2 2 4 2" xfId="36790"/>
    <cellStyle name="40% - Accent3 3 2 2 4 3" xfId="55254"/>
    <cellStyle name="40% - Accent3 3 2 2 5" xfId="24485"/>
    <cellStyle name="40% - Accent3 3 2 2 6" xfId="42949"/>
    <cellStyle name="40% - Accent3 3 2 3" xfId="7017"/>
    <cellStyle name="40% - Accent3 3 2 3 2" xfId="13210"/>
    <cellStyle name="40% - Accent3 3 2 3 2 2" xfId="32170"/>
    <cellStyle name="40% - Accent3 3 2 3 2 3" xfId="50634"/>
    <cellStyle name="40% - Accent3 3 2 3 3" xfId="19362"/>
    <cellStyle name="40% - Accent3 3 2 3 3 2" xfId="38322"/>
    <cellStyle name="40% - Accent3 3 2 3 3 3" xfId="56786"/>
    <cellStyle name="40% - Accent3 3 2 3 4" xfId="26017"/>
    <cellStyle name="40% - Accent3 3 2 3 5" xfId="44481"/>
    <cellStyle name="40% - Accent3 3 2 4" xfId="10144"/>
    <cellStyle name="40% - Accent3 3 2 4 2" xfId="29104"/>
    <cellStyle name="40% - Accent3 3 2 4 3" xfId="47568"/>
    <cellStyle name="40% - Accent3 3 2 5" xfId="16296"/>
    <cellStyle name="40% - Accent3 3 2 5 2" xfId="35256"/>
    <cellStyle name="40% - Accent3 3 2 5 3" xfId="53720"/>
    <cellStyle name="40% - Accent3 3 2 6" xfId="22951"/>
    <cellStyle name="40% - Accent3 3 2 7" xfId="41415"/>
    <cellStyle name="40% - Accent3 3 3" xfId="4682"/>
    <cellStyle name="40% - Accent3 3 3 2" xfId="7783"/>
    <cellStyle name="40% - Accent3 3 3 2 2" xfId="13975"/>
    <cellStyle name="40% - Accent3 3 3 2 2 2" xfId="32935"/>
    <cellStyle name="40% - Accent3 3 3 2 2 3" xfId="51399"/>
    <cellStyle name="40% - Accent3 3 3 2 3" xfId="20127"/>
    <cellStyle name="40% - Accent3 3 3 2 3 2" xfId="39087"/>
    <cellStyle name="40% - Accent3 3 3 2 3 3" xfId="57551"/>
    <cellStyle name="40% - Accent3 3 3 2 4" xfId="26782"/>
    <cellStyle name="40% - Accent3 3 3 2 5" xfId="45246"/>
    <cellStyle name="40% - Accent3 3 3 3" xfId="10909"/>
    <cellStyle name="40% - Accent3 3 3 3 2" xfId="29869"/>
    <cellStyle name="40% - Accent3 3 3 3 3" xfId="48333"/>
    <cellStyle name="40% - Accent3 3 3 4" xfId="17061"/>
    <cellStyle name="40% - Accent3 3 3 4 2" xfId="36021"/>
    <cellStyle name="40% - Accent3 3 3 4 3" xfId="54485"/>
    <cellStyle name="40% - Accent3 3 3 5" xfId="23716"/>
    <cellStyle name="40% - Accent3 3 3 6" xfId="42180"/>
    <cellStyle name="40% - Accent3 3 4" xfId="6248"/>
    <cellStyle name="40% - Accent3 3 4 2" xfId="12441"/>
    <cellStyle name="40% - Accent3 3 4 2 2" xfId="31401"/>
    <cellStyle name="40% - Accent3 3 4 2 3" xfId="49865"/>
    <cellStyle name="40% - Accent3 3 4 3" xfId="18593"/>
    <cellStyle name="40% - Accent3 3 4 3 2" xfId="37553"/>
    <cellStyle name="40% - Accent3 3 4 3 3" xfId="56017"/>
    <cellStyle name="40% - Accent3 3 4 4" xfId="25248"/>
    <cellStyle name="40% - Accent3 3 4 5" xfId="43712"/>
    <cellStyle name="40% - Accent3 3 5" xfId="9375"/>
    <cellStyle name="40% - Accent3 3 5 2" xfId="28335"/>
    <cellStyle name="40% - Accent3 3 5 3" xfId="46799"/>
    <cellStyle name="40% - Accent3 3 6" xfId="15527"/>
    <cellStyle name="40% - Accent3 3 6 2" xfId="34487"/>
    <cellStyle name="40% - Accent3 3 6 3" xfId="52951"/>
    <cellStyle name="40% - Accent3 3 7" xfId="22054"/>
    <cellStyle name="40% - Accent3 3 8" xfId="22182"/>
    <cellStyle name="40% - Accent3 3 9" xfId="40643"/>
    <cellStyle name="40% - Accent3 4" xfId="484"/>
    <cellStyle name="40% - Accent3 4 2" xfId="3861"/>
    <cellStyle name="40% - Accent3 4 2 2" xfId="5468"/>
    <cellStyle name="40% - Accent3 4 2 2 2" xfId="8553"/>
    <cellStyle name="40% - Accent3 4 2 2 2 2" xfId="14745"/>
    <cellStyle name="40% - Accent3 4 2 2 2 2 2" xfId="33705"/>
    <cellStyle name="40% - Accent3 4 2 2 2 2 3" xfId="52169"/>
    <cellStyle name="40% - Accent3 4 2 2 2 3" xfId="20897"/>
    <cellStyle name="40% - Accent3 4 2 2 2 3 2" xfId="39857"/>
    <cellStyle name="40% - Accent3 4 2 2 2 3 3" xfId="58321"/>
    <cellStyle name="40% - Accent3 4 2 2 2 4" xfId="27552"/>
    <cellStyle name="40% - Accent3 4 2 2 2 5" xfId="46016"/>
    <cellStyle name="40% - Accent3 4 2 2 3" xfId="11679"/>
    <cellStyle name="40% - Accent3 4 2 2 3 2" xfId="30639"/>
    <cellStyle name="40% - Accent3 4 2 2 3 3" xfId="49103"/>
    <cellStyle name="40% - Accent3 4 2 2 4" xfId="17831"/>
    <cellStyle name="40% - Accent3 4 2 2 4 2" xfId="36791"/>
    <cellStyle name="40% - Accent3 4 2 2 4 3" xfId="55255"/>
    <cellStyle name="40% - Accent3 4 2 2 5" xfId="24486"/>
    <cellStyle name="40% - Accent3 4 2 2 6" xfId="42950"/>
    <cellStyle name="40% - Accent3 4 2 3" xfId="7018"/>
    <cellStyle name="40% - Accent3 4 2 3 2" xfId="13211"/>
    <cellStyle name="40% - Accent3 4 2 3 2 2" xfId="32171"/>
    <cellStyle name="40% - Accent3 4 2 3 2 3" xfId="50635"/>
    <cellStyle name="40% - Accent3 4 2 3 3" xfId="19363"/>
    <cellStyle name="40% - Accent3 4 2 3 3 2" xfId="38323"/>
    <cellStyle name="40% - Accent3 4 2 3 3 3" xfId="56787"/>
    <cellStyle name="40% - Accent3 4 2 3 4" xfId="26018"/>
    <cellStyle name="40% - Accent3 4 2 3 5" xfId="44482"/>
    <cellStyle name="40% - Accent3 4 2 4" xfId="10145"/>
    <cellStyle name="40% - Accent3 4 2 4 2" xfId="29105"/>
    <cellStyle name="40% - Accent3 4 2 4 3" xfId="47569"/>
    <cellStyle name="40% - Accent3 4 2 5" xfId="16297"/>
    <cellStyle name="40% - Accent3 4 2 5 2" xfId="35257"/>
    <cellStyle name="40% - Accent3 4 2 5 3" xfId="53721"/>
    <cellStyle name="40% - Accent3 4 2 6" xfId="22952"/>
    <cellStyle name="40% - Accent3 4 2 7" xfId="41416"/>
    <cellStyle name="40% - Accent3 4 3" xfId="4683"/>
    <cellStyle name="40% - Accent3 4 3 2" xfId="7784"/>
    <cellStyle name="40% - Accent3 4 3 2 2" xfId="13976"/>
    <cellStyle name="40% - Accent3 4 3 2 2 2" xfId="32936"/>
    <cellStyle name="40% - Accent3 4 3 2 2 3" xfId="51400"/>
    <cellStyle name="40% - Accent3 4 3 2 3" xfId="20128"/>
    <cellStyle name="40% - Accent3 4 3 2 3 2" xfId="39088"/>
    <cellStyle name="40% - Accent3 4 3 2 3 3" xfId="57552"/>
    <cellStyle name="40% - Accent3 4 3 2 4" xfId="26783"/>
    <cellStyle name="40% - Accent3 4 3 2 5" xfId="45247"/>
    <cellStyle name="40% - Accent3 4 3 3" xfId="10910"/>
    <cellStyle name="40% - Accent3 4 3 3 2" xfId="29870"/>
    <cellStyle name="40% - Accent3 4 3 3 3" xfId="48334"/>
    <cellStyle name="40% - Accent3 4 3 4" xfId="17062"/>
    <cellStyle name="40% - Accent3 4 3 4 2" xfId="36022"/>
    <cellStyle name="40% - Accent3 4 3 4 3" xfId="54486"/>
    <cellStyle name="40% - Accent3 4 3 5" xfId="23717"/>
    <cellStyle name="40% - Accent3 4 3 6" xfId="42181"/>
    <cellStyle name="40% - Accent3 4 4" xfId="6249"/>
    <cellStyle name="40% - Accent3 4 4 2" xfId="12442"/>
    <cellStyle name="40% - Accent3 4 4 2 2" xfId="31402"/>
    <cellStyle name="40% - Accent3 4 4 2 3" xfId="49866"/>
    <cellStyle name="40% - Accent3 4 4 3" xfId="18594"/>
    <cellStyle name="40% - Accent3 4 4 3 2" xfId="37554"/>
    <cellStyle name="40% - Accent3 4 4 3 3" xfId="56018"/>
    <cellStyle name="40% - Accent3 4 4 4" xfId="25249"/>
    <cellStyle name="40% - Accent3 4 4 5" xfId="43713"/>
    <cellStyle name="40% - Accent3 4 5" xfId="9376"/>
    <cellStyle name="40% - Accent3 4 5 2" xfId="28336"/>
    <cellStyle name="40% - Accent3 4 5 3" xfId="46800"/>
    <cellStyle name="40% - Accent3 4 6" xfId="15528"/>
    <cellStyle name="40% - Accent3 4 6 2" xfId="34488"/>
    <cellStyle name="40% - Accent3 4 6 3" xfId="52952"/>
    <cellStyle name="40% - Accent3 4 7" xfId="22183"/>
    <cellStyle name="40% - Accent3 4 8" xfId="40644"/>
    <cellStyle name="40% - Accent3 5" xfId="485"/>
    <cellStyle name="40% - Accent3 5 2" xfId="3862"/>
    <cellStyle name="40% - Accent3 5 2 2" xfId="5469"/>
    <cellStyle name="40% - Accent3 5 2 2 2" xfId="8554"/>
    <cellStyle name="40% - Accent3 5 2 2 2 2" xfId="14746"/>
    <cellStyle name="40% - Accent3 5 2 2 2 2 2" xfId="33706"/>
    <cellStyle name="40% - Accent3 5 2 2 2 2 3" xfId="52170"/>
    <cellStyle name="40% - Accent3 5 2 2 2 3" xfId="20898"/>
    <cellStyle name="40% - Accent3 5 2 2 2 3 2" xfId="39858"/>
    <cellStyle name="40% - Accent3 5 2 2 2 3 3" xfId="58322"/>
    <cellStyle name="40% - Accent3 5 2 2 2 4" xfId="27553"/>
    <cellStyle name="40% - Accent3 5 2 2 2 5" xfId="46017"/>
    <cellStyle name="40% - Accent3 5 2 2 3" xfId="11680"/>
    <cellStyle name="40% - Accent3 5 2 2 3 2" xfId="30640"/>
    <cellStyle name="40% - Accent3 5 2 2 3 3" xfId="49104"/>
    <cellStyle name="40% - Accent3 5 2 2 4" xfId="17832"/>
    <cellStyle name="40% - Accent3 5 2 2 4 2" xfId="36792"/>
    <cellStyle name="40% - Accent3 5 2 2 4 3" xfId="55256"/>
    <cellStyle name="40% - Accent3 5 2 2 5" xfId="24487"/>
    <cellStyle name="40% - Accent3 5 2 2 6" xfId="42951"/>
    <cellStyle name="40% - Accent3 5 2 3" xfId="7019"/>
    <cellStyle name="40% - Accent3 5 2 3 2" xfId="13212"/>
    <cellStyle name="40% - Accent3 5 2 3 2 2" xfId="32172"/>
    <cellStyle name="40% - Accent3 5 2 3 2 3" xfId="50636"/>
    <cellStyle name="40% - Accent3 5 2 3 3" xfId="19364"/>
    <cellStyle name="40% - Accent3 5 2 3 3 2" xfId="38324"/>
    <cellStyle name="40% - Accent3 5 2 3 3 3" xfId="56788"/>
    <cellStyle name="40% - Accent3 5 2 3 4" xfId="26019"/>
    <cellStyle name="40% - Accent3 5 2 3 5" xfId="44483"/>
    <cellStyle name="40% - Accent3 5 2 4" xfId="10146"/>
    <cellStyle name="40% - Accent3 5 2 4 2" xfId="29106"/>
    <cellStyle name="40% - Accent3 5 2 4 3" xfId="47570"/>
    <cellStyle name="40% - Accent3 5 2 5" xfId="16298"/>
    <cellStyle name="40% - Accent3 5 2 5 2" xfId="35258"/>
    <cellStyle name="40% - Accent3 5 2 5 3" xfId="53722"/>
    <cellStyle name="40% - Accent3 5 2 6" xfId="22953"/>
    <cellStyle name="40% - Accent3 5 2 7" xfId="41417"/>
    <cellStyle name="40% - Accent3 5 3" xfId="4684"/>
    <cellStyle name="40% - Accent3 5 3 2" xfId="7785"/>
    <cellStyle name="40% - Accent3 5 3 2 2" xfId="13977"/>
    <cellStyle name="40% - Accent3 5 3 2 2 2" xfId="32937"/>
    <cellStyle name="40% - Accent3 5 3 2 2 3" xfId="51401"/>
    <cellStyle name="40% - Accent3 5 3 2 3" xfId="20129"/>
    <cellStyle name="40% - Accent3 5 3 2 3 2" xfId="39089"/>
    <cellStyle name="40% - Accent3 5 3 2 3 3" xfId="57553"/>
    <cellStyle name="40% - Accent3 5 3 2 4" xfId="26784"/>
    <cellStyle name="40% - Accent3 5 3 2 5" xfId="45248"/>
    <cellStyle name="40% - Accent3 5 3 3" xfId="10911"/>
    <cellStyle name="40% - Accent3 5 3 3 2" xfId="29871"/>
    <cellStyle name="40% - Accent3 5 3 3 3" xfId="48335"/>
    <cellStyle name="40% - Accent3 5 3 4" xfId="17063"/>
    <cellStyle name="40% - Accent3 5 3 4 2" xfId="36023"/>
    <cellStyle name="40% - Accent3 5 3 4 3" xfId="54487"/>
    <cellStyle name="40% - Accent3 5 3 5" xfId="23718"/>
    <cellStyle name="40% - Accent3 5 3 6" xfId="42182"/>
    <cellStyle name="40% - Accent3 5 4" xfId="6250"/>
    <cellStyle name="40% - Accent3 5 4 2" xfId="12443"/>
    <cellStyle name="40% - Accent3 5 4 2 2" xfId="31403"/>
    <cellStyle name="40% - Accent3 5 4 2 3" xfId="49867"/>
    <cellStyle name="40% - Accent3 5 4 3" xfId="18595"/>
    <cellStyle name="40% - Accent3 5 4 3 2" xfId="37555"/>
    <cellStyle name="40% - Accent3 5 4 3 3" xfId="56019"/>
    <cellStyle name="40% - Accent3 5 4 4" xfId="25250"/>
    <cellStyle name="40% - Accent3 5 4 5" xfId="43714"/>
    <cellStyle name="40% - Accent3 5 5" xfId="9377"/>
    <cellStyle name="40% - Accent3 5 5 2" xfId="28337"/>
    <cellStyle name="40% - Accent3 5 5 3" xfId="46801"/>
    <cellStyle name="40% - Accent3 5 6" xfId="15529"/>
    <cellStyle name="40% - Accent3 5 6 2" xfId="34489"/>
    <cellStyle name="40% - Accent3 5 6 3" xfId="52953"/>
    <cellStyle name="40% - Accent3 5 7" xfId="22184"/>
    <cellStyle name="40% - Accent3 5 8" xfId="40645"/>
    <cellStyle name="40% - Accent3 6" xfId="486"/>
    <cellStyle name="40% - Accent3 7" xfId="59097"/>
    <cellStyle name="40% - Accent4" xfId="59077" builtinId="43" customBuiltin="1"/>
    <cellStyle name="40% - Accent4 2" xfId="49"/>
    <cellStyle name="40% - Accent4 2 2" xfId="269"/>
    <cellStyle name="40% - Accent4 2 2 2" xfId="5470"/>
    <cellStyle name="40% - Accent4 2 2 2 2" xfId="8555"/>
    <cellStyle name="40% - Accent4 2 2 2 2 2" xfId="14747"/>
    <cellStyle name="40% - Accent4 2 2 2 2 2 2" xfId="33707"/>
    <cellStyle name="40% - Accent4 2 2 2 2 2 3" xfId="52171"/>
    <cellStyle name="40% - Accent4 2 2 2 2 3" xfId="20899"/>
    <cellStyle name="40% - Accent4 2 2 2 2 3 2" xfId="39859"/>
    <cellStyle name="40% - Accent4 2 2 2 2 3 3" xfId="58323"/>
    <cellStyle name="40% - Accent4 2 2 2 2 4" xfId="27554"/>
    <cellStyle name="40% - Accent4 2 2 2 2 5" xfId="46018"/>
    <cellStyle name="40% - Accent4 2 2 2 3" xfId="11681"/>
    <cellStyle name="40% - Accent4 2 2 2 3 2" xfId="30641"/>
    <cellStyle name="40% - Accent4 2 2 2 3 3" xfId="49105"/>
    <cellStyle name="40% - Accent4 2 2 2 4" xfId="17833"/>
    <cellStyle name="40% - Accent4 2 2 2 4 2" xfId="36793"/>
    <cellStyle name="40% - Accent4 2 2 2 4 3" xfId="55257"/>
    <cellStyle name="40% - Accent4 2 2 2 5" xfId="24488"/>
    <cellStyle name="40% - Accent4 2 2 2 6" xfId="42952"/>
    <cellStyle name="40% - Accent4 2 2 3" xfId="7020"/>
    <cellStyle name="40% - Accent4 2 2 3 2" xfId="13213"/>
    <cellStyle name="40% - Accent4 2 2 3 2 2" xfId="32173"/>
    <cellStyle name="40% - Accent4 2 2 3 2 3" xfId="50637"/>
    <cellStyle name="40% - Accent4 2 2 3 3" xfId="19365"/>
    <cellStyle name="40% - Accent4 2 2 3 3 2" xfId="38325"/>
    <cellStyle name="40% - Accent4 2 2 3 3 3" xfId="56789"/>
    <cellStyle name="40% - Accent4 2 2 3 4" xfId="26020"/>
    <cellStyle name="40% - Accent4 2 2 3 5" xfId="44484"/>
    <cellStyle name="40% - Accent4 2 2 4" xfId="10147"/>
    <cellStyle name="40% - Accent4 2 2 4 2" xfId="29107"/>
    <cellStyle name="40% - Accent4 2 2 4 3" xfId="47571"/>
    <cellStyle name="40% - Accent4 2 2 5" xfId="16299"/>
    <cellStyle name="40% - Accent4 2 2 5 2" xfId="35259"/>
    <cellStyle name="40% - Accent4 2 2 5 3" xfId="53723"/>
    <cellStyle name="40% - Accent4 2 2 6" xfId="22954"/>
    <cellStyle name="40% - Accent4 2 2 7" xfId="41418"/>
    <cellStyle name="40% - Accent4 2 3" xfId="4685"/>
    <cellStyle name="40% - Accent4 2 3 2" xfId="7786"/>
    <cellStyle name="40% - Accent4 2 3 2 2" xfId="13978"/>
    <cellStyle name="40% - Accent4 2 3 2 2 2" xfId="32938"/>
    <cellStyle name="40% - Accent4 2 3 2 2 3" xfId="51402"/>
    <cellStyle name="40% - Accent4 2 3 2 3" xfId="20130"/>
    <cellStyle name="40% - Accent4 2 3 2 3 2" xfId="39090"/>
    <cellStyle name="40% - Accent4 2 3 2 3 3" xfId="57554"/>
    <cellStyle name="40% - Accent4 2 3 2 4" xfId="26785"/>
    <cellStyle name="40% - Accent4 2 3 2 5" xfId="45249"/>
    <cellStyle name="40% - Accent4 2 3 3" xfId="10912"/>
    <cellStyle name="40% - Accent4 2 3 3 2" xfId="29872"/>
    <cellStyle name="40% - Accent4 2 3 3 3" xfId="48336"/>
    <cellStyle name="40% - Accent4 2 3 4" xfId="17064"/>
    <cellStyle name="40% - Accent4 2 3 4 2" xfId="36024"/>
    <cellStyle name="40% - Accent4 2 3 4 3" xfId="54488"/>
    <cellStyle name="40% - Accent4 2 3 5" xfId="23719"/>
    <cellStyle name="40% - Accent4 2 3 6" xfId="42183"/>
    <cellStyle name="40% - Accent4 2 4" xfId="6251"/>
    <cellStyle name="40% - Accent4 2 4 2" xfId="12444"/>
    <cellStyle name="40% - Accent4 2 4 2 2" xfId="31404"/>
    <cellStyle name="40% - Accent4 2 4 2 3" xfId="49868"/>
    <cellStyle name="40% - Accent4 2 4 3" xfId="18596"/>
    <cellStyle name="40% - Accent4 2 4 3 2" xfId="37556"/>
    <cellStyle name="40% - Accent4 2 4 3 3" xfId="56020"/>
    <cellStyle name="40% - Accent4 2 4 4" xfId="25251"/>
    <cellStyle name="40% - Accent4 2 4 5" xfId="43715"/>
    <cellStyle name="40% - Accent4 2 5" xfId="9378"/>
    <cellStyle name="40% - Accent4 2 5 2" xfId="28338"/>
    <cellStyle name="40% - Accent4 2 5 3" xfId="46802"/>
    <cellStyle name="40% - Accent4 2 6" xfId="15530"/>
    <cellStyle name="40% - Accent4 2 6 2" xfId="34490"/>
    <cellStyle name="40% - Accent4 2 6 3" xfId="52954"/>
    <cellStyle name="40% - Accent4 2 7" xfId="22055"/>
    <cellStyle name="40% - Accent4 2 8" xfId="22185"/>
    <cellStyle name="40% - Accent4 2 9" xfId="40646"/>
    <cellStyle name="40% - Accent4 3" xfId="50"/>
    <cellStyle name="40% - Accent4 3 2" xfId="270"/>
    <cellStyle name="40% - Accent4 3 2 2" xfId="5471"/>
    <cellStyle name="40% - Accent4 3 2 2 2" xfId="8556"/>
    <cellStyle name="40% - Accent4 3 2 2 2 2" xfId="14748"/>
    <cellStyle name="40% - Accent4 3 2 2 2 2 2" xfId="33708"/>
    <cellStyle name="40% - Accent4 3 2 2 2 2 3" xfId="52172"/>
    <cellStyle name="40% - Accent4 3 2 2 2 3" xfId="20900"/>
    <cellStyle name="40% - Accent4 3 2 2 2 3 2" xfId="39860"/>
    <cellStyle name="40% - Accent4 3 2 2 2 3 3" xfId="58324"/>
    <cellStyle name="40% - Accent4 3 2 2 2 4" xfId="27555"/>
    <cellStyle name="40% - Accent4 3 2 2 2 5" xfId="46019"/>
    <cellStyle name="40% - Accent4 3 2 2 3" xfId="11682"/>
    <cellStyle name="40% - Accent4 3 2 2 3 2" xfId="30642"/>
    <cellStyle name="40% - Accent4 3 2 2 3 3" xfId="49106"/>
    <cellStyle name="40% - Accent4 3 2 2 4" xfId="17834"/>
    <cellStyle name="40% - Accent4 3 2 2 4 2" xfId="36794"/>
    <cellStyle name="40% - Accent4 3 2 2 4 3" xfId="55258"/>
    <cellStyle name="40% - Accent4 3 2 2 5" xfId="24489"/>
    <cellStyle name="40% - Accent4 3 2 2 6" xfId="42953"/>
    <cellStyle name="40% - Accent4 3 2 3" xfId="7021"/>
    <cellStyle name="40% - Accent4 3 2 3 2" xfId="13214"/>
    <cellStyle name="40% - Accent4 3 2 3 2 2" xfId="32174"/>
    <cellStyle name="40% - Accent4 3 2 3 2 3" xfId="50638"/>
    <cellStyle name="40% - Accent4 3 2 3 3" xfId="19366"/>
    <cellStyle name="40% - Accent4 3 2 3 3 2" xfId="38326"/>
    <cellStyle name="40% - Accent4 3 2 3 3 3" xfId="56790"/>
    <cellStyle name="40% - Accent4 3 2 3 4" xfId="26021"/>
    <cellStyle name="40% - Accent4 3 2 3 5" xfId="44485"/>
    <cellStyle name="40% - Accent4 3 2 4" xfId="10148"/>
    <cellStyle name="40% - Accent4 3 2 4 2" xfId="29108"/>
    <cellStyle name="40% - Accent4 3 2 4 3" xfId="47572"/>
    <cellStyle name="40% - Accent4 3 2 5" xfId="16300"/>
    <cellStyle name="40% - Accent4 3 2 5 2" xfId="35260"/>
    <cellStyle name="40% - Accent4 3 2 5 3" xfId="53724"/>
    <cellStyle name="40% - Accent4 3 2 6" xfId="22955"/>
    <cellStyle name="40% - Accent4 3 2 7" xfId="41419"/>
    <cellStyle name="40% - Accent4 3 3" xfId="4686"/>
    <cellStyle name="40% - Accent4 3 3 2" xfId="7787"/>
    <cellStyle name="40% - Accent4 3 3 2 2" xfId="13979"/>
    <cellStyle name="40% - Accent4 3 3 2 2 2" xfId="32939"/>
    <cellStyle name="40% - Accent4 3 3 2 2 3" xfId="51403"/>
    <cellStyle name="40% - Accent4 3 3 2 3" xfId="20131"/>
    <cellStyle name="40% - Accent4 3 3 2 3 2" xfId="39091"/>
    <cellStyle name="40% - Accent4 3 3 2 3 3" xfId="57555"/>
    <cellStyle name="40% - Accent4 3 3 2 4" xfId="26786"/>
    <cellStyle name="40% - Accent4 3 3 2 5" xfId="45250"/>
    <cellStyle name="40% - Accent4 3 3 3" xfId="10913"/>
    <cellStyle name="40% - Accent4 3 3 3 2" xfId="29873"/>
    <cellStyle name="40% - Accent4 3 3 3 3" xfId="48337"/>
    <cellStyle name="40% - Accent4 3 3 4" xfId="17065"/>
    <cellStyle name="40% - Accent4 3 3 4 2" xfId="36025"/>
    <cellStyle name="40% - Accent4 3 3 4 3" xfId="54489"/>
    <cellStyle name="40% - Accent4 3 3 5" xfId="23720"/>
    <cellStyle name="40% - Accent4 3 3 6" xfId="42184"/>
    <cellStyle name="40% - Accent4 3 4" xfId="6252"/>
    <cellStyle name="40% - Accent4 3 4 2" xfId="12445"/>
    <cellStyle name="40% - Accent4 3 4 2 2" xfId="31405"/>
    <cellStyle name="40% - Accent4 3 4 2 3" xfId="49869"/>
    <cellStyle name="40% - Accent4 3 4 3" xfId="18597"/>
    <cellStyle name="40% - Accent4 3 4 3 2" xfId="37557"/>
    <cellStyle name="40% - Accent4 3 4 3 3" xfId="56021"/>
    <cellStyle name="40% - Accent4 3 4 4" xfId="25252"/>
    <cellStyle name="40% - Accent4 3 4 5" xfId="43716"/>
    <cellStyle name="40% - Accent4 3 5" xfId="9379"/>
    <cellStyle name="40% - Accent4 3 5 2" xfId="28339"/>
    <cellStyle name="40% - Accent4 3 5 3" xfId="46803"/>
    <cellStyle name="40% - Accent4 3 6" xfId="15531"/>
    <cellStyle name="40% - Accent4 3 6 2" xfId="34491"/>
    <cellStyle name="40% - Accent4 3 6 3" xfId="52955"/>
    <cellStyle name="40% - Accent4 3 7" xfId="22056"/>
    <cellStyle name="40% - Accent4 3 8" xfId="22186"/>
    <cellStyle name="40% - Accent4 3 9" xfId="40647"/>
    <cellStyle name="40% - Accent4 4" xfId="487"/>
    <cellStyle name="40% - Accent4 4 2" xfId="3863"/>
    <cellStyle name="40% - Accent4 4 2 2" xfId="5472"/>
    <cellStyle name="40% - Accent4 4 2 2 2" xfId="8557"/>
    <cellStyle name="40% - Accent4 4 2 2 2 2" xfId="14749"/>
    <cellStyle name="40% - Accent4 4 2 2 2 2 2" xfId="33709"/>
    <cellStyle name="40% - Accent4 4 2 2 2 2 3" xfId="52173"/>
    <cellStyle name="40% - Accent4 4 2 2 2 3" xfId="20901"/>
    <cellStyle name="40% - Accent4 4 2 2 2 3 2" xfId="39861"/>
    <cellStyle name="40% - Accent4 4 2 2 2 3 3" xfId="58325"/>
    <cellStyle name="40% - Accent4 4 2 2 2 4" xfId="27556"/>
    <cellStyle name="40% - Accent4 4 2 2 2 5" xfId="46020"/>
    <cellStyle name="40% - Accent4 4 2 2 3" xfId="11683"/>
    <cellStyle name="40% - Accent4 4 2 2 3 2" xfId="30643"/>
    <cellStyle name="40% - Accent4 4 2 2 3 3" xfId="49107"/>
    <cellStyle name="40% - Accent4 4 2 2 4" xfId="17835"/>
    <cellStyle name="40% - Accent4 4 2 2 4 2" xfId="36795"/>
    <cellStyle name="40% - Accent4 4 2 2 4 3" xfId="55259"/>
    <cellStyle name="40% - Accent4 4 2 2 5" xfId="24490"/>
    <cellStyle name="40% - Accent4 4 2 2 6" xfId="42954"/>
    <cellStyle name="40% - Accent4 4 2 3" xfId="7022"/>
    <cellStyle name="40% - Accent4 4 2 3 2" xfId="13215"/>
    <cellStyle name="40% - Accent4 4 2 3 2 2" xfId="32175"/>
    <cellStyle name="40% - Accent4 4 2 3 2 3" xfId="50639"/>
    <cellStyle name="40% - Accent4 4 2 3 3" xfId="19367"/>
    <cellStyle name="40% - Accent4 4 2 3 3 2" xfId="38327"/>
    <cellStyle name="40% - Accent4 4 2 3 3 3" xfId="56791"/>
    <cellStyle name="40% - Accent4 4 2 3 4" xfId="26022"/>
    <cellStyle name="40% - Accent4 4 2 3 5" xfId="44486"/>
    <cellStyle name="40% - Accent4 4 2 4" xfId="10149"/>
    <cellStyle name="40% - Accent4 4 2 4 2" xfId="29109"/>
    <cellStyle name="40% - Accent4 4 2 4 3" xfId="47573"/>
    <cellStyle name="40% - Accent4 4 2 5" xfId="16301"/>
    <cellStyle name="40% - Accent4 4 2 5 2" xfId="35261"/>
    <cellStyle name="40% - Accent4 4 2 5 3" xfId="53725"/>
    <cellStyle name="40% - Accent4 4 2 6" xfId="22956"/>
    <cellStyle name="40% - Accent4 4 2 7" xfId="41420"/>
    <cellStyle name="40% - Accent4 4 3" xfId="4687"/>
    <cellStyle name="40% - Accent4 4 3 2" xfId="7788"/>
    <cellStyle name="40% - Accent4 4 3 2 2" xfId="13980"/>
    <cellStyle name="40% - Accent4 4 3 2 2 2" xfId="32940"/>
    <cellStyle name="40% - Accent4 4 3 2 2 3" xfId="51404"/>
    <cellStyle name="40% - Accent4 4 3 2 3" xfId="20132"/>
    <cellStyle name="40% - Accent4 4 3 2 3 2" xfId="39092"/>
    <cellStyle name="40% - Accent4 4 3 2 3 3" xfId="57556"/>
    <cellStyle name="40% - Accent4 4 3 2 4" xfId="26787"/>
    <cellStyle name="40% - Accent4 4 3 2 5" xfId="45251"/>
    <cellStyle name="40% - Accent4 4 3 3" xfId="10914"/>
    <cellStyle name="40% - Accent4 4 3 3 2" xfId="29874"/>
    <cellStyle name="40% - Accent4 4 3 3 3" xfId="48338"/>
    <cellStyle name="40% - Accent4 4 3 4" xfId="17066"/>
    <cellStyle name="40% - Accent4 4 3 4 2" xfId="36026"/>
    <cellStyle name="40% - Accent4 4 3 4 3" xfId="54490"/>
    <cellStyle name="40% - Accent4 4 3 5" xfId="23721"/>
    <cellStyle name="40% - Accent4 4 3 6" xfId="42185"/>
    <cellStyle name="40% - Accent4 4 4" xfId="6253"/>
    <cellStyle name="40% - Accent4 4 4 2" xfId="12446"/>
    <cellStyle name="40% - Accent4 4 4 2 2" xfId="31406"/>
    <cellStyle name="40% - Accent4 4 4 2 3" xfId="49870"/>
    <cellStyle name="40% - Accent4 4 4 3" xfId="18598"/>
    <cellStyle name="40% - Accent4 4 4 3 2" xfId="37558"/>
    <cellStyle name="40% - Accent4 4 4 3 3" xfId="56022"/>
    <cellStyle name="40% - Accent4 4 4 4" xfId="25253"/>
    <cellStyle name="40% - Accent4 4 4 5" xfId="43717"/>
    <cellStyle name="40% - Accent4 4 5" xfId="9380"/>
    <cellStyle name="40% - Accent4 4 5 2" xfId="28340"/>
    <cellStyle name="40% - Accent4 4 5 3" xfId="46804"/>
    <cellStyle name="40% - Accent4 4 6" xfId="15532"/>
    <cellStyle name="40% - Accent4 4 6 2" xfId="34492"/>
    <cellStyle name="40% - Accent4 4 6 3" xfId="52956"/>
    <cellStyle name="40% - Accent4 4 7" xfId="22187"/>
    <cellStyle name="40% - Accent4 4 8" xfId="40648"/>
    <cellStyle name="40% - Accent4 5" xfId="488"/>
    <cellStyle name="40% - Accent4 5 2" xfId="3864"/>
    <cellStyle name="40% - Accent4 5 2 2" xfId="5473"/>
    <cellStyle name="40% - Accent4 5 2 2 2" xfId="8558"/>
    <cellStyle name="40% - Accent4 5 2 2 2 2" xfId="14750"/>
    <cellStyle name="40% - Accent4 5 2 2 2 2 2" xfId="33710"/>
    <cellStyle name="40% - Accent4 5 2 2 2 2 3" xfId="52174"/>
    <cellStyle name="40% - Accent4 5 2 2 2 3" xfId="20902"/>
    <cellStyle name="40% - Accent4 5 2 2 2 3 2" xfId="39862"/>
    <cellStyle name="40% - Accent4 5 2 2 2 3 3" xfId="58326"/>
    <cellStyle name="40% - Accent4 5 2 2 2 4" xfId="27557"/>
    <cellStyle name="40% - Accent4 5 2 2 2 5" xfId="46021"/>
    <cellStyle name="40% - Accent4 5 2 2 3" xfId="11684"/>
    <cellStyle name="40% - Accent4 5 2 2 3 2" xfId="30644"/>
    <cellStyle name="40% - Accent4 5 2 2 3 3" xfId="49108"/>
    <cellStyle name="40% - Accent4 5 2 2 4" xfId="17836"/>
    <cellStyle name="40% - Accent4 5 2 2 4 2" xfId="36796"/>
    <cellStyle name="40% - Accent4 5 2 2 4 3" xfId="55260"/>
    <cellStyle name="40% - Accent4 5 2 2 5" xfId="24491"/>
    <cellStyle name="40% - Accent4 5 2 2 6" xfId="42955"/>
    <cellStyle name="40% - Accent4 5 2 3" xfId="7023"/>
    <cellStyle name="40% - Accent4 5 2 3 2" xfId="13216"/>
    <cellStyle name="40% - Accent4 5 2 3 2 2" xfId="32176"/>
    <cellStyle name="40% - Accent4 5 2 3 2 3" xfId="50640"/>
    <cellStyle name="40% - Accent4 5 2 3 3" xfId="19368"/>
    <cellStyle name="40% - Accent4 5 2 3 3 2" xfId="38328"/>
    <cellStyle name="40% - Accent4 5 2 3 3 3" xfId="56792"/>
    <cellStyle name="40% - Accent4 5 2 3 4" xfId="26023"/>
    <cellStyle name="40% - Accent4 5 2 3 5" xfId="44487"/>
    <cellStyle name="40% - Accent4 5 2 4" xfId="10150"/>
    <cellStyle name="40% - Accent4 5 2 4 2" xfId="29110"/>
    <cellStyle name="40% - Accent4 5 2 4 3" xfId="47574"/>
    <cellStyle name="40% - Accent4 5 2 5" xfId="16302"/>
    <cellStyle name="40% - Accent4 5 2 5 2" xfId="35262"/>
    <cellStyle name="40% - Accent4 5 2 5 3" xfId="53726"/>
    <cellStyle name="40% - Accent4 5 2 6" xfId="22957"/>
    <cellStyle name="40% - Accent4 5 2 7" xfId="41421"/>
    <cellStyle name="40% - Accent4 5 3" xfId="4688"/>
    <cellStyle name="40% - Accent4 5 3 2" xfId="7789"/>
    <cellStyle name="40% - Accent4 5 3 2 2" xfId="13981"/>
    <cellStyle name="40% - Accent4 5 3 2 2 2" xfId="32941"/>
    <cellStyle name="40% - Accent4 5 3 2 2 3" xfId="51405"/>
    <cellStyle name="40% - Accent4 5 3 2 3" xfId="20133"/>
    <cellStyle name="40% - Accent4 5 3 2 3 2" xfId="39093"/>
    <cellStyle name="40% - Accent4 5 3 2 3 3" xfId="57557"/>
    <cellStyle name="40% - Accent4 5 3 2 4" xfId="26788"/>
    <cellStyle name="40% - Accent4 5 3 2 5" xfId="45252"/>
    <cellStyle name="40% - Accent4 5 3 3" xfId="10915"/>
    <cellStyle name="40% - Accent4 5 3 3 2" xfId="29875"/>
    <cellStyle name="40% - Accent4 5 3 3 3" xfId="48339"/>
    <cellStyle name="40% - Accent4 5 3 4" xfId="17067"/>
    <cellStyle name="40% - Accent4 5 3 4 2" xfId="36027"/>
    <cellStyle name="40% - Accent4 5 3 4 3" xfId="54491"/>
    <cellStyle name="40% - Accent4 5 3 5" xfId="23722"/>
    <cellStyle name="40% - Accent4 5 3 6" xfId="42186"/>
    <cellStyle name="40% - Accent4 5 4" xfId="6254"/>
    <cellStyle name="40% - Accent4 5 4 2" xfId="12447"/>
    <cellStyle name="40% - Accent4 5 4 2 2" xfId="31407"/>
    <cellStyle name="40% - Accent4 5 4 2 3" xfId="49871"/>
    <cellStyle name="40% - Accent4 5 4 3" xfId="18599"/>
    <cellStyle name="40% - Accent4 5 4 3 2" xfId="37559"/>
    <cellStyle name="40% - Accent4 5 4 3 3" xfId="56023"/>
    <cellStyle name="40% - Accent4 5 4 4" xfId="25254"/>
    <cellStyle name="40% - Accent4 5 4 5" xfId="43718"/>
    <cellStyle name="40% - Accent4 5 5" xfId="9381"/>
    <cellStyle name="40% - Accent4 5 5 2" xfId="28341"/>
    <cellStyle name="40% - Accent4 5 5 3" xfId="46805"/>
    <cellStyle name="40% - Accent4 5 6" xfId="15533"/>
    <cellStyle name="40% - Accent4 5 6 2" xfId="34493"/>
    <cellStyle name="40% - Accent4 5 6 3" xfId="52957"/>
    <cellStyle name="40% - Accent4 5 7" xfId="22188"/>
    <cellStyle name="40% - Accent4 5 8" xfId="40649"/>
    <cellStyle name="40% - Accent4 6" xfId="489"/>
    <cellStyle name="40% - Accent4 7" xfId="59099"/>
    <cellStyle name="40% - Accent5" xfId="59081" builtinId="47" customBuiltin="1"/>
    <cellStyle name="40% - Accent5 2" xfId="51"/>
    <cellStyle name="40% - Accent5 2 2" xfId="271"/>
    <cellStyle name="40% - Accent5 2 2 2" xfId="5474"/>
    <cellStyle name="40% - Accent5 2 2 2 2" xfId="8559"/>
    <cellStyle name="40% - Accent5 2 2 2 2 2" xfId="14751"/>
    <cellStyle name="40% - Accent5 2 2 2 2 2 2" xfId="33711"/>
    <cellStyle name="40% - Accent5 2 2 2 2 2 3" xfId="52175"/>
    <cellStyle name="40% - Accent5 2 2 2 2 3" xfId="20903"/>
    <cellStyle name="40% - Accent5 2 2 2 2 3 2" xfId="39863"/>
    <cellStyle name="40% - Accent5 2 2 2 2 3 3" xfId="58327"/>
    <cellStyle name="40% - Accent5 2 2 2 2 4" xfId="27558"/>
    <cellStyle name="40% - Accent5 2 2 2 2 5" xfId="46022"/>
    <cellStyle name="40% - Accent5 2 2 2 3" xfId="11685"/>
    <cellStyle name="40% - Accent5 2 2 2 3 2" xfId="30645"/>
    <cellStyle name="40% - Accent5 2 2 2 3 3" xfId="49109"/>
    <cellStyle name="40% - Accent5 2 2 2 4" xfId="17837"/>
    <cellStyle name="40% - Accent5 2 2 2 4 2" xfId="36797"/>
    <cellStyle name="40% - Accent5 2 2 2 4 3" xfId="55261"/>
    <cellStyle name="40% - Accent5 2 2 2 5" xfId="24492"/>
    <cellStyle name="40% - Accent5 2 2 2 6" xfId="42956"/>
    <cellStyle name="40% - Accent5 2 2 3" xfId="7024"/>
    <cellStyle name="40% - Accent5 2 2 3 2" xfId="13217"/>
    <cellStyle name="40% - Accent5 2 2 3 2 2" xfId="32177"/>
    <cellStyle name="40% - Accent5 2 2 3 2 3" xfId="50641"/>
    <cellStyle name="40% - Accent5 2 2 3 3" xfId="19369"/>
    <cellStyle name="40% - Accent5 2 2 3 3 2" xfId="38329"/>
    <cellStyle name="40% - Accent5 2 2 3 3 3" xfId="56793"/>
    <cellStyle name="40% - Accent5 2 2 3 4" xfId="26024"/>
    <cellStyle name="40% - Accent5 2 2 3 5" xfId="44488"/>
    <cellStyle name="40% - Accent5 2 2 4" xfId="10151"/>
    <cellStyle name="40% - Accent5 2 2 4 2" xfId="29111"/>
    <cellStyle name="40% - Accent5 2 2 4 3" xfId="47575"/>
    <cellStyle name="40% - Accent5 2 2 5" xfId="16303"/>
    <cellStyle name="40% - Accent5 2 2 5 2" xfId="35263"/>
    <cellStyle name="40% - Accent5 2 2 5 3" xfId="53727"/>
    <cellStyle name="40% - Accent5 2 2 6" xfId="22958"/>
    <cellStyle name="40% - Accent5 2 2 7" xfId="41422"/>
    <cellStyle name="40% - Accent5 2 3" xfId="4689"/>
    <cellStyle name="40% - Accent5 2 3 2" xfId="7790"/>
    <cellStyle name="40% - Accent5 2 3 2 2" xfId="13982"/>
    <cellStyle name="40% - Accent5 2 3 2 2 2" xfId="32942"/>
    <cellStyle name="40% - Accent5 2 3 2 2 3" xfId="51406"/>
    <cellStyle name="40% - Accent5 2 3 2 3" xfId="20134"/>
    <cellStyle name="40% - Accent5 2 3 2 3 2" xfId="39094"/>
    <cellStyle name="40% - Accent5 2 3 2 3 3" xfId="57558"/>
    <cellStyle name="40% - Accent5 2 3 2 4" xfId="26789"/>
    <cellStyle name="40% - Accent5 2 3 2 5" xfId="45253"/>
    <cellStyle name="40% - Accent5 2 3 3" xfId="10916"/>
    <cellStyle name="40% - Accent5 2 3 3 2" xfId="29876"/>
    <cellStyle name="40% - Accent5 2 3 3 3" xfId="48340"/>
    <cellStyle name="40% - Accent5 2 3 4" xfId="17068"/>
    <cellStyle name="40% - Accent5 2 3 4 2" xfId="36028"/>
    <cellStyle name="40% - Accent5 2 3 4 3" xfId="54492"/>
    <cellStyle name="40% - Accent5 2 3 5" xfId="23723"/>
    <cellStyle name="40% - Accent5 2 3 6" xfId="42187"/>
    <cellStyle name="40% - Accent5 2 4" xfId="6255"/>
    <cellStyle name="40% - Accent5 2 4 2" xfId="12448"/>
    <cellStyle name="40% - Accent5 2 4 2 2" xfId="31408"/>
    <cellStyle name="40% - Accent5 2 4 2 3" xfId="49872"/>
    <cellStyle name="40% - Accent5 2 4 3" xfId="18600"/>
    <cellStyle name="40% - Accent5 2 4 3 2" xfId="37560"/>
    <cellStyle name="40% - Accent5 2 4 3 3" xfId="56024"/>
    <cellStyle name="40% - Accent5 2 4 4" xfId="25255"/>
    <cellStyle name="40% - Accent5 2 4 5" xfId="43719"/>
    <cellStyle name="40% - Accent5 2 5" xfId="9382"/>
    <cellStyle name="40% - Accent5 2 5 2" xfId="28342"/>
    <cellStyle name="40% - Accent5 2 5 3" xfId="46806"/>
    <cellStyle name="40% - Accent5 2 6" xfId="15534"/>
    <cellStyle name="40% - Accent5 2 6 2" xfId="34494"/>
    <cellStyle name="40% - Accent5 2 6 3" xfId="52958"/>
    <cellStyle name="40% - Accent5 2 7" xfId="22057"/>
    <cellStyle name="40% - Accent5 2 8" xfId="22189"/>
    <cellStyle name="40% - Accent5 2 9" xfId="40650"/>
    <cellStyle name="40% - Accent5 3" xfId="52"/>
    <cellStyle name="40% - Accent5 3 2" xfId="272"/>
    <cellStyle name="40% - Accent5 3 2 2" xfId="5475"/>
    <cellStyle name="40% - Accent5 3 2 2 2" xfId="8560"/>
    <cellStyle name="40% - Accent5 3 2 2 2 2" xfId="14752"/>
    <cellStyle name="40% - Accent5 3 2 2 2 2 2" xfId="33712"/>
    <cellStyle name="40% - Accent5 3 2 2 2 2 3" xfId="52176"/>
    <cellStyle name="40% - Accent5 3 2 2 2 3" xfId="20904"/>
    <cellStyle name="40% - Accent5 3 2 2 2 3 2" xfId="39864"/>
    <cellStyle name="40% - Accent5 3 2 2 2 3 3" xfId="58328"/>
    <cellStyle name="40% - Accent5 3 2 2 2 4" xfId="27559"/>
    <cellStyle name="40% - Accent5 3 2 2 2 5" xfId="46023"/>
    <cellStyle name="40% - Accent5 3 2 2 3" xfId="11686"/>
    <cellStyle name="40% - Accent5 3 2 2 3 2" xfId="30646"/>
    <cellStyle name="40% - Accent5 3 2 2 3 3" xfId="49110"/>
    <cellStyle name="40% - Accent5 3 2 2 4" xfId="17838"/>
    <cellStyle name="40% - Accent5 3 2 2 4 2" xfId="36798"/>
    <cellStyle name="40% - Accent5 3 2 2 4 3" xfId="55262"/>
    <cellStyle name="40% - Accent5 3 2 2 5" xfId="24493"/>
    <cellStyle name="40% - Accent5 3 2 2 6" xfId="42957"/>
    <cellStyle name="40% - Accent5 3 2 3" xfId="7025"/>
    <cellStyle name="40% - Accent5 3 2 3 2" xfId="13218"/>
    <cellStyle name="40% - Accent5 3 2 3 2 2" xfId="32178"/>
    <cellStyle name="40% - Accent5 3 2 3 2 3" xfId="50642"/>
    <cellStyle name="40% - Accent5 3 2 3 3" xfId="19370"/>
    <cellStyle name="40% - Accent5 3 2 3 3 2" xfId="38330"/>
    <cellStyle name="40% - Accent5 3 2 3 3 3" xfId="56794"/>
    <cellStyle name="40% - Accent5 3 2 3 4" xfId="26025"/>
    <cellStyle name="40% - Accent5 3 2 3 5" xfId="44489"/>
    <cellStyle name="40% - Accent5 3 2 4" xfId="10152"/>
    <cellStyle name="40% - Accent5 3 2 4 2" xfId="29112"/>
    <cellStyle name="40% - Accent5 3 2 4 3" xfId="47576"/>
    <cellStyle name="40% - Accent5 3 2 5" xfId="16304"/>
    <cellStyle name="40% - Accent5 3 2 5 2" xfId="35264"/>
    <cellStyle name="40% - Accent5 3 2 5 3" xfId="53728"/>
    <cellStyle name="40% - Accent5 3 2 6" xfId="22959"/>
    <cellStyle name="40% - Accent5 3 2 7" xfId="41423"/>
    <cellStyle name="40% - Accent5 3 3" xfId="4690"/>
    <cellStyle name="40% - Accent5 3 3 2" xfId="7791"/>
    <cellStyle name="40% - Accent5 3 3 2 2" xfId="13983"/>
    <cellStyle name="40% - Accent5 3 3 2 2 2" xfId="32943"/>
    <cellStyle name="40% - Accent5 3 3 2 2 3" xfId="51407"/>
    <cellStyle name="40% - Accent5 3 3 2 3" xfId="20135"/>
    <cellStyle name="40% - Accent5 3 3 2 3 2" xfId="39095"/>
    <cellStyle name="40% - Accent5 3 3 2 3 3" xfId="57559"/>
    <cellStyle name="40% - Accent5 3 3 2 4" xfId="26790"/>
    <cellStyle name="40% - Accent5 3 3 2 5" xfId="45254"/>
    <cellStyle name="40% - Accent5 3 3 3" xfId="10917"/>
    <cellStyle name="40% - Accent5 3 3 3 2" xfId="29877"/>
    <cellStyle name="40% - Accent5 3 3 3 3" xfId="48341"/>
    <cellStyle name="40% - Accent5 3 3 4" xfId="17069"/>
    <cellStyle name="40% - Accent5 3 3 4 2" xfId="36029"/>
    <cellStyle name="40% - Accent5 3 3 4 3" xfId="54493"/>
    <cellStyle name="40% - Accent5 3 3 5" xfId="23724"/>
    <cellStyle name="40% - Accent5 3 3 6" xfId="42188"/>
    <cellStyle name="40% - Accent5 3 4" xfId="6256"/>
    <cellStyle name="40% - Accent5 3 4 2" xfId="12449"/>
    <cellStyle name="40% - Accent5 3 4 2 2" xfId="31409"/>
    <cellStyle name="40% - Accent5 3 4 2 3" xfId="49873"/>
    <cellStyle name="40% - Accent5 3 4 3" xfId="18601"/>
    <cellStyle name="40% - Accent5 3 4 3 2" xfId="37561"/>
    <cellStyle name="40% - Accent5 3 4 3 3" xfId="56025"/>
    <cellStyle name="40% - Accent5 3 4 4" xfId="25256"/>
    <cellStyle name="40% - Accent5 3 4 5" xfId="43720"/>
    <cellStyle name="40% - Accent5 3 5" xfId="9383"/>
    <cellStyle name="40% - Accent5 3 5 2" xfId="28343"/>
    <cellStyle name="40% - Accent5 3 5 3" xfId="46807"/>
    <cellStyle name="40% - Accent5 3 6" xfId="15535"/>
    <cellStyle name="40% - Accent5 3 6 2" xfId="34495"/>
    <cellStyle name="40% - Accent5 3 6 3" xfId="52959"/>
    <cellStyle name="40% - Accent5 3 7" xfId="22058"/>
    <cellStyle name="40% - Accent5 3 8" xfId="22190"/>
    <cellStyle name="40% - Accent5 3 9" xfId="40651"/>
    <cellStyle name="40% - Accent5 4" xfId="490"/>
    <cellStyle name="40% - Accent5 4 2" xfId="3865"/>
    <cellStyle name="40% - Accent5 4 2 2" xfId="5476"/>
    <cellStyle name="40% - Accent5 4 2 2 2" xfId="8561"/>
    <cellStyle name="40% - Accent5 4 2 2 2 2" xfId="14753"/>
    <cellStyle name="40% - Accent5 4 2 2 2 2 2" xfId="33713"/>
    <cellStyle name="40% - Accent5 4 2 2 2 2 3" xfId="52177"/>
    <cellStyle name="40% - Accent5 4 2 2 2 3" xfId="20905"/>
    <cellStyle name="40% - Accent5 4 2 2 2 3 2" xfId="39865"/>
    <cellStyle name="40% - Accent5 4 2 2 2 3 3" xfId="58329"/>
    <cellStyle name="40% - Accent5 4 2 2 2 4" xfId="27560"/>
    <cellStyle name="40% - Accent5 4 2 2 2 5" xfId="46024"/>
    <cellStyle name="40% - Accent5 4 2 2 3" xfId="11687"/>
    <cellStyle name="40% - Accent5 4 2 2 3 2" xfId="30647"/>
    <cellStyle name="40% - Accent5 4 2 2 3 3" xfId="49111"/>
    <cellStyle name="40% - Accent5 4 2 2 4" xfId="17839"/>
    <cellStyle name="40% - Accent5 4 2 2 4 2" xfId="36799"/>
    <cellStyle name="40% - Accent5 4 2 2 4 3" xfId="55263"/>
    <cellStyle name="40% - Accent5 4 2 2 5" xfId="24494"/>
    <cellStyle name="40% - Accent5 4 2 2 6" xfId="42958"/>
    <cellStyle name="40% - Accent5 4 2 3" xfId="7026"/>
    <cellStyle name="40% - Accent5 4 2 3 2" xfId="13219"/>
    <cellStyle name="40% - Accent5 4 2 3 2 2" xfId="32179"/>
    <cellStyle name="40% - Accent5 4 2 3 2 3" xfId="50643"/>
    <cellStyle name="40% - Accent5 4 2 3 3" xfId="19371"/>
    <cellStyle name="40% - Accent5 4 2 3 3 2" xfId="38331"/>
    <cellStyle name="40% - Accent5 4 2 3 3 3" xfId="56795"/>
    <cellStyle name="40% - Accent5 4 2 3 4" xfId="26026"/>
    <cellStyle name="40% - Accent5 4 2 3 5" xfId="44490"/>
    <cellStyle name="40% - Accent5 4 2 4" xfId="10153"/>
    <cellStyle name="40% - Accent5 4 2 4 2" xfId="29113"/>
    <cellStyle name="40% - Accent5 4 2 4 3" xfId="47577"/>
    <cellStyle name="40% - Accent5 4 2 5" xfId="16305"/>
    <cellStyle name="40% - Accent5 4 2 5 2" xfId="35265"/>
    <cellStyle name="40% - Accent5 4 2 5 3" xfId="53729"/>
    <cellStyle name="40% - Accent5 4 2 6" xfId="22960"/>
    <cellStyle name="40% - Accent5 4 2 7" xfId="41424"/>
    <cellStyle name="40% - Accent5 4 3" xfId="4691"/>
    <cellStyle name="40% - Accent5 4 3 2" xfId="7792"/>
    <cellStyle name="40% - Accent5 4 3 2 2" xfId="13984"/>
    <cellStyle name="40% - Accent5 4 3 2 2 2" xfId="32944"/>
    <cellStyle name="40% - Accent5 4 3 2 2 3" xfId="51408"/>
    <cellStyle name="40% - Accent5 4 3 2 3" xfId="20136"/>
    <cellStyle name="40% - Accent5 4 3 2 3 2" xfId="39096"/>
    <cellStyle name="40% - Accent5 4 3 2 3 3" xfId="57560"/>
    <cellStyle name="40% - Accent5 4 3 2 4" xfId="26791"/>
    <cellStyle name="40% - Accent5 4 3 2 5" xfId="45255"/>
    <cellStyle name="40% - Accent5 4 3 3" xfId="10918"/>
    <cellStyle name="40% - Accent5 4 3 3 2" xfId="29878"/>
    <cellStyle name="40% - Accent5 4 3 3 3" xfId="48342"/>
    <cellStyle name="40% - Accent5 4 3 4" xfId="17070"/>
    <cellStyle name="40% - Accent5 4 3 4 2" xfId="36030"/>
    <cellStyle name="40% - Accent5 4 3 4 3" xfId="54494"/>
    <cellStyle name="40% - Accent5 4 3 5" xfId="23725"/>
    <cellStyle name="40% - Accent5 4 3 6" xfId="42189"/>
    <cellStyle name="40% - Accent5 4 4" xfId="6257"/>
    <cellStyle name="40% - Accent5 4 4 2" xfId="12450"/>
    <cellStyle name="40% - Accent5 4 4 2 2" xfId="31410"/>
    <cellStyle name="40% - Accent5 4 4 2 3" xfId="49874"/>
    <cellStyle name="40% - Accent5 4 4 3" xfId="18602"/>
    <cellStyle name="40% - Accent5 4 4 3 2" xfId="37562"/>
    <cellStyle name="40% - Accent5 4 4 3 3" xfId="56026"/>
    <cellStyle name="40% - Accent5 4 4 4" xfId="25257"/>
    <cellStyle name="40% - Accent5 4 4 5" xfId="43721"/>
    <cellStyle name="40% - Accent5 4 5" xfId="9384"/>
    <cellStyle name="40% - Accent5 4 5 2" xfId="28344"/>
    <cellStyle name="40% - Accent5 4 5 3" xfId="46808"/>
    <cellStyle name="40% - Accent5 4 6" xfId="15536"/>
    <cellStyle name="40% - Accent5 4 6 2" xfId="34496"/>
    <cellStyle name="40% - Accent5 4 6 3" xfId="52960"/>
    <cellStyle name="40% - Accent5 4 7" xfId="22191"/>
    <cellStyle name="40% - Accent5 4 8" xfId="40652"/>
    <cellStyle name="40% - Accent5 5" xfId="491"/>
    <cellStyle name="40% - Accent5 6" xfId="59101"/>
    <cellStyle name="40% - Accent6" xfId="59085" builtinId="51" customBuiltin="1"/>
    <cellStyle name="40% - Accent6 2" xfId="53"/>
    <cellStyle name="40% - Accent6 2 2" xfId="273"/>
    <cellStyle name="40% - Accent6 2 2 2" xfId="5477"/>
    <cellStyle name="40% - Accent6 2 2 2 2" xfId="8562"/>
    <cellStyle name="40% - Accent6 2 2 2 2 2" xfId="14754"/>
    <cellStyle name="40% - Accent6 2 2 2 2 2 2" xfId="33714"/>
    <cellStyle name="40% - Accent6 2 2 2 2 2 3" xfId="52178"/>
    <cellStyle name="40% - Accent6 2 2 2 2 3" xfId="20906"/>
    <cellStyle name="40% - Accent6 2 2 2 2 3 2" xfId="39866"/>
    <cellStyle name="40% - Accent6 2 2 2 2 3 3" xfId="58330"/>
    <cellStyle name="40% - Accent6 2 2 2 2 4" xfId="27561"/>
    <cellStyle name="40% - Accent6 2 2 2 2 5" xfId="46025"/>
    <cellStyle name="40% - Accent6 2 2 2 3" xfId="11688"/>
    <cellStyle name="40% - Accent6 2 2 2 3 2" xfId="30648"/>
    <cellStyle name="40% - Accent6 2 2 2 3 3" xfId="49112"/>
    <cellStyle name="40% - Accent6 2 2 2 4" xfId="17840"/>
    <cellStyle name="40% - Accent6 2 2 2 4 2" xfId="36800"/>
    <cellStyle name="40% - Accent6 2 2 2 4 3" xfId="55264"/>
    <cellStyle name="40% - Accent6 2 2 2 5" xfId="24495"/>
    <cellStyle name="40% - Accent6 2 2 2 6" xfId="42959"/>
    <cellStyle name="40% - Accent6 2 2 3" xfId="7027"/>
    <cellStyle name="40% - Accent6 2 2 3 2" xfId="13220"/>
    <cellStyle name="40% - Accent6 2 2 3 2 2" xfId="32180"/>
    <cellStyle name="40% - Accent6 2 2 3 2 3" xfId="50644"/>
    <cellStyle name="40% - Accent6 2 2 3 3" xfId="19372"/>
    <cellStyle name="40% - Accent6 2 2 3 3 2" xfId="38332"/>
    <cellStyle name="40% - Accent6 2 2 3 3 3" xfId="56796"/>
    <cellStyle name="40% - Accent6 2 2 3 4" xfId="26027"/>
    <cellStyle name="40% - Accent6 2 2 3 5" xfId="44491"/>
    <cellStyle name="40% - Accent6 2 2 4" xfId="10154"/>
    <cellStyle name="40% - Accent6 2 2 4 2" xfId="29114"/>
    <cellStyle name="40% - Accent6 2 2 4 3" xfId="47578"/>
    <cellStyle name="40% - Accent6 2 2 5" xfId="16306"/>
    <cellStyle name="40% - Accent6 2 2 5 2" xfId="35266"/>
    <cellStyle name="40% - Accent6 2 2 5 3" xfId="53730"/>
    <cellStyle name="40% - Accent6 2 2 6" xfId="22961"/>
    <cellStyle name="40% - Accent6 2 2 7" xfId="41425"/>
    <cellStyle name="40% - Accent6 2 3" xfId="4692"/>
    <cellStyle name="40% - Accent6 2 3 2" xfId="7793"/>
    <cellStyle name="40% - Accent6 2 3 2 2" xfId="13985"/>
    <cellStyle name="40% - Accent6 2 3 2 2 2" xfId="32945"/>
    <cellStyle name="40% - Accent6 2 3 2 2 3" xfId="51409"/>
    <cellStyle name="40% - Accent6 2 3 2 3" xfId="20137"/>
    <cellStyle name="40% - Accent6 2 3 2 3 2" xfId="39097"/>
    <cellStyle name="40% - Accent6 2 3 2 3 3" xfId="57561"/>
    <cellStyle name="40% - Accent6 2 3 2 4" xfId="26792"/>
    <cellStyle name="40% - Accent6 2 3 2 5" xfId="45256"/>
    <cellStyle name="40% - Accent6 2 3 3" xfId="10919"/>
    <cellStyle name="40% - Accent6 2 3 3 2" xfId="29879"/>
    <cellStyle name="40% - Accent6 2 3 3 3" xfId="48343"/>
    <cellStyle name="40% - Accent6 2 3 4" xfId="17071"/>
    <cellStyle name="40% - Accent6 2 3 4 2" xfId="36031"/>
    <cellStyle name="40% - Accent6 2 3 4 3" xfId="54495"/>
    <cellStyle name="40% - Accent6 2 3 5" xfId="23726"/>
    <cellStyle name="40% - Accent6 2 3 6" xfId="42190"/>
    <cellStyle name="40% - Accent6 2 4" xfId="6258"/>
    <cellStyle name="40% - Accent6 2 4 2" xfId="12451"/>
    <cellStyle name="40% - Accent6 2 4 2 2" xfId="31411"/>
    <cellStyle name="40% - Accent6 2 4 2 3" xfId="49875"/>
    <cellStyle name="40% - Accent6 2 4 3" xfId="18603"/>
    <cellStyle name="40% - Accent6 2 4 3 2" xfId="37563"/>
    <cellStyle name="40% - Accent6 2 4 3 3" xfId="56027"/>
    <cellStyle name="40% - Accent6 2 4 4" xfId="25258"/>
    <cellStyle name="40% - Accent6 2 4 5" xfId="43722"/>
    <cellStyle name="40% - Accent6 2 5" xfId="9385"/>
    <cellStyle name="40% - Accent6 2 5 2" xfId="28345"/>
    <cellStyle name="40% - Accent6 2 5 3" xfId="46809"/>
    <cellStyle name="40% - Accent6 2 6" xfId="15537"/>
    <cellStyle name="40% - Accent6 2 6 2" xfId="34497"/>
    <cellStyle name="40% - Accent6 2 6 3" xfId="52961"/>
    <cellStyle name="40% - Accent6 2 7" xfId="22059"/>
    <cellStyle name="40% - Accent6 2 8" xfId="22192"/>
    <cellStyle name="40% - Accent6 2 9" xfId="40653"/>
    <cellStyle name="40% - Accent6 3" xfId="54"/>
    <cellStyle name="40% - Accent6 3 2" xfId="274"/>
    <cellStyle name="40% - Accent6 3 2 2" xfId="5478"/>
    <cellStyle name="40% - Accent6 3 2 2 2" xfId="8563"/>
    <cellStyle name="40% - Accent6 3 2 2 2 2" xfId="14755"/>
    <cellStyle name="40% - Accent6 3 2 2 2 2 2" xfId="33715"/>
    <cellStyle name="40% - Accent6 3 2 2 2 2 3" xfId="52179"/>
    <cellStyle name="40% - Accent6 3 2 2 2 3" xfId="20907"/>
    <cellStyle name="40% - Accent6 3 2 2 2 3 2" xfId="39867"/>
    <cellStyle name="40% - Accent6 3 2 2 2 3 3" xfId="58331"/>
    <cellStyle name="40% - Accent6 3 2 2 2 4" xfId="27562"/>
    <cellStyle name="40% - Accent6 3 2 2 2 5" xfId="46026"/>
    <cellStyle name="40% - Accent6 3 2 2 3" xfId="11689"/>
    <cellStyle name="40% - Accent6 3 2 2 3 2" xfId="30649"/>
    <cellStyle name="40% - Accent6 3 2 2 3 3" xfId="49113"/>
    <cellStyle name="40% - Accent6 3 2 2 4" xfId="17841"/>
    <cellStyle name="40% - Accent6 3 2 2 4 2" xfId="36801"/>
    <cellStyle name="40% - Accent6 3 2 2 4 3" xfId="55265"/>
    <cellStyle name="40% - Accent6 3 2 2 5" xfId="24496"/>
    <cellStyle name="40% - Accent6 3 2 2 6" xfId="42960"/>
    <cellStyle name="40% - Accent6 3 2 3" xfId="7028"/>
    <cellStyle name="40% - Accent6 3 2 3 2" xfId="13221"/>
    <cellStyle name="40% - Accent6 3 2 3 2 2" xfId="32181"/>
    <cellStyle name="40% - Accent6 3 2 3 2 3" xfId="50645"/>
    <cellStyle name="40% - Accent6 3 2 3 3" xfId="19373"/>
    <cellStyle name="40% - Accent6 3 2 3 3 2" xfId="38333"/>
    <cellStyle name="40% - Accent6 3 2 3 3 3" xfId="56797"/>
    <cellStyle name="40% - Accent6 3 2 3 4" xfId="26028"/>
    <cellStyle name="40% - Accent6 3 2 3 5" xfId="44492"/>
    <cellStyle name="40% - Accent6 3 2 4" xfId="10155"/>
    <cellStyle name="40% - Accent6 3 2 4 2" xfId="29115"/>
    <cellStyle name="40% - Accent6 3 2 4 3" xfId="47579"/>
    <cellStyle name="40% - Accent6 3 2 5" xfId="16307"/>
    <cellStyle name="40% - Accent6 3 2 5 2" xfId="35267"/>
    <cellStyle name="40% - Accent6 3 2 5 3" xfId="53731"/>
    <cellStyle name="40% - Accent6 3 2 6" xfId="22962"/>
    <cellStyle name="40% - Accent6 3 2 7" xfId="41426"/>
    <cellStyle name="40% - Accent6 3 3" xfId="4693"/>
    <cellStyle name="40% - Accent6 3 3 2" xfId="7794"/>
    <cellStyle name="40% - Accent6 3 3 2 2" xfId="13986"/>
    <cellStyle name="40% - Accent6 3 3 2 2 2" xfId="32946"/>
    <cellStyle name="40% - Accent6 3 3 2 2 3" xfId="51410"/>
    <cellStyle name="40% - Accent6 3 3 2 3" xfId="20138"/>
    <cellStyle name="40% - Accent6 3 3 2 3 2" xfId="39098"/>
    <cellStyle name="40% - Accent6 3 3 2 3 3" xfId="57562"/>
    <cellStyle name="40% - Accent6 3 3 2 4" xfId="26793"/>
    <cellStyle name="40% - Accent6 3 3 2 5" xfId="45257"/>
    <cellStyle name="40% - Accent6 3 3 3" xfId="10920"/>
    <cellStyle name="40% - Accent6 3 3 3 2" xfId="29880"/>
    <cellStyle name="40% - Accent6 3 3 3 3" xfId="48344"/>
    <cellStyle name="40% - Accent6 3 3 4" xfId="17072"/>
    <cellStyle name="40% - Accent6 3 3 4 2" xfId="36032"/>
    <cellStyle name="40% - Accent6 3 3 4 3" xfId="54496"/>
    <cellStyle name="40% - Accent6 3 3 5" xfId="23727"/>
    <cellStyle name="40% - Accent6 3 3 6" xfId="42191"/>
    <cellStyle name="40% - Accent6 3 4" xfId="6259"/>
    <cellStyle name="40% - Accent6 3 4 2" xfId="12452"/>
    <cellStyle name="40% - Accent6 3 4 2 2" xfId="31412"/>
    <cellStyle name="40% - Accent6 3 4 2 3" xfId="49876"/>
    <cellStyle name="40% - Accent6 3 4 3" xfId="18604"/>
    <cellStyle name="40% - Accent6 3 4 3 2" xfId="37564"/>
    <cellStyle name="40% - Accent6 3 4 3 3" xfId="56028"/>
    <cellStyle name="40% - Accent6 3 4 4" xfId="25259"/>
    <cellStyle name="40% - Accent6 3 4 5" xfId="43723"/>
    <cellStyle name="40% - Accent6 3 5" xfId="9386"/>
    <cellStyle name="40% - Accent6 3 5 2" xfId="28346"/>
    <cellStyle name="40% - Accent6 3 5 3" xfId="46810"/>
    <cellStyle name="40% - Accent6 3 6" xfId="15538"/>
    <cellStyle name="40% - Accent6 3 6 2" xfId="34498"/>
    <cellStyle name="40% - Accent6 3 6 3" xfId="52962"/>
    <cellStyle name="40% - Accent6 3 7" xfId="22060"/>
    <cellStyle name="40% - Accent6 3 8" xfId="22193"/>
    <cellStyle name="40% - Accent6 3 9" xfId="40654"/>
    <cellStyle name="40% - Accent6 4" xfId="492"/>
    <cellStyle name="40% - Accent6 4 2" xfId="3866"/>
    <cellStyle name="40% - Accent6 4 2 2" xfId="5479"/>
    <cellStyle name="40% - Accent6 4 2 2 2" xfId="8564"/>
    <cellStyle name="40% - Accent6 4 2 2 2 2" xfId="14756"/>
    <cellStyle name="40% - Accent6 4 2 2 2 2 2" xfId="33716"/>
    <cellStyle name="40% - Accent6 4 2 2 2 2 3" xfId="52180"/>
    <cellStyle name="40% - Accent6 4 2 2 2 3" xfId="20908"/>
    <cellStyle name="40% - Accent6 4 2 2 2 3 2" xfId="39868"/>
    <cellStyle name="40% - Accent6 4 2 2 2 3 3" xfId="58332"/>
    <cellStyle name="40% - Accent6 4 2 2 2 4" xfId="27563"/>
    <cellStyle name="40% - Accent6 4 2 2 2 5" xfId="46027"/>
    <cellStyle name="40% - Accent6 4 2 2 3" xfId="11690"/>
    <cellStyle name="40% - Accent6 4 2 2 3 2" xfId="30650"/>
    <cellStyle name="40% - Accent6 4 2 2 3 3" xfId="49114"/>
    <cellStyle name="40% - Accent6 4 2 2 4" xfId="17842"/>
    <cellStyle name="40% - Accent6 4 2 2 4 2" xfId="36802"/>
    <cellStyle name="40% - Accent6 4 2 2 4 3" xfId="55266"/>
    <cellStyle name="40% - Accent6 4 2 2 5" xfId="24497"/>
    <cellStyle name="40% - Accent6 4 2 2 6" xfId="42961"/>
    <cellStyle name="40% - Accent6 4 2 3" xfId="7029"/>
    <cellStyle name="40% - Accent6 4 2 3 2" xfId="13222"/>
    <cellStyle name="40% - Accent6 4 2 3 2 2" xfId="32182"/>
    <cellStyle name="40% - Accent6 4 2 3 2 3" xfId="50646"/>
    <cellStyle name="40% - Accent6 4 2 3 3" xfId="19374"/>
    <cellStyle name="40% - Accent6 4 2 3 3 2" xfId="38334"/>
    <cellStyle name="40% - Accent6 4 2 3 3 3" xfId="56798"/>
    <cellStyle name="40% - Accent6 4 2 3 4" xfId="26029"/>
    <cellStyle name="40% - Accent6 4 2 3 5" xfId="44493"/>
    <cellStyle name="40% - Accent6 4 2 4" xfId="10156"/>
    <cellStyle name="40% - Accent6 4 2 4 2" xfId="29116"/>
    <cellStyle name="40% - Accent6 4 2 4 3" xfId="47580"/>
    <cellStyle name="40% - Accent6 4 2 5" xfId="16308"/>
    <cellStyle name="40% - Accent6 4 2 5 2" xfId="35268"/>
    <cellStyle name="40% - Accent6 4 2 5 3" xfId="53732"/>
    <cellStyle name="40% - Accent6 4 2 6" xfId="22963"/>
    <cellStyle name="40% - Accent6 4 2 7" xfId="41427"/>
    <cellStyle name="40% - Accent6 4 3" xfId="4694"/>
    <cellStyle name="40% - Accent6 4 3 2" xfId="7795"/>
    <cellStyle name="40% - Accent6 4 3 2 2" xfId="13987"/>
    <cellStyle name="40% - Accent6 4 3 2 2 2" xfId="32947"/>
    <cellStyle name="40% - Accent6 4 3 2 2 3" xfId="51411"/>
    <cellStyle name="40% - Accent6 4 3 2 3" xfId="20139"/>
    <cellStyle name="40% - Accent6 4 3 2 3 2" xfId="39099"/>
    <cellStyle name="40% - Accent6 4 3 2 3 3" xfId="57563"/>
    <cellStyle name="40% - Accent6 4 3 2 4" xfId="26794"/>
    <cellStyle name="40% - Accent6 4 3 2 5" xfId="45258"/>
    <cellStyle name="40% - Accent6 4 3 3" xfId="10921"/>
    <cellStyle name="40% - Accent6 4 3 3 2" xfId="29881"/>
    <cellStyle name="40% - Accent6 4 3 3 3" xfId="48345"/>
    <cellStyle name="40% - Accent6 4 3 4" xfId="17073"/>
    <cellStyle name="40% - Accent6 4 3 4 2" xfId="36033"/>
    <cellStyle name="40% - Accent6 4 3 4 3" xfId="54497"/>
    <cellStyle name="40% - Accent6 4 3 5" xfId="23728"/>
    <cellStyle name="40% - Accent6 4 3 6" xfId="42192"/>
    <cellStyle name="40% - Accent6 4 4" xfId="6260"/>
    <cellStyle name="40% - Accent6 4 4 2" xfId="12453"/>
    <cellStyle name="40% - Accent6 4 4 2 2" xfId="31413"/>
    <cellStyle name="40% - Accent6 4 4 2 3" xfId="49877"/>
    <cellStyle name="40% - Accent6 4 4 3" xfId="18605"/>
    <cellStyle name="40% - Accent6 4 4 3 2" xfId="37565"/>
    <cellStyle name="40% - Accent6 4 4 3 3" xfId="56029"/>
    <cellStyle name="40% - Accent6 4 4 4" xfId="25260"/>
    <cellStyle name="40% - Accent6 4 4 5" xfId="43724"/>
    <cellStyle name="40% - Accent6 4 5" xfId="9387"/>
    <cellStyle name="40% - Accent6 4 5 2" xfId="28347"/>
    <cellStyle name="40% - Accent6 4 5 3" xfId="46811"/>
    <cellStyle name="40% - Accent6 4 6" xfId="15539"/>
    <cellStyle name="40% - Accent6 4 6 2" xfId="34499"/>
    <cellStyle name="40% - Accent6 4 6 3" xfId="52963"/>
    <cellStyle name="40% - Accent6 4 7" xfId="22194"/>
    <cellStyle name="40% - Accent6 4 8" xfId="40655"/>
    <cellStyle name="40% - Accent6 5" xfId="493"/>
    <cellStyle name="40% - Accent6 5 2" xfId="3867"/>
    <cellStyle name="40% - Accent6 5 2 2" xfId="5480"/>
    <cellStyle name="40% - Accent6 5 2 2 2" xfId="8565"/>
    <cellStyle name="40% - Accent6 5 2 2 2 2" xfId="14757"/>
    <cellStyle name="40% - Accent6 5 2 2 2 2 2" xfId="33717"/>
    <cellStyle name="40% - Accent6 5 2 2 2 2 3" xfId="52181"/>
    <cellStyle name="40% - Accent6 5 2 2 2 3" xfId="20909"/>
    <cellStyle name="40% - Accent6 5 2 2 2 3 2" xfId="39869"/>
    <cellStyle name="40% - Accent6 5 2 2 2 3 3" xfId="58333"/>
    <cellStyle name="40% - Accent6 5 2 2 2 4" xfId="27564"/>
    <cellStyle name="40% - Accent6 5 2 2 2 5" xfId="46028"/>
    <cellStyle name="40% - Accent6 5 2 2 3" xfId="11691"/>
    <cellStyle name="40% - Accent6 5 2 2 3 2" xfId="30651"/>
    <cellStyle name="40% - Accent6 5 2 2 3 3" xfId="49115"/>
    <cellStyle name="40% - Accent6 5 2 2 4" xfId="17843"/>
    <cellStyle name="40% - Accent6 5 2 2 4 2" xfId="36803"/>
    <cellStyle name="40% - Accent6 5 2 2 4 3" xfId="55267"/>
    <cellStyle name="40% - Accent6 5 2 2 5" xfId="24498"/>
    <cellStyle name="40% - Accent6 5 2 2 6" xfId="42962"/>
    <cellStyle name="40% - Accent6 5 2 3" xfId="7030"/>
    <cellStyle name="40% - Accent6 5 2 3 2" xfId="13223"/>
    <cellStyle name="40% - Accent6 5 2 3 2 2" xfId="32183"/>
    <cellStyle name="40% - Accent6 5 2 3 2 3" xfId="50647"/>
    <cellStyle name="40% - Accent6 5 2 3 3" xfId="19375"/>
    <cellStyle name="40% - Accent6 5 2 3 3 2" xfId="38335"/>
    <cellStyle name="40% - Accent6 5 2 3 3 3" xfId="56799"/>
    <cellStyle name="40% - Accent6 5 2 3 4" xfId="26030"/>
    <cellStyle name="40% - Accent6 5 2 3 5" xfId="44494"/>
    <cellStyle name="40% - Accent6 5 2 4" xfId="10157"/>
    <cellStyle name="40% - Accent6 5 2 4 2" xfId="29117"/>
    <cellStyle name="40% - Accent6 5 2 4 3" xfId="47581"/>
    <cellStyle name="40% - Accent6 5 2 5" xfId="16309"/>
    <cellStyle name="40% - Accent6 5 2 5 2" xfId="35269"/>
    <cellStyle name="40% - Accent6 5 2 5 3" xfId="53733"/>
    <cellStyle name="40% - Accent6 5 2 6" xfId="22964"/>
    <cellStyle name="40% - Accent6 5 2 7" xfId="41428"/>
    <cellStyle name="40% - Accent6 5 3" xfId="4695"/>
    <cellStyle name="40% - Accent6 5 3 2" xfId="7796"/>
    <cellStyle name="40% - Accent6 5 3 2 2" xfId="13988"/>
    <cellStyle name="40% - Accent6 5 3 2 2 2" xfId="32948"/>
    <cellStyle name="40% - Accent6 5 3 2 2 3" xfId="51412"/>
    <cellStyle name="40% - Accent6 5 3 2 3" xfId="20140"/>
    <cellStyle name="40% - Accent6 5 3 2 3 2" xfId="39100"/>
    <cellStyle name="40% - Accent6 5 3 2 3 3" xfId="57564"/>
    <cellStyle name="40% - Accent6 5 3 2 4" xfId="26795"/>
    <cellStyle name="40% - Accent6 5 3 2 5" xfId="45259"/>
    <cellStyle name="40% - Accent6 5 3 3" xfId="10922"/>
    <cellStyle name="40% - Accent6 5 3 3 2" xfId="29882"/>
    <cellStyle name="40% - Accent6 5 3 3 3" xfId="48346"/>
    <cellStyle name="40% - Accent6 5 3 4" xfId="17074"/>
    <cellStyle name="40% - Accent6 5 3 4 2" xfId="36034"/>
    <cellStyle name="40% - Accent6 5 3 4 3" xfId="54498"/>
    <cellStyle name="40% - Accent6 5 3 5" xfId="23729"/>
    <cellStyle name="40% - Accent6 5 3 6" xfId="42193"/>
    <cellStyle name="40% - Accent6 5 4" xfId="6261"/>
    <cellStyle name="40% - Accent6 5 4 2" xfId="12454"/>
    <cellStyle name="40% - Accent6 5 4 2 2" xfId="31414"/>
    <cellStyle name="40% - Accent6 5 4 2 3" xfId="49878"/>
    <cellStyle name="40% - Accent6 5 4 3" xfId="18606"/>
    <cellStyle name="40% - Accent6 5 4 3 2" xfId="37566"/>
    <cellStyle name="40% - Accent6 5 4 3 3" xfId="56030"/>
    <cellStyle name="40% - Accent6 5 4 4" xfId="25261"/>
    <cellStyle name="40% - Accent6 5 4 5" xfId="43725"/>
    <cellStyle name="40% - Accent6 5 5" xfId="9388"/>
    <cellStyle name="40% - Accent6 5 5 2" xfId="28348"/>
    <cellStyle name="40% - Accent6 5 5 3" xfId="46812"/>
    <cellStyle name="40% - Accent6 5 6" xfId="15540"/>
    <cellStyle name="40% - Accent6 5 6 2" xfId="34500"/>
    <cellStyle name="40% - Accent6 5 6 3" xfId="52964"/>
    <cellStyle name="40% - Accent6 5 7" xfId="22195"/>
    <cellStyle name="40% - Accent6 5 8" xfId="40656"/>
    <cellStyle name="40% - Accent6 6" xfId="494"/>
    <cellStyle name="40% - Accent6 7" xfId="59103"/>
    <cellStyle name="60% - Accent1" xfId="59066" builtinId="32" customBuiltin="1"/>
    <cellStyle name="60% - Accent1 2" xfId="495"/>
    <cellStyle name="60% - Accent1 3" xfId="496"/>
    <cellStyle name="60% - Accent1 4" xfId="497"/>
    <cellStyle name="60% - Accent1 5" xfId="498"/>
    <cellStyle name="60% - Accent1 6" xfId="499"/>
    <cellStyle name="60% - Accent2" xfId="59070" builtinId="36" customBuiltin="1"/>
    <cellStyle name="60% - Accent2 2" xfId="500"/>
    <cellStyle name="60% - Accent2 3" xfId="501"/>
    <cellStyle name="60% - Accent2 4" xfId="502"/>
    <cellStyle name="60% - Accent2 5" xfId="503"/>
    <cellStyle name="60% - Accent3" xfId="59074" builtinId="40" customBuiltin="1"/>
    <cellStyle name="60% - Accent3 2" xfId="504"/>
    <cellStyle name="60% - Accent3 3" xfId="505"/>
    <cellStyle name="60% - Accent3 4" xfId="506"/>
    <cellStyle name="60% - Accent3 5" xfId="507"/>
    <cellStyle name="60% - Accent3 6" xfId="508"/>
    <cellStyle name="60% - Accent4" xfId="59078" builtinId="44" customBuiltin="1"/>
    <cellStyle name="60% - Accent4 2" xfId="509"/>
    <cellStyle name="60% - Accent4 3" xfId="510"/>
    <cellStyle name="60% - Accent4 4" xfId="511"/>
    <cellStyle name="60% - Accent4 5" xfId="512"/>
    <cellStyle name="60% - Accent4 6" xfId="513"/>
    <cellStyle name="60% - Accent5" xfId="59082" builtinId="48" customBuiltin="1"/>
    <cellStyle name="60% - Accent5 2" xfId="514"/>
    <cellStyle name="60% - Accent5 3" xfId="515"/>
    <cellStyle name="60% - Accent5 4" xfId="516"/>
    <cellStyle name="60% - Accent5 5" xfId="517"/>
    <cellStyle name="60% - Accent6" xfId="59086" builtinId="52" customBuiltin="1"/>
    <cellStyle name="60% - Accent6 2" xfId="518"/>
    <cellStyle name="60% - Accent6 3" xfId="519"/>
    <cellStyle name="60% - Accent6 4" xfId="520"/>
    <cellStyle name="60% - Accent6 5" xfId="521"/>
    <cellStyle name="60% - Accent6 6" xfId="522"/>
    <cellStyle name="Accent1" xfId="59063" builtinId="29" customBuiltin="1"/>
    <cellStyle name="Accent1 - 20%" xfId="134"/>
    <cellStyle name="Accent1 - 40%" xfId="135"/>
    <cellStyle name="Accent1 - 60%" xfId="136"/>
    <cellStyle name="Accent1 2" xfId="523"/>
    <cellStyle name="Accent1 3" xfId="524"/>
    <cellStyle name="Accent1 4" xfId="525"/>
    <cellStyle name="Accent1 5" xfId="526"/>
    <cellStyle name="Accent1 6" xfId="527"/>
    <cellStyle name="Accent2" xfId="59067" builtinId="33" customBuiltin="1"/>
    <cellStyle name="Accent2 - 20%" xfId="137"/>
    <cellStyle name="Accent2 - 40%" xfId="138"/>
    <cellStyle name="Accent2 - 60%" xfId="139"/>
    <cellStyle name="Accent2 2" xfId="528"/>
    <cellStyle name="Accent2 3" xfId="529"/>
    <cellStyle name="Accent2 4" xfId="530"/>
    <cellStyle name="Accent2 5" xfId="531"/>
    <cellStyle name="Accent2 6" xfId="532"/>
    <cellStyle name="Accent3" xfId="59071" builtinId="37" customBuiltin="1"/>
    <cellStyle name="Accent3 - 20%" xfId="140"/>
    <cellStyle name="Accent3 - 40%" xfId="141"/>
    <cellStyle name="Accent3 - 60%" xfId="142"/>
    <cellStyle name="Accent3 2" xfId="533"/>
    <cellStyle name="Accent3 3" xfId="534"/>
    <cellStyle name="Accent3 4" xfId="535"/>
    <cellStyle name="Accent3 5" xfId="536"/>
    <cellStyle name="Accent3 6" xfId="537"/>
    <cellStyle name="Accent4" xfId="59075" builtinId="41" customBuiltin="1"/>
    <cellStyle name="Accent4 - 20%" xfId="143"/>
    <cellStyle name="Accent4 - 40%" xfId="144"/>
    <cellStyle name="Accent4 - 60%" xfId="145"/>
    <cellStyle name="Accent4 2" xfId="538"/>
    <cellStyle name="Accent4 3" xfId="539"/>
    <cellStyle name="Accent4 4" xfId="540"/>
    <cellStyle name="Accent4 5" xfId="541"/>
    <cellStyle name="Accent4 6" xfId="542"/>
    <cellStyle name="Accent5" xfId="59079" builtinId="45" customBuiltin="1"/>
    <cellStyle name="Accent5 - 20%" xfId="146"/>
    <cellStyle name="Accent5 - 40%" xfId="147"/>
    <cellStyle name="Accent5 - 60%" xfId="148"/>
    <cellStyle name="Accent5 2" xfId="543"/>
    <cellStyle name="Accent5 3" xfId="544"/>
    <cellStyle name="Accent5 4" xfId="545"/>
    <cellStyle name="Accent5 5" xfId="546"/>
    <cellStyle name="Accent6" xfId="59083" builtinId="49" customBuiltin="1"/>
    <cellStyle name="Accent6 - 20%" xfId="149"/>
    <cellStyle name="Accent6 - 40%" xfId="150"/>
    <cellStyle name="Accent6 - 60%" xfId="151"/>
    <cellStyle name="Accent6 2" xfId="547"/>
    <cellStyle name="Accent6 3" xfId="548"/>
    <cellStyle name="Accent6 4" xfId="549"/>
    <cellStyle name="Accent6 5" xfId="550"/>
    <cellStyle name="alarm" xfId="551"/>
    <cellStyle name="assumption" xfId="552"/>
    <cellStyle name="assumption 2" xfId="553"/>
    <cellStyle name="Bad" xfId="59053" builtinId="27" customBuiltin="1"/>
    <cellStyle name="Bad 2" xfId="554"/>
    <cellStyle name="Bad 3" xfId="555"/>
    <cellStyle name="Bad 4" xfId="556"/>
    <cellStyle name="Bad 5" xfId="557"/>
    <cellStyle name="Bad 6" xfId="558"/>
    <cellStyle name="Blank" xfId="559"/>
    <cellStyle name="Calculation" xfId="59057" builtinId="22" customBuiltin="1"/>
    <cellStyle name="Calculation 2" xfId="560"/>
    <cellStyle name="Calculation 3" xfId="561"/>
    <cellStyle name="Calculation 4" xfId="562"/>
    <cellStyle name="Calculation 5" xfId="563"/>
    <cellStyle name="Calculation 6" xfId="564"/>
    <cellStyle name="Calculation 6 10" xfId="21797"/>
    <cellStyle name="Calculation 6 11" xfId="22021"/>
    <cellStyle name="Calculation 6 12" xfId="21918"/>
    <cellStyle name="Calculation 6 2" xfId="4560"/>
    <cellStyle name="Calculation 6 2 2" xfId="6180"/>
    <cellStyle name="Calculation 6 2 2 2" xfId="21784"/>
    <cellStyle name="Calculation 6 2 2 3" xfId="21632"/>
    <cellStyle name="Calculation 6 2 2 4" xfId="21994"/>
    <cellStyle name="Calculation 6 2 2 5" xfId="21628"/>
    <cellStyle name="Calculation 6 2 2 6" xfId="21993"/>
    <cellStyle name="Calculation 6 2 2 7" xfId="21677"/>
    <cellStyle name="Calculation 6 2 3" xfId="21707"/>
    <cellStyle name="Calculation 6 2 4" xfId="21851"/>
    <cellStyle name="Calculation 6 2 5" xfId="21641"/>
    <cellStyle name="Calculation 6 2 6" xfId="21650"/>
    <cellStyle name="Calculation 6 2 7" xfId="21946"/>
    <cellStyle name="Calculation 6 2 8" xfId="21773"/>
    <cellStyle name="Calculation 6 3" xfId="4602"/>
    <cellStyle name="Calculation 6 3 2" xfId="5313"/>
    <cellStyle name="Calculation 6 3 2 2" xfId="21760"/>
    <cellStyle name="Calculation 6 3 2 3" xfId="21949"/>
    <cellStyle name="Calculation 6 3 2 4" xfId="21757"/>
    <cellStyle name="Calculation 6 3 2 5" xfId="21831"/>
    <cellStyle name="Calculation 6 3 2 6" xfId="22019"/>
    <cellStyle name="Calculation 6 3 2 7" xfId="21654"/>
    <cellStyle name="Calculation 6 3 3" xfId="21725"/>
    <cellStyle name="Calculation 6 3 4" xfId="21838"/>
    <cellStyle name="Calculation 6 3 5" xfId="21868"/>
    <cellStyle name="Calculation 6 3 6" xfId="21646"/>
    <cellStyle name="Calculation 6 3 7" xfId="22001"/>
    <cellStyle name="Calculation 6 3 8" xfId="22003"/>
    <cellStyle name="Calculation 6 4" xfId="4573"/>
    <cellStyle name="Calculation 6 4 2" xfId="5250"/>
    <cellStyle name="Calculation 6 4 2 2" xfId="21751"/>
    <cellStyle name="Calculation 6 4 2 3" xfId="22029"/>
    <cellStyle name="Calculation 6 4 2 4" xfId="21871"/>
    <cellStyle name="Calculation 6 4 2 5" xfId="21771"/>
    <cellStyle name="Calculation 6 4 2 6" xfId="21668"/>
    <cellStyle name="Calculation 6 4 2 7" xfId="21630"/>
    <cellStyle name="Calculation 6 4 3" xfId="21712"/>
    <cellStyle name="Calculation 6 4 4" xfId="22028"/>
    <cellStyle name="Calculation 6 4 5" xfId="21693"/>
    <cellStyle name="Calculation 6 4 6" xfId="21884"/>
    <cellStyle name="Calculation 6 4 7" xfId="21984"/>
    <cellStyle name="Calculation 6 4 8" xfId="21894"/>
    <cellStyle name="Calculation 6 5" xfId="4554"/>
    <cellStyle name="Calculation 6 5 2" xfId="5247"/>
    <cellStyle name="Calculation 6 5 2 2" xfId="21748"/>
    <cellStyle name="Calculation 6 5 2 3" xfId="21694"/>
    <cellStyle name="Calculation 6 5 2 4" xfId="21972"/>
    <cellStyle name="Calculation 6 5 2 5" xfId="21872"/>
    <cellStyle name="Calculation 6 5 2 6" xfId="21844"/>
    <cellStyle name="Calculation 6 5 2 7" xfId="21798"/>
    <cellStyle name="Calculation 6 5 3" xfId="21706"/>
    <cellStyle name="Calculation 6 5 4" xfId="21875"/>
    <cellStyle name="Calculation 6 5 5" xfId="21700"/>
    <cellStyle name="Calculation 6 5 6" xfId="21917"/>
    <cellStyle name="Calculation 6 5 7" xfId="22012"/>
    <cellStyle name="Calculation 6 5 8" xfId="21895"/>
    <cellStyle name="Calculation 6 6" xfId="6183"/>
    <cellStyle name="Calculation 6 6 2" xfId="21787"/>
    <cellStyle name="Calculation 6 6 3" xfId="21830"/>
    <cellStyle name="Calculation 6 6 4" xfId="21681"/>
    <cellStyle name="Calculation 6 6 5" xfId="21788"/>
    <cellStyle name="Calculation 6 6 6" xfId="21739"/>
    <cellStyle name="Calculation 6 6 7" xfId="21756"/>
    <cellStyle name="Calculation 6 7" xfId="21629"/>
    <cellStyle name="Calculation 6 8" xfId="21695"/>
    <cellStyle name="Calculation 6 9" xfId="21896"/>
    <cellStyle name="Centered Heading" xfId="565"/>
    <cellStyle name="Centered Heading 2" xfId="566"/>
    <cellStyle name="Centered Heading 3" xfId="567"/>
    <cellStyle name="Check Cell" xfId="59059" builtinId="23" customBuiltin="1"/>
    <cellStyle name="Check Cell 2" xfId="568"/>
    <cellStyle name="Check Cell 3" xfId="569"/>
    <cellStyle name="Check Cell 4" xfId="570"/>
    <cellStyle name="Check Cell 5" xfId="571"/>
    <cellStyle name="Column Header" xfId="572"/>
    <cellStyle name="ColumnAttributeAbovePrompt" xfId="458"/>
    <cellStyle name="ColumnAttributePrompt" xfId="403"/>
    <cellStyle name="ColumnAttributeValue" xfId="310"/>
    <cellStyle name="ColumnHeading" xfId="152"/>
    <cellStyle name="ColumnHeadingPrompt" xfId="480"/>
    <cellStyle name="ColumnHeadingValue" xfId="236"/>
    <cellStyle name="Comma" xfId="1" builtinId="3"/>
    <cellStyle name="Comma [0] 2" xfId="426"/>
    <cellStyle name="Comma [0] 2 2" xfId="3714"/>
    <cellStyle name="Comma [0] 2 3" xfId="393"/>
    <cellStyle name="Comma [0] 3" xfId="331"/>
    <cellStyle name="Comma [0] 4" xfId="427"/>
    <cellStyle name="Comma [0] 5" xfId="3711"/>
    <cellStyle name="Comma [0] 6" xfId="3814"/>
    <cellStyle name="Comma [0] 7" xfId="6190"/>
    <cellStyle name="Comma [0] 8" xfId="9317"/>
    <cellStyle name="Comma [0] 9" xfId="446"/>
    <cellStyle name="Comma 0" xfId="573"/>
    <cellStyle name="Comma 0.0" xfId="574"/>
    <cellStyle name="Comma 0.00" xfId="575"/>
    <cellStyle name="Comma 0.000" xfId="576"/>
    <cellStyle name="Comma 10" xfId="373"/>
    <cellStyle name="Comma 10 2" xfId="578"/>
    <cellStyle name="Comma 10 2 2" xfId="579"/>
    <cellStyle name="Comma 10 2 3" xfId="580"/>
    <cellStyle name="Comma 10 3" xfId="581"/>
    <cellStyle name="Comma 10 4" xfId="3798"/>
    <cellStyle name="Comma 10 5" xfId="577"/>
    <cellStyle name="Comma 100" xfId="582"/>
    <cellStyle name="Comma 101" xfId="583"/>
    <cellStyle name="Comma 102" xfId="584"/>
    <cellStyle name="Comma 103" xfId="585"/>
    <cellStyle name="Comma 104" xfId="586"/>
    <cellStyle name="Comma 105" xfId="587"/>
    <cellStyle name="Comma 106" xfId="588"/>
    <cellStyle name="Comma 107" xfId="589"/>
    <cellStyle name="Comma 108" xfId="590"/>
    <cellStyle name="Comma 109" xfId="591"/>
    <cellStyle name="Comma 11" xfId="396"/>
    <cellStyle name="Comma 11 2" xfId="593"/>
    <cellStyle name="Comma 11 3" xfId="594"/>
    <cellStyle name="Comma 11 3 2" xfId="595"/>
    <cellStyle name="Comma 11 3 3" xfId="596"/>
    <cellStyle name="Comma 11 4" xfId="597"/>
    <cellStyle name="Comma 11 5" xfId="3794"/>
    <cellStyle name="Comma 11 6" xfId="592"/>
    <cellStyle name="Comma 110" xfId="598"/>
    <cellStyle name="Comma 111" xfId="599"/>
    <cellStyle name="Comma 112" xfId="600"/>
    <cellStyle name="Comma 113" xfId="601"/>
    <cellStyle name="Comma 114" xfId="602"/>
    <cellStyle name="Comma 115" xfId="603"/>
    <cellStyle name="Comma 116" xfId="604"/>
    <cellStyle name="Comma 117" xfId="605"/>
    <cellStyle name="Comma 118" xfId="606"/>
    <cellStyle name="Comma 119" xfId="607"/>
    <cellStyle name="Comma 12" xfId="608"/>
    <cellStyle name="Comma 12 2" xfId="609"/>
    <cellStyle name="Comma 12 2 2" xfId="610"/>
    <cellStyle name="Comma 12 2 3" xfId="611"/>
    <cellStyle name="Comma 12 3" xfId="612"/>
    <cellStyle name="Comma 120" xfId="613"/>
    <cellStyle name="Comma 121" xfId="614"/>
    <cellStyle name="Comma 122" xfId="615"/>
    <cellStyle name="Comma 123" xfId="616"/>
    <cellStyle name="Comma 124" xfId="617"/>
    <cellStyle name="Comma 125" xfId="618"/>
    <cellStyle name="Comma 126" xfId="619"/>
    <cellStyle name="Comma 127" xfId="620"/>
    <cellStyle name="Comma 128" xfId="621"/>
    <cellStyle name="Comma 129" xfId="622"/>
    <cellStyle name="Comma 13" xfId="623"/>
    <cellStyle name="Comma 13 2" xfId="624"/>
    <cellStyle name="Comma 13 2 2" xfId="625"/>
    <cellStyle name="Comma 13 2 3" xfId="626"/>
    <cellStyle name="Comma 130" xfId="627"/>
    <cellStyle name="Comma 131" xfId="628"/>
    <cellStyle name="Comma 132" xfId="629"/>
    <cellStyle name="Comma 133" xfId="630"/>
    <cellStyle name="Comma 134" xfId="631"/>
    <cellStyle name="Comma 135" xfId="632"/>
    <cellStyle name="Comma 136" xfId="633"/>
    <cellStyle name="Comma 137" xfId="634"/>
    <cellStyle name="Comma 138" xfId="635"/>
    <cellStyle name="Comma 139" xfId="636"/>
    <cellStyle name="Comma 14" xfId="637"/>
    <cellStyle name="Comma 140" xfId="638"/>
    <cellStyle name="Comma 141" xfId="639"/>
    <cellStyle name="Comma 141 2" xfId="640"/>
    <cellStyle name="Comma 141 2 2" xfId="641"/>
    <cellStyle name="Comma 141 2 2 2" xfId="642"/>
    <cellStyle name="Comma 141 2 3" xfId="643"/>
    <cellStyle name="Comma 141 3" xfId="644"/>
    <cellStyle name="Comma 141 3 2" xfId="645"/>
    <cellStyle name="Comma 141 4" xfId="646"/>
    <cellStyle name="Comma 141 4 2" xfId="647"/>
    <cellStyle name="Comma 141 5" xfId="648"/>
    <cellStyle name="Comma 142" xfId="649"/>
    <cellStyle name="Comma 142 2" xfId="650"/>
    <cellStyle name="Comma 142 2 2" xfId="651"/>
    <cellStyle name="Comma 142 2 2 2" xfId="652"/>
    <cellStyle name="Comma 142 2 3" xfId="653"/>
    <cellStyle name="Comma 142 3" xfId="654"/>
    <cellStyle name="Comma 142 3 2" xfId="655"/>
    <cellStyle name="Comma 142 4" xfId="656"/>
    <cellStyle name="Comma 142 4 2" xfId="657"/>
    <cellStyle name="Comma 142 5" xfId="658"/>
    <cellStyle name="Comma 143" xfId="659"/>
    <cellStyle name="Comma 143 2" xfId="3868"/>
    <cellStyle name="Comma 143 2 2" xfId="5481"/>
    <cellStyle name="Comma 143 2 2 2" xfId="8566"/>
    <cellStyle name="Comma 143 2 2 2 2" xfId="14758"/>
    <cellStyle name="Comma 143 2 2 2 2 2" xfId="33718"/>
    <cellStyle name="Comma 143 2 2 2 2 3" xfId="52182"/>
    <cellStyle name="Comma 143 2 2 2 3" xfId="20910"/>
    <cellStyle name="Comma 143 2 2 2 3 2" xfId="39870"/>
    <cellStyle name="Comma 143 2 2 2 3 3" xfId="58334"/>
    <cellStyle name="Comma 143 2 2 2 4" xfId="27565"/>
    <cellStyle name="Comma 143 2 2 2 5" xfId="46029"/>
    <cellStyle name="Comma 143 2 2 3" xfId="11692"/>
    <cellStyle name="Comma 143 2 2 3 2" xfId="30652"/>
    <cellStyle name="Comma 143 2 2 3 3" xfId="49116"/>
    <cellStyle name="Comma 143 2 2 4" xfId="17844"/>
    <cellStyle name="Comma 143 2 2 4 2" xfId="36804"/>
    <cellStyle name="Comma 143 2 2 4 3" xfId="55268"/>
    <cellStyle name="Comma 143 2 2 5" xfId="24499"/>
    <cellStyle name="Comma 143 2 2 6" xfId="42963"/>
    <cellStyle name="Comma 143 2 3" xfId="7031"/>
    <cellStyle name="Comma 143 2 3 2" xfId="13224"/>
    <cellStyle name="Comma 143 2 3 2 2" xfId="32184"/>
    <cellStyle name="Comma 143 2 3 2 3" xfId="50648"/>
    <cellStyle name="Comma 143 2 3 3" xfId="19376"/>
    <cellStyle name="Comma 143 2 3 3 2" xfId="38336"/>
    <cellStyle name="Comma 143 2 3 3 3" xfId="56800"/>
    <cellStyle name="Comma 143 2 3 4" xfId="26031"/>
    <cellStyle name="Comma 143 2 3 5" xfId="44495"/>
    <cellStyle name="Comma 143 2 4" xfId="10158"/>
    <cellStyle name="Comma 143 2 4 2" xfId="29118"/>
    <cellStyle name="Comma 143 2 4 3" xfId="47582"/>
    <cellStyle name="Comma 143 2 5" xfId="16310"/>
    <cellStyle name="Comma 143 2 5 2" xfId="35270"/>
    <cellStyle name="Comma 143 2 5 3" xfId="53734"/>
    <cellStyle name="Comma 143 2 6" xfId="22965"/>
    <cellStyle name="Comma 143 2 7" xfId="41429"/>
    <cellStyle name="Comma 143 3" xfId="4696"/>
    <cellStyle name="Comma 143 3 2" xfId="7797"/>
    <cellStyle name="Comma 143 3 2 2" xfId="13989"/>
    <cellStyle name="Comma 143 3 2 2 2" xfId="32949"/>
    <cellStyle name="Comma 143 3 2 2 3" xfId="51413"/>
    <cellStyle name="Comma 143 3 2 3" xfId="20141"/>
    <cellStyle name="Comma 143 3 2 3 2" xfId="39101"/>
    <cellStyle name="Comma 143 3 2 3 3" xfId="57565"/>
    <cellStyle name="Comma 143 3 2 4" xfId="26796"/>
    <cellStyle name="Comma 143 3 2 5" xfId="45260"/>
    <cellStyle name="Comma 143 3 3" xfId="10923"/>
    <cellStyle name="Comma 143 3 3 2" xfId="29883"/>
    <cellStyle name="Comma 143 3 3 3" xfId="48347"/>
    <cellStyle name="Comma 143 3 4" xfId="17075"/>
    <cellStyle name="Comma 143 3 4 2" xfId="36035"/>
    <cellStyle name="Comma 143 3 4 3" xfId="54499"/>
    <cellStyle name="Comma 143 3 5" xfId="23730"/>
    <cellStyle name="Comma 143 3 6" xfId="42194"/>
    <cellStyle name="Comma 143 4" xfId="6262"/>
    <cellStyle name="Comma 143 4 2" xfId="12455"/>
    <cellStyle name="Comma 143 4 2 2" xfId="31415"/>
    <cellStyle name="Comma 143 4 2 3" xfId="49879"/>
    <cellStyle name="Comma 143 4 3" xfId="18607"/>
    <cellStyle name="Comma 143 4 3 2" xfId="37567"/>
    <cellStyle name="Comma 143 4 3 3" xfId="56031"/>
    <cellStyle name="Comma 143 4 4" xfId="25262"/>
    <cellStyle name="Comma 143 4 5" xfId="43726"/>
    <cellStyle name="Comma 143 5" xfId="9389"/>
    <cellStyle name="Comma 143 5 2" xfId="28349"/>
    <cellStyle name="Comma 143 5 3" xfId="46813"/>
    <cellStyle name="Comma 143 6" xfId="15541"/>
    <cellStyle name="Comma 143 6 2" xfId="34501"/>
    <cellStyle name="Comma 143 6 3" xfId="52965"/>
    <cellStyle name="Comma 143 7" xfId="22196"/>
    <cellStyle name="Comma 143 8" xfId="40657"/>
    <cellStyle name="Comma 144" xfId="660"/>
    <cellStyle name="Comma 144 2" xfId="3869"/>
    <cellStyle name="Comma 144 2 2" xfId="5482"/>
    <cellStyle name="Comma 144 2 2 2" xfId="8567"/>
    <cellStyle name="Comma 144 2 2 2 2" xfId="14759"/>
    <cellStyle name="Comma 144 2 2 2 2 2" xfId="33719"/>
    <cellStyle name="Comma 144 2 2 2 2 3" xfId="52183"/>
    <cellStyle name="Comma 144 2 2 2 3" xfId="20911"/>
    <cellStyle name="Comma 144 2 2 2 3 2" xfId="39871"/>
    <cellStyle name="Comma 144 2 2 2 3 3" xfId="58335"/>
    <cellStyle name="Comma 144 2 2 2 4" xfId="27566"/>
    <cellStyle name="Comma 144 2 2 2 5" xfId="46030"/>
    <cellStyle name="Comma 144 2 2 3" xfId="11693"/>
    <cellStyle name="Comma 144 2 2 3 2" xfId="30653"/>
    <cellStyle name="Comma 144 2 2 3 3" xfId="49117"/>
    <cellStyle name="Comma 144 2 2 4" xfId="17845"/>
    <cellStyle name="Comma 144 2 2 4 2" xfId="36805"/>
    <cellStyle name="Comma 144 2 2 4 3" xfId="55269"/>
    <cellStyle name="Comma 144 2 2 5" xfId="24500"/>
    <cellStyle name="Comma 144 2 2 6" xfId="42964"/>
    <cellStyle name="Comma 144 2 3" xfId="7032"/>
    <cellStyle name="Comma 144 2 3 2" xfId="13225"/>
    <cellStyle name="Comma 144 2 3 2 2" xfId="32185"/>
    <cellStyle name="Comma 144 2 3 2 3" xfId="50649"/>
    <cellStyle name="Comma 144 2 3 3" xfId="19377"/>
    <cellStyle name="Comma 144 2 3 3 2" xfId="38337"/>
    <cellStyle name="Comma 144 2 3 3 3" xfId="56801"/>
    <cellStyle name="Comma 144 2 3 4" xfId="26032"/>
    <cellStyle name="Comma 144 2 3 5" xfId="44496"/>
    <cellStyle name="Comma 144 2 4" xfId="10159"/>
    <cellStyle name="Comma 144 2 4 2" xfId="29119"/>
    <cellStyle name="Comma 144 2 4 3" xfId="47583"/>
    <cellStyle name="Comma 144 2 5" xfId="16311"/>
    <cellStyle name="Comma 144 2 5 2" xfId="35271"/>
    <cellStyle name="Comma 144 2 5 3" xfId="53735"/>
    <cellStyle name="Comma 144 2 6" xfId="22966"/>
    <cellStyle name="Comma 144 2 7" xfId="41430"/>
    <cellStyle name="Comma 144 3" xfId="4697"/>
    <cellStyle name="Comma 144 3 2" xfId="7798"/>
    <cellStyle name="Comma 144 3 2 2" xfId="13990"/>
    <cellStyle name="Comma 144 3 2 2 2" xfId="32950"/>
    <cellStyle name="Comma 144 3 2 2 3" xfId="51414"/>
    <cellStyle name="Comma 144 3 2 3" xfId="20142"/>
    <cellStyle name="Comma 144 3 2 3 2" xfId="39102"/>
    <cellStyle name="Comma 144 3 2 3 3" xfId="57566"/>
    <cellStyle name="Comma 144 3 2 4" xfId="26797"/>
    <cellStyle name="Comma 144 3 2 5" xfId="45261"/>
    <cellStyle name="Comma 144 3 3" xfId="10924"/>
    <cellStyle name="Comma 144 3 3 2" xfId="29884"/>
    <cellStyle name="Comma 144 3 3 3" xfId="48348"/>
    <cellStyle name="Comma 144 3 4" xfId="17076"/>
    <cellStyle name="Comma 144 3 4 2" xfId="36036"/>
    <cellStyle name="Comma 144 3 4 3" xfId="54500"/>
    <cellStyle name="Comma 144 3 5" xfId="23731"/>
    <cellStyle name="Comma 144 3 6" xfId="42195"/>
    <cellStyle name="Comma 144 4" xfId="6263"/>
    <cellStyle name="Comma 144 4 2" xfId="12456"/>
    <cellStyle name="Comma 144 4 2 2" xfId="31416"/>
    <cellStyle name="Comma 144 4 2 3" xfId="49880"/>
    <cellStyle name="Comma 144 4 3" xfId="18608"/>
    <cellStyle name="Comma 144 4 3 2" xfId="37568"/>
    <cellStyle name="Comma 144 4 3 3" xfId="56032"/>
    <cellStyle name="Comma 144 4 4" xfId="25263"/>
    <cellStyle name="Comma 144 4 5" xfId="43727"/>
    <cellStyle name="Comma 144 5" xfId="9390"/>
    <cellStyle name="Comma 144 5 2" xfId="28350"/>
    <cellStyle name="Comma 144 5 3" xfId="46814"/>
    <cellStyle name="Comma 144 6" xfId="15542"/>
    <cellStyle name="Comma 144 6 2" xfId="34502"/>
    <cellStyle name="Comma 144 6 3" xfId="52966"/>
    <cellStyle name="Comma 144 7" xfId="22197"/>
    <cellStyle name="Comma 144 8" xfId="40658"/>
    <cellStyle name="Comma 145" xfId="661"/>
    <cellStyle name="Comma 145 2" xfId="3870"/>
    <cellStyle name="Comma 145 2 2" xfId="5483"/>
    <cellStyle name="Comma 145 2 2 2" xfId="8568"/>
    <cellStyle name="Comma 145 2 2 2 2" xfId="14760"/>
    <cellStyle name="Comma 145 2 2 2 2 2" xfId="33720"/>
    <cellStyle name="Comma 145 2 2 2 2 3" xfId="52184"/>
    <cellStyle name="Comma 145 2 2 2 3" xfId="20912"/>
    <cellStyle name="Comma 145 2 2 2 3 2" xfId="39872"/>
    <cellStyle name="Comma 145 2 2 2 3 3" xfId="58336"/>
    <cellStyle name="Comma 145 2 2 2 4" xfId="27567"/>
    <cellStyle name="Comma 145 2 2 2 5" xfId="46031"/>
    <cellStyle name="Comma 145 2 2 3" xfId="11694"/>
    <cellStyle name="Comma 145 2 2 3 2" xfId="30654"/>
    <cellStyle name="Comma 145 2 2 3 3" xfId="49118"/>
    <cellStyle name="Comma 145 2 2 4" xfId="17846"/>
    <cellStyle name="Comma 145 2 2 4 2" xfId="36806"/>
    <cellStyle name="Comma 145 2 2 4 3" xfId="55270"/>
    <cellStyle name="Comma 145 2 2 5" xfId="24501"/>
    <cellStyle name="Comma 145 2 2 6" xfId="42965"/>
    <cellStyle name="Comma 145 2 3" xfId="7033"/>
    <cellStyle name="Comma 145 2 3 2" xfId="13226"/>
    <cellStyle name="Comma 145 2 3 2 2" xfId="32186"/>
    <cellStyle name="Comma 145 2 3 2 3" xfId="50650"/>
    <cellStyle name="Comma 145 2 3 3" xfId="19378"/>
    <cellStyle name="Comma 145 2 3 3 2" xfId="38338"/>
    <cellStyle name="Comma 145 2 3 3 3" xfId="56802"/>
    <cellStyle name="Comma 145 2 3 4" xfId="26033"/>
    <cellStyle name="Comma 145 2 3 5" xfId="44497"/>
    <cellStyle name="Comma 145 2 4" xfId="10160"/>
    <cellStyle name="Comma 145 2 4 2" xfId="29120"/>
    <cellStyle name="Comma 145 2 4 3" xfId="47584"/>
    <cellStyle name="Comma 145 2 5" xfId="16312"/>
    <cellStyle name="Comma 145 2 5 2" xfId="35272"/>
    <cellStyle name="Comma 145 2 5 3" xfId="53736"/>
    <cellStyle name="Comma 145 2 6" xfId="22967"/>
    <cellStyle name="Comma 145 2 7" xfId="41431"/>
    <cellStyle name="Comma 145 3" xfId="4698"/>
    <cellStyle name="Comma 145 3 2" xfId="7799"/>
    <cellStyle name="Comma 145 3 2 2" xfId="13991"/>
    <cellStyle name="Comma 145 3 2 2 2" xfId="32951"/>
    <cellStyle name="Comma 145 3 2 2 3" xfId="51415"/>
    <cellStyle name="Comma 145 3 2 3" xfId="20143"/>
    <cellStyle name="Comma 145 3 2 3 2" xfId="39103"/>
    <cellStyle name="Comma 145 3 2 3 3" xfId="57567"/>
    <cellStyle name="Comma 145 3 2 4" xfId="26798"/>
    <cellStyle name="Comma 145 3 2 5" xfId="45262"/>
    <cellStyle name="Comma 145 3 3" xfId="10925"/>
    <cellStyle name="Comma 145 3 3 2" xfId="29885"/>
    <cellStyle name="Comma 145 3 3 3" xfId="48349"/>
    <cellStyle name="Comma 145 3 4" xfId="17077"/>
    <cellStyle name="Comma 145 3 4 2" xfId="36037"/>
    <cellStyle name="Comma 145 3 4 3" xfId="54501"/>
    <cellStyle name="Comma 145 3 5" xfId="23732"/>
    <cellStyle name="Comma 145 3 6" xfId="42196"/>
    <cellStyle name="Comma 145 4" xfId="6264"/>
    <cellStyle name="Comma 145 4 2" xfId="12457"/>
    <cellStyle name="Comma 145 4 2 2" xfId="31417"/>
    <cellStyle name="Comma 145 4 2 3" xfId="49881"/>
    <cellStyle name="Comma 145 4 3" xfId="18609"/>
    <cellStyle name="Comma 145 4 3 2" xfId="37569"/>
    <cellStyle name="Comma 145 4 3 3" xfId="56033"/>
    <cellStyle name="Comma 145 4 4" xfId="25264"/>
    <cellStyle name="Comma 145 4 5" xfId="43728"/>
    <cellStyle name="Comma 145 5" xfId="9391"/>
    <cellStyle name="Comma 145 5 2" xfId="28351"/>
    <cellStyle name="Comma 145 5 3" xfId="46815"/>
    <cellStyle name="Comma 145 6" xfId="15543"/>
    <cellStyle name="Comma 145 6 2" xfId="34503"/>
    <cellStyle name="Comma 145 6 3" xfId="52967"/>
    <cellStyle name="Comma 145 7" xfId="22198"/>
    <cellStyle name="Comma 145 8" xfId="40659"/>
    <cellStyle name="Comma 146" xfId="662"/>
    <cellStyle name="Comma 146 2" xfId="3871"/>
    <cellStyle name="Comma 146 2 2" xfId="5484"/>
    <cellStyle name="Comma 146 2 2 2" xfId="8569"/>
    <cellStyle name="Comma 146 2 2 2 2" xfId="14761"/>
    <cellStyle name="Comma 146 2 2 2 2 2" xfId="33721"/>
    <cellStyle name="Comma 146 2 2 2 2 3" xfId="52185"/>
    <cellStyle name="Comma 146 2 2 2 3" xfId="20913"/>
    <cellStyle name="Comma 146 2 2 2 3 2" xfId="39873"/>
    <cellStyle name="Comma 146 2 2 2 3 3" xfId="58337"/>
    <cellStyle name="Comma 146 2 2 2 4" xfId="27568"/>
    <cellStyle name="Comma 146 2 2 2 5" xfId="46032"/>
    <cellStyle name="Comma 146 2 2 3" xfId="11695"/>
    <cellStyle name="Comma 146 2 2 3 2" xfId="30655"/>
    <cellStyle name="Comma 146 2 2 3 3" xfId="49119"/>
    <cellStyle name="Comma 146 2 2 4" xfId="17847"/>
    <cellStyle name="Comma 146 2 2 4 2" xfId="36807"/>
    <cellStyle name="Comma 146 2 2 4 3" xfId="55271"/>
    <cellStyle name="Comma 146 2 2 5" xfId="24502"/>
    <cellStyle name="Comma 146 2 2 6" xfId="42966"/>
    <cellStyle name="Comma 146 2 3" xfId="7034"/>
    <cellStyle name="Comma 146 2 3 2" xfId="13227"/>
    <cellStyle name="Comma 146 2 3 2 2" xfId="32187"/>
    <cellStyle name="Comma 146 2 3 2 3" xfId="50651"/>
    <cellStyle name="Comma 146 2 3 3" xfId="19379"/>
    <cellStyle name="Comma 146 2 3 3 2" xfId="38339"/>
    <cellStyle name="Comma 146 2 3 3 3" xfId="56803"/>
    <cellStyle name="Comma 146 2 3 4" xfId="26034"/>
    <cellStyle name="Comma 146 2 3 5" xfId="44498"/>
    <cellStyle name="Comma 146 2 4" xfId="10161"/>
    <cellStyle name="Comma 146 2 4 2" xfId="29121"/>
    <cellStyle name="Comma 146 2 4 3" xfId="47585"/>
    <cellStyle name="Comma 146 2 5" xfId="16313"/>
    <cellStyle name="Comma 146 2 5 2" xfId="35273"/>
    <cellStyle name="Comma 146 2 5 3" xfId="53737"/>
    <cellStyle name="Comma 146 2 6" xfId="22968"/>
    <cellStyle name="Comma 146 2 7" xfId="41432"/>
    <cellStyle name="Comma 146 3" xfId="4699"/>
    <cellStyle name="Comma 146 3 2" xfId="7800"/>
    <cellStyle name="Comma 146 3 2 2" xfId="13992"/>
    <cellStyle name="Comma 146 3 2 2 2" xfId="32952"/>
    <cellStyle name="Comma 146 3 2 2 3" xfId="51416"/>
    <cellStyle name="Comma 146 3 2 3" xfId="20144"/>
    <cellStyle name="Comma 146 3 2 3 2" xfId="39104"/>
    <cellStyle name="Comma 146 3 2 3 3" xfId="57568"/>
    <cellStyle name="Comma 146 3 2 4" xfId="26799"/>
    <cellStyle name="Comma 146 3 2 5" xfId="45263"/>
    <cellStyle name="Comma 146 3 3" xfId="10926"/>
    <cellStyle name="Comma 146 3 3 2" xfId="29886"/>
    <cellStyle name="Comma 146 3 3 3" xfId="48350"/>
    <cellStyle name="Comma 146 3 4" xfId="17078"/>
    <cellStyle name="Comma 146 3 4 2" xfId="36038"/>
    <cellStyle name="Comma 146 3 4 3" xfId="54502"/>
    <cellStyle name="Comma 146 3 5" xfId="23733"/>
    <cellStyle name="Comma 146 3 6" xfId="42197"/>
    <cellStyle name="Comma 146 4" xfId="6265"/>
    <cellStyle name="Comma 146 4 2" xfId="12458"/>
    <cellStyle name="Comma 146 4 2 2" xfId="31418"/>
    <cellStyle name="Comma 146 4 2 3" xfId="49882"/>
    <cellStyle name="Comma 146 4 3" xfId="18610"/>
    <cellStyle name="Comma 146 4 3 2" xfId="37570"/>
    <cellStyle name="Comma 146 4 3 3" xfId="56034"/>
    <cellStyle name="Comma 146 4 4" xfId="25265"/>
    <cellStyle name="Comma 146 4 5" xfId="43729"/>
    <cellStyle name="Comma 146 5" xfId="9392"/>
    <cellStyle name="Comma 146 5 2" xfId="28352"/>
    <cellStyle name="Comma 146 5 3" xfId="46816"/>
    <cellStyle name="Comma 146 6" xfId="15544"/>
    <cellStyle name="Comma 146 6 2" xfId="34504"/>
    <cellStyle name="Comma 146 6 3" xfId="52968"/>
    <cellStyle name="Comma 146 7" xfId="22199"/>
    <cellStyle name="Comma 146 8" xfId="40660"/>
    <cellStyle name="Comma 147" xfId="663"/>
    <cellStyle name="Comma 147 2" xfId="3872"/>
    <cellStyle name="Comma 147 2 2" xfId="5485"/>
    <cellStyle name="Comma 147 2 2 2" xfId="8570"/>
    <cellStyle name="Comma 147 2 2 2 2" xfId="14762"/>
    <cellStyle name="Comma 147 2 2 2 2 2" xfId="33722"/>
    <cellStyle name="Comma 147 2 2 2 2 3" xfId="52186"/>
    <cellStyle name="Comma 147 2 2 2 3" xfId="20914"/>
    <cellStyle name="Comma 147 2 2 2 3 2" xfId="39874"/>
    <cellStyle name="Comma 147 2 2 2 3 3" xfId="58338"/>
    <cellStyle name="Comma 147 2 2 2 4" xfId="27569"/>
    <cellStyle name="Comma 147 2 2 2 5" xfId="46033"/>
    <cellStyle name="Comma 147 2 2 3" xfId="11696"/>
    <cellStyle name="Comma 147 2 2 3 2" xfId="30656"/>
    <cellStyle name="Comma 147 2 2 3 3" xfId="49120"/>
    <cellStyle name="Comma 147 2 2 4" xfId="17848"/>
    <cellStyle name="Comma 147 2 2 4 2" xfId="36808"/>
    <cellStyle name="Comma 147 2 2 4 3" xfId="55272"/>
    <cellStyle name="Comma 147 2 2 5" xfId="24503"/>
    <cellStyle name="Comma 147 2 2 6" xfId="42967"/>
    <cellStyle name="Comma 147 2 3" xfId="7035"/>
    <cellStyle name="Comma 147 2 3 2" xfId="13228"/>
    <cellStyle name="Comma 147 2 3 2 2" xfId="32188"/>
    <cellStyle name="Comma 147 2 3 2 3" xfId="50652"/>
    <cellStyle name="Comma 147 2 3 3" xfId="19380"/>
    <cellStyle name="Comma 147 2 3 3 2" xfId="38340"/>
    <cellStyle name="Comma 147 2 3 3 3" xfId="56804"/>
    <cellStyle name="Comma 147 2 3 4" xfId="26035"/>
    <cellStyle name="Comma 147 2 3 5" xfId="44499"/>
    <cellStyle name="Comma 147 2 4" xfId="10162"/>
    <cellStyle name="Comma 147 2 4 2" xfId="29122"/>
    <cellStyle name="Comma 147 2 4 3" xfId="47586"/>
    <cellStyle name="Comma 147 2 5" xfId="16314"/>
    <cellStyle name="Comma 147 2 5 2" xfId="35274"/>
    <cellStyle name="Comma 147 2 5 3" xfId="53738"/>
    <cellStyle name="Comma 147 2 6" xfId="22969"/>
    <cellStyle name="Comma 147 2 7" xfId="41433"/>
    <cellStyle name="Comma 147 3" xfId="4700"/>
    <cellStyle name="Comma 147 3 2" xfId="7801"/>
    <cellStyle name="Comma 147 3 2 2" xfId="13993"/>
    <cellStyle name="Comma 147 3 2 2 2" xfId="32953"/>
    <cellStyle name="Comma 147 3 2 2 3" xfId="51417"/>
    <cellStyle name="Comma 147 3 2 3" xfId="20145"/>
    <cellStyle name="Comma 147 3 2 3 2" xfId="39105"/>
    <cellStyle name="Comma 147 3 2 3 3" xfId="57569"/>
    <cellStyle name="Comma 147 3 2 4" xfId="26800"/>
    <cellStyle name="Comma 147 3 2 5" xfId="45264"/>
    <cellStyle name="Comma 147 3 3" xfId="10927"/>
    <cellStyle name="Comma 147 3 3 2" xfId="29887"/>
    <cellStyle name="Comma 147 3 3 3" xfId="48351"/>
    <cellStyle name="Comma 147 3 4" xfId="17079"/>
    <cellStyle name="Comma 147 3 4 2" xfId="36039"/>
    <cellStyle name="Comma 147 3 4 3" xfId="54503"/>
    <cellStyle name="Comma 147 3 5" xfId="23734"/>
    <cellStyle name="Comma 147 3 6" xfId="42198"/>
    <cellStyle name="Comma 147 4" xfId="6266"/>
    <cellStyle name="Comma 147 4 2" xfId="12459"/>
    <cellStyle name="Comma 147 4 2 2" xfId="31419"/>
    <cellStyle name="Comma 147 4 2 3" xfId="49883"/>
    <cellStyle name="Comma 147 4 3" xfId="18611"/>
    <cellStyle name="Comma 147 4 3 2" xfId="37571"/>
    <cellStyle name="Comma 147 4 3 3" xfId="56035"/>
    <cellStyle name="Comma 147 4 4" xfId="25266"/>
    <cellStyle name="Comma 147 4 5" xfId="43730"/>
    <cellStyle name="Comma 147 5" xfId="9393"/>
    <cellStyle name="Comma 147 5 2" xfId="28353"/>
    <cellStyle name="Comma 147 5 3" xfId="46817"/>
    <cellStyle name="Comma 147 6" xfId="15545"/>
    <cellStyle name="Comma 147 6 2" xfId="34505"/>
    <cellStyle name="Comma 147 6 3" xfId="52969"/>
    <cellStyle name="Comma 147 7" xfId="22200"/>
    <cellStyle name="Comma 147 8" xfId="40661"/>
    <cellStyle name="Comma 148" xfId="664"/>
    <cellStyle name="Comma 148 2" xfId="3873"/>
    <cellStyle name="Comma 148 2 2" xfId="5486"/>
    <cellStyle name="Comma 148 2 2 2" xfId="8571"/>
    <cellStyle name="Comma 148 2 2 2 2" xfId="14763"/>
    <cellStyle name="Comma 148 2 2 2 2 2" xfId="33723"/>
    <cellStyle name="Comma 148 2 2 2 2 3" xfId="52187"/>
    <cellStyle name="Comma 148 2 2 2 3" xfId="20915"/>
    <cellStyle name="Comma 148 2 2 2 3 2" xfId="39875"/>
    <cellStyle name="Comma 148 2 2 2 3 3" xfId="58339"/>
    <cellStyle name="Comma 148 2 2 2 4" xfId="27570"/>
    <cellStyle name="Comma 148 2 2 2 5" xfId="46034"/>
    <cellStyle name="Comma 148 2 2 3" xfId="11697"/>
    <cellStyle name="Comma 148 2 2 3 2" xfId="30657"/>
    <cellStyle name="Comma 148 2 2 3 3" xfId="49121"/>
    <cellStyle name="Comma 148 2 2 4" xfId="17849"/>
    <cellStyle name="Comma 148 2 2 4 2" xfId="36809"/>
    <cellStyle name="Comma 148 2 2 4 3" xfId="55273"/>
    <cellStyle name="Comma 148 2 2 5" xfId="24504"/>
    <cellStyle name="Comma 148 2 2 6" xfId="42968"/>
    <cellStyle name="Comma 148 2 3" xfId="7036"/>
    <cellStyle name="Comma 148 2 3 2" xfId="13229"/>
    <cellStyle name="Comma 148 2 3 2 2" xfId="32189"/>
    <cellStyle name="Comma 148 2 3 2 3" xfId="50653"/>
    <cellStyle name="Comma 148 2 3 3" xfId="19381"/>
    <cellStyle name="Comma 148 2 3 3 2" xfId="38341"/>
    <cellStyle name="Comma 148 2 3 3 3" xfId="56805"/>
    <cellStyle name="Comma 148 2 3 4" xfId="26036"/>
    <cellStyle name="Comma 148 2 3 5" xfId="44500"/>
    <cellStyle name="Comma 148 2 4" xfId="10163"/>
    <cellStyle name="Comma 148 2 4 2" xfId="29123"/>
    <cellStyle name="Comma 148 2 4 3" xfId="47587"/>
    <cellStyle name="Comma 148 2 5" xfId="16315"/>
    <cellStyle name="Comma 148 2 5 2" xfId="35275"/>
    <cellStyle name="Comma 148 2 5 3" xfId="53739"/>
    <cellStyle name="Comma 148 2 6" xfId="22970"/>
    <cellStyle name="Comma 148 2 7" xfId="41434"/>
    <cellStyle name="Comma 148 3" xfId="4701"/>
    <cellStyle name="Comma 148 3 2" xfId="7802"/>
    <cellStyle name="Comma 148 3 2 2" xfId="13994"/>
    <cellStyle name="Comma 148 3 2 2 2" xfId="32954"/>
    <cellStyle name="Comma 148 3 2 2 3" xfId="51418"/>
    <cellStyle name="Comma 148 3 2 3" xfId="20146"/>
    <cellStyle name="Comma 148 3 2 3 2" xfId="39106"/>
    <cellStyle name="Comma 148 3 2 3 3" xfId="57570"/>
    <cellStyle name="Comma 148 3 2 4" xfId="26801"/>
    <cellStyle name="Comma 148 3 2 5" xfId="45265"/>
    <cellStyle name="Comma 148 3 3" xfId="10928"/>
    <cellStyle name="Comma 148 3 3 2" xfId="29888"/>
    <cellStyle name="Comma 148 3 3 3" xfId="48352"/>
    <cellStyle name="Comma 148 3 4" xfId="17080"/>
    <cellStyle name="Comma 148 3 4 2" xfId="36040"/>
    <cellStyle name="Comma 148 3 4 3" xfId="54504"/>
    <cellStyle name="Comma 148 3 5" xfId="23735"/>
    <cellStyle name="Comma 148 3 6" xfId="42199"/>
    <cellStyle name="Comma 148 4" xfId="6267"/>
    <cellStyle name="Comma 148 4 2" xfId="12460"/>
    <cellStyle name="Comma 148 4 2 2" xfId="31420"/>
    <cellStyle name="Comma 148 4 2 3" xfId="49884"/>
    <cellStyle name="Comma 148 4 3" xfId="18612"/>
    <cellStyle name="Comma 148 4 3 2" xfId="37572"/>
    <cellStyle name="Comma 148 4 3 3" xfId="56036"/>
    <cellStyle name="Comma 148 4 4" xfId="25267"/>
    <cellStyle name="Comma 148 4 5" xfId="43731"/>
    <cellStyle name="Comma 148 5" xfId="9394"/>
    <cellStyle name="Comma 148 5 2" xfId="28354"/>
    <cellStyle name="Comma 148 5 3" xfId="46818"/>
    <cellStyle name="Comma 148 6" xfId="15546"/>
    <cellStyle name="Comma 148 6 2" xfId="34506"/>
    <cellStyle name="Comma 148 6 3" xfId="52970"/>
    <cellStyle name="Comma 148 7" xfId="22201"/>
    <cellStyle name="Comma 148 8" xfId="40662"/>
    <cellStyle name="Comma 149" xfId="665"/>
    <cellStyle name="Comma 149 2" xfId="3874"/>
    <cellStyle name="Comma 149 2 2" xfId="5487"/>
    <cellStyle name="Comma 149 2 2 2" xfId="8572"/>
    <cellStyle name="Comma 149 2 2 2 2" xfId="14764"/>
    <cellStyle name="Comma 149 2 2 2 2 2" xfId="33724"/>
    <cellStyle name="Comma 149 2 2 2 2 3" xfId="52188"/>
    <cellStyle name="Comma 149 2 2 2 3" xfId="20916"/>
    <cellStyle name="Comma 149 2 2 2 3 2" xfId="39876"/>
    <cellStyle name="Comma 149 2 2 2 3 3" xfId="58340"/>
    <cellStyle name="Comma 149 2 2 2 4" xfId="27571"/>
    <cellStyle name="Comma 149 2 2 2 5" xfId="46035"/>
    <cellStyle name="Comma 149 2 2 3" xfId="11698"/>
    <cellStyle name="Comma 149 2 2 3 2" xfId="30658"/>
    <cellStyle name="Comma 149 2 2 3 3" xfId="49122"/>
    <cellStyle name="Comma 149 2 2 4" xfId="17850"/>
    <cellStyle name="Comma 149 2 2 4 2" xfId="36810"/>
    <cellStyle name="Comma 149 2 2 4 3" xfId="55274"/>
    <cellStyle name="Comma 149 2 2 5" xfId="24505"/>
    <cellStyle name="Comma 149 2 2 6" xfId="42969"/>
    <cellStyle name="Comma 149 2 3" xfId="7037"/>
    <cellStyle name="Comma 149 2 3 2" xfId="13230"/>
    <cellStyle name="Comma 149 2 3 2 2" xfId="32190"/>
    <cellStyle name="Comma 149 2 3 2 3" xfId="50654"/>
    <cellStyle name="Comma 149 2 3 3" xfId="19382"/>
    <cellStyle name="Comma 149 2 3 3 2" xfId="38342"/>
    <cellStyle name="Comma 149 2 3 3 3" xfId="56806"/>
    <cellStyle name="Comma 149 2 3 4" xfId="26037"/>
    <cellStyle name="Comma 149 2 3 5" xfId="44501"/>
    <cellStyle name="Comma 149 2 4" xfId="10164"/>
    <cellStyle name="Comma 149 2 4 2" xfId="29124"/>
    <cellStyle name="Comma 149 2 4 3" xfId="47588"/>
    <cellStyle name="Comma 149 2 5" xfId="16316"/>
    <cellStyle name="Comma 149 2 5 2" xfId="35276"/>
    <cellStyle name="Comma 149 2 5 3" xfId="53740"/>
    <cellStyle name="Comma 149 2 6" xfId="22971"/>
    <cellStyle name="Comma 149 2 7" xfId="41435"/>
    <cellStyle name="Comma 149 3" xfId="4702"/>
    <cellStyle name="Comma 149 3 2" xfId="7803"/>
    <cellStyle name="Comma 149 3 2 2" xfId="13995"/>
    <cellStyle name="Comma 149 3 2 2 2" xfId="32955"/>
    <cellStyle name="Comma 149 3 2 2 3" xfId="51419"/>
    <cellStyle name="Comma 149 3 2 3" xfId="20147"/>
    <cellStyle name="Comma 149 3 2 3 2" xfId="39107"/>
    <cellStyle name="Comma 149 3 2 3 3" xfId="57571"/>
    <cellStyle name="Comma 149 3 2 4" xfId="26802"/>
    <cellStyle name="Comma 149 3 2 5" xfId="45266"/>
    <cellStyle name="Comma 149 3 3" xfId="10929"/>
    <cellStyle name="Comma 149 3 3 2" xfId="29889"/>
    <cellStyle name="Comma 149 3 3 3" xfId="48353"/>
    <cellStyle name="Comma 149 3 4" xfId="17081"/>
    <cellStyle name="Comma 149 3 4 2" xfId="36041"/>
    <cellStyle name="Comma 149 3 4 3" xfId="54505"/>
    <cellStyle name="Comma 149 3 5" xfId="23736"/>
    <cellStyle name="Comma 149 3 6" xfId="42200"/>
    <cellStyle name="Comma 149 4" xfId="6268"/>
    <cellStyle name="Comma 149 4 2" xfId="12461"/>
    <cellStyle name="Comma 149 4 2 2" xfId="31421"/>
    <cellStyle name="Comma 149 4 2 3" xfId="49885"/>
    <cellStyle name="Comma 149 4 3" xfId="18613"/>
    <cellStyle name="Comma 149 4 3 2" xfId="37573"/>
    <cellStyle name="Comma 149 4 3 3" xfId="56037"/>
    <cellStyle name="Comma 149 4 4" xfId="25268"/>
    <cellStyle name="Comma 149 4 5" xfId="43732"/>
    <cellStyle name="Comma 149 5" xfId="9395"/>
    <cellStyle name="Comma 149 5 2" xfId="28355"/>
    <cellStyle name="Comma 149 5 3" xfId="46819"/>
    <cellStyle name="Comma 149 6" xfId="15547"/>
    <cellStyle name="Comma 149 6 2" xfId="34507"/>
    <cellStyle name="Comma 149 6 3" xfId="52971"/>
    <cellStyle name="Comma 149 7" xfId="22202"/>
    <cellStyle name="Comma 149 8" xfId="40663"/>
    <cellStyle name="Comma 15" xfId="666"/>
    <cellStyle name="Comma 15 2" xfId="667"/>
    <cellStyle name="Comma 150" xfId="668"/>
    <cellStyle name="Comma 150 2" xfId="3875"/>
    <cellStyle name="Comma 150 2 2" xfId="5488"/>
    <cellStyle name="Comma 150 2 2 2" xfId="8573"/>
    <cellStyle name="Comma 150 2 2 2 2" xfId="14765"/>
    <cellStyle name="Comma 150 2 2 2 2 2" xfId="33725"/>
    <cellStyle name="Comma 150 2 2 2 2 3" xfId="52189"/>
    <cellStyle name="Comma 150 2 2 2 3" xfId="20917"/>
    <cellStyle name="Comma 150 2 2 2 3 2" xfId="39877"/>
    <cellStyle name="Comma 150 2 2 2 3 3" xfId="58341"/>
    <cellStyle name="Comma 150 2 2 2 4" xfId="27572"/>
    <cellStyle name="Comma 150 2 2 2 5" xfId="46036"/>
    <cellStyle name="Comma 150 2 2 3" xfId="11699"/>
    <cellStyle name="Comma 150 2 2 3 2" xfId="30659"/>
    <cellStyle name="Comma 150 2 2 3 3" xfId="49123"/>
    <cellStyle name="Comma 150 2 2 4" xfId="17851"/>
    <cellStyle name="Comma 150 2 2 4 2" xfId="36811"/>
    <cellStyle name="Comma 150 2 2 4 3" xfId="55275"/>
    <cellStyle name="Comma 150 2 2 5" xfId="24506"/>
    <cellStyle name="Comma 150 2 2 6" xfId="42970"/>
    <cellStyle name="Comma 150 2 3" xfId="7038"/>
    <cellStyle name="Comma 150 2 3 2" xfId="13231"/>
    <cellStyle name="Comma 150 2 3 2 2" xfId="32191"/>
    <cellStyle name="Comma 150 2 3 2 3" xfId="50655"/>
    <cellStyle name="Comma 150 2 3 3" xfId="19383"/>
    <cellStyle name="Comma 150 2 3 3 2" xfId="38343"/>
    <cellStyle name="Comma 150 2 3 3 3" xfId="56807"/>
    <cellStyle name="Comma 150 2 3 4" xfId="26038"/>
    <cellStyle name="Comma 150 2 3 5" xfId="44502"/>
    <cellStyle name="Comma 150 2 4" xfId="10165"/>
    <cellStyle name="Comma 150 2 4 2" xfId="29125"/>
    <cellStyle name="Comma 150 2 4 3" xfId="47589"/>
    <cellStyle name="Comma 150 2 5" xfId="16317"/>
    <cellStyle name="Comma 150 2 5 2" xfId="35277"/>
    <cellStyle name="Comma 150 2 5 3" xfId="53741"/>
    <cellStyle name="Comma 150 2 6" xfId="22972"/>
    <cellStyle name="Comma 150 2 7" xfId="41436"/>
    <cellStyle name="Comma 150 3" xfId="4703"/>
    <cellStyle name="Comma 150 3 2" xfId="7804"/>
    <cellStyle name="Comma 150 3 2 2" xfId="13996"/>
    <cellStyle name="Comma 150 3 2 2 2" xfId="32956"/>
    <cellStyle name="Comma 150 3 2 2 3" xfId="51420"/>
    <cellStyle name="Comma 150 3 2 3" xfId="20148"/>
    <cellStyle name="Comma 150 3 2 3 2" xfId="39108"/>
    <cellStyle name="Comma 150 3 2 3 3" xfId="57572"/>
    <cellStyle name="Comma 150 3 2 4" xfId="26803"/>
    <cellStyle name="Comma 150 3 2 5" xfId="45267"/>
    <cellStyle name="Comma 150 3 3" xfId="10930"/>
    <cellStyle name="Comma 150 3 3 2" xfId="29890"/>
    <cellStyle name="Comma 150 3 3 3" xfId="48354"/>
    <cellStyle name="Comma 150 3 4" xfId="17082"/>
    <cellStyle name="Comma 150 3 4 2" xfId="36042"/>
    <cellStyle name="Comma 150 3 4 3" xfId="54506"/>
    <cellStyle name="Comma 150 3 5" xfId="23737"/>
    <cellStyle name="Comma 150 3 6" xfId="42201"/>
    <cellStyle name="Comma 150 4" xfId="6269"/>
    <cellStyle name="Comma 150 4 2" xfId="12462"/>
    <cellStyle name="Comma 150 4 2 2" xfId="31422"/>
    <cellStyle name="Comma 150 4 2 3" xfId="49886"/>
    <cellStyle name="Comma 150 4 3" xfId="18614"/>
    <cellStyle name="Comma 150 4 3 2" xfId="37574"/>
    <cellStyle name="Comma 150 4 3 3" xfId="56038"/>
    <cellStyle name="Comma 150 4 4" xfId="25269"/>
    <cellStyle name="Comma 150 4 5" xfId="43733"/>
    <cellStyle name="Comma 150 5" xfId="9396"/>
    <cellStyle name="Comma 150 5 2" xfId="28356"/>
    <cellStyle name="Comma 150 5 3" xfId="46820"/>
    <cellStyle name="Comma 150 6" xfId="15548"/>
    <cellStyle name="Comma 150 6 2" xfId="34508"/>
    <cellStyle name="Comma 150 6 3" xfId="52972"/>
    <cellStyle name="Comma 150 7" xfId="22203"/>
    <cellStyle name="Comma 150 8" xfId="40664"/>
    <cellStyle name="Comma 151" xfId="669"/>
    <cellStyle name="Comma 151 2" xfId="3876"/>
    <cellStyle name="Comma 151 2 2" xfId="5489"/>
    <cellStyle name="Comma 151 2 2 2" xfId="8574"/>
    <cellStyle name="Comma 151 2 2 2 2" xfId="14766"/>
    <cellStyle name="Comma 151 2 2 2 2 2" xfId="33726"/>
    <cellStyle name="Comma 151 2 2 2 2 3" xfId="52190"/>
    <cellStyle name="Comma 151 2 2 2 3" xfId="20918"/>
    <cellStyle name="Comma 151 2 2 2 3 2" xfId="39878"/>
    <cellStyle name="Comma 151 2 2 2 3 3" xfId="58342"/>
    <cellStyle name="Comma 151 2 2 2 4" xfId="27573"/>
    <cellStyle name="Comma 151 2 2 2 5" xfId="46037"/>
    <cellStyle name="Comma 151 2 2 3" xfId="11700"/>
    <cellStyle name="Comma 151 2 2 3 2" xfId="30660"/>
    <cellStyle name="Comma 151 2 2 3 3" xfId="49124"/>
    <cellStyle name="Comma 151 2 2 4" xfId="17852"/>
    <cellStyle name="Comma 151 2 2 4 2" xfId="36812"/>
    <cellStyle name="Comma 151 2 2 4 3" xfId="55276"/>
    <cellStyle name="Comma 151 2 2 5" xfId="24507"/>
    <cellStyle name="Comma 151 2 2 6" xfId="42971"/>
    <cellStyle name="Comma 151 2 3" xfId="7039"/>
    <cellStyle name="Comma 151 2 3 2" xfId="13232"/>
    <cellStyle name="Comma 151 2 3 2 2" xfId="32192"/>
    <cellStyle name="Comma 151 2 3 2 3" xfId="50656"/>
    <cellStyle name="Comma 151 2 3 3" xfId="19384"/>
    <cellStyle name="Comma 151 2 3 3 2" xfId="38344"/>
    <cellStyle name="Comma 151 2 3 3 3" xfId="56808"/>
    <cellStyle name="Comma 151 2 3 4" xfId="26039"/>
    <cellStyle name="Comma 151 2 3 5" xfId="44503"/>
    <cellStyle name="Comma 151 2 4" xfId="10166"/>
    <cellStyle name="Comma 151 2 4 2" xfId="29126"/>
    <cellStyle name="Comma 151 2 4 3" xfId="47590"/>
    <cellStyle name="Comma 151 2 5" xfId="16318"/>
    <cellStyle name="Comma 151 2 5 2" xfId="35278"/>
    <cellStyle name="Comma 151 2 5 3" xfId="53742"/>
    <cellStyle name="Comma 151 2 6" xfId="22973"/>
    <cellStyle name="Comma 151 2 7" xfId="41437"/>
    <cellStyle name="Comma 151 3" xfId="4704"/>
    <cellStyle name="Comma 151 3 2" xfId="7805"/>
    <cellStyle name="Comma 151 3 2 2" xfId="13997"/>
    <cellStyle name="Comma 151 3 2 2 2" xfId="32957"/>
    <cellStyle name="Comma 151 3 2 2 3" xfId="51421"/>
    <cellStyle name="Comma 151 3 2 3" xfId="20149"/>
    <cellStyle name="Comma 151 3 2 3 2" xfId="39109"/>
    <cellStyle name="Comma 151 3 2 3 3" xfId="57573"/>
    <cellStyle name="Comma 151 3 2 4" xfId="26804"/>
    <cellStyle name="Comma 151 3 2 5" xfId="45268"/>
    <cellStyle name="Comma 151 3 3" xfId="10931"/>
    <cellStyle name="Comma 151 3 3 2" xfId="29891"/>
    <cellStyle name="Comma 151 3 3 3" xfId="48355"/>
    <cellStyle name="Comma 151 3 4" xfId="17083"/>
    <cellStyle name="Comma 151 3 4 2" xfId="36043"/>
    <cellStyle name="Comma 151 3 4 3" xfId="54507"/>
    <cellStyle name="Comma 151 3 5" xfId="23738"/>
    <cellStyle name="Comma 151 3 6" xfId="42202"/>
    <cellStyle name="Comma 151 4" xfId="6270"/>
    <cellStyle name="Comma 151 4 2" xfId="12463"/>
    <cellStyle name="Comma 151 4 2 2" xfId="31423"/>
    <cellStyle name="Comma 151 4 2 3" xfId="49887"/>
    <cellStyle name="Comma 151 4 3" xfId="18615"/>
    <cellStyle name="Comma 151 4 3 2" xfId="37575"/>
    <cellStyle name="Comma 151 4 3 3" xfId="56039"/>
    <cellStyle name="Comma 151 4 4" xfId="25270"/>
    <cellStyle name="Comma 151 4 5" xfId="43734"/>
    <cellStyle name="Comma 151 5" xfId="9397"/>
    <cellStyle name="Comma 151 5 2" xfId="28357"/>
    <cellStyle name="Comma 151 5 3" xfId="46821"/>
    <cellStyle name="Comma 151 6" xfId="15549"/>
    <cellStyle name="Comma 151 6 2" xfId="34509"/>
    <cellStyle name="Comma 151 6 3" xfId="52973"/>
    <cellStyle name="Comma 151 7" xfId="22204"/>
    <cellStyle name="Comma 151 8" xfId="40665"/>
    <cellStyle name="Comma 152" xfId="670"/>
    <cellStyle name="Comma 152 2" xfId="3877"/>
    <cellStyle name="Comma 152 2 2" xfId="5490"/>
    <cellStyle name="Comma 152 2 2 2" xfId="8575"/>
    <cellStyle name="Comma 152 2 2 2 2" xfId="14767"/>
    <cellStyle name="Comma 152 2 2 2 2 2" xfId="33727"/>
    <cellStyle name="Comma 152 2 2 2 2 3" xfId="52191"/>
    <cellStyle name="Comma 152 2 2 2 3" xfId="20919"/>
    <cellStyle name="Comma 152 2 2 2 3 2" xfId="39879"/>
    <cellStyle name="Comma 152 2 2 2 3 3" xfId="58343"/>
    <cellStyle name="Comma 152 2 2 2 4" xfId="27574"/>
    <cellStyle name="Comma 152 2 2 2 5" xfId="46038"/>
    <cellStyle name="Comma 152 2 2 3" xfId="11701"/>
    <cellStyle name="Comma 152 2 2 3 2" xfId="30661"/>
    <cellStyle name="Comma 152 2 2 3 3" xfId="49125"/>
    <cellStyle name="Comma 152 2 2 4" xfId="17853"/>
    <cellStyle name="Comma 152 2 2 4 2" xfId="36813"/>
    <cellStyle name="Comma 152 2 2 4 3" xfId="55277"/>
    <cellStyle name="Comma 152 2 2 5" xfId="24508"/>
    <cellStyle name="Comma 152 2 2 6" xfId="42972"/>
    <cellStyle name="Comma 152 2 3" xfId="7040"/>
    <cellStyle name="Comma 152 2 3 2" xfId="13233"/>
    <cellStyle name="Comma 152 2 3 2 2" xfId="32193"/>
    <cellStyle name="Comma 152 2 3 2 3" xfId="50657"/>
    <cellStyle name="Comma 152 2 3 3" xfId="19385"/>
    <cellStyle name="Comma 152 2 3 3 2" xfId="38345"/>
    <cellStyle name="Comma 152 2 3 3 3" xfId="56809"/>
    <cellStyle name="Comma 152 2 3 4" xfId="26040"/>
    <cellStyle name="Comma 152 2 3 5" xfId="44504"/>
    <cellStyle name="Comma 152 2 4" xfId="10167"/>
    <cellStyle name="Comma 152 2 4 2" xfId="29127"/>
    <cellStyle name="Comma 152 2 4 3" xfId="47591"/>
    <cellStyle name="Comma 152 2 5" xfId="16319"/>
    <cellStyle name="Comma 152 2 5 2" xfId="35279"/>
    <cellStyle name="Comma 152 2 5 3" xfId="53743"/>
    <cellStyle name="Comma 152 2 6" xfId="22974"/>
    <cellStyle name="Comma 152 2 7" xfId="41438"/>
    <cellStyle name="Comma 152 3" xfId="4705"/>
    <cellStyle name="Comma 152 3 2" xfId="7806"/>
    <cellStyle name="Comma 152 3 2 2" xfId="13998"/>
    <cellStyle name="Comma 152 3 2 2 2" xfId="32958"/>
    <cellStyle name="Comma 152 3 2 2 3" xfId="51422"/>
    <cellStyle name="Comma 152 3 2 3" xfId="20150"/>
    <cellStyle name="Comma 152 3 2 3 2" xfId="39110"/>
    <cellStyle name="Comma 152 3 2 3 3" xfId="57574"/>
    <cellStyle name="Comma 152 3 2 4" xfId="26805"/>
    <cellStyle name="Comma 152 3 2 5" xfId="45269"/>
    <cellStyle name="Comma 152 3 3" xfId="10932"/>
    <cellStyle name="Comma 152 3 3 2" xfId="29892"/>
    <cellStyle name="Comma 152 3 3 3" xfId="48356"/>
    <cellStyle name="Comma 152 3 4" xfId="17084"/>
    <cellStyle name="Comma 152 3 4 2" xfId="36044"/>
    <cellStyle name="Comma 152 3 4 3" xfId="54508"/>
    <cellStyle name="Comma 152 3 5" xfId="23739"/>
    <cellStyle name="Comma 152 3 6" xfId="42203"/>
    <cellStyle name="Comma 152 4" xfId="6271"/>
    <cellStyle name="Comma 152 4 2" xfId="12464"/>
    <cellStyle name="Comma 152 4 2 2" xfId="31424"/>
    <cellStyle name="Comma 152 4 2 3" xfId="49888"/>
    <cellStyle name="Comma 152 4 3" xfId="18616"/>
    <cellStyle name="Comma 152 4 3 2" xfId="37576"/>
    <cellStyle name="Comma 152 4 3 3" xfId="56040"/>
    <cellStyle name="Comma 152 4 4" xfId="25271"/>
    <cellStyle name="Comma 152 4 5" xfId="43735"/>
    <cellStyle name="Comma 152 5" xfId="9398"/>
    <cellStyle name="Comma 152 5 2" xfId="28358"/>
    <cellStyle name="Comma 152 5 3" xfId="46822"/>
    <cellStyle name="Comma 152 6" xfId="15550"/>
    <cellStyle name="Comma 152 6 2" xfId="34510"/>
    <cellStyle name="Comma 152 6 3" xfId="52974"/>
    <cellStyle name="Comma 152 7" xfId="22205"/>
    <cellStyle name="Comma 152 8" xfId="40666"/>
    <cellStyle name="Comma 153" xfId="671"/>
    <cellStyle name="Comma 153 2" xfId="3878"/>
    <cellStyle name="Comma 153 2 2" xfId="5491"/>
    <cellStyle name="Comma 153 2 2 2" xfId="8576"/>
    <cellStyle name="Comma 153 2 2 2 2" xfId="14768"/>
    <cellStyle name="Comma 153 2 2 2 2 2" xfId="33728"/>
    <cellStyle name="Comma 153 2 2 2 2 3" xfId="52192"/>
    <cellStyle name="Comma 153 2 2 2 3" xfId="20920"/>
    <cellStyle name="Comma 153 2 2 2 3 2" xfId="39880"/>
    <cellStyle name="Comma 153 2 2 2 3 3" xfId="58344"/>
    <cellStyle name="Comma 153 2 2 2 4" xfId="27575"/>
    <cellStyle name="Comma 153 2 2 2 5" xfId="46039"/>
    <cellStyle name="Comma 153 2 2 3" xfId="11702"/>
    <cellStyle name="Comma 153 2 2 3 2" xfId="30662"/>
    <cellStyle name="Comma 153 2 2 3 3" xfId="49126"/>
    <cellStyle name="Comma 153 2 2 4" xfId="17854"/>
    <cellStyle name="Comma 153 2 2 4 2" xfId="36814"/>
    <cellStyle name="Comma 153 2 2 4 3" xfId="55278"/>
    <cellStyle name="Comma 153 2 2 5" xfId="24509"/>
    <cellStyle name="Comma 153 2 2 6" xfId="42973"/>
    <cellStyle name="Comma 153 2 3" xfId="7041"/>
    <cellStyle name="Comma 153 2 3 2" xfId="13234"/>
    <cellStyle name="Comma 153 2 3 2 2" xfId="32194"/>
    <cellStyle name="Comma 153 2 3 2 3" xfId="50658"/>
    <cellStyle name="Comma 153 2 3 3" xfId="19386"/>
    <cellStyle name="Comma 153 2 3 3 2" xfId="38346"/>
    <cellStyle name="Comma 153 2 3 3 3" xfId="56810"/>
    <cellStyle name="Comma 153 2 3 4" xfId="26041"/>
    <cellStyle name="Comma 153 2 3 5" xfId="44505"/>
    <cellStyle name="Comma 153 2 4" xfId="10168"/>
    <cellStyle name="Comma 153 2 4 2" xfId="29128"/>
    <cellStyle name="Comma 153 2 4 3" xfId="47592"/>
    <cellStyle name="Comma 153 2 5" xfId="16320"/>
    <cellStyle name="Comma 153 2 5 2" xfId="35280"/>
    <cellStyle name="Comma 153 2 5 3" xfId="53744"/>
    <cellStyle name="Comma 153 2 6" xfId="22975"/>
    <cellStyle name="Comma 153 2 7" xfId="41439"/>
    <cellStyle name="Comma 153 3" xfId="4706"/>
    <cellStyle name="Comma 153 3 2" xfId="7807"/>
    <cellStyle name="Comma 153 3 2 2" xfId="13999"/>
    <cellStyle name="Comma 153 3 2 2 2" xfId="32959"/>
    <cellStyle name="Comma 153 3 2 2 3" xfId="51423"/>
    <cellStyle name="Comma 153 3 2 3" xfId="20151"/>
    <cellStyle name="Comma 153 3 2 3 2" xfId="39111"/>
    <cellStyle name="Comma 153 3 2 3 3" xfId="57575"/>
    <cellStyle name="Comma 153 3 2 4" xfId="26806"/>
    <cellStyle name="Comma 153 3 2 5" xfId="45270"/>
    <cellStyle name="Comma 153 3 3" xfId="10933"/>
    <cellStyle name="Comma 153 3 3 2" xfId="29893"/>
    <cellStyle name="Comma 153 3 3 3" xfId="48357"/>
    <cellStyle name="Comma 153 3 4" xfId="17085"/>
    <cellStyle name="Comma 153 3 4 2" xfId="36045"/>
    <cellStyle name="Comma 153 3 4 3" xfId="54509"/>
    <cellStyle name="Comma 153 3 5" xfId="23740"/>
    <cellStyle name="Comma 153 3 6" xfId="42204"/>
    <cellStyle name="Comma 153 4" xfId="6272"/>
    <cellStyle name="Comma 153 4 2" xfId="12465"/>
    <cellStyle name="Comma 153 4 2 2" xfId="31425"/>
    <cellStyle name="Comma 153 4 2 3" xfId="49889"/>
    <cellStyle name="Comma 153 4 3" xfId="18617"/>
    <cellStyle name="Comma 153 4 3 2" xfId="37577"/>
    <cellStyle name="Comma 153 4 3 3" xfId="56041"/>
    <cellStyle name="Comma 153 4 4" xfId="25272"/>
    <cellStyle name="Comma 153 4 5" xfId="43736"/>
    <cellStyle name="Comma 153 5" xfId="9399"/>
    <cellStyle name="Comma 153 5 2" xfId="28359"/>
    <cellStyle name="Comma 153 5 3" xfId="46823"/>
    <cellStyle name="Comma 153 6" xfId="15551"/>
    <cellStyle name="Comma 153 6 2" xfId="34511"/>
    <cellStyle name="Comma 153 6 3" xfId="52975"/>
    <cellStyle name="Comma 153 7" xfId="22206"/>
    <cellStyle name="Comma 153 8" xfId="40667"/>
    <cellStyle name="Comma 154" xfId="672"/>
    <cellStyle name="Comma 154 2" xfId="673"/>
    <cellStyle name="Comma 155" xfId="674"/>
    <cellStyle name="Comma 155 2" xfId="675"/>
    <cellStyle name="Comma 156" xfId="676"/>
    <cellStyle name="Comma 156 2" xfId="677"/>
    <cellStyle name="Comma 157" xfId="678"/>
    <cellStyle name="Comma 158" xfId="679"/>
    <cellStyle name="Comma 159" xfId="680"/>
    <cellStyle name="Comma 16" xfId="681"/>
    <cellStyle name="Comma 160" xfId="682"/>
    <cellStyle name="Comma 161" xfId="683"/>
    <cellStyle name="Comma 162" xfId="684"/>
    <cellStyle name="Comma 163" xfId="685"/>
    <cellStyle name="Comma 164" xfId="686"/>
    <cellStyle name="Comma 165" xfId="687"/>
    <cellStyle name="Comma 166" xfId="688"/>
    <cellStyle name="Comma 167" xfId="689"/>
    <cellStyle name="Comma 168" xfId="690"/>
    <cellStyle name="Comma 169" xfId="691"/>
    <cellStyle name="Comma 17" xfId="692"/>
    <cellStyle name="Comma 170" xfId="693"/>
    <cellStyle name="Comma 171" xfId="694"/>
    <cellStyle name="Comma 172" xfId="695"/>
    <cellStyle name="Comma 173" xfId="696"/>
    <cellStyle name="Comma 174" xfId="697"/>
    <cellStyle name="Comma 175" xfId="698"/>
    <cellStyle name="Comma 176" xfId="699"/>
    <cellStyle name="Comma 177" xfId="700"/>
    <cellStyle name="Comma 178" xfId="701"/>
    <cellStyle name="Comma 179" xfId="702"/>
    <cellStyle name="Comma 18" xfId="703"/>
    <cellStyle name="Comma 180" xfId="704"/>
    <cellStyle name="Comma 181" xfId="705"/>
    <cellStyle name="Comma 182" xfId="706"/>
    <cellStyle name="Comma 182 2" xfId="3879"/>
    <cellStyle name="Comma 182 2 2" xfId="5492"/>
    <cellStyle name="Comma 182 2 2 2" xfId="8577"/>
    <cellStyle name="Comma 182 2 2 2 2" xfId="14769"/>
    <cellStyle name="Comma 182 2 2 2 2 2" xfId="33729"/>
    <cellStyle name="Comma 182 2 2 2 2 3" xfId="52193"/>
    <cellStyle name="Comma 182 2 2 2 3" xfId="20921"/>
    <cellStyle name="Comma 182 2 2 2 3 2" xfId="39881"/>
    <cellStyle name="Comma 182 2 2 2 3 3" xfId="58345"/>
    <cellStyle name="Comma 182 2 2 2 4" xfId="27576"/>
    <cellStyle name="Comma 182 2 2 2 5" xfId="46040"/>
    <cellStyle name="Comma 182 2 2 3" xfId="11703"/>
    <cellStyle name="Comma 182 2 2 3 2" xfId="30663"/>
    <cellStyle name="Comma 182 2 2 3 3" xfId="49127"/>
    <cellStyle name="Comma 182 2 2 4" xfId="17855"/>
    <cellStyle name="Comma 182 2 2 4 2" xfId="36815"/>
    <cellStyle name="Comma 182 2 2 4 3" xfId="55279"/>
    <cellStyle name="Comma 182 2 2 5" xfId="24510"/>
    <cellStyle name="Comma 182 2 2 6" xfId="42974"/>
    <cellStyle name="Comma 182 2 3" xfId="7042"/>
    <cellStyle name="Comma 182 2 3 2" xfId="13235"/>
    <cellStyle name="Comma 182 2 3 2 2" xfId="32195"/>
    <cellStyle name="Comma 182 2 3 2 3" xfId="50659"/>
    <cellStyle name="Comma 182 2 3 3" xfId="19387"/>
    <cellStyle name="Comma 182 2 3 3 2" xfId="38347"/>
    <cellStyle name="Comma 182 2 3 3 3" xfId="56811"/>
    <cellStyle name="Comma 182 2 3 4" xfId="26042"/>
    <cellStyle name="Comma 182 2 3 5" xfId="44506"/>
    <cellStyle name="Comma 182 2 4" xfId="10169"/>
    <cellStyle name="Comma 182 2 4 2" xfId="29129"/>
    <cellStyle name="Comma 182 2 4 3" xfId="47593"/>
    <cellStyle name="Comma 182 2 5" xfId="16321"/>
    <cellStyle name="Comma 182 2 5 2" xfId="35281"/>
    <cellStyle name="Comma 182 2 5 3" xfId="53745"/>
    <cellStyle name="Comma 182 2 6" xfId="22976"/>
    <cellStyle name="Comma 182 2 7" xfId="41440"/>
    <cellStyle name="Comma 182 3" xfId="4707"/>
    <cellStyle name="Comma 182 3 2" xfId="7808"/>
    <cellStyle name="Comma 182 3 2 2" xfId="14000"/>
    <cellStyle name="Comma 182 3 2 2 2" xfId="32960"/>
    <cellStyle name="Comma 182 3 2 2 3" xfId="51424"/>
    <cellStyle name="Comma 182 3 2 3" xfId="20152"/>
    <cellStyle name="Comma 182 3 2 3 2" xfId="39112"/>
    <cellStyle name="Comma 182 3 2 3 3" xfId="57576"/>
    <cellStyle name="Comma 182 3 2 4" xfId="26807"/>
    <cellStyle name="Comma 182 3 2 5" xfId="45271"/>
    <cellStyle name="Comma 182 3 3" xfId="10934"/>
    <cellStyle name="Comma 182 3 3 2" xfId="29894"/>
    <cellStyle name="Comma 182 3 3 3" xfId="48358"/>
    <cellStyle name="Comma 182 3 4" xfId="17086"/>
    <cellStyle name="Comma 182 3 4 2" xfId="36046"/>
    <cellStyle name="Comma 182 3 4 3" xfId="54510"/>
    <cellStyle name="Comma 182 3 5" xfId="23741"/>
    <cellStyle name="Comma 182 3 6" xfId="42205"/>
    <cellStyle name="Comma 182 4" xfId="6273"/>
    <cellStyle name="Comma 182 4 2" xfId="12466"/>
    <cellStyle name="Comma 182 4 2 2" xfId="31426"/>
    <cellStyle name="Comma 182 4 2 3" xfId="49890"/>
    <cellStyle name="Comma 182 4 3" xfId="18618"/>
    <cellStyle name="Comma 182 4 3 2" xfId="37578"/>
    <cellStyle name="Comma 182 4 3 3" xfId="56042"/>
    <cellStyle name="Comma 182 4 4" xfId="25273"/>
    <cellStyle name="Comma 182 4 5" xfId="43737"/>
    <cellStyle name="Comma 182 5" xfId="9400"/>
    <cellStyle name="Comma 182 5 2" xfId="28360"/>
    <cellStyle name="Comma 182 5 3" xfId="46824"/>
    <cellStyle name="Comma 182 6" xfId="15552"/>
    <cellStyle name="Comma 182 6 2" xfId="34512"/>
    <cellStyle name="Comma 182 6 3" xfId="52976"/>
    <cellStyle name="Comma 182 7" xfId="22207"/>
    <cellStyle name="Comma 182 8" xfId="40668"/>
    <cellStyle name="Comma 183" xfId="707"/>
    <cellStyle name="Comma 184" xfId="428"/>
    <cellStyle name="Comma 185" xfId="3710"/>
    <cellStyle name="Comma 186" xfId="380"/>
    <cellStyle name="Comma 186 2" xfId="3845"/>
    <cellStyle name="Comma 186 2 2" xfId="5434"/>
    <cellStyle name="Comma 186 2 2 2" xfId="8519"/>
    <cellStyle name="Comma 186 2 2 2 2" xfId="14711"/>
    <cellStyle name="Comma 186 2 2 2 2 2" xfId="33671"/>
    <cellStyle name="Comma 186 2 2 2 2 3" xfId="52135"/>
    <cellStyle name="Comma 186 2 2 2 3" xfId="20863"/>
    <cellStyle name="Comma 186 2 2 2 3 2" xfId="39823"/>
    <cellStyle name="Comma 186 2 2 2 3 3" xfId="58287"/>
    <cellStyle name="Comma 186 2 2 2 4" xfId="27518"/>
    <cellStyle name="Comma 186 2 2 2 5" xfId="45982"/>
    <cellStyle name="Comma 186 2 2 3" xfId="11645"/>
    <cellStyle name="Comma 186 2 2 3 2" xfId="30605"/>
    <cellStyle name="Comma 186 2 2 3 3" xfId="49069"/>
    <cellStyle name="Comma 186 2 2 4" xfId="17797"/>
    <cellStyle name="Comma 186 2 2 4 2" xfId="36757"/>
    <cellStyle name="Comma 186 2 2 4 3" xfId="55221"/>
    <cellStyle name="Comma 186 2 2 5" xfId="24452"/>
    <cellStyle name="Comma 186 2 2 6" xfId="42916"/>
    <cellStyle name="Comma 186 2 3" xfId="6984"/>
    <cellStyle name="Comma 186 2 3 2" xfId="13177"/>
    <cellStyle name="Comma 186 2 3 2 2" xfId="32137"/>
    <cellStyle name="Comma 186 2 3 2 3" xfId="50601"/>
    <cellStyle name="Comma 186 2 3 3" xfId="19329"/>
    <cellStyle name="Comma 186 2 3 3 2" xfId="38289"/>
    <cellStyle name="Comma 186 2 3 3 3" xfId="56753"/>
    <cellStyle name="Comma 186 2 3 4" xfId="25984"/>
    <cellStyle name="Comma 186 2 3 5" xfId="44448"/>
    <cellStyle name="Comma 186 2 4" xfId="10111"/>
    <cellStyle name="Comma 186 2 4 2" xfId="29071"/>
    <cellStyle name="Comma 186 2 4 3" xfId="47535"/>
    <cellStyle name="Comma 186 2 5" xfId="16263"/>
    <cellStyle name="Comma 186 2 5 2" xfId="35223"/>
    <cellStyle name="Comma 186 2 5 3" xfId="53687"/>
    <cellStyle name="Comma 186 2 6" xfId="22918"/>
    <cellStyle name="Comma 186 2 7" xfId="41382"/>
    <cellStyle name="Comma 186 3" xfId="4649"/>
    <cellStyle name="Comma 186 3 2" xfId="7750"/>
    <cellStyle name="Comma 186 3 2 2" xfId="13942"/>
    <cellStyle name="Comma 186 3 2 2 2" xfId="32902"/>
    <cellStyle name="Comma 186 3 2 2 3" xfId="51366"/>
    <cellStyle name="Comma 186 3 2 3" xfId="20094"/>
    <cellStyle name="Comma 186 3 2 3 2" xfId="39054"/>
    <cellStyle name="Comma 186 3 2 3 3" xfId="57518"/>
    <cellStyle name="Comma 186 3 2 4" xfId="26749"/>
    <cellStyle name="Comma 186 3 2 5" xfId="45213"/>
    <cellStyle name="Comma 186 3 3" xfId="10876"/>
    <cellStyle name="Comma 186 3 3 2" xfId="29836"/>
    <cellStyle name="Comma 186 3 3 3" xfId="48300"/>
    <cellStyle name="Comma 186 3 4" xfId="17028"/>
    <cellStyle name="Comma 186 3 4 2" xfId="35988"/>
    <cellStyle name="Comma 186 3 4 3" xfId="54452"/>
    <cellStyle name="Comma 186 3 5" xfId="23683"/>
    <cellStyle name="Comma 186 3 6" xfId="42147"/>
    <cellStyle name="Comma 186 4" xfId="6215"/>
    <cellStyle name="Comma 186 4 2" xfId="12408"/>
    <cellStyle name="Comma 186 4 2 2" xfId="31368"/>
    <cellStyle name="Comma 186 4 2 3" xfId="49832"/>
    <cellStyle name="Comma 186 4 3" xfId="18560"/>
    <cellStyle name="Comma 186 4 3 2" xfId="37520"/>
    <cellStyle name="Comma 186 4 3 3" xfId="55984"/>
    <cellStyle name="Comma 186 4 4" xfId="25215"/>
    <cellStyle name="Comma 186 4 5" xfId="43679"/>
    <cellStyle name="Comma 186 5" xfId="9342"/>
    <cellStyle name="Comma 186 5 2" xfId="28302"/>
    <cellStyle name="Comma 186 5 3" xfId="46766"/>
    <cellStyle name="Comma 186 6" xfId="15494"/>
    <cellStyle name="Comma 186 6 2" xfId="34454"/>
    <cellStyle name="Comma 186 6 3" xfId="52918"/>
    <cellStyle name="Comma 186 7" xfId="22149"/>
    <cellStyle name="Comma 186 8" xfId="40610"/>
    <cellStyle name="Comma 187" xfId="3809"/>
    <cellStyle name="Comma 187 2" xfId="3815"/>
    <cellStyle name="Comma 187 3" xfId="5405"/>
    <cellStyle name="Comma 187 3 2" xfId="8490"/>
    <cellStyle name="Comma 187 3 2 2" xfId="14682"/>
    <cellStyle name="Comma 187 3 2 2 2" xfId="33642"/>
    <cellStyle name="Comma 187 3 2 2 3" xfId="52106"/>
    <cellStyle name="Comma 187 3 2 3" xfId="20834"/>
    <cellStyle name="Comma 187 3 2 3 2" xfId="39794"/>
    <cellStyle name="Comma 187 3 2 3 3" xfId="58258"/>
    <cellStyle name="Comma 187 3 2 4" xfId="27489"/>
    <cellStyle name="Comma 187 3 2 5" xfId="45953"/>
    <cellStyle name="Comma 187 3 3" xfId="11616"/>
    <cellStyle name="Comma 187 3 3 2" xfId="30576"/>
    <cellStyle name="Comma 187 3 3 3" xfId="49040"/>
    <cellStyle name="Comma 187 3 4" xfId="17768"/>
    <cellStyle name="Comma 187 3 4 2" xfId="36728"/>
    <cellStyle name="Comma 187 3 4 3" xfId="55192"/>
    <cellStyle name="Comma 187 3 5" xfId="24423"/>
    <cellStyle name="Comma 187 3 6" xfId="42887"/>
    <cellStyle name="Comma 187 4" xfId="6955"/>
    <cellStyle name="Comma 187 4 2" xfId="13148"/>
    <cellStyle name="Comma 187 4 2 2" xfId="32108"/>
    <cellStyle name="Comma 187 4 2 3" xfId="50572"/>
    <cellStyle name="Comma 187 4 3" xfId="19300"/>
    <cellStyle name="Comma 187 4 3 2" xfId="38260"/>
    <cellStyle name="Comma 187 4 3 3" xfId="56724"/>
    <cellStyle name="Comma 187 4 4" xfId="25955"/>
    <cellStyle name="Comma 187 4 5" xfId="44419"/>
    <cellStyle name="Comma 187 5" xfId="10082"/>
    <cellStyle name="Comma 187 5 2" xfId="29042"/>
    <cellStyle name="Comma 187 5 3" xfId="47506"/>
    <cellStyle name="Comma 187 6" xfId="16234"/>
    <cellStyle name="Comma 187 6 2" xfId="35194"/>
    <cellStyle name="Comma 187 6 3" xfId="53658"/>
    <cellStyle name="Comma 187 7" xfId="22889"/>
    <cellStyle name="Comma 187 8" xfId="41353"/>
    <cellStyle name="Comma 188" xfId="4551"/>
    <cellStyle name="Comma 189" xfId="4617"/>
    <cellStyle name="Comma 19" xfId="708"/>
    <cellStyle name="Comma 190" xfId="4559"/>
    <cellStyle name="Comma 191" xfId="4608"/>
    <cellStyle name="Comma 192" xfId="4552"/>
    <cellStyle name="Comma 193" xfId="4614"/>
    <cellStyle name="Comma 194" xfId="4561"/>
    <cellStyle name="Comma 195" xfId="4606"/>
    <cellStyle name="Comma 196" xfId="4574"/>
    <cellStyle name="Comma 197" xfId="4593"/>
    <cellStyle name="Comma 198" xfId="4576"/>
    <cellStyle name="Comma 199" xfId="4587"/>
    <cellStyle name="Comma 2" xfId="16"/>
    <cellStyle name="Comma 2 10" xfId="237"/>
    <cellStyle name="Comma 2 10 2" xfId="3715"/>
    <cellStyle name="Comma 2 10 3" xfId="710"/>
    <cellStyle name="Comma 2 11" xfId="415"/>
    <cellStyle name="Comma 2 11 2" xfId="3716"/>
    <cellStyle name="Comma 2 11 3" xfId="711"/>
    <cellStyle name="Comma 2 12" xfId="231"/>
    <cellStyle name="Comma 2 12 2" xfId="3717"/>
    <cellStyle name="Comma 2 12 3" xfId="712"/>
    <cellStyle name="Comma 2 13" xfId="414"/>
    <cellStyle name="Comma 2 13 2" xfId="3718"/>
    <cellStyle name="Comma 2 13 3" xfId="713"/>
    <cellStyle name="Comma 2 14" xfId="463"/>
    <cellStyle name="Comma 2 14 2" xfId="3719"/>
    <cellStyle name="Comma 2 14 3" xfId="714"/>
    <cellStyle name="Comma 2 15" xfId="402"/>
    <cellStyle name="Comma 2 15 2" xfId="3720"/>
    <cellStyle name="Comma 2 15 3" xfId="715"/>
    <cellStyle name="Comma 2 16" xfId="411"/>
    <cellStyle name="Comma 2 16 2" xfId="3721"/>
    <cellStyle name="Comma 2 16 3" xfId="716"/>
    <cellStyle name="Comma 2 17" xfId="462"/>
    <cellStyle name="Comma 2 17 2" xfId="3722"/>
    <cellStyle name="Comma 2 17 3" xfId="717"/>
    <cellStyle name="Comma 2 18" xfId="406"/>
    <cellStyle name="Comma 2 18 2" xfId="3723"/>
    <cellStyle name="Comma 2 18 3" xfId="718"/>
    <cellStyle name="Comma 2 19" xfId="275"/>
    <cellStyle name="Comma 2 19 2" xfId="3724"/>
    <cellStyle name="Comma 2 19 3" xfId="719"/>
    <cellStyle name="Comma 2 2" xfId="10"/>
    <cellStyle name="Comma 2 2 10" xfId="720"/>
    <cellStyle name="Comma 2 2 10 2" xfId="3881"/>
    <cellStyle name="Comma 2 2 10 2 2" xfId="5494"/>
    <cellStyle name="Comma 2 2 10 2 2 2" xfId="8579"/>
    <cellStyle name="Comma 2 2 10 2 2 2 2" xfId="14771"/>
    <cellStyle name="Comma 2 2 10 2 2 2 2 2" xfId="33731"/>
    <cellStyle name="Comma 2 2 10 2 2 2 2 3" xfId="52195"/>
    <cellStyle name="Comma 2 2 10 2 2 2 3" xfId="20923"/>
    <cellStyle name="Comma 2 2 10 2 2 2 3 2" xfId="39883"/>
    <cellStyle name="Comma 2 2 10 2 2 2 3 3" xfId="58347"/>
    <cellStyle name="Comma 2 2 10 2 2 2 4" xfId="27578"/>
    <cellStyle name="Comma 2 2 10 2 2 2 5" xfId="46042"/>
    <cellStyle name="Comma 2 2 10 2 2 3" xfId="11705"/>
    <cellStyle name="Comma 2 2 10 2 2 3 2" xfId="30665"/>
    <cellStyle name="Comma 2 2 10 2 2 3 3" xfId="49129"/>
    <cellStyle name="Comma 2 2 10 2 2 4" xfId="17857"/>
    <cellStyle name="Comma 2 2 10 2 2 4 2" xfId="36817"/>
    <cellStyle name="Comma 2 2 10 2 2 4 3" xfId="55281"/>
    <cellStyle name="Comma 2 2 10 2 2 5" xfId="24512"/>
    <cellStyle name="Comma 2 2 10 2 2 6" xfId="42976"/>
    <cellStyle name="Comma 2 2 10 2 3" xfId="7044"/>
    <cellStyle name="Comma 2 2 10 2 3 2" xfId="13237"/>
    <cellStyle name="Comma 2 2 10 2 3 2 2" xfId="32197"/>
    <cellStyle name="Comma 2 2 10 2 3 2 3" xfId="50661"/>
    <cellStyle name="Comma 2 2 10 2 3 3" xfId="19389"/>
    <cellStyle name="Comma 2 2 10 2 3 3 2" xfId="38349"/>
    <cellStyle name="Comma 2 2 10 2 3 3 3" xfId="56813"/>
    <cellStyle name="Comma 2 2 10 2 3 4" xfId="26044"/>
    <cellStyle name="Comma 2 2 10 2 3 5" xfId="44508"/>
    <cellStyle name="Comma 2 2 10 2 4" xfId="10171"/>
    <cellStyle name="Comma 2 2 10 2 4 2" xfId="29131"/>
    <cellStyle name="Comma 2 2 10 2 4 3" xfId="47595"/>
    <cellStyle name="Comma 2 2 10 2 5" xfId="16323"/>
    <cellStyle name="Comma 2 2 10 2 5 2" xfId="35283"/>
    <cellStyle name="Comma 2 2 10 2 5 3" xfId="53747"/>
    <cellStyle name="Comma 2 2 10 2 6" xfId="22978"/>
    <cellStyle name="Comma 2 2 10 2 7" xfId="41442"/>
    <cellStyle name="Comma 2 2 10 3" xfId="4709"/>
    <cellStyle name="Comma 2 2 10 3 2" xfId="7810"/>
    <cellStyle name="Comma 2 2 10 3 2 2" xfId="14002"/>
    <cellStyle name="Comma 2 2 10 3 2 2 2" xfId="32962"/>
    <cellStyle name="Comma 2 2 10 3 2 2 3" xfId="51426"/>
    <cellStyle name="Comma 2 2 10 3 2 3" xfId="20154"/>
    <cellStyle name="Comma 2 2 10 3 2 3 2" xfId="39114"/>
    <cellStyle name="Comma 2 2 10 3 2 3 3" xfId="57578"/>
    <cellStyle name="Comma 2 2 10 3 2 4" xfId="26809"/>
    <cellStyle name="Comma 2 2 10 3 2 5" xfId="45273"/>
    <cellStyle name="Comma 2 2 10 3 3" xfId="10936"/>
    <cellStyle name="Comma 2 2 10 3 3 2" xfId="29896"/>
    <cellStyle name="Comma 2 2 10 3 3 3" xfId="48360"/>
    <cellStyle name="Comma 2 2 10 3 4" xfId="17088"/>
    <cellStyle name="Comma 2 2 10 3 4 2" xfId="36048"/>
    <cellStyle name="Comma 2 2 10 3 4 3" xfId="54512"/>
    <cellStyle name="Comma 2 2 10 3 5" xfId="23743"/>
    <cellStyle name="Comma 2 2 10 3 6" xfId="42207"/>
    <cellStyle name="Comma 2 2 10 4" xfId="6275"/>
    <cellStyle name="Comma 2 2 10 4 2" xfId="12468"/>
    <cellStyle name="Comma 2 2 10 4 2 2" xfId="31428"/>
    <cellStyle name="Comma 2 2 10 4 2 3" xfId="49892"/>
    <cellStyle name="Comma 2 2 10 4 3" xfId="18620"/>
    <cellStyle name="Comma 2 2 10 4 3 2" xfId="37580"/>
    <cellStyle name="Comma 2 2 10 4 3 3" xfId="56044"/>
    <cellStyle name="Comma 2 2 10 4 4" xfId="25275"/>
    <cellStyle name="Comma 2 2 10 4 5" xfId="43739"/>
    <cellStyle name="Comma 2 2 10 5" xfId="9402"/>
    <cellStyle name="Comma 2 2 10 5 2" xfId="28362"/>
    <cellStyle name="Comma 2 2 10 5 3" xfId="46826"/>
    <cellStyle name="Comma 2 2 10 6" xfId="15554"/>
    <cellStyle name="Comma 2 2 10 6 2" xfId="34514"/>
    <cellStyle name="Comma 2 2 10 6 3" xfId="52978"/>
    <cellStyle name="Comma 2 2 10 7" xfId="22209"/>
    <cellStyle name="Comma 2 2 10 8" xfId="40670"/>
    <cellStyle name="Comma 2 2 11" xfId="721"/>
    <cellStyle name="Comma 2 2 11 2" xfId="3882"/>
    <cellStyle name="Comma 2 2 11 2 2" xfId="5495"/>
    <cellStyle name="Comma 2 2 11 2 2 2" xfId="8580"/>
    <cellStyle name="Comma 2 2 11 2 2 2 2" xfId="14772"/>
    <cellStyle name="Comma 2 2 11 2 2 2 2 2" xfId="33732"/>
    <cellStyle name="Comma 2 2 11 2 2 2 2 3" xfId="52196"/>
    <cellStyle name="Comma 2 2 11 2 2 2 3" xfId="20924"/>
    <cellStyle name="Comma 2 2 11 2 2 2 3 2" xfId="39884"/>
    <cellStyle name="Comma 2 2 11 2 2 2 3 3" xfId="58348"/>
    <cellStyle name="Comma 2 2 11 2 2 2 4" xfId="27579"/>
    <cellStyle name="Comma 2 2 11 2 2 2 5" xfId="46043"/>
    <cellStyle name="Comma 2 2 11 2 2 3" xfId="11706"/>
    <cellStyle name="Comma 2 2 11 2 2 3 2" xfId="30666"/>
    <cellStyle name="Comma 2 2 11 2 2 3 3" xfId="49130"/>
    <cellStyle name="Comma 2 2 11 2 2 4" xfId="17858"/>
    <cellStyle name="Comma 2 2 11 2 2 4 2" xfId="36818"/>
    <cellStyle name="Comma 2 2 11 2 2 4 3" xfId="55282"/>
    <cellStyle name="Comma 2 2 11 2 2 5" xfId="24513"/>
    <cellStyle name="Comma 2 2 11 2 2 6" xfId="42977"/>
    <cellStyle name="Comma 2 2 11 2 3" xfId="7045"/>
    <cellStyle name="Comma 2 2 11 2 3 2" xfId="13238"/>
    <cellStyle name="Comma 2 2 11 2 3 2 2" xfId="32198"/>
    <cellStyle name="Comma 2 2 11 2 3 2 3" xfId="50662"/>
    <cellStyle name="Comma 2 2 11 2 3 3" xfId="19390"/>
    <cellStyle name="Comma 2 2 11 2 3 3 2" xfId="38350"/>
    <cellStyle name="Comma 2 2 11 2 3 3 3" xfId="56814"/>
    <cellStyle name="Comma 2 2 11 2 3 4" xfId="26045"/>
    <cellStyle name="Comma 2 2 11 2 3 5" xfId="44509"/>
    <cellStyle name="Comma 2 2 11 2 4" xfId="10172"/>
    <cellStyle name="Comma 2 2 11 2 4 2" xfId="29132"/>
    <cellStyle name="Comma 2 2 11 2 4 3" xfId="47596"/>
    <cellStyle name="Comma 2 2 11 2 5" xfId="16324"/>
    <cellStyle name="Comma 2 2 11 2 5 2" xfId="35284"/>
    <cellStyle name="Comma 2 2 11 2 5 3" xfId="53748"/>
    <cellStyle name="Comma 2 2 11 2 6" xfId="22979"/>
    <cellStyle name="Comma 2 2 11 2 7" xfId="41443"/>
    <cellStyle name="Comma 2 2 11 3" xfId="4710"/>
    <cellStyle name="Comma 2 2 11 3 2" xfId="7811"/>
    <cellStyle name="Comma 2 2 11 3 2 2" xfId="14003"/>
    <cellStyle name="Comma 2 2 11 3 2 2 2" xfId="32963"/>
    <cellStyle name="Comma 2 2 11 3 2 2 3" xfId="51427"/>
    <cellStyle name="Comma 2 2 11 3 2 3" xfId="20155"/>
    <cellStyle name="Comma 2 2 11 3 2 3 2" xfId="39115"/>
    <cellStyle name="Comma 2 2 11 3 2 3 3" xfId="57579"/>
    <cellStyle name="Comma 2 2 11 3 2 4" xfId="26810"/>
    <cellStyle name="Comma 2 2 11 3 2 5" xfId="45274"/>
    <cellStyle name="Comma 2 2 11 3 3" xfId="10937"/>
    <cellStyle name="Comma 2 2 11 3 3 2" xfId="29897"/>
    <cellStyle name="Comma 2 2 11 3 3 3" xfId="48361"/>
    <cellStyle name="Comma 2 2 11 3 4" xfId="17089"/>
    <cellStyle name="Comma 2 2 11 3 4 2" xfId="36049"/>
    <cellStyle name="Comma 2 2 11 3 4 3" xfId="54513"/>
    <cellStyle name="Comma 2 2 11 3 5" xfId="23744"/>
    <cellStyle name="Comma 2 2 11 3 6" xfId="42208"/>
    <cellStyle name="Comma 2 2 11 4" xfId="6276"/>
    <cellStyle name="Comma 2 2 11 4 2" xfId="12469"/>
    <cellStyle name="Comma 2 2 11 4 2 2" xfId="31429"/>
    <cellStyle name="Comma 2 2 11 4 2 3" xfId="49893"/>
    <cellStyle name="Comma 2 2 11 4 3" xfId="18621"/>
    <cellStyle name="Comma 2 2 11 4 3 2" xfId="37581"/>
    <cellStyle name="Comma 2 2 11 4 3 3" xfId="56045"/>
    <cellStyle name="Comma 2 2 11 4 4" xfId="25276"/>
    <cellStyle name="Comma 2 2 11 4 5" xfId="43740"/>
    <cellStyle name="Comma 2 2 11 5" xfId="9403"/>
    <cellStyle name="Comma 2 2 11 5 2" xfId="28363"/>
    <cellStyle name="Comma 2 2 11 5 3" xfId="46827"/>
    <cellStyle name="Comma 2 2 11 6" xfId="15555"/>
    <cellStyle name="Comma 2 2 11 6 2" xfId="34515"/>
    <cellStyle name="Comma 2 2 11 6 3" xfId="52979"/>
    <cellStyle name="Comma 2 2 11 7" xfId="22210"/>
    <cellStyle name="Comma 2 2 11 8" xfId="40671"/>
    <cellStyle name="Comma 2 2 12" xfId="722"/>
    <cellStyle name="Comma 2 2 12 2" xfId="3883"/>
    <cellStyle name="Comma 2 2 12 2 2" xfId="5496"/>
    <cellStyle name="Comma 2 2 12 2 2 2" xfId="8581"/>
    <cellStyle name="Comma 2 2 12 2 2 2 2" xfId="14773"/>
    <cellStyle name="Comma 2 2 12 2 2 2 2 2" xfId="33733"/>
    <cellStyle name="Comma 2 2 12 2 2 2 2 3" xfId="52197"/>
    <cellStyle name="Comma 2 2 12 2 2 2 3" xfId="20925"/>
    <cellStyle name="Comma 2 2 12 2 2 2 3 2" xfId="39885"/>
    <cellStyle name="Comma 2 2 12 2 2 2 3 3" xfId="58349"/>
    <cellStyle name="Comma 2 2 12 2 2 2 4" xfId="27580"/>
    <cellStyle name="Comma 2 2 12 2 2 2 5" xfId="46044"/>
    <cellStyle name="Comma 2 2 12 2 2 3" xfId="11707"/>
    <cellStyle name="Comma 2 2 12 2 2 3 2" xfId="30667"/>
    <cellStyle name="Comma 2 2 12 2 2 3 3" xfId="49131"/>
    <cellStyle name="Comma 2 2 12 2 2 4" xfId="17859"/>
    <cellStyle name="Comma 2 2 12 2 2 4 2" xfId="36819"/>
    <cellStyle name="Comma 2 2 12 2 2 4 3" xfId="55283"/>
    <cellStyle name="Comma 2 2 12 2 2 5" xfId="24514"/>
    <cellStyle name="Comma 2 2 12 2 2 6" xfId="42978"/>
    <cellStyle name="Comma 2 2 12 2 3" xfId="7046"/>
    <cellStyle name="Comma 2 2 12 2 3 2" xfId="13239"/>
    <cellStyle name="Comma 2 2 12 2 3 2 2" xfId="32199"/>
    <cellStyle name="Comma 2 2 12 2 3 2 3" xfId="50663"/>
    <cellStyle name="Comma 2 2 12 2 3 3" xfId="19391"/>
    <cellStyle name="Comma 2 2 12 2 3 3 2" xfId="38351"/>
    <cellStyle name="Comma 2 2 12 2 3 3 3" xfId="56815"/>
    <cellStyle name="Comma 2 2 12 2 3 4" xfId="26046"/>
    <cellStyle name="Comma 2 2 12 2 3 5" xfId="44510"/>
    <cellStyle name="Comma 2 2 12 2 4" xfId="10173"/>
    <cellStyle name="Comma 2 2 12 2 4 2" xfId="29133"/>
    <cellStyle name="Comma 2 2 12 2 4 3" xfId="47597"/>
    <cellStyle name="Comma 2 2 12 2 5" xfId="16325"/>
    <cellStyle name="Comma 2 2 12 2 5 2" xfId="35285"/>
    <cellStyle name="Comma 2 2 12 2 5 3" xfId="53749"/>
    <cellStyle name="Comma 2 2 12 2 6" xfId="22980"/>
    <cellStyle name="Comma 2 2 12 2 7" xfId="41444"/>
    <cellStyle name="Comma 2 2 12 3" xfId="4711"/>
    <cellStyle name="Comma 2 2 12 3 2" xfId="7812"/>
    <cellStyle name="Comma 2 2 12 3 2 2" xfId="14004"/>
    <cellStyle name="Comma 2 2 12 3 2 2 2" xfId="32964"/>
    <cellStyle name="Comma 2 2 12 3 2 2 3" xfId="51428"/>
    <cellStyle name="Comma 2 2 12 3 2 3" xfId="20156"/>
    <cellStyle name="Comma 2 2 12 3 2 3 2" xfId="39116"/>
    <cellStyle name="Comma 2 2 12 3 2 3 3" xfId="57580"/>
    <cellStyle name="Comma 2 2 12 3 2 4" xfId="26811"/>
    <cellStyle name="Comma 2 2 12 3 2 5" xfId="45275"/>
    <cellStyle name="Comma 2 2 12 3 3" xfId="10938"/>
    <cellStyle name="Comma 2 2 12 3 3 2" xfId="29898"/>
    <cellStyle name="Comma 2 2 12 3 3 3" xfId="48362"/>
    <cellStyle name="Comma 2 2 12 3 4" xfId="17090"/>
    <cellStyle name="Comma 2 2 12 3 4 2" xfId="36050"/>
    <cellStyle name="Comma 2 2 12 3 4 3" xfId="54514"/>
    <cellStyle name="Comma 2 2 12 3 5" xfId="23745"/>
    <cellStyle name="Comma 2 2 12 3 6" xfId="42209"/>
    <cellStyle name="Comma 2 2 12 4" xfId="6277"/>
    <cellStyle name="Comma 2 2 12 4 2" xfId="12470"/>
    <cellStyle name="Comma 2 2 12 4 2 2" xfId="31430"/>
    <cellStyle name="Comma 2 2 12 4 2 3" xfId="49894"/>
    <cellStyle name="Comma 2 2 12 4 3" xfId="18622"/>
    <cellStyle name="Comma 2 2 12 4 3 2" xfId="37582"/>
    <cellStyle name="Comma 2 2 12 4 3 3" xfId="56046"/>
    <cellStyle name="Comma 2 2 12 4 4" xfId="25277"/>
    <cellStyle name="Comma 2 2 12 4 5" xfId="43741"/>
    <cellStyle name="Comma 2 2 12 5" xfId="9404"/>
    <cellStyle name="Comma 2 2 12 5 2" xfId="28364"/>
    <cellStyle name="Comma 2 2 12 5 3" xfId="46828"/>
    <cellStyle name="Comma 2 2 12 6" xfId="15556"/>
    <cellStyle name="Comma 2 2 12 6 2" xfId="34516"/>
    <cellStyle name="Comma 2 2 12 6 3" xfId="52980"/>
    <cellStyle name="Comma 2 2 12 7" xfId="22211"/>
    <cellStyle name="Comma 2 2 12 8" xfId="40672"/>
    <cellStyle name="Comma 2 2 13" xfId="723"/>
    <cellStyle name="Comma 2 2 13 2" xfId="3884"/>
    <cellStyle name="Comma 2 2 13 2 2" xfId="5497"/>
    <cellStyle name="Comma 2 2 13 2 2 2" xfId="8582"/>
    <cellStyle name="Comma 2 2 13 2 2 2 2" xfId="14774"/>
    <cellStyle name="Comma 2 2 13 2 2 2 2 2" xfId="33734"/>
    <cellStyle name="Comma 2 2 13 2 2 2 2 3" xfId="52198"/>
    <cellStyle name="Comma 2 2 13 2 2 2 3" xfId="20926"/>
    <cellStyle name="Comma 2 2 13 2 2 2 3 2" xfId="39886"/>
    <cellStyle name="Comma 2 2 13 2 2 2 3 3" xfId="58350"/>
    <cellStyle name="Comma 2 2 13 2 2 2 4" xfId="27581"/>
    <cellStyle name="Comma 2 2 13 2 2 2 5" xfId="46045"/>
    <cellStyle name="Comma 2 2 13 2 2 3" xfId="11708"/>
    <cellStyle name="Comma 2 2 13 2 2 3 2" xfId="30668"/>
    <cellStyle name="Comma 2 2 13 2 2 3 3" xfId="49132"/>
    <cellStyle name="Comma 2 2 13 2 2 4" xfId="17860"/>
    <cellStyle name="Comma 2 2 13 2 2 4 2" xfId="36820"/>
    <cellStyle name="Comma 2 2 13 2 2 4 3" xfId="55284"/>
    <cellStyle name="Comma 2 2 13 2 2 5" xfId="24515"/>
    <cellStyle name="Comma 2 2 13 2 2 6" xfId="42979"/>
    <cellStyle name="Comma 2 2 13 2 3" xfId="7047"/>
    <cellStyle name="Comma 2 2 13 2 3 2" xfId="13240"/>
    <cellStyle name="Comma 2 2 13 2 3 2 2" xfId="32200"/>
    <cellStyle name="Comma 2 2 13 2 3 2 3" xfId="50664"/>
    <cellStyle name="Comma 2 2 13 2 3 3" xfId="19392"/>
    <cellStyle name="Comma 2 2 13 2 3 3 2" xfId="38352"/>
    <cellStyle name="Comma 2 2 13 2 3 3 3" xfId="56816"/>
    <cellStyle name="Comma 2 2 13 2 3 4" xfId="26047"/>
    <cellStyle name="Comma 2 2 13 2 3 5" xfId="44511"/>
    <cellStyle name="Comma 2 2 13 2 4" xfId="10174"/>
    <cellStyle name="Comma 2 2 13 2 4 2" xfId="29134"/>
    <cellStyle name="Comma 2 2 13 2 4 3" xfId="47598"/>
    <cellStyle name="Comma 2 2 13 2 5" xfId="16326"/>
    <cellStyle name="Comma 2 2 13 2 5 2" xfId="35286"/>
    <cellStyle name="Comma 2 2 13 2 5 3" xfId="53750"/>
    <cellStyle name="Comma 2 2 13 2 6" xfId="22981"/>
    <cellStyle name="Comma 2 2 13 2 7" xfId="41445"/>
    <cellStyle name="Comma 2 2 13 3" xfId="4712"/>
    <cellStyle name="Comma 2 2 13 3 2" xfId="7813"/>
    <cellStyle name="Comma 2 2 13 3 2 2" xfId="14005"/>
    <cellStyle name="Comma 2 2 13 3 2 2 2" xfId="32965"/>
    <cellStyle name="Comma 2 2 13 3 2 2 3" xfId="51429"/>
    <cellStyle name="Comma 2 2 13 3 2 3" xfId="20157"/>
    <cellStyle name="Comma 2 2 13 3 2 3 2" xfId="39117"/>
    <cellStyle name="Comma 2 2 13 3 2 3 3" xfId="57581"/>
    <cellStyle name="Comma 2 2 13 3 2 4" xfId="26812"/>
    <cellStyle name="Comma 2 2 13 3 2 5" xfId="45276"/>
    <cellStyle name="Comma 2 2 13 3 3" xfId="10939"/>
    <cellStyle name="Comma 2 2 13 3 3 2" xfId="29899"/>
    <cellStyle name="Comma 2 2 13 3 3 3" xfId="48363"/>
    <cellStyle name="Comma 2 2 13 3 4" xfId="17091"/>
    <cellStyle name="Comma 2 2 13 3 4 2" xfId="36051"/>
    <cellStyle name="Comma 2 2 13 3 4 3" xfId="54515"/>
    <cellStyle name="Comma 2 2 13 3 5" xfId="23746"/>
    <cellStyle name="Comma 2 2 13 3 6" xfId="42210"/>
    <cellStyle name="Comma 2 2 13 4" xfId="6278"/>
    <cellStyle name="Comma 2 2 13 4 2" xfId="12471"/>
    <cellStyle name="Comma 2 2 13 4 2 2" xfId="31431"/>
    <cellStyle name="Comma 2 2 13 4 2 3" xfId="49895"/>
    <cellStyle name="Comma 2 2 13 4 3" xfId="18623"/>
    <cellStyle name="Comma 2 2 13 4 3 2" xfId="37583"/>
    <cellStyle name="Comma 2 2 13 4 3 3" xfId="56047"/>
    <cellStyle name="Comma 2 2 13 4 4" xfId="25278"/>
    <cellStyle name="Comma 2 2 13 4 5" xfId="43742"/>
    <cellStyle name="Comma 2 2 13 5" xfId="9405"/>
    <cellStyle name="Comma 2 2 13 5 2" xfId="28365"/>
    <cellStyle name="Comma 2 2 13 5 3" xfId="46829"/>
    <cellStyle name="Comma 2 2 13 6" xfId="15557"/>
    <cellStyle name="Comma 2 2 13 6 2" xfId="34517"/>
    <cellStyle name="Comma 2 2 13 6 3" xfId="52981"/>
    <cellStyle name="Comma 2 2 13 7" xfId="22212"/>
    <cellStyle name="Comma 2 2 13 8" xfId="40673"/>
    <cellStyle name="Comma 2 2 14" xfId="724"/>
    <cellStyle name="Comma 2 2 14 2" xfId="3885"/>
    <cellStyle name="Comma 2 2 14 2 2" xfId="5498"/>
    <cellStyle name="Comma 2 2 14 2 2 2" xfId="8583"/>
    <cellStyle name="Comma 2 2 14 2 2 2 2" xfId="14775"/>
    <cellStyle name="Comma 2 2 14 2 2 2 2 2" xfId="33735"/>
    <cellStyle name="Comma 2 2 14 2 2 2 2 3" xfId="52199"/>
    <cellStyle name="Comma 2 2 14 2 2 2 3" xfId="20927"/>
    <cellStyle name="Comma 2 2 14 2 2 2 3 2" xfId="39887"/>
    <cellStyle name="Comma 2 2 14 2 2 2 3 3" xfId="58351"/>
    <cellStyle name="Comma 2 2 14 2 2 2 4" xfId="27582"/>
    <cellStyle name="Comma 2 2 14 2 2 2 5" xfId="46046"/>
    <cellStyle name="Comma 2 2 14 2 2 3" xfId="11709"/>
    <cellStyle name="Comma 2 2 14 2 2 3 2" xfId="30669"/>
    <cellStyle name="Comma 2 2 14 2 2 3 3" xfId="49133"/>
    <cellStyle name="Comma 2 2 14 2 2 4" xfId="17861"/>
    <cellStyle name="Comma 2 2 14 2 2 4 2" xfId="36821"/>
    <cellStyle name="Comma 2 2 14 2 2 4 3" xfId="55285"/>
    <cellStyle name="Comma 2 2 14 2 2 5" xfId="24516"/>
    <cellStyle name="Comma 2 2 14 2 2 6" xfId="42980"/>
    <cellStyle name="Comma 2 2 14 2 3" xfId="7048"/>
    <cellStyle name="Comma 2 2 14 2 3 2" xfId="13241"/>
    <cellStyle name="Comma 2 2 14 2 3 2 2" xfId="32201"/>
    <cellStyle name="Comma 2 2 14 2 3 2 3" xfId="50665"/>
    <cellStyle name="Comma 2 2 14 2 3 3" xfId="19393"/>
    <cellStyle name="Comma 2 2 14 2 3 3 2" xfId="38353"/>
    <cellStyle name="Comma 2 2 14 2 3 3 3" xfId="56817"/>
    <cellStyle name="Comma 2 2 14 2 3 4" xfId="26048"/>
    <cellStyle name="Comma 2 2 14 2 3 5" xfId="44512"/>
    <cellStyle name="Comma 2 2 14 2 4" xfId="10175"/>
    <cellStyle name="Comma 2 2 14 2 4 2" xfId="29135"/>
    <cellStyle name="Comma 2 2 14 2 4 3" xfId="47599"/>
    <cellStyle name="Comma 2 2 14 2 5" xfId="16327"/>
    <cellStyle name="Comma 2 2 14 2 5 2" xfId="35287"/>
    <cellStyle name="Comma 2 2 14 2 5 3" xfId="53751"/>
    <cellStyle name="Comma 2 2 14 2 6" xfId="22982"/>
    <cellStyle name="Comma 2 2 14 2 7" xfId="41446"/>
    <cellStyle name="Comma 2 2 14 3" xfId="4713"/>
    <cellStyle name="Comma 2 2 14 3 2" xfId="7814"/>
    <cellStyle name="Comma 2 2 14 3 2 2" xfId="14006"/>
    <cellStyle name="Comma 2 2 14 3 2 2 2" xfId="32966"/>
    <cellStyle name="Comma 2 2 14 3 2 2 3" xfId="51430"/>
    <cellStyle name="Comma 2 2 14 3 2 3" xfId="20158"/>
    <cellStyle name="Comma 2 2 14 3 2 3 2" xfId="39118"/>
    <cellStyle name="Comma 2 2 14 3 2 3 3" xfId="57582"/>
    <cellStyle name="Comma 2 2 14 3 2 4" xfId="26813"/>
    <cellStyle name="Comma 2 2 14 3 2 5" xfId="45277"/>
    <cellStyle name="Comma 2 2 14 3 3" xfId="10940"/>
    <cellStyle name="Comma 2 2 14 3 3 2" xfId="29900"/>
    <cellStyle name="Comma 2 2 14 3 3 3" xfId="48364"/>
    <cellStyle name="Comma 2 2 14 3 4" xfId="17092"/>
    <cellStyle name="Comma 2 2 14 3 4 2" xfId="36052"/>
    <cellStyle name="Comma 2 2 14 3 4 3" xfId="54516"/>
    <cellStyle name="Comma 2 2 14 3 5" xfId="23747"/>
    <cellStyle name="Comma 2 2 14 3 6" xfId="42211"/>
    <cellStyle name="Comma 2 2 14 4" xfId="6279"/>
    <cellStyle name="Comma 2 2 14 4 2" xfId="12472"/>
    <cellStyle name="Comma 2 2 14 4 2 2" xfId="31432"/>
    <cellStyle name="Comma 2 2 14 4 2 3" xfId="49896"/>
    <cellStyle name="Comma 2 2 14 4 3" xfId="18624"/>
    <cellStyle name="Comma 2 2 14 4 3 2" xfId="37584"/>
    <cellStyle name="Comma 2 2 14 4 3 3" xfId="56048"/>
    <cellStyle name="Comma 2 2 14 4 4" xfId="25279"/>
    <cellStyle name="Comma 2 2 14 4 5" xfId="43743"/>
    <cellStyle name="Comma 2 2 14 5" xfId="9406"/>
    <cellStyle name="Comma 2 2 14 5 2" xfId="28366"/>
    <cellStyle name="Comma 2 2 14 5 3" xfId="46830"/>
    <cellStyle name="Comma 2 2 14 6" xfId="15558"/>
    <cellStyle name="Comma 2 2 14 6 2" xfId="34518"/>
    <cellStyle name="Comma 2 2 14 6 3" xfId="52982"/>
    <cellStyle name="Comma 2 2 14 7" xfId="22213"/>
    <cellStyle name="Comma 2 2 14 8" xfId="40674"/>
    <cellStyle name="Comma 2 2 15" xfId="725"/>
    <cellStyle name="Comma 2 2 15 2" xfId="3886"/>
    <cellStyle name="Comma 2 2 15 2 2" xfId="5499"/>
    <cellStyle name="Comma 2 2 15 2 2 2" xfId="8584"/>
    <cellStyle name="Comma 2 2 15 2 2 2 2" xfId="14776"/>
    <cellStyle name="Comma 2 2 15 2 2 2 2 2" xfId="33736"/>
    <cellStyle name="Comma 2 2 15 2 2 2 2 3" xfId="52200"/>
    <cellStyle name="Comma 2 2 15 2 2 2 3" xfId="20928"/>
    <cellStyle name="Comma 2 2 15 2 2 2 3 2" xfId="39888"/>
    <cellStyle name="Comma 2 2 15 2 2 2 3 3" xfId="58352"/>
    <cellStyle name="Comma 2 2 15 2 2 2 4" xfId="27583"/>
    <cellStyle name="Comma 2 2 15 2 2 2 5" xfId="46047"/>
    <cellStyle name="Comma 2 2 15 2 2 3" xfId="11710"/>
    <cellStyle name="Comma 2 2 15 2 2 3 2" xfId="30670"/>
    <cellStyle name="Comma 2 2 15 2 2 3 3" xfId="49134"/>
    <cellStyle name="Comma 2 2 15 2 2 4" xfId="17862"/>
    <cellStyle name="Comma 2 2 15 2 2 4 2" xfId="36822"/>
    <cellStyle name="Comma 2 2 15 2 2 4 3" xfId="55286"/>
    <cellStyle name="Comma 2 2 15 2 2 5" xfId="24517"/>
    <cellStyle name="Comma 2 2 15 2 2 6" xfId="42981"/>
    <cellStyle name="Comma 2 2 15 2 3" xfId="7049"/>
    <cellStyle name="Comma 2 2 15 2 3 2" xfId="13242"/>
    <cellStyle name="Comma 2 2 15 2 3 2 2" xfId="32202"/>
    <cellStyle name="Comma 2 2 15 2 3 2 3" xfId="50666"/>
    <cellStyle name="Comma 2 2 15 2 3 3" xfId="19394"/>
    <cellStyle name="Comma 2 2 15 2 3 3 2" xfId="38354"/>
    <cellStyle name="Comma 2 2 15 2 3 3 3" xfId="56818"/>
    <cellStyle name="Comma 2 2 15 2 3 4" xfId="26049"/>
    <cellStyle name="Comma 2 2 15 2 3 5" xfId="44513"/>
    <cellStyle name="Comma 2 2 15 2 4" xfId="10176"/>
    <cellStyle name="Comma 2 2 15 2 4 2" xfId="29136"/>
    <cellStyle name="Comma 2 2 15 2 4 3" xfId="47600"/>
    <cellStyle name="Comma 2 2 15 2 5" xfId="16328"/>
    <cellStyle name="Comma 2 2 15 2 5 2" xfId="35288"/>
    <cellStyle name="Comma 2 2 15 2 5 3" xfId="53752"/>
    <cellStyle name="Comma 2 2 15 2 6" xfId="22983"/>
    <cellStyle name="Comma 2 2 15 2 7" xfId="41447"/>
    <cellStyle name="Comma 2 2 15 3" xfId="4714"/>
    <cellStyle name="Comma 2 2 15 3 2" xfId="7815"/>
    <cellStyle name="Comma 2 2 15 3 2 2" xfId="14007"/>
    <cellStyle name="Comma 2 2 15 3 2 2 2" xfId="32967"/>
    <cellStyle name="Comma 2 2 15 3 2 2 3" xfId="51431"/>
    <cellStyle name="Comma 2 2 15 3 2 3" xfId="20159"/>
    <cellStyle name="Comma 2 2 15 3 2 3 2" xfId="39119"/>
    <cellStyle name="Comma 2 2 15 3 2 3 3" xfId="57583"/>
    <cellStyle name="Comma 2 2 15 3 2 4" xfId="26814"/>
    <cellStyle name="Comma 2 2 15 3 2 5" xfId="45278"/>
    <cellStyle name="Comma 2 2 15 3 3" xfId="10941"/>
    <cellStyle name="Comma 2 2 15 3 3 2" xfId="29901"/>
    <cellStyle name="Comma 2 2 15 3 3 3" xfId="48365"/>
    <cellStyle name="Comma 2 2 15 3 4" xfId="17093"/>
    <cellStyle name="Comma 2 2 15 3 4 2" xfId="36053"/>
    <cellStyle name="Comma 2 2 15 3 4 3" xfId="54517"/>
    <cellStyle name="Comma 2 2 15 3 5" xfId="23748"/>
    <cellStyle name="Comma 2 2 15 3 6" xfId="42212"/>
    <cellStyle name="Comma 2 2 15 4" xfId="6280"/>
    <cellStyle name="Comma 2 2 15 4 2" xfId="12473"/>
    <cellStyle name="Comma 2 2 15 4 2 2" xfId="31433"/>
    <cellStyle name="Comma 2 2 15 4 2 3" xfId="49897"/>
    <cellStyle name="Comma 2 2 15 4 3" xfId="18625"/>
    <cellStyle name="Comma 2 2 15 4 3 2" xfId="37585"/>
    <cellStyle name="Comma 2 2 15 4 3 3" xfId="56049"/>
    <cellStyle name="Comma 2 2 15 4 4" xfId="25280"/>
    <cellStyle name="Comma 2 2 15 4 5" xfId="43744"/>
    <cellStyle name="Comma 2 2 15 5" xfId="9407"/>
    <cellStyle name="Comma 2 2 15 5 2" xfId="28367"/>
    <cellStyle name="Comma 2 2 15 5 3" xfId="46831"/>
    <cellStyle name="Comma 2 2 15 6" xfId="15559"/>
    <cellStyle name="Comma 2 2 15 6 2" xfId="34519"/>
    <cellStyle name="Comma 2 2 15 6 3" xfId="52983"/>
    <cellStyle name="Comma 2 2 15 7" xfId="22214"/>
    <cellStyle name="Comma 2 2 15 8" xfId="40675"/>
    <cellStyle name="Comma 2 2 16" xfId="726"/>
    <cellStyle name="Comma 2 2 16 2" xfId="3887"/>
    <cellStyle name="Comma 2 2 16 2 2" xfId="5500"/>
    <cellStyle name="Comma 2 2 16 2 2 2" xfId="8585"/>
    <cellStyle name="Comma 2 2 16 2 2 2 2" xfId="14777"/>
    <cellStyle name="Comma 2 2 16 2 2 2 2 2" xfId="33737"/>
    <cellStyle name="Comma 2 2 16 2 2 2 2 3" xfId="52201"/>
    <cellStyle name="Comma 2 2 16 2 2 2 3" xfId="20929"/>
    <cellStyle name="Comma 2 2 16 2 2 2 3 2" xfId="39889"/>
    <cellStyle name="Comma 2 2 16 2 2 2 3 3" xfId="58353"/>
    <cellStyle name="Comma 2 2 16 2 2 2 4" xfId="27584"/>
    <cellStyle name="Comma 2 2 16 2 2 2 5" xfId="46048"/>
    <cellStyle name="Comma 2 2 16 2 2 3" xfId="11711"/>
    <cellStyle name="Comma 2 2 16 2 2 3 2" xfId="30671"/>
    <cellStyle name="Comma 2 2 16 2 2 3 3" xfId="49135"/>
    <cellStyle name="Comma 2 2 16 2 2 4" xfId="17863"/>
    <cellStyle name="Comma 2 2 16 2 2 4 2" xfId="36823"/>
    <cellStyle name="Comma 2 2 16 2 2 4 3" xfId="55287"/>
    <cellStyle name="Comma 2 2 16 2 2 5" xfId="24518"/>
    <cellStyle name="Comma 2 2 16 2 2 6" xfId="42982"/>
    <cellStyle name="Comma 2 2 16 2 3" xfId="7050"/>
    <cellStyle name="Comma 2 2 16 2 3 2" xfId="13243"/>
    <cellStyle name="Comma 2 2 16 2 3 2 2" xfId="32203"/>
    <cellStyle name="Comma 2 2 16 2 3 2 3" xfId="50667"/>
    <cellStyle name="Comma 2 2 16 2 3 3" xfId="19395"/>
    <cellStyle name="Comma 2 2 16 2 3 3 2" xfId="38355"/>
    <cellStyle name="Comma 2 2 16 2 3 3 3" xfId="56819"/>
    <cellStyle name="Comma 2 2 16 2 3 4" xfId="26050"/>
    <cellStyle name="Comma 2 2 16 2 3 5" xfId="44514"/>
    <cellStyle name="Comma 2 2 16 2 4" xfId="10177"/>
    <cellStyle name="Comma 2 2 16 2 4 2" xfId="29137"/>
    <cellStyle name="Comma 2 2 16 2 4 3" xfId="47601"/>
    <cellStyle name="Comma 2 2 16 2 5" xfId="16329"/>
    <cellStyle name="Comma 2 2 16 2 5 2" xfId="35289"/>
    <cellStyle name="Comma 2 2 16 2 5 3" xfId="53753"/>
    <cellStyle name="Comma 2 2 16 2 6" xfId="22984"/>
    <cellStyle name="Comma 2 2 16 2 7" xfId="41448"/>
    <cellStyle name="Comma 2 2 16 3" xfId="4715"/>
    <cellStyle name="Comma 2 2 16 3 2" xfId="7816"/>
    <cellStyle name="Comma 2 2 16 3 2 2" xfId="14008"/>
    <cellStyle name="Comma 2 2 16 3 2 2 2" xfId="32968"/>
    <cellStyle name="Comma 2 2 16 3 2 2 3" xfId="51432"/>
    <cellStyle name="Comma 2 2 16 3 2 3" xfId="20160"/>
    <cellStyle name="Comma 2 2 16 3 2 3 2" xfId="39120"/>
    <cellStyle name="Comma 2 2 16 3 2 3 3" xfId="57584"/>
    <cellStyle name="Comma 2 2 16 3 2 4" xfId="26815"/>
    <cellStyle name="Comma 2 2 16 3 2 5" xfId="45279"/>
    <cellStyle name="Comma 2 2 16 3 3" xfId="10942"/>
    <cellStyle name="Comma 2 2 16 3 3 2" xfId="29902"/>
    <cellStyle name="Comma 2 2 16 3 3 3" xfId="48366"/>
    <cellStyle name="Comma 2 2 16 3 4" xfId="17094"/>
    <cellStyle name="Comma 2 2 16 3 4 2" xfId="36054"/>
    <cellStyle name="Comma 2 2 16 3 4 3" xfId="54518"/>
    <cellStyle name="Comma 2 2 16 3 5" xfId="23749"/>
    <cellStyle name="Comma 2 2 16 3 6" xfId="42213"/>
    <cellStyle name="Comma 2 2 16 4" xfId="6281"/>
    <cellStyle name="Comma 2 2 16 4 2" xfId="12474"/>
    <cellStyle name="Comma 2 2 16 4 2 2" xfId="31434"/>
    <cellStyle name="Comma 2 2 16 4 2 3" xfId="49898"/>
    <cellStyle name="Comma 2 2 16 4 3" xfId="18626"/>
    <cellStyle name="Comma 2 2 16 4 3 2" xfId="37586"/>
    <cellStyle name="Comma 2 2 16 4 3 3" xfId="56050"/>
    <cellStyle name="Comma 2 2 16 4 4" xfId="25281"/>
    <cellStyle name="Comma 2 2 16 4 5" xfId="43745"/>
    <cellStyle name="Comma 2 2 16 5" xfId="9408"/>
    <cellStyle name="Comma 2 2 16 5 2" xfId="28368"/>
    <cellStyle name="Comma 2 2 16 5 3" xfId="46832"/>
    <cellStyle name="Comma 2 2 16 6" xfId="15560"/>
    <cellStyle name="Comma 2 2 16 6 2" xfId="34520"/>
    <cellStyle name="Comma 2 2 16 6 3" xfId="52984"/>
    <cellStyle name="Comma 2 2 16 7" xfId="22215"/>
    <cellStyle name="Comma 2 2 16 8" xfId="40676"/>
    <cellStyle name="Comma 2 2 17" xfId="727"/>
    <cellStyle name="Comma 2 2 17 2" xfId="3888"/>
    <cellStyle name="Comma 2 2 17 2 2" xfId="5501"/>
    <cellStyle name="Comma 2 2 17 2 2 2" xfId="8586"/>
    <cellStyle name="Comma 2 2 17 2 2 2 2" xfId="14778"/>
    <cellStyle name="Comma 2 2 17 2 2 2 2 2" xfId="33738"/>
    <cellStyle name="Comma 2 2 17 2 2 2 2 3" xfId="52202"/>
    <cellStyle name="Comma 2 2 17 2 2 2 3" xfId="20930"/>
    <cellStyle name="Comma 2 2 17 2 2 2 3 2" xfId="39890"/>
    <cellStyle name="Comma 2 2 17 2 2 2 3 3" xfId="58354"/>
    <cellStyle name="Comma 2 2 17 2 2 2 4" xfId="27585"/>
    <cellStyle name="Comma 2 2 17 2 2 2 5" xfId="46049"/>
    <cellStyle name="Comma 2 2 17 2 2 3" xfId="11712"/>
    <cellStyle name="Comma 2 2 17 2 2 3 2" xfId="30672"/>
    <cellStyle name="Comma 2 2 17 2 2 3 3" xfId="49136"/>
    <cellStyle name="Comma 2 2 17 2 2 4" xfId="17864"/>
    <cellStyle name="Comma 2 2 17 2 2 4 2" xfId="36824"/>
    <cellStyle name="Comma 2 2 17 2 2 4 3" xfId="55288"/>
    <cellStyle name="Comma 2 2 17 2 2 5" xfId="24519"/>
    <cellStyle name="Comma 2 2 17 2 2 6" xfId="42983"/>
    <cellStyle name="Comma 2 2 17 2 3" xfId="7051"/>
    <cellStyle name="Comma 2 2 17 2 3 2" xfId="13244"/>
    <cellStyle name="Comma 2 2 17 2 3 2 2" xfId="32204"/>
    <cellStyle name="Comma 2 2 17 2 3 2 3" xfId="50668"/>
    <cellStyle name="Comma 2 2 17 2 3 3" xfId="19396"/>
    <cellStyle name="Comma 2 2 17 2 3 3 2" xfId="38356"/>
    <cellStyle name="Comma 2 2 17 2 3 3 3" xfId="56820"/>
    <cellStyle name="Comma 2 2 17 2 3 4" xfId="26051"/>
    <cellStyle name="Comma 2 2 17 2 3 5" xfId="44515"/>
    <cellStyle name="Comma 2 2 17 2 4" xfId="10178"/>
    <cellStyle name="Comma 2 2 17 2 4 2" xfId="29138"/>
    <cellStyle name="Comma 2 2 17 2 4 3" xfId="47602"/>
    <cellStyle name="Comma 2 2 17 2 5" xfId="16330"/>
    <cellStyle name="Comma 2 2 17 2 5 2" xfId="35290"/>
    <cellStyle name="Comma 2 2 17 2 5 3" xfId="53754"/>
    <cellStyle name="Comma 2 2 17 2 6" xfId="22985"/>
    <cellStyle name="Comma 2 2 17 2 7" xfId="41449"/>
    <cellStyle name="Comma 2 2 17 3" xfId="4716"/>
    <cellStyle name="Comma 2 2 17 3 2" xfId="7817"/>
    <cellStyle name="Comma 2 2 17 3 2 2" xfId="14009"/>
    <cellStyle name="Comma 2 2 17 3 2 2 2" xfId="32969"/>
    <cellStyle name="Comma 2 2 17 3 2 2 3" xfId="51433"/>
    <cellStyle name="Comma 2 2 17 3 2 3" xfId="20161"/>
    <cellStyle name="Comma 2 2 17 3 2 3 2" xfId="39121"/>
    <cellStyle name="Comma 2 2 17 3 2 3 3" xfId="57585"/>
    <cellStyle name="Comma 2 2 17 3 2 4" xfId="26816"/>
    <cellStyle name="Comma 2 2 17 3 2 5" xfId="45280"/>
    <cellStyle name="Comma 2 2 17 3 3" xfId="10943"/>
    <cellStyle name="Comma 2 2 17 3 3 2" xfId="29903"/>
    <cellStyle name="Comma 2 2 17 3 3 3" xfId="48367"/>
    <cellStyle name="Comma 2 2 17 3 4" xfId="17095"/>
    <cellStyle name="Comma 2 2 17 3 4 2" xfId="36055"/>
    <cellStyle name="Comma 2 2 17 3 4 3" xfId="54519"/>
    <cellStyle name="Comma 2 2 17 3 5" xfId="23750"/>
    <cellStyle name="Comma 2 2 17 3 6" xfId="42214"/>
    <cellStyle name="Comma 2 2 17 4" xfId="6282"/>
    <cellStyle name="Comma 2 2 17 4 2" xfId="12475"/>
    <cellStyle name="Comma 2 2 17 4 2 2" xfId="31435"/>
    <cellStyle name="Comma 2 2 17 4 2 3" xfId="49899"/>
    <cellStyle name="Comma 2 2 17 4 3" xfId="18627"/>
    <cellStyle name="Comma 2 2 17 4 3 2" xfId="37587"/>
    <cellStyle name="Comma 2 2 17 4 3 3" xfId="56051"/>
    <cellStyle name="Comma 2 2 17 4 4" xfId="25282"/>
    <cellStyle name="Comma 2 2 17 4 5" xfId="43746"/>
    <cellStyle name="Comma 2 2 17 5" xfId="9409"/>
    <cellStyle name="Comma 2 2 17 5 2" xfId="28369"/>
    <cellStyle name="Comma 2 2 17 5 3" xfId="46833"/>
    <cellStyle name="Comma 2 2 17 6" xfId="15561"/>
    <cellStyle name="Comma 2 2 17 6 2" xfId="34521"/>
    <cellStyle name="Comma 2 2 17 6 3" xfId="52985"/>
    <cellStyle name="Comma 2 2 17 7" xfId="22216"/>
    <cellStyle name="Comma 2 2 17 8" xfId="40677"/>
    <cellStyle name="Comma 2 2 18" xfId="728"/>
    <cellStyle name="Comma 2 2 2" xfId="729"/>
    <cellStyle name="Comma 2 2 2 2" xfId="730"/>
    <cellStyle name="Comma 2 2 2 2 10" xfId="15562"/>
    <cellStyle name="Comma 2 2 2 2 10 2" xfId="34522"/>
    <cellStyle name="Comma 2 2 2 2 10 3" xfId="52986"/>
    <cellStyle name="Comma 2 2 2 2 11" xfId="22217"/>
    <cellStyle name="Comma 2 2 2 2 12" xfId="40678"/>
    <cellStyle name="Comma 2 2 2 2 2" xfId="731"/>
    <cellStyle name="Comma 2 2 2 2 2 2" xfId="3890"/>
    <cellStyle name="Comma 2 2 2 2 2 2 2" xfId="5503"/>
    <cellStyle name="Comma 2 2 2 2 2 2 2 2" xfId="8588"/>
    <cellStyle name="Comma 2 2 2 2 2 2 2 2 2" xfId="14780"/>
    <cellStyle name="Comma 2 2 2 2 2 2 2 2 2 2" xfId="33740"/>
    <cellStyle name="Comma 2 2 2 2 2 2 2 2 2 3" xfId="52204"/>
    <cellStyle name="Comma 2 2 2 2 2 2 2 2 3" xfId="20932"/>
    <cellStyle name="Comma 2 2 2 2 2 2 2 2 3 2" xfId="39892"/>
    <cellStyle name="Comma 2 2 2 2 2 2 2 2 3 3" xfId="58356"/>
    <cellStyle name="Comma 2 2 2 2 2 2 2 2 4" xfId="27587"/>
    <cellStyle name="Comma 2 2 2 2 2 2 2 2 5" xfId="46051"/>
    <cellStyle name="Comma 2 2 2 2 2 2 2 3" xfId="11714"/>
    <cellStyle name="Comma 2 2 2 2 2 2 2 3 2" xfId="30674"/>
    <cellStyle name="Comma 2 2 2 2 2 2 2 3 3" xfId="49138"/>
    <cellStyle name="Comma 2 2 2 2 2 2 2 4" xfId="17866"/>
    <cellStyle name="Comma 2 2 2 2 2 2 2 4 2" xfId="36826"/>
    <cellStyle name="Comma 2 2 2 2 2 2 2 4 3" xfId="55290"/>
    <cellStyle name="Comma 2 2 2 2 2 2 2 5" xfId="24521"/>
    <cellStyle name="Comma 2 2 2 2 2 2 2 6" xfId="42985"/>
    <cellStyle name="Comma 2 2 2 2 2 2 3" xfId="7053"/>
    <cellStyle name="Comma 2 2 2 2 2 2 3 2" xfId="13246"/>
    <cellStyle name="Comma 2 2 2 2 2 2 3 2 2" xfId="32206"/>
    <cellStyle name="Comma 2 2 2 2 2 2 3 2 3" xfId="50670"/>
    <cellStyle name="Comma 2 2 2 2 2 2 3 3" xfId="19398"/>
    <cellStyle name="Comma 2 2 2 2 2 2 3 3 2" xfId="38358"/>
    <cellStyle name="Comma 2 2 2 2 2 2 3 3 3" xfId="56822"/>
    <cellStyle name="Comma 2 2 2 2 2 2 3 4" xfId="26053"/>
    <cellStyle name="Comma 2 2 2 2 2 2 3 5" xfId="44517"/>
    <cellStyle name="Comma 2 2 2 2 2 2 4" xfId="10180"/>
    <cellStyle name="Comma 2 2 2 2 2 2 4 2" xfId="29140"/>
    <cellStyle name="Comma 2 2 2 2 2 2 4 3" xfId="47604"/>
    <cellStyle name="Comma 2 2 2 2 2 2 5" xfId="16332"/>
    <cellStyle name="Comma 2 2 2 2 2 2 5 2" xfId="35292"/>
    <cellStyle name="Comma 2 2 2 2 2 2 5 3" xfId="53756"/>
    <cellStyle name="Comma 2 2 2 2 2 2 6" xfId="22987"/>
    <cellStyle name="Comma 2 2 2 2 2 2 7" xfId="41451"/>
    <cellStyle name="Comma 2 2 2 2 2 3" xfId="4718"/>
    <cellStyle name="Comma 2 2 2 2 2 3 2" xfId="7819"/>
    <cellStyle name="Comma 2 2 2 2 2 3 2 2" xfId="14011"/>
    <cellStyle name="Comma 2 2 2 2 2 3 2 2 2" xfId="32971"/>
    <cellStyle name="Comma 2 2 2 2 2 3 2 2 3" xfId="51435"/>
    <cellStyle name="Comma 2 2 2 2 2 3 2 3" xfId="20163"/>
    <cellStyle name="Comma 2 2 2 2 2 3 2 3 2" xfId="39123"/>
    <cellStyle name="Comma 2 2 2 2 2 3 2 3 3" xfId="57587"/>
    <cellStyle name="Comma 2 2 2 2 2 3 2 4" xfId="26818"/>
    <cellStyle name="Comma 2 2 2 2 2 3 2 5" xfId="45282"/>
    <cellStyle name="Comma 2 2 2 2 2 3 3" xfId="10945"/>
    <cellStyle name="Comma 2 2 2 2 2 3 3 2" xfId="29905"/>
    <cellStyle name="Comma 2 2 2 2 2 3 3 3" xfId="48369"/>
    <cellStyle name="Comma 2 2 2 2 2 3 4" xfId="17097"/>
    <cellStyle name="Comma 2 2 2 2 2 3 4 2" xfId="36057"/>
    <cellStyle name="Comma 2 2 2 2 2 3 4 3" xfId="54521"/>
    <cellStyle name="Comma 2 2 2 2 2 3 5" xfId="23752"/>
    <cellStyle name="Comma 2 2 2 2 2 3 6" xfId="42216"/>
    <cellStyle name="Comma 2 2 2 2 2 4" xfId="6284"/>
    <cellStyle name="Comma 2 2 2 2 2 4 2" xfId="12477"/>
    <cellStyle name="Comma 2 2 2 2 2 4 2 2" xfId="31437"/>
    <cellStyle name="Comma 2 2 2 2 2 4 2 3" xfId="49901"/>
    <cellStyle name="Comma 2 2 2 2 2 4 3" xfId="18629"/>
    <cellStyle name="Comma 2 2 2 2 2 4 3 2" xfId="37589"/>
    <cellStyle name="Comma 2 2 2 2 2 4 3 3" xfId="56053"/>
    <cellStyle name="Comma 2 2 2 2 2 4 4" xfId="25284"/>
    <cellStyle name="Comma 2 2 2 2 2 4 5" xfId="43748"/>
    <cellStyle name="Comma 2 2 2 2 2 5" xfId="9411"/>
    <cellStyle name="Comma 2 2 2 2 2 5 2" xfId="28371"/>
    <cellStyle name="Comma 2 2 2 2 2 5 3" xfId="46835"/>
    <cellStyle name="Comma 2 2 2 2 2 6" xfId="15563"/>
    <cellStyle name="Comma 2 2 2 2 2 6 2" xfId="34523"/>
    <cellStyle name="Comma 2 2 2 2 2 6 3" xfId="52987"/>
    <cellStyle name="Comma 2 2 2 2 2 7" xfId="22218"/>
    <cellStyle name="Comma 2 2 2 2 2 8" xfId="40679"/>
    <cellStyle name="Comma 2 2 2 2 3" xfId="732"/>
    <cellStyle name="Comma 2 2 2 2 3 2" xfId="3891"/>
    <cellStyle name="Comma 2 2 2 2 3 2 2" xfId="5504"/>
    <cellStyle name="Comma 2 2 2 2 3 2 2 2" xfId="8589"/>
    <cellStyle name="Comma 2 2 2 2 3 2 2 2 2" xfId="14781"/>
    <cellStyle name="Comma 2 2 2 2 3 2 2 2 2 2" xfId="33741"/>
    <cellStyle name="Comma 2 2 2 2 3 2 2 2 2 3" xfId="52205"/>
    <cellStyle name="Comma 2 2 2 2 3 2 2 2 3" xfId="20933"/>
    <cellStyle name="Comma 2 2 2 2 3 2 2 2 3 2" xfId="39893"/>
    <cellStyle name="Comma 2 2 2 2 3 2 2 2 3 3" xfId="58357"/>
    <cellStyle name="Comma 2 2 2 2 3 2 2 2 4" xfId="27588"/>
    <cellStyle name="Comma 2 2 2 2 3 2 2 2 5" xfId="46052"/>
    <cellStyle name="Comma 2 2 2 2 3 2 2 3" xfId="11715"/>
    <cellStyle name="Comma 2 2 2 2 3 2 2 3 2" xfId="30675"/>
    <cellStyle name="Comma 2 2 2 2 3 2 2 3 3" xfId="49139"/>
    <cellStyle name="Comma 2 2 2 2 3 2 2 4" xfId="17867"/>
    <cellStyle name="Comma 2 2 2 2 3 2 2 4 2" xfId="36827"/>
    <cellStyle name="Comma 2 2 2 2 3 2 2 4 3" xfId="55291"/>
    <cellStyle name="Comma 2 2 2 2 3 2 2 5" xfId="24522"/>
    <cellStyle name="Comma 2 2 2 2 3 2 2 6" xfId="42986"/>
    <cellStyle name="Comma 2 2 2 2 3 2 3" xfId="7054"/>
    <cellStyle name="Comma 2 2 2 2 3 2 3 2" xfId="13247"/>
    <cellStyle name="Comma 2 2 2 2 3 2 3 2 2" xfId="32207"/>
    <cellStyle name="Comma 2 2 2 2 3 2 3 2 3" xfId="50671"/>
    <cellStyle name="Comma 2 2 2 2 3 2 3 3" xfId="19399"/>
    <cellStyle name="Comma 2 2 2 2 3 2 3 3 2" xfId="38359"/>
    <cellStyle name="Comma 2 2 2 2 3 2 3 3 3" xfId="56823"/>
    <cellStyle name="Comma 2 2 2 2 3 2 3 4" xfId="26054"/>
    <cellStyle name="Comma 2 2 2 2 3 2 3 5" xfId="44518"/>
    <cellStyle name="Comma 2 2 2 2 3 2 4" xfId="10181"/>
    <cellStyle name="Comma 2 2 2 2 3 2 4 2" xfId="29141"/>
    <cellStyle name="Comma 2 2 2 2 3 2 4 3" xfId="47605"/>
    <cellStyle name="Comma 2 2 2 2 3 2 5" xfId="16333"/>
    <cellStyle name="Comma 2 2 2 2 3 2 5 2" xfId="35293"/>
    <cellStyle name="Comma 2 2 2 2 3 2 5 3" xfId="53757"/>
    <cellStyle name="Comma 2 2 2 2 3 2 6" xfId="22988"/>
    <cellStyle name="Comma 2 2 2 2 3 2 7" xfId="41452"/>
    <cellStyle name="Comma 2 2 2 2 3 3" xfId="4719"/>
    <cellStyle name="Comma 2 2 2 2 3 3 2" xfId="7820"/>
    <cellStyle name="Comma 2 2 2 2 3 3 2 2" xfId="14012"/>
    <cellStyle name="Comma 2 2 2 2 3 3 2 2 2" xfId="32972"/>
    <cellStyle name="Comma 2 2 2 2 3 3 2 2 3" xfId="51436"/>
    <cellStyle name="Comma 2 2 2 2 3 3 2 3" xfId="20164"/>
    <cellStyle name="Comma 2 2 2 2 3 3 2 3 2" xfId="39124"/>
    <cellStyle name="Comma 2 2 2 2 3 3 2 3 3" xfId="57588"/>
    <cellStyle name="Comma 2 2 2 2 3 3 2 4" xfId="26819"/>
    <cellStyle name="Comma 2 2 2 2 3 3 2 5" xfId="45283"/>
    <cellStyle name="Comma 2 2 2 2 3 3 3" xfId="10946"/>
    <cellStyle name="Comma 2 2 2 2 3 3 3 2" xfId="29906"/>
    <cellStyle name="Comma 2 2 2 2 3 3 3 3" xfId="48370"/>
    <cellStyle name="Comma 2 2 2 2 3 3 4" xfId="17098"/>
    <cellStyle name="Comma 2 2 2 2 3 3 4 2" xfId="36058"/>
    <cellStyle name="Comma 2 2 2 2 3 3 4 3" xfId="54522"/>
    <cellStyle name="Comma 2 2 2 2 3 3 5" xfId="23753"/>
    <cellStyle name="Comma 2 2 2 2 3 3 6" xfId="42217"/>
    <cellStyle name="Comma 2 2 2 2 3 4" xfId="6285"/>
    <cellStyle name="Comma 2 2 2 2 3 4 2" xfId="12478"/>
    <cellStyle name="Comma 2 2 2 2 3 4 2 2" xfId="31438"/>
    <cellStyle name="Comma 2 2 2 2 3 4 2 3" xfId="49902"/>
    <cellStyle name="Comma 2 2 2 2 3 4 3" xfId="18630"/>
    <cellStyle name="Comma 2 2 2 2 3 4 3 2" xfId="37590"/>
    <cellStyle name="Comma 2 2 2 2 3 4 3 3" xfId="56054"/>
    <cellStyle name="Comma 2 2 2 2 3 4 4" xfId="25285"/>
    <cellStyle name="Comma 2 2 2 2 3 4 5" xfId="43749"/>
    <cellStyle name="Comma 2 2 2 2 3 5" xfId="9412"/>
    <cellStyle name="Comma 2 2 2 2 3 5 2" xfId="28372"/>
    <cellStyle name="Comma 2 2 2 2 3 5 3" xfId="46836"/>
    <cellStyle name="Comma 2 2 2 2 3 6" xfId="15564"/>
    <cellStyle name="Comma 2 2 2 2 3 6 2" xfId="34524"/>
    <cellStyle name="Comma 2 2 2 2 3 6 3" xfId="52988"/>
    <cellStyle name="Comma 2 2 2 2 3 7" xfId="22219"/>
    <cellStyle name="Comma 2 2 2 2 3 8" xfId="40680"/>
    <cellStyle name="Comma 2 2 2 2 4" xfId="733"/>
    <cellStyle name="Comma 2 2 2 2 4 2" xfId="3892"/>
    <cellStyle name="Comma 2 2 2 2 4 2 2" xfId="5505"/>
    <cellStyle name="Comma 2 2 2 2 4 2 2 2" xfId="8590"/>
    <cellStyle name="Comma 2 2 2 2 4 2 2 2 2" xfId="14782"/>
    <cellStyle name="Comma 2 2 2 2 4 2 2 2 2 2" xfId="33742"/>
    <cellStyle name="Comma 2 2 2 2 4 2 2 2 2 3" xfId="52206"/>
    <cellStyle name="Comma 2 2 2 2 4 2 2 2 3" xfId="20934"/>
    <cellStyle name="Comma 2 2 2 2 4 2 2 2 3 2" xfId="39894"/>
    <cellStyle name="Comma 2 2 2 2 4 2 2 2 3 3" xfId="58358"/>
    <cellStyle name="Comma 2 2 2 2 4 2 2 2 4" xfId="27589"/>
    <cellStyle name="Comma 2 2 2 2 4 2 2 2 5" xfId="46053"/>
    <cellStyle name="Comma 2 2 2 2 4 2 2 3" xfId="11716"/>
    <cellStyle name="Comma 2 2 2 2 4 2 2 3 2" xfId="30676"/>
    <cellStyle name="Comma 2 2 2 2 4 2 2 3 3" xfId="49140"/>
    <cellStyle name="Comma 2 2 2 2 4 2 2 4" xfId="17868"/>
    <cellStyle name="Comma 2 2 2 2 4 2 2 4 2" xfId="36828"/>
    <cellStyle name="Comma 2 2 2 2 4 2 2 4 3" xfId="55292"/>
    <cellStyle name="Comma 2 2 2 2 4 2 2 5" xfId="24523"/>
    <cellStyle name="Comma 2 2 2 2 4 2 2 6" xfId="42987"/>
    <cellStyle name="Comma 2 2 2 2 4 2 3" xfId="7055"/>
    <cellStyle name="Comma 2 2 2 2 4 2 3 2" xfId="13248"/>
    <cellStyle name="Comma 2 2 2 2 4 2 3 2 2" xfId="32208"/>
    <cellStyle name="Comma 2 2 2 2 4 2 3 2 3" xfId="50672"/>
    <cellStyle name="Comma 2 2 2 2 4 2 3 3" xfId="19400"/>
    <cellStyle name="Comma 2 2 2 2 4 2 3 3 2" xfId="38360"/>
    <cellStyle name="Comma 2 2 2 2 4 2 3 3 3" xfId="56824"/>
    <cellStyle name="Comma 2 2 2 2 4 2 3 4" xfId="26055"/>
    <cellStyle name="Comma 2 2 2 2 4 2 3 5" xfId="44519"/>
    <cellStyle name="Comma 2 2 2 2 4 2 4" xfId="10182"/>
    <cellStyle name="Comma 2 2 2 2 4 2 4 2" xfId="29142"/>
    <cellStyle name="Comma 2 2 2 2 4 2 4 3" xfId="47606"/>
    <cellStyle name="Comma 2 2 2 2 4 2 5" xfId="16334"/>
    <cellStyle name="Comma 2 2 2 2 4 2 5 2" xfId="35294"/>
    <cellStyle name="Comma 2 2 2 2 4 2 5 3" xfId="53758"/>
    <cellStyle name="Comma 2 2 2 2 4 2 6" xfId="22989"/>
    <cellStyle name="Comma 2 2 2 2 4 2 7" xfId="41453"/>
    <cellStyle name="Comma 2 2 2 2 4 3" xfId="4720"/>
    <cellStyle name="Comma 2 2 2 2 4 3 2" xfId="7821"/>
    <cellStyle name="Comma 2 2 2 2 4 3 2 2" xfId="14013"/>
    <cellStyle name="Comma 2 2 2 2 4 3 2 2 2" xfId="32973"/>
    <cellStyle name="Comma 2 2 2 2 4 3 2 2 3" xfId="51437"/>
    <cellStyle name="Comma 2 2 2 2 4 3 2 3" xfId="20165"/>
    <cellStyle name="Comma 2 2 2 2 4 3 2 3 2" xfId="39125"/>
    <cellStyle name="Comma 2 2 2 2 4 3 2 3 3" xfId="57589"/>
    <cellStyle name="Comma 2 2 2 2 4 3 2 4" xfId="26820"/>
    <cellStyle name="Comma 2 2 2 2 4 3 2 5" xfId="45284"/>
    <cellStyle name="Comma 2 2 2 2 4 3 3" xfId="10947"/>
    <cellStyle name="Comma 2 2 2 2 4 3 3 2" xfId="29907"/>
    <cellStyle name="Comma 2 2 2 2 4 3 3 3" xfId="48371"/>
    <cellStyle name="Comma 2 2 2 2 4 3 4" xfId="17099"/>
    <cellStyle name="Comma 2 2 2 2 4 3 4 2" xfId="36059"/>
    <cellStyle name="Comma 2 2 2 2 4 3 4 3" xfId="54523"/>
    <cellStyle name="Comma 2 2 2 2 4 3 5" xfId="23754"/>
    <cellStyle name="Comma 2 2 2 2 4 3 6" xfId="42218"/>
    <cellStyle name="Comma 2 2 2 2 4 4" xfId="6286"/>
    <cellStyle name="Comma 2 2 2 2 4 4 2" xfId="12479"/>
    <cellStyle name="Comma 2 2 2 2 4 4 2 2" xfId="31439"/>
    <cellStyle name="Comma 2 2 2 2 4 4 2 3" xfId="49903"/>
    <cellStyle name="Comma 2 2 2 2 4 4 3" xfId="18631"/>
    <cellStyle name="Comma 2 2 2 2 4 4 3 2" xfId="37591"/>
    <cellStyle name="Comma 2 2 2 2 4 4 3 3" xfId="56055"/>
    <cellStyle name="Comma 2 2 2 2 4 4 4" xfId="25286"/>
    <cellStyle name="Comma 2 2 2 2 4 4 5" xfId="43750"/>
    <cellStyle name="Comma 2 2 2 2 4 5" xfId="9413"/>
    <cellStyle name="Comma 2 2 2 2 4 5 2" xfId="28373"/>
    <cellStyle name="Comma 2 2 2 2 4 5 3" xfId="46837"/>
    <cellStyle name="Comma 2 2 2 2 4 6" xfId="15565"/>
    <cellStyle name="Comma 2 2 2 2 4 6 2" xfId="34525"/>
    <cellStyle name="Comma 2 2 2 2 4 6 3" xfId="52989"/>
    <cellStyle name="Comma 2 2 2 2 4 7" xfId="22220"/>
    <cellStyle name="Comma 2 2 2 2 4 8" xfId="40681"/>
    <cellStyle name="Comma 2 2 2 2 5" xfId="734"/>
    <cellStyle name="Comma 2 2 2 2 5 2" xfId="3893"/>
    <cellStyle name="Comma 2 2 2 2 5 2 2" xfId="5506"/>
    <cellStyle name="Comma 2 2 2 2 5 2 2 2" xfId="8591"/>
    <cellStyle name="Comma 2 2 2 2 5 2 2 2 2" xfId="14783"/>
    <cellStyle name="Comma 2 2 2 2 5 2 2 2 2 2" xfId="33743"/>
    <cellStyle name="Comma 2 2 2 2 5 2 2 2 2 3" xfId="52207"/>
    <cellStyle name="Comma 2 2 2 2 5 2 2 2 3" xfId="20935"/>
    <cellStyle name="Comma 2 2 2 2 5 2 2 2 3 2" xfId="39895"/>
    <cellStyle name="Comma 2 2 2 2 5 2 2 2 3 3" xfId="58359"/>
    <cellStyle name="Comma 2 2 2 2 5 2 2 2 4" xfId="27590"/>
    <cellStyle name="Comma 2 2 2 2 5 2 2 2 5" xfId="46054"/>
    <cellStyle name="Comma 2 2 2 2 5 2 2 3" xfId="11717"/>
    <cellStyle name="Comma 2 2 2 2 5 2 2 3 2" xfId="30677"/>
    <cellStyle name="Comma 2 2 2 2 5 2 2 3 3" xfId="49141"/>
    <cellStyle name="Comma 2 2 2 2 5 2 2 4" xfId="17869"/>
    <cellStyle name="Comma 2 2 2 2 5 2 2 4 2" xfId="36829"/>
    <cellStyle name="Comma 2 2 2 2 5 2 2 4 3" xfId="55293"/>
    <cellStyle name="Comma 2 2 2 2 5 2 2 5" xfId="24524"/>
    <cellStyle name="Comma 2 2 2 2 5 2 2 6" xfId="42988"/>
    <cellStyle name="Comma 2 2 2 2 5 2 3" xfId="7056"/>
    <cellStyle name="Comma 2 2 2 2 5 2 3 2" xfId="13249"/>
    <cellStyle name="Comma 2 2 2 2 5 2 3 2 2" xfId="32209"/>
    <cellStyle name="Comma 2 2 2 2 5 2 3 2 3" xfId="50673"/>
    <cellStyle name="Comma 2 2 2 2 5 2 3 3" xfId="19401"/>
    <cellStyle name="Comma 2 2 2 2 5 2 3 3 2" xfId="38361"/>
    <cellStyle name="Comma 2 2 2 2 5 2 3 3 3" xfId="56825"/>
    <cellStyle name="Comma 2 2 2 2 5 2 3 4" xfId="26056"/>
    <cellStyle name="Comma 2 2 2 2 5 2 3 5" xfId="44520"/>
    <cellStyle name="Comma 2 2 2 2 5 2 4" xfId="10183"/>
    <cellStyle name="Comma 2 2 2 2 5 2 4 2" xfId="29143"/>
    <cellStyle name="Comma 2 2 2 2 5 2 4 3" xfId="47607"/>
    <cellStyle name="Comma 2 2 2 2 5 2 5" xfId="16335"/>
    <cellStyle name="Comma 2 2 2 2 5 2 5 2" xfId="35295"/>
    <cellStyle name="Comma 2 2 2 2 5 2 5 3" xfId="53759"/>
    <cellStyle name="Comma 2 2 2 2 5 2 6" xfId="22990"/>
    <cellStyle name="Comma 2 2 2 2 5 2 7" xfId="41454"/>
    <cellStyle name="Comma 2 2 2 2 5 3" xfId="4721"/>
    <cellStyle name="Comma 2 2 2 2 5 3 2" xfId="7822"/>
    <cellStyle name="Comma 2 2 2 2 5 3 2 2" xfId="14014"/>
    <cellStyle name="Comma 2 2 2 2 5 3 2 2 2" xfId="32974"/>
    <cellStyle name="Comma 2 2 2 2 5 3 2 2 3" xfId="51438"/>
    <cellStyle name="Comma 2 2 2 2 5 3 2 3" xfId="20166"/>
    <cellStyle name="Comma 2 2 2 2 5 3 2 3 2" xfId="39126"/>
    <cellStyle name="Comma 2 2 2 2 5 3 2 3 3" xfId="57590"/>
    <cellStyle name="Comma 2 2 2 2 5 3 2 4" xfId="26821"/>
    <cellStyle name="Comma 2 2 2 2 5 3 2 5" xfId="45285"/>
    <cellStyle name="Comma 2 2 2 2 5 3 3" xfId="10948"/>
    <cellStyle name="Comma 2 2 2 2 5 3 3 2" xfId="29908"/>
    <cellStyle name="Comma 2 2 2 2 5 3 3 3" xfId="48372"/>
    <cellStyle name="Comma 2 2 2 2 5 3 4" xfId="17100"/>
    <cellStyle name="Comma 2 2 2 2 5 3 4 2" xfId="36060"/>
    <cellStyle name="Comma 2 2 2 2 5 3 4 3" xfId="54524"/>
    <cellStyle name="Comma 2 2 2 2 5 3 5" xfId="23755"/>
    <cellStyle name="Comma 2 2 2 2 5 3 6" xfId="42219"/>
    <cellStyle name="Comma 2 2 2 2 5 4" xfId="6287"/>
    <cellStyle name="Comma 2 2 2 2 5 4 2" xfId="12480"/>
    <cellStyle name="Comma 2 2 2 2 5 4 2 2" xfId="31440"/>
    <cellStyle name="Comma 2 2 2 2 5 4 2 3" xfId="49904"/>
    <cellStyle name="Comma 2 2 2 2 5 4 3" xfId="18632"/>
    <cellStyle name="Comma 2 2 2 2 5 4 3 2" xfId="37592"/>
    <cellStyle name="Comma 2 2 2 2 5 4 3 3" xfId="56056"/>
    <cellStyle name="Comma 2 2 2 2 5 4 4" xfId="25287"/>
    <cellStyle name="Comma 2 2 2 2 5 4 5" xfId="43751"/>
    <cellStyle name="Comma 2 2 2 2 5 5" xfId="9414"/>
    <cellStyle name="Comma 2 2 2 2 5 5 2" xfId="28374"/>
    <cellStyle name="Comma 2 2 2 2 5 5 3" xfId="46838"/>
    <cellStyle name="Comma 2 2 2 2 5 6" xfId="15566"/>
    <cellStyle name="Comma 2 2 2 2 5 6 2" xfId="34526"/>
    <cellStyle name="Comma 2 2 2 2 5 6 3" xfId="52990"/>
    <cellStyle name="Comma 2 2 2 2 5 7" xfId="22221"/>
    <cellStyle name="Comma 2 2 2 2 5 8" xfId="40682"/>
    <cellStyle name="Comma 2 2 2 2 6" xfId="3889"/>
    <cellStyle name="Comma 2 2 2 2 6 2" xfId="5502"/>
    <cellStyle name="Comma 2 2 2 2 6 2 2" xfId="8587"/>
    <cellStyle name="Comma 2 2 2 2 6 2 2 2" xfId="14779"/>
    <cellStyle name="Comma 2 2 2 2 6 2 2 2 2" xfId="33739"/>
    <cellStyle name="Comma 2 2 2 2 6 2 2 2 3" xfId="52203"/>
    <cellStyle name="Comma 2 2 2 2 6 2 2 3" xfId="20931"/>
    <cellStyle name="Comma 2 2 2 2 6 2 2 3 2" xfId="39891"/>
    <cellStyle name="Comma 2 2 2 2 6 2 2 3 3" xfId="58355"/>
    <cellStyle name="Comma 2 2 2 2 6 2 2 4" xfId="27586"/>
    <cellStyle name="Comma 2 2 2 2 6 2 2 5" xfId="46050"/>
    <cellStyle name="Comma 2 2 2 2 6 2 3" xfId="11713"/>
    <cellStyle name="Comma 2 2 2 2 6 2 3 2" xfId="30673"/>
    <cellStyle name="Comma 2 2 2 2 6 2 3 3" xfId="49137"/>
    <cellStyle name="Comma 2 2 2 2 6 2 4" xfId="17865"/>
    <cellStyle name="Comma 2 2 2 2 6 2 4 2" xfId="36825"/>
    <cellStyle name="Comma 2 2 2 2 6 2 4 3" xfId="55289"/>
    <cellStyle name="Comma 2 2 2 2 6 2 5" xfId="24520"/>
    <cellStyle name="Comma 2 2 2 2 6 2 6" xfId="42984"/>
    <cellStyle name="Comma 2 2 2 2 6 3" xfId="7052"/>
    <cellStyle name="Comma 2 2 2 2 6 3 2" xfId="13245"/>
    <cellStyle name="Comma 2 2 2 2 6 3 2 2" xfId="32205"/>
    <cellStyle name="Comma 2 2 2 2 6 3 2 3" xfId="50669"/>
    <cellStyle name="Comma 2 2 2 2 6 3 3" xfId="19397"/>
    <cellStyle name="Comma 2 2 2 2 6 3 3 2" xfId="38357"/>
    <cellStyle name="Comma 2 2 2 2 6 3 3 3" xfId="56821"/>
    <cellStyle name="Comma 2 2 2 2 6 3 4" xfId="26052"/>
    <cellStyle name="Comma 2 2 2 2 6 3 5" xfId="44516"/>
    <cellStyle name="Comma 2 2 2 2 6 4" xfId="10179"/>
    <cellStyle name="Comma 2 2 2 2 6 4 2" xfId="29139"/>
    <cellStyle name="Comma 2 2 2 2 6 4 3" xfId="47603"/>
    <cellStyle name="Comma 2 2 2 2 6 5" xfId="16331"/>
    <cellStyle name="Comma 2 2 2 2 6 5 2" xfId="35291"/>
    <cellStyle name="Comma 2 2 2 2 6 5 3" xfId="53755"/>
    <cellStyle name="Comma 2 2 2 2 6 6" xfId="22986"/>
    <cellStyle name="Comma 2 2 2 2 6 7" xfId="41450"/>
    <cellStyle name="Comma 2 2 2 2 7" xfId="4717"/>
    <cellStyle name="Comma 2 2 2 2 7 2" xfId="7818"/>
    <cellStyle name="Comma 2 2 2 2 7 2 2" xfId="14010"/>
    <cellStyle name="Comma 2 2 2 2 7 2 2 2" xfId="32970"/>
    <cellStyle name="Comma 2 2 2 2 7 2 2 3" xfId="51434"/>
    <cellStyle name="Comma 2 2 2 2 7 2 3" xfId="20162"/>
    <cellStyle name="Comma 2 2 2 2 7 2 3 2" xfId="39122"/>
    <cellStyle name="Comma 2 2 2 2 7 2 3 3" xfId="57586"/>
    <cellStyle name="Comma 2 2 2 2 7 2 4" xfId="26817"/>
    <cellStyle name="Comma 2 2 2 2 7 2 5" xfId="45281"/>
    <cellStyle name="Comma 2 2 2 2 7 3" xfId="10944"/>
    <cellStyle name="Comma 2 2 2 2 7 3 2" xfId="29904"/>
    <cellStyle name="Comma 2 2 2 2 7 3 3" xfId="48368"/>
    <cellStyle name="Comma 2 2 2 2 7 4" xfId="17096"/>
    <cellStyle name="Comma 2 2 2 2 7 4 2" xfId="36056"/>
    <cellStyle name="Comma 2 2 2 2 7 4 3" xfId="54520"/>
    <cellStyle name="Comma 2 2 2 2 7 5" xfId="23751"/>
    <cellStyle name="Comma 2 2 2 2 7 6" xfId="42215"/>
    <cellStyle name="Comma 2 2 2 2 8" xfId="6283"/>
    <cellStyle name="Comma 2 2 2 2 8 2" xfId="12476"/>
    <cellStyle name="Comma 2 2 2 2 8 2 2" xfId="31436"/>
    <cellStyle name="Comma 2 2 2 2 8 2 3" xfId="49900"/>
    <cellStyle name="Comma 2 2 2 2 8 3" xfId="18628"/>
    <cellStyle name="Comma 2 2 2 2 8 3 2" xfId="37588"/>
    <cellStyle name="Comma 2 2 2 2 8 3 3" xfId="56052"/>
    <cellStyle name="Comma 2 2 2 2 8 4" xfId="25283"/>
    <cellStyle name="Comma 2 2 2 2 8 5" xfId="43747"/>
    <cellStyle name="Comma 2 2 2 2 9" xfId="9410"/>
    <cellStyle name="Comma 2 2 2 2 9 2" xfId="28370"/>
    <cellStyle name="Comma 2 2 2 2 9 3" xfId="46834"/>
    <cellStyle name="Comma 2 2 2 3" xfId="735"/>
    <cellStyle name="Comma 2 2 2 3 2" xfId="3894"/>
    <cellStyle name="Comma 2 2 2 3 2 2" xfId="5507"/>
    <cellStyle name="Comma 2 2 2 3 2 2 2" xfId="8592"/>
    <cellStyle name="Comma 2 2 2 3 2 2 2 2" xfId="14784"/>
    <cellStyle name="Comma 2 2 2 3 2 2 2 2 2" xfId="33744"/>
    <cellStyle name="Comma 2 2 2 3 2 2 2 2 3" xfId="52208"/>
    <cellStyle name="Comma 2 2 2 3 2 2 2 3" xfId="20936"/>
    <cellStyle name="Comma 2 2 2 3 2 2 2 3 2" xfId="39896"/>
    <cellStyle name="Comma 2 2 2 3 2 2 2 3 3" xfId="58360"/>
    <cellStyle name="Comma 2 2 2 3 2 2 2 4" xfId="27591"/>
    <cellStyle name="Comma 2 2 2 3 2 2 2 5" xfId="46055"/>
    <cellStyle name="Comma 2 2 2 3 2 2 3" xfId="11718"/>
    <cellStyle name="Comma 2 2 2 3 2 2 3 2" xfId="30678"/>
    <cellStyle name="Comma 2 2 2 3 2 2 3 3" xfId="49142"/>
    <cellStyle name="Comma 2 2 2 3 2 2 4" xfId="17870"/>
    <cellStyle name="Comma 2 2 2 3 2 2 4 2" xfId="36830"/>
    <cellStyle name="Comma 2 2 2 3 2 2 4 3" xfId="55294"/>
    <cellStyle name="Comma 2 2 2 3 2 2 5" xfId="24525"/>
    <cellStyle name="Comma 2 2 2 3 2 2 6" xfId="42989"/>
    <cellStyle name="Comma 2 2 2 3 2 3" xfId="7057"/>
    <cellStyle name="Comma 2 2 2 3 2 3 2" xfId="13250"/>
    <cellStyle name="Comma 2 2 2 3 2 3 2 2" xfId="32210"/>
    <cellStyle name="Comma 2 2 2 3 2 3 2 3" xfId="50674"/>
    <cellStyle name="Comma 2 2 2 3 2 3 3" xfId="19402"/>
    <cellStyle name="Comma 2 2 2 3 2 3 3 2" xfId="38362"/>
    <cellStyle name="Comma 2 2 2 3 2 3 3 3" xfId="56826"/>
    <cellStyle name="Comma 2 2 2 3 2 3 4" xfId="26057"/>
    <cellStyle name="Comma 2 2 2 3 2 3 5" xfId="44521"/>
    <cellStyle name="Comma 2 2 2 3 2 4" xfId="10184"/>
    <cellStyle name="Comma 2 2 2 3 2 4 2" xfId="29144"/>
    <cellStyle name="Comma 2 2 2 3 2 4 3" xfId="47608"/>
    <cellStyle name="Comma 2 2 2 3 2 5" xfId="16336"/>
    <cellStyle name="Comma 2 2 2 3 2 5 2" xfId="35296"/>
    <cellStyle name="Comma 2 2 2 3 2 5 3" xfId="53760"/>
    <cellStyle name="Comma 2 2 2 3 2 6" xfId="22991"/>
    <cellStyle name="Comma 2 2 2 3 2 7" xfId="41455"/>
    <cellStyle name="Comma 2 2 2 3 3" xfId="4722"/>
    <cellStyle name="Comma 2 2 2 3 3 2" xfId="7823"/>
    <cellStyle name="Comma 2 2 2 3 3 2 2" xfId="14015"/>
    <cellStyle name="Comma 2 2 2 3 3 2 2 2" xfId="32975"/>
    <cellStyle name="Comma 2 2 2 3 3 2 2 3" xfId="51439"/>
    <cellStyle name="Comma 2 2 2 3 3 2 3" xfId="20167"/>
    <cellStyle name="Comma 2 2 2 3 3 2 3 2" xfId="39127"/>
    <cellStyle name="Comma 2 2 2 3 3 2 3 3" xfId="57591"/>
    <cellStyle name="Comma 2 2 2 3 3 2 4" xfId="26822"/>
    <cellStyle name="Comma 2 2 2 3 3 2 5" xfId="45286"/>
    <cellStyle name="Comma 2 2 2 3 3 3" xfId="10949"/>
    <cellStyle name="Comma 2 2 2 3 3 3 2" xfId="29909"/>
    <cellStyle name="Comma 2 2 2 3 3 3 3" xfId="48373"/>
    <cellStyle name="Comma 2 2 2 3 3 4" xfId="17101"/>
    <cellStyle name="Comma 2 2 2 3 3 4 2" xfId="36061"/>
    <cellStyle name="Comma 2 2 2 3 3 4 3" xfId="54525"/>
    <cellStyle name="Comma 2 2 2 3 3 5" xfId="23756"/>
    <cellStyle name="Comma 2 2 2 3 3 6" xfId="42220"/>
    <cellStyle name="Comma 2 2 2 3 4" xfId="6288"/>
    <cellStyle name="Comma 2 2 2 3 4 2" xfId="12481"/>
    <cellStyle name="Comma 2 2 2 3 4 2 2" xfId="31441"/>
    <cellStyle name="Comma 2 2 2 3 4 2 3" xfId="49905"/>
    <cellStyle name="Comma 2 2 2 3 4 3" xfId="18633"/>
    <cellStyle name="Comma 2 2 2 3 4 3 2" xfId="37593"/>
    <cellStyle name="Comma 2 2 2 3 4 3 3" xfId="56057"/>
    <cellStyle name="Comma 2 2 2 3 4 4" xfId="25288"/>
    <cellStyle name="Comma 2 2 2 3 4 5" xfId="43752"/>
    <cellStyle name="Comma 2 2 2 3 5" xfId="9415"/>
    <cellStyle name="Comma 2 2 2 3 5 2" xfId="28375"/>
    <cellStyle name="Comma 2 2 2 3 5 3" xfId="46839"/>
    <cellStyle name="Comma 2 2 2 3 6" xfId="15567"/>
    <cellStyle name="Comma 2 2 2 3 6 2" xfId="34527"/>
    <cellStyle name="Comma 2 2 2 3 6 3" xfId="52991"/>
    <cellStyle name="Comma 2 2 2 3 7" xfId="22222"/>
    <cellStyle name="Comma 2 2 2 3 8" xfId="40683"/>
    <cellStyle name="Comma 2 2 2 4" xfId="736"/>
    <cellStyle name="Comma 2 2 2 4 2" xfId="3895"/>
    <cellStyle name="Comma 2 2 2 4 2 2" xfId="5508"/>
    <cellStyle name="Comma 2 2 2 4 2 2 2" xfId="8593"/>
    <cellStyle name="Comma 2 2 2 4 2 2 2 2" xfId="14785"/>
    <cellStyle name="Comma 2 2 2 4 2 2 2 2 2" xfId="33745"/>
    <cellStyle name="Comma 2 2 2 4 2 2 2 2 3" xfId="52209"/>
    <cellStyle name="Comma 2 2 2 4 2 2 2 3" xfId="20937"/>
    <cellStyle name="Comma 2 2 2 4 2 2 2 3 2" xfId="39897"/>
    <cellStyle name="Comma 2 2 2 4 2 2 2 3 3" xfId="58361"/>
    <cellStyle name="Comma 2 2 2 4 2 2 2 4" xfId="27592"/>
    <cellStyle name="Comma 2 2 2 4 2 2 2 5" xfId="46056"/>
    <cellStyle name="Comma 2 2 2 4 2 2 3" xfId="11719"/>
    <cellStyle name="Comma 2 2 2 4 2 2 3 2" xfId="30679"/>
    <cellStyle name="Comma 2 2 2 4 2 2 3 3" xfId="49143"/>
    <cellStyle name="Comma 2 2 2 4 2 2 4" xfId="17871"/>
    <cellStyle name="Comma 2 2 2 4 2 2 4 2" xfId="36831"/>
    <cellStyle name="Comma 2 2 2 4 2 2 4 3" xfId="55295"/>
    <cellStyle name="Comma 2 2 2 4 2 2 5" xfId="24526"/>
    <cellStyle name="Comma 2 2 2 4 2 2 6" xfId="42990"/>
    <cellStyle name="Comma 2 2 2 4 2 3" xfId="7058"/>
    <cellStyle name="Comma 2 2 2 4 2 3 2" xfId="13251"/>
    <cellStyle name="Comma 2 2 2 4 2 3 2 2" xfId="32211"/>
    <cellStyle name="Comma 2 2 2 4 2 3 2 3" xfId="50675"/>
    <cellStyle name="Comma 2 2 2 4 2 3 3" xfId="19403"/>
    <cellStyle name="Comma 2 2 2 4 2 3 3 2" xfId="38363"/>
    <cellStyle name="Comma 2 2 2 4 2 3 3 3" xfId="56827"/>
    <cellStyle name="Comma 2 2 2 4 2 3 4" xfId="26058"/>
    <cellStyle name="Comma 2 2 2 4 2 3 5" xfId="44522"/>
    <cellStyle name="Comma 2 2 2 4 2 4" xfId="10185"/>
    <cellStyle name="Comma 2 2 2 4 2 4 2" xfId="29145"/>
    <cellStyle name="Comma 2 2 2 4 2 4 3" xfId="47609"/>
    <cellStyle name="Comma 2 2 2 4 2 5" xfId="16337"/>
    <cellStyle name="Comma 2 2 2 4 2 5 2" xfId="35297"/>
    <cellStyle name="Comma 2 2 2 4 2 5 3" xfId="53761"/>
    <cellStyle name="Comma 2 2 2 4 2 6" xfId="22992"/>
    <cellStyle name="Comma 2 2 2 4 2 7" xfId="41456"/>
    <cellStyle name="Comma 2 2 2 4 3" xfId="4723"/>
    <cellStyle name="Comma 2 2 2 4 3 2" xfId="7824"/>
    <cellStyle name="Comma 2 2 2 4 3 2 2" xfId="14016"/>
    <cellStyle name="Comma 2 2 2 4 3 2 2 2" xfId="32976"/>
    <cellStyle name="Comma 2 2 2 4 3 2 2 3" xfId="51440"/>
    <cellStyle name="Comma 2 2 2 4 3 2 3" xfId="20168"/>
    <cellStyle name="Comma 2 2 2 4 3 2 3 2" xfId="39128"/>
    <cellStyle name="Comma 2 2 2 4 3 2 3 3" xfId="57592"/>
    <cellStyle name="Comma 2 2 2 4 3 2 4" xfId="26823"/>
    <cellStyle name="Comma 2 2 2 4 3 2 5" xfId="45287"/>
    <cellStyle name="Comma 2 2 2 4 3 3" xfId="10950"/>
    <cellStyle name="Comma 2 2 2 4 3 3 2" xfId="29910"/>
    <cellStyle name="Comma 2 2 2 4 3 3 3" xfId="48374"/>
    <cellStyle name="Comma 2 2 2 4 3 4" xfId="17102"/>
    <cellStyle name="Comma 2 2 2 4 3 4 2" xfId="36062"/>
    <cellStyle name="Comma 2 2 2 4 3 4 3" xfId="54526"/>
    <cellStyle name="Comma 2 2 2 4 3 5" xfId="23757"/>
    <cellStyle name="Comma 2 2 2 4 3 6" xfId="42221"/>
    <cellStyle name="Comma 2 2 2 4 4" xfId="6289"/>
    <cellStyle name="Comma 2 2 2 4 4 2" xfId="12482"/>
    <cellStyle name="Comma 2 2 2 4 4 2 2" xfId="31442"/>
    <cellStyle name="Comma 2 2 2 4 4 2 3" xfId="49906"/>
    <cellStyle name="Comma 2 2 2 4 4 3" xfId="18634"/>
    <cellStyle name="Comma 2 2 2 4 4 3 2" xfId="37594"/>
    <cellStyle name="Comma 2 2 2 4 4 3 3" xfId="56058"/>
    <cellStyle name="Comma 2 2 2 4 4 4" xfId="25289"/>
    <cellStyle name="Comma 2 2 2 4 4 5" xfId="43753"/>
    <cellStyle name="Comma 2 2 2 4 5" xfId="9416"/>
    <cellStyle name="Comma 2 2 2 4 5 2" xfId="28376"/>
    <cellStyle name="Comma 2 2 2 4 5 3" xfId="46840"/>
    <cellStyle name="Comma 2 2 2 4 6" xfId="15568"/>
    <cellStyle name="Comma 2 2 2 4 6 2" xfId="34528"/>
    <cellStyle name="Comma 2 2 2 4 6 3" xfId="52992"/>
    <cellStyle name="Comma 2 2 2 4 7" xfId="22223"/>
    <cellStyle name="Comma 2 2 2 4 8" xfId="40684"/>
    <cellStyle name="Comma 2 2 2 5" xfId="737"/>
    <cellStyle name="Comma 2 2 2 5 2" xfId="3896"/>
    <cellStyle name="Comma 2 2 2 5 2 2" xfId="5509"/>
    <cellStyle name="Comma 2 2 2 5 2 2 2" xfId="8594"/>
    <cellStyle name="Comma 2 2 2 5 2 2 2 2" xfId="14786"/>
    <cellStyle name="Comma 2 2 2 5 2 2 2 2 2" xfId="33746"/>
    <cellStyle name="Comma 2 2 2 5 2 2 2 2 3" xfId="52210"/>
    <cellStyle name="Comma 2 2 2 5 2 2 2 3" xfId="20938"/>
    <cellStyle name="Comma 2 2 2 5 2 2 2 3 2" xfId="39898"/>
    <cellStyle name="Comma 2 2 2 5 2 2 2 3 3" xfId="58362"/>
    <cellStyle name="Comma 2 2 2 5 2 2 2 4" xfId="27593"/>
    <cellStyle name="Comma 2 2 2 5 2 2 2 5" xfId="46057"/>
    <cellStyle name="Comma 2 2 2 5 2 2 3" xfId="11720"/>
    <cellStyle name="Comma 2 2 2 5 2 2 3 2" xfId="30680"/>
    <cellStyle name="Comma 2 2 2 5 2 2 3 3" xfId="49144"/>
    <cellStyle name="Comma 2 2 2 5 2 2 4" xfId="17872"/>
    <cellStyle name="Comma 2 2 2 5 2 2 4 2" xfId="36832"/>
    <cellStyle name="Comma 2 2 2 5 2 2 4 3" xfId="55296"/>
    <cellStyle name="Comma 2 2 2 5 2 2 5" xfId="24527"/>
    <cellStyle name="Comma 2 2 2 5 2 2 6" xfId="42991"/>
    <cellStyle name="Comma 2 2 2 5 2 3" xfId="7059"/>
    <cellStyle name="Comma 2 2 2 5 2 3 2" xfId="13252"/>
    <cellStyle name="Comma 2 2 2 5 2 3 2 2" xfId="32212"/>
    <cellStyle name="Comma 2 2 2 5 2 3 2 3" xfId="50676"/>
    <cellStyle name="Comma 2 2 2 5 2 3 3" xfId="19404"/>
    <cellStyle name="Comma 2 2 2 5 2 3 3 2" xfId="38364"/>
    <cellStyle name="Comma 2 2 2 5 2 3 3 3" xfId="56828"/>
    <cellStyle name="Comma 2 2 2 5 2 3 4" xfId="26059"/>
    <cellStyle name="Comma 2 2 2 5 2 3 5" xfId="44523"/>
    <cellStyle name="Comma 2 2 2 5 2 4" xfId="10186"/>
    <cellStyle name="Comma 2 2 2 5 2 4 2" xfId="29146"/>
    <cellStyle name="Comma 2 2 2 5 2 4 3" xfId="47610"/>
    <cellStyle name="Comma 2 2 2 5 2 5" xfId="16338"/>
    <cellStyle name="Comma 2 2 2 5 2 5 2" xfId="35298"/>
    <cellStyle name="Comma 2 2 2 5 2 5 3" xfId="53762"/>
    <cellStyle name="Comma 2 2 2 5 2 6" xfId="22993"/>
    <cellStyle name="Comma 2 2 2 5 2 7" xfId="41457"/>
    <cellStyle name="Comma 2 2 2 5 3" xfId="4724"/>
    <cellStyle name="Comma 2 2 2 5 3 2" xfId="7825"/>
    <cellStyle name="Comma 2 2 2 5 3 2 2" xfId="14017"/>
    <cellStyle name="Comma 2 2 2 5 3 2 2 2" xfId="32977"/>
    <cellStyle name="Comma 2 2 2 5 3 2 2 3" xfId="51441"/>
    <cellStyle name="Comma 2 2 2 5 3 2 3" xfId="20169"/>
    <cellStyle name="Comma 2 2 2 5 3 2 3 2" xfId="39129"/>
    <cellStyle name="Comma 2 2 2 5 3 2 3 3" xfId="57593"/>
    <cellStyle name="Comma 2 2 2 5 3 2 4" xfId="26824"/>
    <cellStyle name="Comma 2 2 2 5 3 2 5" xfId="45288"/>
    <cellStyle name="Comma 2 2 2 5 3 3" xfId="10951"/>
    <cellStyle name="Comma 2 2 2 5 3 3 2" xfId="29911"/>
    <cellStyle name="Comma 2 2 2 5 3 3 3" xfId="48375"/>
    <cellStyle name="Comma 2 2 2 5 3 4" xfId="17103"/>
    <cellStyle name="Comma 2 2 2 5 3 4 2" xfId="36063"/>
    <cellStyle name="Comma 2 2 2 5 3 4 3" xfId="54527"/>
    <cellStyle name="Comma 2 2 2 5 3 5" xfId="23758"/>
    <cellStyle name="Comma 2 2 2 5 3 6" xfId="42222"/>
    <cellStyle name="Comma 2 2 2 5 4" xfId="6290"/>
    <cellStyle name="Comma 2 2 2 5 4 2" xfId="12483"/>
    <cellStyle name="Comma 2 2 2 5 4 2 2" xfId="31443"/>
    <cellStyle name="Comma 2 2 2 5 4 2 3" xfId="49907"/>
    <cellStyle name="Comma 2 2 2 5 4 3" xfId="18635"/>
    <cellStyle name="Comma 2 2 2 5 4 3 2" xfId="37595"/>
    <cellStyle name="Comma 2 2 2 5 4 3 3" xfId="56059"/>
    <cellStyle name="Comma 2 2 2 5 4 4" xfId="25290"/>
    <cellStyle name="Comma 2 2 2 5 4 5" xfId="43754"/>
    <cellStyle name="Comma 2 2 2 5 5" xfId="9417"/>
    <cellStyle name="Comma 2 2 2 5 5 2" xfId="28377"/>
    <cellStyle name="Comma 2 2 2 5 5 3" xfId="46841"/>
    <cellStyle name="Comma 2 2 2 5 6" xfId="15569"/>
    <cellStyle name="Comma 2 2 2 5 6 2" xfId="34529"/>
    <cellStyle name="Comma 2 2 2 5 6 3" xfId="52993"/>
    <cellStyle name="Comma 2 2 2 5 7" xfId="22224"/>
    <cellStyle name="Comma 2 2 2 5 8" xfId="40685"/>
    <cellStyle name="Comma 2 2 2 6" xfId="738"/>
    <cellStyle name="Comma 2 2 2 6 2" xfId="3897"/>
    <cellStyle name="Comma 2 2 2 6 2 2" xfId="5510"/>
    <cellStyle name="Comma 2 2 2 6 2 2 2" xfId="8595"/>
    <cellStyle name="Comma 2 2 2 6 2 2 2 2" xfId="14787"/>
    <cellStyle name="Comma 2 2 2 6 2 2 2 2 2" xfId="33747"/>
    <cellStyle name="Comma 2 2 2 6 2 2 2 2 3" xfId="52211"/>
    <cellStyle name="Comma 2 2 2 6 2 2 2 3" xfId="20939"/>
    <cellStyle name="Comma 2 2 2 6 2 2 2 3 2" xfId="39899"/>
    <cellStyle name="Comma 2 2 2 6 2 2 2 3 3" xfId="58363"/>
    <cellStyle name="Comma 2 2 2 6 2 2 2 4" xfId="27594"/>
    <cellStyle name="Comma 2 2 2 6 2 2 2 5" xfId="46058"/>
    <cellStyle name="Comma 2 2 2 6 2 2 3" xfId="11721"/>
    <cellStyle name="Comma 2 2 2 6 2 2 3 2" xfId="30681"/>
    <cellStyle name="Comma 2 2 2 6 2 2 3 3" xfId="49145"/>
    <cellStyle name="Comma 2 2 2 6 2 2 4" xfId="17873"/>
    <cellStyle name="Comma 2 2 2 6 2 2 4 2" xfId="36833"/>
    <cellStyle name="Comma 2 2 2 6 2 2 4 3" xfId="55297"/>
    <cellStyle name="Comma 2 2 2 6 2 2 5" xfId="24528"/>
    <cellStyle name="Comma 2 2 2 6 2 2 6" xfId="42992"/>
    <cellStyle name="Comma 2 2 2 6 2 3" xfId="7060"/>
    <cellStyle name="Comma 2 2 2 6 2 3 2" xfId="13253"/>
    <cellStyle name="Comma 2 2 2 6 2 3 2 2" xfId="32213"/>
    <cellStyle name="Comma 2 2 2 6 2 3 2 3" xfId="50677"/>
    <cellStyle name="Comma 2 2 2 6 2 3 3" xfId="19405"/>
    <cellStyle name="Comma 2 2 2 6 2 3 3 2" xfId="38365"/>
    <cellStyle name="Comma 2 2 2 6 2 3 3 3" xfId="56829"/>
    <cellStyle name="Comma 2 2 2 6 2 3 4" xfId="26060"/>
    <cellStyle name="Comma 2 2 2 6 2 3 5" xfId="44524"/>
    <cellStyle name="Comma 2 2 2 6 2 4" xfId="10187"/>
    <cellStyle name="Comma 2 2 2 6 2 4 2" xfId="29147"/>
    <cellStyle name="Comma 2 2 2 6 2 4 3" xfId="47611"/>
    <cellStyle name="Comma 2 2 2 6 2 5" xfId="16339"/>
    <cellStyle name="Comma 2 2 2 6 2 5 2" xfId="35299"/>
    <cellStyle name="Comma 2 2 2 6 2 5 3" xfId="53763"/>
    <cellStyle name="Comma 2 2 2 6 2 6" xfId="22994"/>
    <cellStyle name="Comma 2 2 2 6 2 7" xfId="41458"/>
    <cellStyle name="Comma 2 2 2 6 3" xfId="4725"/>
    <cellStyle name="Comma 2 2 2 6 3 2" xfId="7826"/>
    <cellStyle name="Comma 2 2 2 6 3 2 2" xfId="14018"/>
    <cellStyle name="Comma 2 2 2 6 3 2 2 2" xfId="32978"/>
    <cellStyle name="Comma 2 2 2 6 3 2 2 3" xfId="51442"/>
    <cellStyle name="Comma 2 2 2 6 3 2 3" xfId="20170"/>
    <cellStyle name="Comma 2 2 2 6 3 2 3 2" xfId="39130"/>
    <cellStyle name="Comma 2 2 2 6 3 2 3 3" xfId="57594"/>
    <cellStyle name="Comma 2 2 2 6 3 2 4" xfId="26825"/>
    <cellStyle name="Comma 2 2 2 6 3 2 5" xfId="45289"/>
    <cellStyle name="Comma 2 2 2 6 3 3" xfId="10952"/>
    <cellStyle name="Comma 2 2 2 6 3 3 2" xfId="29912"/>
    <cellStyle name="Comma 2 2 2 6 3 3 3" xfId="48376"/>
    <cellStyle name="Comma 2 2 2 6 3 4" xfId="17104"/>
    <cellStyle name="Comma 2 2 2 6 3 4 2" xfId="36064"/>
    <cellStyle name="Comma 2 2 2 6 3 4 3" xfId="54528"/>
    <cellStyle name="Comma 2 2 2 6 3 5" xfId="23759"/>
    <cellStyle name="Comma 2 2 2 6 3 6" xfId="42223"/>
    <cellStyle name="Comma 2 2 2 6 4" xfId="6291"/>
    <cellStyle name="Comma 2 2 2 6 4 2" xfId="12484"/>
    <cellStyle name="Comma 2 2 2 6 4 2 2" xfId="31444"/>
    <cellStyle name="Comma 2 2 2 6 4 2 3" xfId="49908"/>
    <cellStyle name="Comma 2 2 2 6 4 3" xfId="18636"/>
    <cellStyle name="Comma 2 2 2 6 4 3 2" xfId="37596"/>
    <cellStyle name="Comma 2 2 2 6 4 3 3" xfId="56060"/>
    <cellStyle name="Comma 2 2 2 6 4 4" xfId="25291"/>
    <cellStyle name="Comma 2 2 2 6 4 5" xfId="43755"/>
    <cellStyle name="Comma 2 2 2 6 5" xfId="9418"/>
    <cellStyle name="Comma 2 2 2 6 5 2" xfId="28378"/>
    <cellStyle name="Comma 2 2 2 6 5 3" xfId="46842"/>
    <cellStyle name="Comma 2 2 2 6 6" xfId="15570"/>
    <cellStyle name="Comma 2 2 2 6 6 2" xfId="34530"/>
    <cellStyle name="Comma 2 2 2 6 6 3" xfId="52994"/>
    <cellStyle name="Comma 2 2 2 6 7" xfId="22225"/>
    <cellStyle name="Comma 2 2 2 6 8" xfId="40686"/>
    <cellStyle name="Comma 2 2 2 7" xfId="739"/>
    <cellStyle name="Comma 2 2 2 8" xfId="740"/>
    <cellStyle name="Comma 2 2 3" xfId="741"/>
    <cellStyle name="Comma 2 2 3 10" xfId="15571"/>
    <cellStyle name="Comma 2 2 3 10 2" xfId="34531"/>
    <cellStyle name="Comma 2 2 3 10 3" xfId="52995"/>
    <cellStyle name="Comma 2 2 3 11" xfId="22226"/>
    <cellStyle name="Comma 2 2 3 12" xfId="40687"/>
    <cellStyle name="Comma 2 2 3 2" xfId="742"/>
    <cellStyle name="Comma 2 2 3 2 2" xfId="743"/>
    <cellStyle name="Comma 2 2 3 2 2 2" xfId="3899"/>
    <cellStyle name="Comma 2 2 3 2 2 2 2" xfId="5512"/>
    <cellStyle name="Comma 2 2 3 2 2 2 2 2" xfId="8597"/>
    <cellStyle name="Comma 2 2 3 2 2 2 2 2 2" xfId="14789"/>
    <cellStyle name="Comma 2 2 3 2 2 2 2 2 2 2" xfId="33749"/>
    <cellStyle name="Comma 2 2 3 2 2 2 2 2 2 3" xfId="52213"/>
    <cellStyle name="Comma 2 2 3 2 2 2 2 2 3" xfId="20941"/>
    <cellStyle name="Comma 2 2 3 2 2 2 2 2 3 2" xfId="39901"/>
    <cellStyle name="Comma 2 2 3 2 2 2 2 2 3 3" xfId="58365"/>
    <cellStyle name="Comma 2 2 3 2 2 2 2 2 4" xfId="27596"/>
    <cellStyle name="Comma 2 2 3 2 2 2 2 2 5" xfId="46060"/>
    <cellStyle name="Comma 2 2 3 2 2 2 2 3" xfId="11723"/>
    <cellStyle name="Comma 2 2 3 2 2 2 2 3 2" xfId="30683"/>
    <cellStyle name="Comma 2 2 3 2 2 2 2 3 3" xfId="49147"/>
    <cellStyle name="Comma 2 2 3 2 2 2 2 4" xfId="17875"/>
    <cellStyle name="Comma 2 2 3 2 2 2 2 4 2" xfId="36835"/>
    <cellStyle name="Comma 2 2 3 2 2 2 2 4 3" xfId="55299"/>
    <cellStyle name="Comma 2 2 3 2 2 2 2 5" xfId="24530"/>
    <cellStyle name="Comma 2 2 3 2 2 2 2 6" xfId="42994"/>
    <cellStyle name="Comma 2 2 3 2 2 2 3" xfId="7062"/>
    <cellStyle name="Comma 2 2 3 2 2 2 3 2" xfId="13255"/>
    <cellStyle name="Comma 2 2 3 2 2 2 3 2 2" xfId="32215"/>
    <cellStyle name="Comma 2 2 3 2 2 2 3 2 3" xfId="50679"/>
    <cellStyle name="Comma 2 2 3 2 2 2 3 3" xfId="19407"/>
    <cellStyle name="Comma 2 2 3 2 2 2 3 3 2" xfId="38367"/>
    <cellStyle name="Comma 2 2 3 2 2 2 3 3 3" xfId="56831"/>
    <cellStyle name="Comma 2 2 3 2 2 2 3 4" xfId="26062"/>
    <cellStyle name="Comma 2 2 3 2 2 2 3 5" xfId="44526"/>
    <cellStyle name="Comma 2 2 3 2 2 2 4" xfId="10189"/>
    <cellStyle name="Comma 2 2 3 2 2 2 4 2" xfId="29149"/>
    <cellStyle name="Comma 2 2 3 2 2 2 4 3" xfId="47613"/>
    <cellStyle name="Comma 2 2 3 2 2 2 5" xfId="16341"/>
    <cellStyle name="Comma 2 2 3 2 2 2 5 2" xfId="35301"/>
    <cellStyle name="Comma 2 2 3 2 2 2 5 3" xfId="53765"/>
    <cellStyle name="Comma 2 2 3 2 2 2 6" xfId="22996"/>
    <cellStyle name="Comma 2 2 3 2 2 2 7" xfId="41460"/>
    <cellStyle name="Comma 2 2 3 2 2 3" xfId="4727"/>
    <cellStyle name="Comma 2 2 3 2 2 3 2" xfId="7828"/>
    <cellStyle name="Comma 2 2 3 2 2 3 2 2" xfId="14020"/>
    <cellStyle name="Comma 2 2 3 2 2 3 2 2 2" xfId="32980"/>
    <cellStyle name="Comma 2 2 3 2 2 3 2 2 3" xfId="51444"/>
    <cellStyle name="Comma 2 2 3 2 2 3 2 3" xfId="20172"/>
    <cellStyle name="Comma 2 2 3 2 2 3 2 3 2" xfId="39132"/>
    <cellStyle name="Comma 2 2 3 2 2 3 2 3 3" xfId="57596"/>
    <cellStyle name="Comma 2 2 3 2 2 3 2 4" xfId="26827"/>
    <cellStyle name="Comma 2 2 3 2 2 3 2 5" xfId="45291"/>
    <cellStyle name="Comma 2 2 3 2 2 3 3" xfId="10954"/>
    <cellStyle name="Comma 2 2 3 2 2 3 3 2" xfId="29914"/>
    <cellStyle name="Comma 2 2 3 2 2 3 3 3" xfId="48378"/>
    <cellStyle name="Comma 2 2 3 2 2 3 4" xfId="17106"/>
    <cellStyle name="Comma 2 2 3 2 2 3 4 2" xfId="36066"/>
    <cellStyle name="Comma 2 2 3 2 2 3 4 3" xfId="54530"/>
    <cellStyle name="Comma 2 2 3 2 2 3 5" xfId="23761"/>
    <cellStyle name="Comma 2 2 3 2 2 3 6" xfId="42225"/>
    <cellStyle name="Comma 2 2 3 2 2 4" xfId="6293"/>
    <cellStyle name="Comma 2 2 3 2 2 4 2" xfId="12486"/>
    <cellStyle name="Comma 2 2 3 2 2 4 2 2" xfId="31446"/>
    <cellStyle name="Comma 2 2 3 2 2 4 2 3" xfId="49910"/>
    <cellStyle name="Comma 2 2 3 2 2 4 3" xfId="18638"/>
    <cellStyle name="Comma 2 2 3 2 2 4 3 2" xfId="37598"/>
    <cellStyle name="Comma 2 2 3 2 2 4 3 3" xfId="56062"/>
    <cellStyle name="Comma 2 2 3 2 2 4 4" xfId="25293"/>
    <cellStyle name="Comma 2 2 3 2 2 4 5" xfId="43757"/>
    <cellStyle name="Comma 2 2 3 2 2 5" xfId="9420"/>
    <cellStyle name="Comma 2 2 3 2 2 5 2" xfId="28380"/>
    <cellStyle name="Comma 2 2 3 2 2 5 3" xfId="46844"/>
    <cellStyle name="Comma 2 2 3 2 2 6" xfId="15572"/>
    <cellStyle name="Comma 2 2 3 2 2 6 2" xfId="34532"/>
    <cellStyle name="Comma 2 2 3 2 2 6 3" xfId="52996"/>
    <cellStyle name="Comma 2 2 3 2 2 7" xfId="22227"/>
    <cellStyle name="Comma 2 2 3 2 2 8" xfId="40688"/>
    <cellStyle name="Comma 2 2 3 2 3" xfId="744"/>
    <cellStyle name="Comma 2 2 3 2 3 2" xfId="3900"/>
    <cellStyle name="Comma 2 2 3 2 3 2 2" xfId="5513"/>
    <cellStyle name="Comma 2 2 3 2 3 2 2 2" xfId="8598"/>
    <cellStyle name="Comma 2 2 3 2 3 2 2 2 2" xfId="14790"/>
    <cellStyle name="Comma 2 2 3 2 3 2 2 2 2 2" xfId="33750"/>
    <cellStyle name="Comma 2 2 3 2 3 2 2 2 2 3" xfId="52214"/>
    <cellStyle name="Comma 2 2 3 2 3 2 2 2 3" xfId="20942"/>
    <cellStyle name="Comma 2 2 3 2 3 2 2 2 3 2" xfId="39902"/>
    <cellStyle name="Comma 2 2 3 2 3 2 2 2 3 3" xfId="58366"/>
    <cellStyle name="Comma 2 2 3 2 3 2 2 2 4" xfId="27597"/>
    <cellStyle name="Comma 2 2 3 2 3 2 2 2 5" xfId="46061"/>
    <cellStyle name="Comma 2 2 3 2 3 2 2 3" xfId="11724"/>
    <cellStyle name="Comma 2 2 3 2 3 2 2 3 2" xfId="30684"/>
    <cellStyle name="Comma 2 2 3 2 3 2 2 3 3" xfId="49148"/>
    <cellStyle name="Comma 2 2 3 2 3 2 2 4" xfId="17876"/>
    <cellStyle name="Comma 2 2 3 2 3 2 2 4 2" xfId="36836"/>
    <cellStyle name="Comma 2 2 3 2 3 2 2 4 3" xfId="55300"/>
    <cellStyle name="Comma 2 2 3 2 3 2 2 5" xfId="24531"/>
    <cellStyle name="Comma 2 2 3 2 3 2 2 6" xfId="42995"/>
    <cellStyle name="Comma 2 2 3 2 3 2 3" xfId="7063"/>
    <cellStyle name="Comma 2 2 3 2 3 2 3 2" xfId="13256"/>
    <cellStyle name="Comma 2 2 3 2 3 2 3 2 2" xfId="32216"/>
    <cellStyle name="Comma 2 2 3 2 3 2 3 2 3" xfId="50680"/>
    <cellStyle name="Comma 2 2 3 2 3 2 3 3" xfId="19408"/>
    <cellStyle name="Comma 2 2 3 2 3 2 3 3 2" xfId="38368"/>
    <cellStyle name="Comma 2 2 3 2 3 2 3 3 3" xfId="56832"/>
    <cellStyle name="Comma 2 2 3 2 3 2 3 4" xfId="26063"/>
    <cellStyle name="Comma 2 2 3 2 3 2 3 5" xfId="44527"/>
    <cellStyle name="Comma 2 2 3 2 3 2 4" xfId="10190"/>
    <cellStyle name="Comma 2 2 3 2 3 2 4 2" xfId="29150"/>
    <cellStyle name="Comma 2 2 3 2 3 2 4 3" xfId="47614"/>
    <cellStyle name="Comma 2 2 3 2 3 2 5" xfId="16342"/>
    <cellStyle name="Comma 2 2 3 2 3 2 5 2" xfId="35302"/>
    <cellStyle name="Comma 2 2 3 2 3 2 5 3" xfId="53766"/>
    <cellStyle name="Comma 2 2 3 2 3 2 6" xfId="22997"/>
    <cellStyle name="Comma 2 2 3 2 3 2 7" xfId="41461"/>
    <cellStyle name="Comma 2 2 3 2 3 3" xfId="4728"/>
    <cellStyle name="Comma 2 2 3 2 3 3 2" xfId="7829"/>
    <cellStyle name="Comma 2 2 3 2 3 3 2 2" xfId="14021"/>
    <cellStyle name="Comma 2 2 3 2 3 3 2 2 2" xfId="32981"/>
    <cellStyle name="Comma 2 2 3 2 3 3 2 2 3" xfId="51445"/>
    <cellStyle name="Comma 2 2 3 2 3 3 2 3" xfId="20173"/>
    <cellStyle name="Comma 2 2 3 2 3 3 2 3 2" xfId="39133"/>
    <cellStyle name="Comma 2 2 3 2 3 3 2 3 3" xfId="57597"/>
    <cellStyle name="Comma 2 2 3 2 3 3 2 4" xfId="26828"/>
    <cellStyle name="Comma 2 2 3 2 3 3 2 5" xfId="45292"/>
    <cellStyle name="Comma 2 2 3 2 3 3 3" xfId="10955"/>
    <cellStyle name="Comma 2 2 3 2 3 3 3 2" xfId="29915"/>
    <cellStyle name="Comma 2 2 3 2 3 3 3 3" xfId="48379"/>
    <cellStyle name="Comma 2 2 3 2 3 3 4" xfId="17107"/>
    <cellStyle name="Comma 2 2 3 2 3 3 4 2" xfId="36067"/>
    <cellStyle name="Comma 2 2 3 2 3 3 4 3" xfId="54531"/>
    <cellStyle name="Comma 2 2 3 2 3 3 5" xfId="23762"/>
    <cellStyle name="Comma 2 2 3 2 3 3 6" xfId="42226"/>
    <cellStyle name="Comma 2 2 3 2 3 4" xfId="6294"/>
    <cellStyle name="Comma 2 2 3 2 3 4 2" xfId="12487"/>
    <cellStyle name="Comma 2 2 3 2 3 4 2 2" xfId="31447"/>
    <cellStyle name="Comma 2 2 3 2 3 4 2 3" xfId="49911"/>
    <cellStyle name="Comma 2 2 3 2 3 4 3" xfId="18639"/>
    <cellStyle name="Comma 2 2 3 2 3 4 3 2" xfId="37599"/>
    <cellStyle name="Comma 2 2 3 2 3 4 3 3" xfId="56063"/>
    <cellStyle name="Comma 2 2 3 2 3 4 4" xfId="25294"/>
    <cellStyle name="Comma 2 2 3 2 3 4 5" xfId="43758"/>
    <cellStyle name="Comma 2 2 3 2 3 5" xfId="9421"/>
    <cellStyle name="Comma 2 2 3 2 3 5 2" xfId="28381"/>
    <cellStyle name="Comma 2 2 3 2 3 5 3" xfId="46845"/>
    <cellStyle name="Comma 2 2 3 2 3 6" xfId="15573"/>
    <cellStyle name="Comma 2 2 3 2 3 6 2" xfId="34533"/>
    <cellStyle name="Comma 2 2 3 2 3 6 3" xfId="52997"/>
    <cellStyle name="Comma 2 2 3 2 3 7" xfId="22228"/>
    <cellStyle name="Comma 2 2 3 2 3 8" xfId="40689"/>
    <cellStyle name="Comma 2 2 3 2 4" xfId="745"/>
    <cellStyle name="Comma 2 2 3 2 4 2" xfId="3901"/>
    <cellStyle name="Comma 2 2 3 2 4 2 2" xfId="5514"/>
    <cellStyle name="Comma 2 2 3 2 4 2 2 2" xfId="8599"/>
    <cellStyle name="Comma 2 2 3 2 4 2 2 2 2" xfId="14791"/>
    <cellStyle name="Comma 2 2 3 2 4 2 2 2 2 2" xfId="33751"/>
    <cellStyle name="Comma 2 2 3 2 4 2 2 2 2 3" xfId="52215"/>
    <cellStyle name="Comma 2 2 3 2 4 2 2 2 3" xfId="20943"/>
    <cellStyle name="Comma 2 2 3 2 4 2 2 2 3 2" xfId="39903"/>
    <cellStyle name="Comma 2 2 3 2 4 2 2 2 3 3" xfId="58367"/>
    <cellStyle name="Comma 2 2 3 2 4 2 2 2 4" xfId="27598"/>
    <cellStyle name="Comma 2 2 3 2 4 2 2 2 5" xfId="46062"/>
    <cellStyle name="Comma 2 2 3 2 4 2 2 3" xfId="11725"/>
    <cellStyle name="Comma 2 2 3 2 4 2 2 3 2" xfId="30685"/>
    <cellStyle name="Comma 2 2 3 2 4 2 2 3 3" xfId="49149"/>
    <cellStyle name="Comma 2 2 3 2 4 2 2 4" xfId="17877"/>
    <cellStyle name="Comma 2 2 3 2 4 2 2 4 2" xfId="36837"/>
    <cellStyle name="Comma 2 2 3 2 4 2 2 4 3" xfId="55301"/>
    <cellStyle name="Comma 2 2 3 2 4 2 2 5" xfId="24532"/>
    <cellStyle name="Comma 2 2 3 2 4 2 2 6" xfId="42996"/>
    <cellStyle name="Comma 2 2 3 2 4 2 3" xfId="7064"/>
    <cellStyle name="Comma 2 2 3 2 4 2 3 2" xfId="13257"/>
    <cellStyle name="Comma 2 2 3 2 4 2 3 2 2" xfId="32217"/>
    <cellStyle name="Comma 2 2 3 2 4 2 3 2 3" xfId="50681"/>
    <cellStyle name="Comma 2 2 3 2 4 2 3 3" xfId="19409"/>
    <cellStyle name="Comma 2 2 3 2 4 2 3 3 2" xfId="38369"/>
    <cellStyle name="Comma 2 2 3 2 4 2 3 3 3" xfId="56833"/>
    <cellStyle name="Comma 2 2 3 2 4 2 3 4" xfId="26064"/>
    <cellStyle name="Comma 2 2 3 2 4 2 3 5" xfId="44528"/>
    <cellStyle name="Comma 2 2 3 2 4 2 4" xfId="10191"/>
    <cellStyle name="Comma 2 2 3 2 4 2 4 2" xfId="29151"/>
    <cellStyle name="Comma 2 2 3 2 4 2 4 3" xfId="47615"/>
    <cellStyle name="Comma 2 2 3 2 4 2 5" xfId="16343"/>
    <cellStyle name="Comma 2 2 3 2 4 2 5 2" xfId="35303"/>
    <cellStyle name="Comma 2 2 3 2 4 2 5 3" xfId="53767"/>
    <cellStyle name="Comma 2 2 3 2 4 2 6" xfId="22998"/>
    <cellStyle name="Comma 2 2 3 2 4 2 7" xfId="41462"/>
    <cellStyle name="Comma 2 2 3 2 4 3" xfId="4729"/>
    <cellStyle name="Comma 2 2 3 2 4 3 2" xfId="7830"/>
    <cellStyle name="Comma 2 2 3 2 4 3 2 2" xfId="14022"/>
    <cellStyle name="Comma 2 2 3 2 4 3 2 2 2" xfId="32982"/>
    <cellStyle name="Comma 2 2 3 2 4 3 2 2 3" xfId="51446"/>
    <cellStyle name="Comma 2 2 3 2 4 3 2 3" xfId="20174"/>
    <cellStyle name="Comma 2 2 3 2 4 3 2 3 2" xfId="39134"/>
    <cellStyle name="Comma 2 2 3 2 4 3 2 3 3" xfId="57598"/>
    <cellStyle name="Comma 2 2 3 2 4 3 2 4" xfId="26829"/>
    <cellStyle name="Comma 2 2 3 2 4 3 2 5" xfId="45293"/>
    <cellStyle name="Comma 2 2 3 2 4 3 3" xfId="10956"/>
    <cellStyle name="Comma 2 2 3 2 4 3 3 2" xfId="29916"/>
    <cellStyle name="Comma 2 2 3 2 4 3 3 3" xfId="48380"/>
    <cellStyle name="Comma 2 2 3 2 4 3 4" xfId="17108"/>
    <cellStyle name="Comma 2 2 3 2 4 3 4 2" xfId="36068"/>
    <cellStyle name="Comma 2 2 3 2 4 3 4 3" xfId="54532"/>
    <cellStyle name="Comma 2 2 3 2 4 3 5" xfId="23763"/>
    <cellStyle name="Comma 2 2 3 2 4 3 6" xfId="42227"/>
    <cellStyle name="Comma 2 2 3 2 4 4" xfId="6295"/>
    <cellStyle name="Comma 2 2 3 2 4 4 2" xfId="12488"/>
    <cellStyle name="Comma 2 2 3 2 4 4 2 2" xfId="31448"/>
    <cellStyle name="Comma 2 2 3 2 4 4 2 3" xfId="49912"/>
    <cellStyle name="Comma 2 2 3 2 4 4 3" xfId="18640"/>
    <cellStyle name="Comma 2 2 3 2 4 4 3 2" xfId="37600"/>
    <cellStyle name="Comma 2 2 3 2 4 4 3 3" xfId="56064"/>
    <cellStyle name="Comma 2 2 3 2 4 4 4" xfId="25295"/>
    <cellStyle name="Comma 2 2 3 2 4 4 5" xfId="43759"/>
    <cellStyle name="Comma 2 2 3 2 4 5" xfId="9422"/>
    <cellStyle name="Comma 2 2 3 2 4 5 2" xfId="28382"/>
    <cellStyle name="Comma 2 2 3 2 4 5 3" xfId="46846"/>
    <cellStyle name="Comma 2 2 3 2 4 6" xfId="15574"/>
    <cellStyle name="Comma 2 2 3 2 4 6 2" xfId="34534"/>
    <cellStyle name="Comma 2 2 3 2 4 6 3" xfId="52998"/>
    <cellStyle name="Comma 2 2 3 2 4 7" xfId="22229"/>
    <cellStyle name="Comma 2 2 3 2 4 8" xfId="40690"/>
    <cellStyle name="Comma 2 2 3 2 5" xfId="746"/>
    <cellStyle name="Comma 2 2 3 2 5 2" xfId="3902"/>
    <cellStyle name="Comma 2 2 3 2 5 2 2" xfId="5515"/>
    <cellStyle name="Comma 2 2 3 2 5 2 2 2" xfId="8600"/>
    <cellStyle name="Comma 2 2 3 2 5 2 2 2 2" xfId="14792"/>
    <cellStyle name="Comma 2 2 3 2 5 2 2 2 2 2" xfId="33752"/>
    <cellStyle name="Comma 2 2 3 2 5 2 2 2 2 3" xfId="52216"/>
    <cellStyle name="Comma 2 2 3 2 5 2 2 2 3" xfId="20944"/>
    <cellStyle name="Comma 2 2 3 2 5 2 2 2 3 2" xfId="39904"/>
    <cellStyle name="Comma 2 2 3 2 5 2 2 2 3 3" xfId="58368"/>
    <cellStyle name="Comma 2 2 3 2 5 2 2 2 4" xfId="27599"/>
    <cellStyle name="Comma 2 2 3 2 5 2 2 2 5" xfId="46063"/>
    <cellStyle name="Comma 2 2 3 2 5 2 2 3" xfId="11726"/>
    <cellStyle name="Comma 2 2 3 2 5 2 2 3 2" xfId="30686"/>
    <cellStyle name="Comma 2 2 3 2 5 2 2 3 3" xfId="49150"/>
    <cellStyle name="Comma 2 2 3 2 5 2 2 4" xfId="17878"/>
    <cellStyle name="Comma 2 2 3 2 5 2 2 4 2" xfId="36838"/>
    <cellStyle name="Comma 2 2 3 2 5 2 2 4 3" xfId="55302"/>
    <cellStyle name="Comma 2 2 3 2 5 2 2 5" xfId="24533"/>
    <cellStyle name="Comma 2 2 3 2 5 2 2 6" xfId="42997"/>
    <cellStyle name="Comma 2 2 3 2 5 2 3" xfId="7065"/>
    <cellStyle name="Comma 2 2 3 2 5 2 3 2" xfId="13258"/>
    <cellStyle name="Comma 2 2 3 2 5 2 3 2 2" xfId="32218"/>
    <cellStyle name="Comma 2 2 3 2 5 2 3 2 3" xfId="50682"/>
    <cellStyle name="Comma 2 2 3 2 5 2 3 3" xfId="19410"/>
    <cellStyle name="Comma 2 2 3 2 5 2 3 3 2" xfId="38370"/>
    <cellStyle name="Comma 2 2 3 2 5 2 3 3 3" xfId="56834"/>
    <cellStyle name="Comma 2 2 3 2 5 2 3 4" xfId="26065"/>
    <cellStyle name="Comma 2 2 3 2 5 2 3 5" xfId="44529"/>
    <cellStyle name="Comma 2 2 3 2 5 2 4" xfId="10192"/>
    <cellStyle name="Comma 2 2 3 2 5 2 4 2" xfId="29152"/>
    <cellStyle name="Comma 2 2 3 2 5 2 4 3" xfId="47616"/>
    <cellStyle name="Comma 2 2 3 2 5 2 5" xfId="16344"/>
    <cellStyle name="Comma 2 2 3 2 5 2 5 2" xfId="35304"/>
    <cellStyle name="Comma 2 2 3 2 5 2 5 3" xfId="53768"/>
    <cellStyle name="Comma 2 2 3 2 5 2 6" xfId="22999"/>
    <cellStyle name="Comma 2 2 3 2 5 2 7" xfId="41463"/>
    <cellStyle name="Comma 2 2 3 2 5 3" xfId="4730"/>
    <cellStyle name="Comma 2 2 3 2 5 3 2" xfId="7831"/>
    <cellStyle name="Comma 2 2 3 2 5 3 2 2" xfId="14023"/>
    <cellStyle name="Comma 2 2 3 2 5 3 2 2 2" xfId="32983"/>
    <cellStyle name="Comma 2 2 3 2 5 3 2 2 3" xfId="51447"/>
    <cellStyle name="Comma 2 2 3 2 5 3 2 3" xfId="20175"/>
    <cellStyle name="Comma 2 2 3 2 5 3 2 3 2" xfId="39135"/>
    <cellStyle name="Comma 2 2 3 2 5 3 2 3 3" xfId="57599"/>
    <cellStyle name="Comma 2 2 3 2 5 3 2 4" xfId="26830"/>
    <cellStyle name="Comma 2 2 3 2 5 3 2 5" xfId="45294"/>
    <cellStyle name="Comma 2 2 3 2 5 3 3" xfId="10957"/>
    <cellStyle name="Comma 2 2 3 2 5 3 3 2" xfId="29917"/>
    <cellStyle name="Comma 2 2 3 2 5 3 3 3" xfId="48381"/>
    <cellStyle name="Comma 2 2 3 2 5 3 4" xfId="17109"/>
    <cellStyle name="Comma 2 2 3 2 5 3 4 2" xfId="36069"/>
    <cellStyle name="Comma 2 2 3 2 5 3 4 3" xfId="54533"/>
    <cellStyle name="Comma 2 2 3 2 5 3 5" xfId="23764"/>
    <cellStyle name="Comma 2 2 3 2 5 3 6" xfId="42228"/>
    <cellStyle name="Comma 2 2 3 2 5 4" xfId="6296"/>
    <cellStyle name="Comma 2 2 3 2 5 4 2" xfId="12489"/>
    <cellStyle name="Comma 2 2 3 2 5 4 2 2" xfId="31449"/>
    <cellStyle name="Comma 2 2 3 2 5 4 2 3" xfId="49913"/>
    <cellStyle name="Comma 2 2 3 2 5 4 3" xfId="18641"/>
    <cellStyle name="Comma 2 2 3 2 5 4 3 2" xfId="37601"/>
    <cellStyle name="Comma 2 2 3 2 5 4 3 3" xfId="56065"/>
    <cellStyle name="Comma 2 2 3 2 5 4 4" xfId="25296"/>
    <cellStyle name="Comma 2 2 3 2 5 4 5" xfId="43760"/>
    <cellStyle name="Comma 2 2 3 2 5 5" xfId="9423"/>
    <cellStyle name="Comma 2 2 3 2 5 5 2" xfId="28383"/>
    <cellStyle name="Comma 2 2 3 2 5 5 3" xfId="46847"/>
    <cellStyle name="Comma 2 2 3 2 5 6" xfId="15575"/>
    <cellStyle name="Comma 2 2 3 2 5 6 2" xfId="34535"/>
    <cellStyle name="Comma 2 2 3 2 5 6 3" xfId="52999"/>
    <cellStyle name="Comma 2 2 3 2 5 7" xfId="22230"/>
    <cellStyle name="Comma 2 2 3 2 5 8" xfId="40691"/>
    <cellStyle name="Comma 2 2 3 3" xfId="747"/>
    <cellStyle name="Comma 2 2 3 3 2" xfId="3903"/>
    <cellStyle name="Comma 2 2 3 3 2 2" xfId="5516"/>
    <cellStyle name="Comma 2 2 3 3 2 2 2" xfId="8601"/>
    <cellStyle name="Comma 2 2 3 3 2 2 2 2" xfId="14793"/>
    <cellStyle name="Comma 2 2 3 3 2 2 2 2 2" xfId="33753"/>
    <cellStyle name="Comma 2 2 3 3 2 2 2 2 3" xfId="52217"/>
    <cellStyle name="Comma 2 2 3 3 2 2 2 3" xfId="20945"/>
    <cellStyle name="Comma 2 2 3 3 2 2 2 3 2" xfId="39905"/>
    <cellStyle name="Comma 2 2 3 3 2 2 2 3 3" xfId="58369"/>
    <cellStyle name="Comma 2 2 3 3 2 2 2 4" xfId="27600"/>
    <cellStyle name="Comma 2 2 3 3 2 2 2 5" xfId="46064"/>
    <cellStyle name="Comma 2 2 3 3 2 2 3" xfId="11727"/>
    <cellStyle name="Comma 2 2 3 3 2 2 3 2" xfId="30687"/>
    <cellStyle name="Comma 2 2 3 3 2 2 3 3" xfId="49151"/>
    <cellStyle name="Comma 2 2 3 3 2 2 4" xfId="17879"/>
    <cellStyle name="Comma 2 2 3 3 2 2 4 2" xfId="36839"/>
    <cellStyle name="Comma 2 2 3 3 2 2 4 3" xfId="55303"/>
    <cellStyle name="Comma 2 2 3 3 2 2 5" xfId="24534"/>
    <cellStyle name="Comma 2 2 3 3 2 2 6" xfId="42998"/>
    <cellStyle name="Comma 2 2 3 3 2 3" xfId="7066"/>
    <cellStyle name="Comma 2 2 3 3 2 3 2" xfId="13259"/>
    <cellStyle name="Comma 2 2 3 3 2 3 2 2" xfId="32219"/>
    <cellStyle name="Comma 2 2 3 3 2 3 2 3" xfId="50683"/>
    <cellStyle name="Comma 2 2 3 3 2 3 3" xfId="19411"/>
    <cellStyle name="Comma 2 2 3 3 2 3 3 2" xfId="38371"/>
    <cellStyle name="Comma 2 2 3 3 2 3 3 3" xfId="56835"/>
    <cellStyle name="Comma 2 2 3 3 2 3 4" xfId="26066"/>
    <cellStyle name="Comma 2 2 3 3 2 3 5" xfId="44530"/>
    <cellStyle name="Comma 2 2 3 3 2 4" xfId="10193"/>
    <cellStyle name="Comma 2 2 3 3 2 4 2" xfId="29153"/>
    <cellStyle name="Comma 2 2 3 3 2 4 3" xfId="47617"/>
    <cellStyle name="Comma 2 2 3 3 2 5" xfId="16345"/>
    <cellStyle name="Comma 2 2 3 3 2 5 2" xfId="35305"/>
    <cellStyle name="Comma 2 2 3 3 2 5 3" xfId="53769"/>
    <cellStyle name="Comma 2 2 3 3 2 6" xfId="23000"/>
    <cellStyle name="Comma 2 2 3 3 2 7" xfId="41464"/>
    <cellStyle name="Comma 2 2 3 3 3" xfId="4731"/>
    <cellStyle name="Comma 2 2 3 3 3 2" xfId="7832"/>
    <cellStyle name="Comma 2 2 3 3 3 2 2" xfId="14024"/>
    <cellStyle name="Comma 2 2 3 3 3 2 2 2" xfId="32984"/>
    <cellStyle name="Comma 2 2 3 3 3 2 2 3" xfId="51448"/>
    <cellStyle name="Comma 2 2 3 3 3 2 3" xfId="20176"/>
    <cellStyle name="Comma 2 2 3 3 3 2 3 2" xfId="39136"/>
    <cellStyle name="Comma 2 2 3 3 3 2 3 3" xfId="57600"/>
    <cellStyle name="Comma 2 2 3 3 3 2 4" xfId="26831"/>
    <cellStyle name="Comma 2 2 3 3 3 2 5" xfId="45295"/>
    <cellStyle name="Comma 2 2 3 3 3 3" xfId="10958"/>
    <cellStyle name="Comma 2 2 3 3 3 3 2" xfId="29918"/>
    <cellStyle name="Comma 2 2 3 3 3 3 3" xfId="48382"/>
    <cellStyle name="Comma 2 2 3 3 3 4" xfId="17110"/>
    <cellStyle name="Comma 2 2 3 3 3 4 2" xfId="36070"/>
    <cellStyle name="Comma 2 2 3 3 3 4 3" xfId="54534"/>
    <cellStyle name="Comma 2 2 3 3 3 5" xfId="23765"/>
    <cellStyle name="Comma 2 2 3 3 3 6" xfId="42229"/>
    <cellStyle name="Comma 2 2 3 3 4" xfId="6297"/>
    <cellStyle name="Comma 2 2 3 3 4 2" xfId="12490"/>
    <cellStyle name="Comma 2 2 3 3 4 2 2" xfId="31450"/>
    <cellStyle name="Comma 2 2 3 3 4 2 3" xfId="49914"/>
    <cellStyle name="Comma 2 2 3 3 4 3" xfId="18642"/>
    <cellStyle name="Comma 2 2 3 3 4 3 2" xfId="37602"/>
    <cellStyle name="Comma 2 2 3 3 4 3 3" xfId="56066"/>
    <cellStyle name="Comma 2 2 3 3 4 4" xfId="25297"/>
    <cellStyle name="Comma 2 2 3 3 4 5" xfId="43761"/>
    <cellStyle name="Comma 2 2 3 3 5" xfId="9424"/>
    <cellStyle name="Comma 2 2 3 3 5 2" xfId="28384"/>
    <cellStyle name="Comma 2 2 3 3 5 3" xfId="46848"/>
    <cellStyle name="Comma 2 2 3 3 6" xfId="15576"/>
    <cellStyle name="Comma 2 2 3 3 6 2" xfId="34536"/>
    <cellStyle name="Comma 2 2 3 3 6 3" xfId="53000"/>
    <cellStyle name="Comma 2 2 3 3 7" xfId="22231"/>
    <cellStyle name="Comma 2 2 3 3 8" xfId="40692"/>
    <cellStyle name="Comma 2 2 3 4" xfId="748"/>
    <cellStyle name="Comma 2 2 3 4 2" xfId="749"/>
    <cellStyle name="Comma 2 2 3 5" xfId="750"/>
    <cellStyle name="Comma 2 2 3 5 2" xfId="751"/>
    <cellStyle name="Comma 2 2 3 6" xfId="3898"/>
    <cellStyle name="Comma 2 2 3 6 2" xfId="5511"/>
    <cellStyle name="Comma 2 2 3 6 2 2" xfId="8596"/>
    <cellStyle name="Comma 2 2 3 6 2 2 2" xfId="14788"/>
    <cellStyle name="Comma 2 2 3 6 2 2 2 2" xfId="33748"/>
    <cellStyle name="Comma 2 2 3 6 2 2 2 3" xfId="52212"/>
    <cellStyle name="Comma 2 2 3 6 2 2 3" xfId="20940"/>
    <cellStyle name="Comma 2 2 3 6 2 2 3 2" xfId="39900"/>
    <cellStyle name="Comma 2 2 3 6 2 2 3 3" xfId="58364"/>
    <cellStyle name="Comma 2 2 3 6 2 2 4" xfId="27595"/>
    <cellStyle name="Comma 2 2 3 6 2 2 5" xfId="46059"/>
    <cellStyle name="Comma 2 2 3 6 2 3" xfId="11722"/>
    <cellStyle name="Comma 2 2 3 6 2 3 2" xfId="30682"/>
    <cellStyle name="Comma 2 2 3 6 2 3 3" xfId="49146"/>
    <cellStyle name="Comma 2 2 3 6 2 4" xfId="17874"/>
    <cellStyle name="Comma 2 2 3 6 2 4 2" xfId="36834"/>
    <cellStyle name="Comma 2 2 3 6 2 4 3" xfId="55298"/>
    <cellStyle name="Comma 2 2 3 6 2 5" xfId="24529"/>
    <cellStyle name="Comma 2 2 3 6 2 6" xfId="42993"/>
    <cellStyle name="Comma 2 2 3 6 3" xfId="7061"/>
    <cellStyle name="Comma 2 2 3 6 3 2" xfId="13254"/>
    <cellStyle name="Comma 2 2 3 6 3 2 2" xfId="32214"/>
    <cellStyle name="Comma 2 2 3 6 3 2 3" xfId="50678"/>
    <cellStyle name="Comma 2 2 3 6 3 3" xfId="19406"/>
    <cellStyle name="Comma 2 2 3 6 3 3 2" xfId="38366"/>
    <cellStyle name="Comma 2 2 3 6 3 3 3" xfId="56830"/>
    <cellStyle name="Comma 2 2 3 6 3 4" xfId="26061"/>
    <cellStyle name="Comma 2 2 3 6 3 5" xfId="44525"/>
    <cellStyle name="Comma 2 2 3 6 4" xfId="10188"/>
    <cellStyle name="Comma 2 2 3 6 4 2" xfId="29148"/>
    <cellStyle name="Comma 2 2 3 6 4 3" xfId="47612"/>
    <cellStyle name="Comma 2 2 3 6 5" xfId="16340"/>
    <cellStyle name="Comma 2 2 3 6 5 2" xfId="35300"/>
    <cellStyle name="Comma 2 2 3 6 5 3" xfId="53764"/>
    <cellStyle name="Comma 2 2 3 6 6" xfId="22995"/>
    <cellStyle name="Comma 2 2 3 6 7" xfId="41459"/>
    <cellStyle name="Comma 2 2 3 7" xfId="4726"/>
    <cellStyle name="Comma 2 2 3 7 2" xfId="7827"/>
    <cellStyle name="Comma 2 2 3 7 2 2" xfId="14019"/>
    <cellStyle name="Comma 2 2 3 7 2 2 2" xfId="32979"/>
    <cellStyle name="Comma 2 2 3 7 2 2 3" xfId="51443"/>
    <cellStyle name="Comma 2 2 3 7 2 3" xfId="20171"/>
    <cellStyle name="Comma 2 2 3 7 2 3 2" xfId="39131"/>
    <cellStyle name="Comma 2 2 3 7 2 3 3" xfId="57595"/>
    <cellStyle name="Comma 2 2 3 7 2 4" xfId="26826"/>
    <cellStyle name="Comma 2 2 3 7 2 5" xfId="45290"/>
    <cellStyle name="Comma 2 2 3 7 3" xfId="10953"/>
    <cellStyle name="Comma 2 2 3 7 3 2" xfId="29913"/>
    <cellStyle name="Comma 2 2 3 7 3 3" xfId="48377"/>
    <cellStyle name="Comma 2 2 3 7 4" xfId="17105"/>
    <cellStyle name="Comma 2 2 3 7 4 2" xfId="36065"/>
    <cellStyle name="Comma 2 2 3 7 4 3" xfId="54529"/>
    <cellStyle name="Comma 2 2 3 7 5" xfId="23760"/>
    <cellStyle name="Comma 2 2 3 7 6" xfId="42224"/>
    <cellStyle name="Comma 2 2 3 8" xfId="6292"/>
    <cellStyle name="Comma 2 2 3 8 2" xfId="12485"/>
    <cellStyle name="Comma 2 2 3 8 2 2" xfId="31445"/>
    <cellStyle name="Comma 2 2 3 8 2 3" xfId="49909"/>
    <cellStyle name="Comma 2 2 3 8 3" xfId="18637"/>
    <cellStyle name="Comma 2 2 3 8 3 2" xfId="37597"/>
    <cellStyle name="Comma 2 2 3 8 3 3" xfId="56061"/>
    <cellStyle name="Comma 2 2 3 8 4" xfId="25292"/>
    <cellStyle name="Comma 2 2 3 8 5" xfId="43756"/>
    <cellStyle name="Comma 2 2 3 9" xfId="9419"/>
    <cellStyle name="Comma 2 2 3 9 2" xfId="28379"/>
    <cellStyle name="Comma 2 2 3 9 3" xfId="46843"/>
    <cellStyle name="Comma 2 2 4" xfId="752"/>
    <cellStyle name="Comma 2 2 4 2" xfId="753"/>
    <cellStyle name="Comma 2 2 4 2 2" xfId="3904"/>
    <cellStyle name="Comma 2 2 4 2 2 2" xfId="5517"/>
    <cellStyle name="Comma 2 2 4 2 2 2 2" xfId="8602"/>
    <cellStyle name="Comma 2 2 4 2 2 2 2 2" xfId="14794"/>
    <cellStyle name="Comma 2 2 4 2 2 2 2 2 2" xfId="33754"/>
    <cellStyle name="Comma 2 2 4 2 2 2 2 2 3" xfId="52218"/>
    <cellStyle name="Comma 2 2 4 2 2 2 2 3" xfId="20946"/>
    <cellStyle name="Comma 2 2 4 2 2 2 2 3 2" xfId="39906"/>
    <cellStyle name="Comma 2 2 4 2 2 2 2 3 3" xfId="58370"/>
    <cellStyle name="Comma 2 2 4 2 2 2 2 4" xfId="27601"/>
    <cellStyle name="Comma 2 2 4 2 2 2 2 5" xfId="46065"/>
    <cellStyle name="Comma 2 2 4 2 2 2 3" xfId="11728"/>
    <cellStyle name="Comma 2 2 4 2 2 2 3 2" xfId="30688"/>
    <cellStyle name="Comma 2 2 4 2 2 2 3 3" xfId="49152"/>
    <cellStyle name="Comma 2 2 4 2 2 2 4" xfId="17880"/>
    <cellStyle name="Comma 2 2 4 2 2 2 4 2" xfId="36840"/>
    <cellStyle name="Comma 2 2 4 2 2 2 4 3" xfId="55304"/>
    <cellStyle name="Comma 2 2 4 2 2 2 5" xfId="24535"/>
    <cellStyle name="Comma 2 2 4 2 2 2 6" xfId="42999"/>
    <cellStyle name="Comma 2 2 4 2 2 3" xfId="7067"/>
    <cellStyle name="Comma 2 2 4 2 2 3 2" xfId="13260"/>
    <cellStyle name="Comma 2 2 4 2 2 3 2 2" xfId="32220"/>
    <cellStyle name="Comma 2 2 4 2 2 3 2 3" xfId="50684"/>
    <cellStyle name="Comma 2 2 4 2 2 3 3" xfId="19412"/>
    <cellStyle name="Comma 2 2 4 2 2 3 3 2" xfId="38372"/>
    <cellStyle name="Comma 2 2 4 2 2 3 3 3" xfId="56836"/>
    <cellStyle name="Comma 2 2 4 2 2 3 4" xfId="26067"/>
    <cellStyle name="Comma 2 2 4 2 2 3 5" xfId="44531"/>
    <cellStyle name="Comma 2 2 4 2 2 4" xfId="10194"/>
    <cellStyle name="Comma 2 2 4 2 2 4 2" xfId="29154"/>
    <cellStyle name="Comma 2 2 4 2 2 4 3" xfId="47618"/>
    <cellStyle name="Comma 2 2 4 2 2 5" xfId="16346"/>
    <cellStyle name="Comma 2 2 4 2 2 5 2" xfId="35306"/>
    <cellStyle name="Comma 2 2 4 2 2 5 3" xfId="53770"/>
    <cellStyle name="Comma 2 2 4 2 2 6" xfId="23001"/>
    <cellStyle name="Comma 2 2 4 2 2 7" xfId="41465"/>
    <cellStyle name="Comma 2 2 4 2 3" xfId="4732"/>
    <cellStyle name="Comma 2 2 4 2 3 2" xfId="7833"/>
    <cellStyle name="Comma 2 2 4 2 3 2 2" xfId="14025"/>
    <cellStyle name="Comma 2 2 4 2 3 2 2 2" xfId="32985"/>
    <cellStyle name="Comma 2 2 4 2 3 2 2 3" xfId="51449"/>
    <cellStyle name="Comma 2 2 4 2 3 2 3" xfId="20177"/>
    <cellStyle name="Comma 2 2 4 2 3 2 3 2" xfId="39137"/>
    <cellStyle name="Comma 2 2 4 2 3 2 3 3" xfId="57601"/>
    <cellStyle name="Comma 2 2 4 2 3 2 4" xfId="26832"/>
    <cellStyle name="Comma 2 2 4 2 3 2 5" xfId="45296"/>
    <cellStyle name="Comma 2 2 4 2 3 3" xfId="10959"/>
    <cellStyle name="Comma 2 2 4 2 3 3 2" xfId="29919"/>
    <cellStyle name="Comma 2 2 4 2 3 3 3" xfId="48383"/>
    <cellStyle name="Comma 2 2 4 2 3 4" xfId="17111"/>
    <cellStyle name="Comma 2 2 4 2 3 4 2" xfId="36071"/>
    <cellStyle name="Comma 2 2 4 2 3 4 3" xfId="54535"/>
    <cellStyle name="Comma 2 2 4 2 3 5" xfId="23766"/>
    <cellStyle name="Comma 2 2 4 2 3 6" xfId="42230"/>
    <cellStyle name="Comma 2 2 4 2 4" xfId="6298"/>
    <cellStyle name="Comma 2 2 4 2 4 2" xfId="12491"/>
    <cellStyle name="Comma 2 2 4 2 4 2 2" xfId="31451"/>
    <cellStyle name="Comma 2 2 4 2 4 2 3" xfId="49915"/>
    <cellStyle name="Comma 2 2 4 2 4 3" xfId="18643"/>
    <cellStyle name="Comma 2 2 4 2 4 3 2" xfId="37603"/>
    <cellStyle name="Comma 2 2 4 2 4 3 3" xfId="56067"/>
    <cellStyle name="Comma 2 2 4 2 4 4" xfId="25298"/>
    <cellStyle name="Comma 2 2 4 2 4 5" xfId="43762"/>
    <cellStyle name="Comma 2 2 4 2 5" xfId="9425"/>
    <cellStyle name="Comma 2 2 4 2 5 2" xfId="28385"/>
    <cellStyle name="Comma 2 2 4 2 5 3" xfId="46849"/>
    <cellStyle name="Comma 2 2 4 2 6" xfId="15577"/>
    <cellStyle name="Comma 2 2 4 2 6 2" xfId="34537"/>
    <cellStyle name="Comma 2 2 4 2 6 3" xfId="53001"/>
    <cellStyle name="Comma 2 2 4 2 7" xfId="22232"/>
    <cellStyle name="Comma 2 2 4 2 8" xfId="40693"/>
    <cellStyle name="Comma 2 2 4 3" xfId="754"/>
    <cellStyle name="Comma 2 2 4 4" xfId="755"/>
    <cellStyle name="Comma 2 2 5" xfId="756"/>
    <cellStyle name="Comma 2 2 5 2" xfId="3905"/>
    <cellStyle name="Comma 2 2 5 2 2" xfId="5518"/>
    <cellStyle name="Comma 2 2 5 2 2 2" xfId="8603"/>
    <cellStyle name="Comma 2 2 5 2 2 2 2" xfId="14795"/>
    <cellStyle name="Comma 2 2 5 2 2 2 2 2" xfId="33755"/>
    <cellStyle name="Comma 2 2 5 2 2 2 2 3" xfId="52219"/>
    <cellStyle name="Comma 2 2 5 2 2 2 3" xfId="20947"/>
    <cellStyle name="Comma 2 2 5 2 2 2 3 2" xfId="39907"/>
    <cellStyle name="Comma 2 2 5 2 2 2 3 3" xfId="58371"/>
    <cellStyle name="Comma 2 2 5 2 2 2 4" xfId="27602"/>
    <cellStyle name="Comma 2 2 5 2 2 2 5" xfId="46066"/>
    <cellStyle name="Comma 2 2 5 2 2 3" xfId="11729"/>
    <cellStyle name="Comma 2 2 5 2 2 3 2" xfId="30689"/>
    <cellStyle name="Comma 2 2 5 2 2 3 3" xfId="49153"/>
    <cellStyle name="Comma 2 2 5 2 2 4" xfId="17881"/>
    <cellStyle name="Comma 2 2 5 2 2 4 2" xfId="36841"/>
    <cellStyle name="Comma 2 2 5 2 2 4 3" xfId="55305"/>
    <cellStyle name="Comma 2 2 5 2 2 5" xfId="24536"/>
    <cellStyle name="Comma 2 2 5 2 2 6" xfId="43000"/>
    <cellStyle name="Comma 2 2 5 2 3" xfId="7068"/>
    <cellStyle name="Comma 2 2 5 2 3 2" xfId="13261"/>
    <cellStyle name="Comma 2 2 5 2 3 2 2" xfId="32221"/>
    <cellStyle name="Comma 2 2 5 2 3 2 3" xfId="50685"/>
    <cellStyle name="Comma 2 2 5 2 3 3" xfId="19413"/>
    <cellStyle name="Comma 2 2 5 2 3 3 2" xfId="38373"/>
    <cellStyle name="Comma 2 2 5 2 3 3 3" xfId="56837"/>
    <cellStyle name="Comma 2 2 5 2 3 4" xfId="26068"/>
    <cellStyle name="Comma 2 2 5 2 3 5" xfId="44532"/>
    <cellStyle name="Comma 2 2 5 2 4" xfId="10195"/>
    <cellStyle name="Comma 2 2 5 2 4 2" xfId="29155"/>
    <cellStyle name="Comma 2 2 5 2 4 3" xfId="47619"/>
    <cellStyle name="Comma 2 2 5 2 5" xfId="16347"/>
    <cellStyle name="Comma 2 2 5 2 5 2" xfId="35307"/>
    <cellStyle name="Comma 2 2 5 2 5 3" xfId="53771"/>
    <cellStyle name="Comma 2 2 5 2 6" xfId="23002"/>
    <cellStyle name="Comma 2 2 5 2 7" xfId="41466"/>
    <cellStyle name="Comma 2 2 5 3" xfId="4733"/>
    <cellStyle name="Comma 2 2 5 3 2" xfId="7834"/>
    <cellStyle name="Comma 2 2 5 3 2 2" xfId="14026"/>
    <cellStyle name="Comma 2 2 5 3 2 2 2" xfId="32986"/>
    <cellStyle name="Comma 2 2 5 3 2 2 3" xfId="51450"/>
    <cellStyle name="Comma 2 2 5 3 2 3" xfId="20178"/>
    <cellStyle name="Comma 2 2 5 3 2 3 2" xfId="39138"/>
    <cellStyle name="Comma 2 2 5 3 2 3 3" xfId="57602"/>
    <cellStyle name="Comma 2 2 5 3 2 4" xfId="26833"/>
    <cellStyle name="Comma 2 2 5 3 2 5" xfId="45297"/>
    <cellStyle name="Comma 2 2 5 3 3" xfId="10960"/>
    <cellStyle name="Comma 2 2 5 3 3 2" xfId="29920"/>
    <cellStyle name="Comma 2 2 5 3 3 3" xfId="48384"/>
    <cellStyle name="Comma 2 2 5 3 4" xfId="17112"/>
    <cellStyle name="Comma 2 2 5 3 4 2" xfId="36072"/>
    <cellStyle name="Comma 2 2 5 3 4 3" xfId="54536"/>
    <cellStyle name="Comma 2 2 5 3 5" xfId="23767"/>
    <cellStyle name="Comma 2 2 5 3 6" xfId="42231"/>
    <cellStyle name="Comma 2 2 5 4" xfId="6299"/>
    <cellStyle name="Comma 2 2 5 4 2" xfId="12492"/>
    <cellStyle name="Comma 2 2 5 4 2 2" xfId="31452"/>
    <cellStyle name="Comma 2 2 5 4 2 3" xfId="49916"/>
    <cellStyle name="Comma 2 2 5 4 3" xfId="18644"/>
    <cellStyle name="Comma 2 2 5 4 3 2" xfId="37604"/>
    <cellStyle name="Comma 2 2 5 4 3 3" xfId="56068"/>
    <cellStyle name="Comma 2 2 5 4 4" xfId="25299"/>
    <cellStyle name="Comma 2 2 5 4 5" xfId="43763"/>
    <cellStyle name="Comma 2 2 5 5" xfId="9426"/>
    <cellStyle name="Comma 2 2 5 5 2" xfId="28386"/>
    <cellStyle name="Comma 2 2 5 5 3" xfId="46850"/>
    <cellStyle name="Comma 2 2 5 6" xfId="15578"/>
    <cellStyle name="Comma 2 2 5 6 2" xfId="34538"/>
    <cellStyle name="Comma 2 2 5 6 3" xfId="53002"/>
    <cellStyle name="Comma 2 2 5 7" xfId="22233"/>
    <cellStyle name="Comma 2 2 5 8" xfId="40694"/>
    <cellStyle name="Comma 2 2 6" xfId="757"/>
    <cellStyle name="Comma 2 2 6 2" xfId="3906"/>
    <cellStyle name="Comma 2 2 6 2 2" xfId="5519"/>
    <cellStyle name="Comma 2 2 6 2 2 2" xfId="8604"/>
    <cellStyle name="Comma 2 2 6 2 2 2 2" xfId="14796"/>
    <cellStyle name="Comma 2 2 6 2 2 2 2 2" xfId="33756"/>
    <cellStyle name="Comma 2 2 6 2 2 2 2 3" xfId="52220"/>
    <cellStyle name="Comma 2 2 6 2 2 2 3" xfId="20948"/>
    <cellStyle name="Comma 2 2 6 2 2 2 3 2" xfId="39908"/>
    <cellStyle name="Comma 2 2 6 2 2 2 3 3" xfId="58372"/>
    <cellStyle name="Comma 2 2 6 2 2 2 4" xfId="27603"/>
    <cellStyle name="Comma 2 2 6 2 2 2 5" xfId="46067"/>
    <cellStyle name="Comma 2 2 6 2 2 3" xfId="11730"/>
    <cellStyle name="Comma 2 2 6 2 2 3 2" xfId="30690"/>
    <cellStyle name="Comma 2 2 6 2 2 3 3" xfId="49154"/>
    <cellStyle name="Comma 2 2 6 2 2 4" xfId="17882"/>
    <cellStyle name="Comma 2 2 6 2 2 4 2" xfId="36842"/>
    <cellStyle name="Comma 2 2 6 2 2 4 3" xfId="55306"/>
    <cellStyle name="Comma 2 2 6 2 2 5" xfId="24537"/>
    <cellStyle name="Comma 2 2 6 2 2 6" xfId="43001"/>
    <cellStyle name="Comma 2 2 6 2 3" xfId="7069"/>
    <cellStyle name="Comma 2 2 6 2 3 2" xfId="13262"/>
    <cellStyle name="Comma 2 2 6 2 3 2 2" xfId="32222"/>
    <cellStyle name="Comma 2 2 6 2 3 2 3" xfId="50686"/>
    <cellStyle name="Comma 2 2 6 2 3 3" xfId="19414"/>
    <cellStyle name="Comma 2 2 6 2 3 3 2" xfId="38374"/>
    <cellStyle name="Comma 2 2 6 2 3 3 3" xfId="56838"/>
    <cellStyle name="Comma 2 2 6 2 3 4" xfId="26069"/>
    <cellStyle name="Comma 2 2 6 2 3 5" xfId="44533"/>
    <cellStyle name="Comma 2 2 6 2 4" xfId="10196"/>
    <cellStyle name="Comma 2 2 6 2 4 2" xfId="29156"/>
    <cellStyle name="Comma 2 2 6 2 4 3" xfId="47620"/>
    <cellStyle name="Comma 2 2 6 2 5" xfId="16348"/>
    <cellStyle name="Comma 2 2 6 2 5 2" xfId="35308"/>
    <cellStyle name="Comma 2 2 6 2 5 3" xfId="53772"/>
    <cellStyle name="Comma 2 2 6 2 6" xfId="23003"/>
    <cellStyle name="Comma 2 2 6 2 7" xfId="41467"/>
    <cellStyle name="Comma 2 2 6 3" xfId="4734"/>
    <cellStyle name="Comma 2 2 6 3 2" xfId="7835"/>
    <cellStyle name="Comma 2 2 6 3 2 2" xfId="14027"/>
    <cellStyle name="Comma 2 2 6 3 2 2 2" xfId="32987"/>
    <cellStyle name="Comma 2 2 6 3 2 2 3" xfId="51451"/>
    <cellStyle name="Comma 2 2 6 3 2 3" xfId="20179"/>
    <cellStyle name="Comma 2 2 6 3 2 3 2" xfId="39139"/>
    <cellStyle name="Comma 2 2 6 3 2 3 3" xfId="57603"/>
    <cellStyle name="Comma 2 2 6 3 2 4" xfId="26834"/>
    <cellStyle name="Comma 2 2 6 3 2 5" xfId="45298"/>
    <cellStyle name="Comma 2 2 6 3 3" xfId="10961"/>
    <cellStyle name="Comma 2 2 6 3 3 2" xfId="29921"/>
    <cellStyle name="Comma 2 2 6 3 3 3" xfId="48385"/>
    <cellStyle name="Comma 2 2 6 3 4" xfId="17113"/>
    <cellStyle name="Comma 2 2 6 3 4 2" xfId="36073"/>
    <cellStyle name="Comma 2 2 6 3 4 3" xfId="54537"/>
    <cellStyle name="Comma 2 2 6 3 5" xfId="23768"/>
    <cellStyle name="Comma 2 2 6 3 6" xfId="42232"/>
    <cellStyle name="Comma 2 2 6 4" xfId="6300"/>
    <cellStyle name="Comma 2 2 6 4 2" xfId="12493"/>
    <cellStyle name="Comma 2 2 6 4 2 2" xfId="31453"/>
    <cellStyle name="Comma 2 2 6 4 2 3" xfId="49917"/>
    <cellStyle name="Comma 2 2 6 4 3" xfId="18645"/>
    <cellStyle name="Comma 2 2 6 4 3 2" xfId="37605"/>
    <cellStyle name="Comma 2 2 6 4 3 3" xfId="56069"/>
    <cellStyle name="Comma 2 2 6 4 4" xfId="25300"/>
    <cellStyle name="Comma 2 2 6 4 5" xfId="43764"/>
    <cellStyle name="Comma 2 2 6 5" xfId="9427"/>
    <cellStyle name="Comma 2 2 6 5 2" xfId="28387"/>
    <cellStyle name="Comma 2 2 6 5 3" xfId="46851"/>
    <cellStyle name="Comma 2 2 6 6" xfId="15579"/>
    <cellStyle name="Comma 2 2 6 6 2" xfId="34539"/>
    <cellStyle name="Comma 2 2 6 6 3" xfId="53003"/>
    <cellStyle name="Comma 2 2 6 7" xfId="22234"/>
    <cellStyle name="Comma 2 2 6 8" xfId="40695"/>
    <cellStyle name="Comma 2 2 7" xfId="758"/>
    <cellStyle name="Comma 2 2 7 2" xfId="3907"/>
    <cellStyle name="Comma 2 2 7 2 2" xfId="5520"/>
    <cellStyle name="Comma 2 2 7 2 2 2" xfId="8605"/>
    <cellStyle name="Comma 2 2 7 2 2 2 2" xfId="14797"/>
    <cellStyle name="Comma 2 2 7 2 2 2 2 2" xfId="33757"/>
    <cellStyle name="Comma 2 2 7 2 2 2 2 3" xfId="52221"/>
    <cellStyle name="Comma 2 2 7 2 2 2 3" xfId="20949"/>
    <cellStyle name="Comma 2 2 7 2 2 2 3 2" xfId="39909"/>
    <cellStyle name="Comma 2 2 7 2 2 2 3 3" xfId="58373"/>
    <cellStyle name="Comma 2 2 7 2 2 2 4" xfId="27604"/>
    <cellStyle name="Comma 2 2 7 2 2 2 5" xfId="46068"/>
    <cellStyle name="Comma 2 2 7 2 2 3" xfId="11731"/>
    <cellStyle name="Comma 2 2 7 2 2 3 2" xfId="30691"/>
    <cellStyle name="Comma 2 2 7 2 2 3 3" xfId="49155"/>
    <cellStyle name="Comma 2 2 7 2 2 4" xfId="17883"/>
    <cellStyle name="Comma 2 2 7 2 2 4 2" xfId="36843"/>
    <cellStyle name="Comma 2 2 7 2 2 4 3" xfId="55307"/>
    <cellStyle name="Comma 2 2 7 2 2 5" xfId="24538"/>
    <cellStyle name="Comma 2 2 7 2 2 6" xfId="43002"/>
    <cellStyle name="Comma 2 2 7 2 3" xfId="7070"/>
    <cellStyle name="Comma 2 2 7 2 3 2" xfId="13263"/>
    <cellStyle name="Comma 2 2 7 2 3 2 2" xfId="32223"/>
    <cellStyle name="Comma 2 2 7 2 3 2 3" xfId="50687"/>
    <cellStyle name="Comma 2 2 7 2 3 3" xfId="19415"/>
    <cellStyle name="Comma 2 2 7 2 3 3 2" xfId="38375"/>
    <cellStyle name="Comma 2 2 7 2 3 3 3" xfId="56839"/>
    <cellStyle name="Comma 2 2 7 2 3 4" xfId="26070"/>
    <cellStyle name="Comma 2 2 7 2 3 5" xfId="44534"/>
    <cellStyle name="Comma 2 2 7 2 4" xfId="10197"/>
    <cellStyle name="Comma 2 2 7 2 4 2" xfId="29157"/>
    <cellStyle name="Comma 2 2 7 2 4 3" xfId="47621"/>
    <cellStyle name="Comma 2 2 7 2 5" xfId="16349"/>
    <cellStyle name="Comma 2 2 7 2 5 2" xfId="35309"/>
    <cellStyle name="Comma 2 2 7 2 5 3" xfId="53773"/>
    <cellStyle name="Comma 2 2 7 2 6" xfId="23004"/>
    <cellStyle name="Comma 2 2 7 2 7" xfId="41468"/>
    <cellStyle name="Comma 2 2 7 3" xfId="4735"/>
    <cellStyle name="Comma 2 2 7 3 2" xfId="7836"/>
    <cellStyle name="Comma 2 2 7 3 2 2" xfId="14028"/>
    <cellStyle name="Comma 2 2 7 3 2 2 2" xfId="32988"/>
    <cellStyle name="Comma 2 2 7 3 2 2 3" xfId="51452"/>
    <cellStyle name="Comma 2 2 7 3 2 3" xfId="20180"/>
    <cellStyle name="Comma 2 2 7 3 2 3 2" xfId="39140"/>
    <cellStyle name="Comma 2 2 7 3 2 3 3" xfId="57604"/>
    <cellStyle name="Comma 2 2 7 3 2 4" xfId="26835"/>
    <cellStyle name="Comma 2 2 7 3 2 5" xfId="45299"/>
    <cellStyle name="Comma 2 2 7 3 3" xfId="10962"/>
    <cellStyle name="Comma 2 2 7 3 3 2" xfId="29922"/>
    <cellStyle name="Comma 2 2 7 3 3 3" xfId="48386"/>
    <cellStyle name="Comma 2 2 7 3 4" xfId="17114"/>
    <cellStyle name="Comma 2 2 7 3 4 2" xfId="36074"/>
    <cellStyle name="Comma 2 2 7 3 4 3" xfId="54538"/>
    <cellStyle name="Comma 2 2 7 3 5" xfId="23769"/>
    <cellStyle name="Comma 2 2 7 3 6" xfId="42233"/>
    <cellStyle name="Comma 2 2 7 4" xfId="6301"/>
    <cellStyle name="Comma 2 2 7 4 2" xfId="12494"/>
    <cellStyle name="Comma 2 2 7 4 2 2" xfId="31454"/>
    <cellStyle name="Comma 2 2 7 4 2 3" xfId="49918"/>
    <cellStyle name="Comma 2 2 7 4 3" xfId="18646"/>
    <cellStyle name="Comma 2 2 7 4 3 2" xfId="37606"/>
    <cellStyle name="Comma 2 2 7 4 3 3" xfId="56070"/>
    <cellStyle name="Comma 2 2 7 4 4" xfId="25301"/>
    <cellStyle name="Comma 2 2 7 4 5" xfId="43765"/>
    <cellStyle name="Comma 2 2 7 5" xfId="9428"/>
    <cellStyle name="Comma 2 2 7 5 2" xfId="28388"/>
    <cellStyle name="Comma 2 2 7 5 3" xfId="46852"/>
    <cellStyle name="Comma 2 2 7 6" xfId="15580"/>
    <cellStyle name="Comma 2 2 7 6 2" xfId="34540"/>
    <cellStyle name="Comma 2 2 7 6 3" xfId="53004"/>
    <cellStyle name="Comma 2 2 7 7" xfId="22235"/>
    <cellStyle name="Comma 2 2 7 8" xfId="40696"/>
    <cellStyle name="Comma 2 2 8" xfId="759"/>
    <cellStyle name="Comma 2 2 8 2" xfId="3908"/>
    <cellStyle name="Comma 2 2 8 2 2" xfId="5521"/>
    <cellStyle name="Comma 2 2 8 2 2 2" xfId="8606"/>
    <cellStyle name="Comma 2 2 8 2 2 2 2" xfId="14798"/>
    <cellStyle name="Comma 2 2 8 2 2 2 2 2" xfId="33758"/>
    <cellStyle name="Comma 2 2 8 2 2 2 2 3" xfId="52222"/>
    <cellStyle name="Comma 2 2 8 2 2 2 3" xfId="20950"/>
    <cellStyle name="Comma 2 2 8 2 2 2 3 2" xfId="39910"/>
    <cellStyle name="Comma 2 2 8 2 2 2 3 3" xfId="58374"/>
    <cellStyle name="Comma 2 2 8 2 2 2 4" xfId="27605"/>
    <cellStyle name="Comma 2 2 8 2 2 2 5" xfId="46069"/>
    <cellStyle name="Comma 2 2 8 2 2 3" xfId="11732"/>
    <cellStyle name="Comma 2 2 8 2 2 3 2" xfId="30692"/>
    <cellStyle name="Comma 2 2 8 2 2 3 3" xfId="49156"/>
    <cellStyle name="Comma 2 2 8 2 2 4" xfId="17884"/>
    <cellStyle name="Comma 2 2 8 2 2 4 2" xfId="36844"/>
    <cellStyle name="Comma 2 2 8 2 2 4 3" xfId="55308"/>
    <cellStyle name="Comma 2 2 8 2 2 5" xfId="24539"/>
    <cellStyle name="Comma 2 2 8 2 2 6" xfId="43003"/>
    <cellStyle name="Comma 2 2 8 2 3" xfId="7071"/>
    <cellStyle name="Comma 2 2 8 2 3 2" xfId="13264"/>
    <cellStyle name="Comma 2 2 8 2 3 2 2" xfId="32224"/>
    <cellStyle name="Comma 2 2 8 2 3 2 3" xfId="50688"/>
    <cellStyle name="Comma 2 2 8 2 3 3" xfId="19416"/>
    <cellStyle name="Comma 2 2 8 2 3 3 2" xfId="38376"/>
    <cellStyle name="Comma 2 2 8 2 3 3 3" xfId="56840"/>
    <cellStyle name="Comma 2 2 8 2 3 4" xfId="26071"/>
    <cellStyle name="Comma 2 2 8 2 3 5" xfId="44535"/>
    <cellStyle name="Comma 2 2 8 2 4" xfId="10198"/>
    <cellStyle name="Comma 2 2 8 2 4 2" xfId="29158"/>
    <cellStyle name="Comma 2 2 8 2 4 3" xfId="47622"/>
    <cellStyle name="Comma 2 2 8 2 5" xfId="16350"/>
    <cellStyle name="Comma 2 2 8 2 5 2" xfId="35310"/>
    <cellStyle name="Comma 2 2 8 2 5 3" xfId="53774"/>
    <cellStyle name="Comma 2 2 8 2 6" xfId="23005"/>
    <cellStyle name="Comma 2 2 8 2 7" xfId="41469"/>
    <cellStyle name="Comma 2 2 8 3" xfId="4736"/>
    <cellStyle name="Comma 2 2 8 3 2" xfId="7837"/>
    <cellStyle name="Comma 2 2 8 3 2 2" xfId="14029"/>
    <cellStyle name="Comma 2 2 8 3 2 2 2" xfId="32989"/>
    <cellStyle name="Comma 2 2 8 3 2 2 3" xfId="51453"/>
    <cellStyle name="Comma 2 2 8 3 2 3" xfId="20181"/>
    <cellStyle name="Comma 2 2 8 3 2 3 2" xfId="39141"/>
    <cellStyle name="Comma 2 2 8 3 2 3 3" xfId="57605"/>
    <cellStyle name="Comma 2 2 8 3 2 4" xfId="26836"/>
    <cellStyle name="Comma 2 2 8 3 2 5" xfId="45300"/>
    <cellStyle name="Comma 2 2 8 3 3" xfId="10963"/>
    <cellStyle name="Comma 2 2 8 3 3 2" xfId="29923"/>
    <cellStyle name="Comma 2 2 8 3 3 3" xfId="48387"/>
    <cellStyle name="Comma 2 2 8 3 4" xfId="17115"/>
    <cellStyle name="Comma 2 2 8 3 4 2" xfId="36075"/>
    <cellStyle name="Comma 2 2 8 3 4 3" xfId="54539"/>
    <cellStyle name="Comma 2 2 8 3 5" xfId="23770"/>
    <cellStyle name="Comma 2 2 8 3 6" xfId="42234"/>
    <cellStyle name="Comma 2 2 8 4" xfId="6302"/>
    <cellStyle name="Comma 2 2 8 4 2" xfId="12495"/>
    <cellStyle name="Comma 2 2 8 4 2 2" xfId="31455"/>
    <cellStyle name="Comma 2 2 8 4 2 3" xfId="49919"/>
    <cellStyle name="Comma 2 2 8 4 3" xfId="18647"/>
    <cellStyle name="Comma 2 2 8 4 3 2" xfId="37607"/>
    <cellStyle name="Comma 2 2 8 4 3 3" xfId="56071"/>
    <cellStyle name="Comma 2 2 8 4 4" xfId="25302"/>
    <cellStyle name="Comma 2 2 8 4 5" xfId="43766"/>
    <cellStyle name="Comma 2 2 8 5" xfId="9429"/>
    <cellStyle name="Comma 2 2 8 5 2" xfId="28389"/>
    <cellStyle name="Comma 2 2 8 5 3" xfId="46853"/>
    <cellStyle name="Comma 2 2 8 6" xfId="15581"/>
    <cellStyle name="Comma 2 2 8 6 2" xfId="34541"/>
    <cellStyle name="Comma 2 2 8 6 3" xfId="53005"/>
    <cellStyle name="Comma 2 2 8 7" xfId="22236"/>
    <cellStyle name="Comma 2 2 8 8" xfId="40697"/>
    <cellStyle name="Comma 2 2 9" xfId="760"/>
    <cellStyle name="Comma 2 2 9 2" xfId="3909"/>
    <cellStyle name="Comma 2 2 9 2 2" xfId="5522"/>
    <cellStyle name="Comma 2 2 9 2 2 2" xfId="8607"/>
    <cellStyle name="Comma 2 2 9 2 2 2 2" xfId="14799"/>
    <cellStyle name="Comma 2 2 9 2 2 2 2 2" xfId="33759"/>
    <cellStyle name="Comma 2 2 9 2 2 2 2 3" xfId="52223"/>
    <cellStyle name="Comma 2 2 9 2 2 2 3" xfId="20951"/>
    <cellStyle name="Comma 2 2 9 2 2 2 3 2" xfId="39911"/>
    <cellStyle name="Comma 2 2 9 2 2 2 3 3" xfId="58375"/>
    <cellStyle name="Comma 2 2 9 2 2 2 4" xfId="27606"/>
    <cellStyle name="Comma 2 2 9 2 2 2 5" xfId="46070"/>
    <cellStyle name="Comma 2 2 9 2 2 3" xfId="11733"/>
    <cellStyle name="Comma 2 2 9 2 2 3 2" xfId="30693"/>
    <cellStyle name="Comma 2 2 9 2 2 3 3" xfId="49157"/>
    <cellStyle name="Comma 2 2 9 2 2 4" xfId="17885"/>
    <cellStyle name="Comma 2 2 9 2 2 4 2" xfId="36845"/>
    <cellStyle name="Comma 2 2 9 2 2 4 3" xfId="55309"/>
    <cellStyle name="Comma 2 2 9 2 2 5" xfId="24540"/>
    <cellStyle name="Comma 2 2 9 2 2 6" xfId="43004"/>
    <cellStyle name="Comma 2 2 9 2 3" xfId="7072"/>
    <cellStyle name="Comma 2 2 9 2 3 2" xfId="13265"/>
    <cellStyle name="Comma 2 2 9 2 3 2 2" xfId="32225"/>
    <cellStyle name="Comma 2 2 9 2 3 2 3" xfId="50689"/>
    <cellStyle name="Comma 2 2 9 2 3 3" xfId="19417"/>
    <cellStyle name="Comma 2 2 9 2 3 3 2" xfId="38377"/>
    <cellStyle name="Comma 2 2 9 2 3 3 3" xfId="56841"/>
    <cellStyle name="Comma 2 2 9 2 3 4" xfId="26072"/>
    <cellStyle name="Comma 2 2 9 2 3 5" xfId="44536"/>
    <cellStyle name="Comma 2 2 9 2 4" xfId="10199"/>
    <cellStyle name="Comma 2 2 9 2 4 2" xfId="29159"/>
    <cellStyle name="Comma 2 2 9 2 4 3" xfId="47623"/>
    <cellStyle name="Comma 2 2 9 2 5" xfId="16351"/>
    <cellStyle name="Comma 2 2 9 2 5 2" xfId="35311"/>
    <cellStyle name="Comma 2 2 9 2 5 3" xfId="53775"/>
    <cellStyle name="Comma 2 2 9 2 6" xfId="23006"/>
    <cellStyle name="Comma 2 2 9 2 7" xfId="41470"/>
    <cellStyle name="Comma 2 2 9 3" xfId="4737"/>
    <cellStyle name="Comma 2 2 9 3 2" xfId="7838"/>
    <cellStyle name="Comma 2 2 9 3 2 2" xfId="14030"/>
    <cellStyle name="Comma 2 2 9 3 2 2 2" xfId="32990"/>
    <cellStyle name="Comma 2 2 9 3 2 2 3" xfId="51454"/>
    <cellStyle name="Comma 2 2 9 3 2 3" xfId="20182"/>
    <cellStyle name="Comma 2 2 9 3 2 3 2" xfId="39142"/>
    <cellStyle name="Comma 2 2 9 3 2 3 3" xfId="57606"/>
    <cellStyle name="Comma 2 2 9 3 2 4" xfId="26837"/>
    <cellStyle name="Comma 2 2 9 3 2 5" xfId="45301"/>
    <cellStyle name="Comma 2 2 9 3 3" xfId="10964"/>
    <cellStyle name="Comma 2 2 9 3 3 2" xfId="29924"/>
    <cellStyle name="Comma 2 2 9 3 3 3" xfId="48388"/>
    <cellStyle name="Comma 2 2 9 3 4" xfId="17116"/>
    <cellStyle name="Comma 2 2 9 3 4 2" xfId="36076"/>
    <cellStyle name="Comma 2 2 9 3 4 3" xfId="54540"/>
    <cellStyle name="Comma 2 2 9 3 5" xfId="23771"/>
    <cellStyle name="Comma 2 2 9 3 6" xfId="42235"/>
    <cellStyle name="Comma 2 2 9 4" xfId="6303"/>
    <cellStyle name="Comma 2 2 9 4 2" xfId="12496"/>
    <cellStyle name="Comma 2 2 9 4 2 2" xfId="31456"/>
    <cellStyle name="Comma 2 2 9 4 2 3" xfId="49920"/>
    <cellStyle name="Comma 2 2 9 4 3" xfId="18648"/>
    <cellStyle name="Comma 2 2 9 4 3 2" xfId="37608"/>
    <cellStyle name="Comma 2 2 9 4 3 3" xfId="56072"/>
    <cellStyle name="Comma 2 2 9 4 4" xfId="25303"/>
    <cellStyle name="Comma 2 2 9 4 5" xfId="43767"/>
    <cellStyle name="Comma 2 2 9 5" xfId="9430"/>
    <cellStyle name="Comma 2 2 9 5 2" xfId="28390"/>
    <cellStyle name="Comma 2 2 9 5 3" xfId="46854"/>
    <cellStyle name="Comma 2 2 9 6" xfId="15582"/>
    <cellStyle name="Comma 2 2 9 6 2" xfId="34542"/>
    <cellStyle name="Comma 2 2 9 6 3" xfId="53006"/>
    <cellStyle name="Comma 2 2 9 7" xfId="22237"/>
    <cellStyle name="Comma 2 2 9 8" xfId="40698"/>
    <cellStyle name="Comma 2 20" xfId="761"/>
    <cellStyle name="Comma 2 21" xfId="762"/>
    <cellStyle name="Comma 2 22" xfId="763"/>
    <cellStyle name="Comma 2 23" xfId="709"/>
    <cellStyle name="Comma 2 23 2" xfId="3880"/>
    <cellStyle name="Comma 2 23 2 2" xfId="5493"/>
    <cellStyle name="Comma 2 23 2 2 2" xfId="8578"/>
    <cellStyle name="Comma 2 23 2 2 2 2" xfId="14770"/>
    <cellStyle name="Comma 2 23 2 2 2 2 2" xfId="33730"/>
    <cellStyle name="Comma 2 23 2 2 2 2 3" xfId="52194"/>
    <cellStyle name="Comma 2 23 2 2 2 3" xfId="20922"/>
    <cellStyle name="Comma 2 23 2 2 2 3 2" xfId="39882"/>
    <cellStyle name="Comma 2 23 2 2 2 3 3" xfId="58346"/>
    <cellStyle name="Comma 2 23 2 2 2 4" xfId="27577"/>
    <cellStyle name="Comma 2 23 2 2 2 5" xfId="46041"/>
    <cellStyle name="Comma 2 23 2 2 3" xfId="11704"/>
    <cellStyle name="Comma 2 23 2 2 3 2" xfId="30664"/>
    <cellStyle name="Comma 2 23 2 2 3 3" xfId="49128"/>
    <cellStyle name="Comma 2 23 2 2 4" xfId="17856"/>
    <cellStyle name="Comma 2 23 2 2 4 2" xfId="36816"/>
    <cellStyle name="Comma 2 23 2 2 4 3" xfId="55280"/>
    <cellStyle name="Comma 2 23 2 2 5" xfId="24511"/>
    <cellStyle name="Comma 2 23 2 2 6" xfId="42975"/>
    <cellStyle name="Comma 2 23 2 3" xfId="7043"/>
    <cellStyle name="Comma 2 23 2 3 2" xfId="13236"/>
    <cellStyle name="Comma 2 23 2 3 2 2" xfId="32196"/>
    <cellStyle name="Comma 2 23 2 3 2 3" xfId="50660"/>
    <cellStyle name="Comma 2 23 2 3 3" xfId="19388"/>
    <cellStyle name="Comma 2 23 2 3 3 2" xfId="38348"/>
    <cellStyle name="Comma 2 23 2 3 3 3" xfId="56812"/>
    <cellStyle name="Comma 2 23 2 3 4" xfId="26043"/>
    <cellStyle name="Comma 2 23 2 3 5" xfId="44507"/>
    <cellStyle name="Comma 2 23 2 4" xfId="10170"/>
    <cellStyle name="Comma 2 23 2 4 2" xfId="29130"/>
    <cellStyle name="Comma 2 23 2 4 3" xfId="47594"/>
    <cellStyle name="Comma 2 23 2 5" xfId="16322"/>
    <cellStyle name="Comma 2 23 2 5 2" xfId="35282"/>
    <cellStyle name="Comma 2 23 2 5 3" xfId="53746"/>
    <cellStyle name="Comma 2 23 2 6" xfId="22977"/>
    <cellStyle name="Comma 2 23 2 7" xfId="41441"/>
    <cellStyle name="Comma 2 23 3" xfId="4708"/>
    <cellStyle name="Comma 2 23 3 2" xfId="7809"/>
    <cellStyle name="Comma 2 23 3 2 2" xfId="14001"/>
    <cellStyle name="Comma 2 23 3 2 2 2" xfId="32961"/>
    <cellStyle name="Comma 2 23 3 2 2 3" xfId="51425"/>
    <cellStyle name="Comma 2 23 3 2 3" xfId="20153"/>
    <cellStyle name="Comma 2 23 3 2 3 2" xfId="39113"/>
    <cellStyle name="Comma 2 23 3 2 3 3" xfId="57577"/>
    <cellStyle name="Comma 2 23 3 2 4" xfId="26808"/>
    <cellStyle name="Comma 2 23 3 2 5" xfId="45272"/>
    <cellStyle name="Comma 2 23 3 3" xfId="10935"/>
    <cellStyle name="Comma 2 23 3 3 2" xfId="29895"/>
    <cellStyle name="Comma 2 23 3 3 3" xfId="48359"/>
    <cellStyle name="Comma 2 23 3 4" xfId="17087"/>
    <cellStyle name="Comma 2 23 3 4 2" xfId="36047"/>
    <cellStyle name="Comma 2 23 3 4 3" xfId="54511"/>
    <cellStyle name="Comma 2 23 3 5" xfId="23742"/>
    <cellStyle name="Comma 2 23 3 6" xfId="42206"/>
    <cellStyle name="Comma 2 23 4" xfId="6274"/>
    <cellStyle name="Comma 2 23 4 2" xfId="12467"/>
    <cellStyle name="Comma 2 23 4 2 2" xfId="31427"/>
    <cellStyle name="Comma 2 23 4 2 3" xfId="49891"/>
    <cellStyle name="Comma 2 23 4 3" xfId="18619"/>
    <cellStyle name="Comma 2 23 4 3 2" xfId="37579"/>
    <cellStyle name="Comma 2 23 4 3 3" xfId="56043"/>
    <cellStyle name="Comma 2 23 4 4" xfId="25274"/>
    <cellStyle name="Comma 2 23 4 5" xfId="43738"/>
    <cellStyle name="Comma 2 23 5" xfId="9401"/>
    <cellStyle name="Comma 2 23 5 2" xfId="28361"/>
    <cellStyle name="Comma 2 23 5 3" xfId="46825"/>
    <cellStyle name="Comma 2 23 6" xfId="15553"/>
    <cellStyle name="Comma 2 23 6 2" xfId="34513"/>
    <cellStyle name="Comma 2 23 6 3" xfId="52977"/>
    <cellStyle name="Comma 2 23 7" xfId="22208"/>
    <cellStyle name="Comma 2 23 8" xfId="40669"/>
    <cellStyle name="Comma 2 24" xfId="9267"/>
    <cellStyle name="Comma 2 3" xfId="55"/>
    <cellStyle name="Comma 2 3 2" xfId="765"/>
    <cellStyle name="Comma 2 3 3" xfId="766"/>
    <cellStyle name="Comma 2 3 4" xfId="3725"/>
    <cellStyle name="Comma 2 3 5" xfId="764"/>
    <cellStyle name="Comma 2 3 6" xfId="9297"/>
    <cellStyle name="Comma 2 3 7" xfId="421"/>
    <cellStyle name="Comma 2 4" xfId="243"/>
    <cellStyle name="Comma 2 4 2" xfId="768"/>
    <cellStyle name="Comma 2 4 3" xfId="769"/>
    <cellStyle name="Comma 2 4 4" xfId="770"/>
    <cellStyle name="Comma 2 4 4 2" xfId="771"/>
    <cellStyle name="Comma 2 4 5" xfId="772"/>
    <cellStyle name="Comma 2 4 5 2" xfId="773"/>
    <cellStyle name="Comma 2 4 6" xfId="767"/>
    <cellStyle name="Comma 2 5" xfId="434"/>
    <cellStyle name="Comma 2 5 2" xfId="775"/>
    <cellStyle name="Comma 2 5 3" xfId="776"/>
    <cellStyle name="Comma 2 5 4" xfId="3726"/>
    <cellStyle name="Comma 2 5 5" xfId="774"/>
    <cellStyle name="Comma 2 6" xfId="467"/>
    <cellStyle name="Comma 2 6 2" xfId="778"/>
    <cellStyle name="Comma 2 6 3" xfId="779"/>
    <cellStyle name="Comma 2 6 4" xfId="777"/>
    <cellStyle name="Comma 2 7" xfId="401"/>
    <cellStyle name="Comma 2 7 2" xfId="3727"/>
    <cellStyle name="Comma 2 7 3" xfId="780"/>
    <cellStyle name="Comma 2 8" xfId="422"/>
    <cellStyle name="Comma 2 8 2" xfId="3728"/>
    <cellStyle name="Comma 2 8 3" xfId="781"/>
    <cellStyle name="Comma 2 9" xfId="430"/>
    <cellStyle name="Comma 2 9 2" xfId="3729"/>
    <cellStyle name="Comma 2 9 3" xfId="782"/>
    <cellStyle name="Comma 20" xfId="783"/>
    <cellStyle name="Comma 200" xfId="4597"/>
    <cellStyle name="Comma 201" xfId="4565"/>
    <cellStyle name="Comma 202" xfId="4577"/>
    <cellStyle name="Comma 203" xfId="4586"/>
    <cellStyle name="Comma 204" xfId="3822"/>
    <cellStyle name="Comma 204 2" xfId="5411"/>
    <cellStyle name="Comma 204 2 2" xfId="8496"/>
    <cellStyle name="Comma 204 2 2 2" xfId="14688"/>
    <cellStyle name="Comma 204 2 2 2 2" xfId="33648"/>
    <cellStyle name="Comma 204 2 2 2 3" xfId="52112"/>
    <cellStyle name="Comma 204 2 2 3" xfId="20840"/>
    <cellStyle name="Comma 204 2 2 3 2" xfId="39800"/>
    <cellStyle name="Comma 204 2 2 3 3" xfId="58264"/>
    <cellStyle name="Comma 204 2 2 4" xfId="27495"/>
    <cellStyle name="Comma 204 2 2 5" xfId="45959"/>
    <cellStyle name="Comma 204 2 3" xfId="11622"/>
    <cellStyle name="Comma 204 2 3 2" xfId="30582"/>
    <cellStyle name="Comma 204 2 3 3" xfId="49046"/>
    <cellStyle name="Comma 204 2 4" xfId="17774"/>
    <cellStyle name="Comma 204 2 4 2" xfId="36734"/>
    <cellStyle name="Comma 204 2 4 3" xfId="55198"/>
    <cellStyle name="Comma 204 2 5" xfId="24429"/>
    <cellStyle name="Comma 204 2 6" xfId="42893"/>
    <cellStyle name="Comma 204 3" xfId="6961"/>
    <cellStyle name="Comma 204 3 2" xfId="13154"/>
    <cellStyle name="Comma 204 3 2 2" xfId="32114"/>
    <cellStyle name="Comma 204 3 2 3" xfId="50578"/>
    <cellStyle name="Comma 204 3 3" xfId="19306"/>
    <cellStyle name="Comma 204 3 3 2" xfId="38266"/>
    <cellStyle name="Comma 204 3 3 3" xfId="56730"/>
    <cellStyle name="Comma 204 3 4" xfId="25961"/>
    <cellStyle name="Comma 204 3 5" xfId="44425"/>
    <cellStyle name="Comma 204 4" xfId="10088"/>
    <cellStyle name="Comma 204 4 2" xfId="29048"/>
    <cellStyle name="Comma 204 4 3" xfId="47512"/>
    <cellStyle name="Comma 204 5" xfId="16240"/>
    <cellStyle name="Comma 204 5 2" xfId="35200"/>
    <cellStyle name="Comma 204 5 3" xfId="53664"/>
    <cellStyle name="Comma 204 6" xfId="22895"/>
    <cellStyle name="Comma 204 7" xfId="41359"/>
    <cellStyle name="Comma 205" xfId="4622"/>
    <cellStyle name="Comma 205 2" xfId="7724"/>
    <cellStyle name="Comma 205 2 2" xfId="13917"/>
    <cellStyle name="Comma 205 2 2 2" xfId="32877"/>
    <cellStyle name="Comma 205 2 2 3" xfId="51341"/>
    <cellStyle name="Comma 205 2 3" xfId="20069"/>
    <cellStyle name="Comma 205 2 3 2" xfId="39029"/>
    <cellStyle name="Comma 205 2 3 3" xfId="57493"/>
    <cellStyle name="Comma 205 2 4" xfId="26724"/>
    <cellStyle name="Comma 205 2 5" xfId="45188"/>
    <cellStyle name="Comma 205 3" xfId="10851"/>
    <cellStyle name="Comma 205 3 2" xfId="29811"/>
    <cellStyle name="Comma 205 3 3" xfId="48275"/>
    <cellStyle name="Comma 205 4" xfId="17003"/>
    <cellStyle name="Comma 205 4 2" xfId="35963"/>
    <cellStyle name="Comma 205 4 3" xfId="54427"/>
    <cellStyle name="Comma 205 5" xfId="23658"/>
    <cellStyle name="Comma 205 6" xfId="42122"/>
    <cellStyle name="Comma 206" xfId="4624"/>
    <cellStyle name="Comma 206 2" xfId="7726"/>
    <cellStyle name="Comma 206 2 2" xfId="13918"/>
    <cellStyle name="Comma 206 2 2 2" xfId="32878"/>
    <cellStyle name="Comma 206 2 2 3" xfId="51342"/>
    <cellStyle name="Comma 206 2 3" xfId="20070"/>
    <cellStyle name="Comma 206 2 3 2" xfId="39030"/>
    <cellStyle name="Comma 206 2 3 3" xfId="57494"/>
    <cellStyle name="Comma 206 2 4" xfId="26725"/>
    <cellStyle name="Comma 206 2 5" xfId="45189"/>
    <cellStyle name="Comma 206 3" xfId="10852"/>
    <cellStyle name="Comma 206 3 2" xfId="29812"/>
    <cellStyle name="Comma 206 3 3" xfId="48276"/>
    <cellStyle name="Comma 206 4" xfId="17004"/>
    <cellStyle name="Comma 206 4 2" xfId="35964"/>
    <cellStyle name="Comma 206 4 3" xfId="54428"/>
    <cellStyle name="Comma 206 5" xfId="23659"/>
    <cellStyle name="Comma 206 6" xfId="42123"/>
    <cellStyle name="Comma 207" xfId="6189"/>
    <cellStyle name="Comma 208" xfId="9260"/>
    <cellStyle name="Comma 209" xfId="9262"/>
    <cellStyle name="Comma 21" xfId="784"/>
    <cellStyle name="Comma 210" xfId="9316"/>
    <cellStyle name="Comma 211" xfId="21623"/>
    <cellStyle name="Comma 212" xfId="481"/>
    <cellStyle name="Comma 213" xfId="3249"/>
    <cellStyle name="Comma 214" xfId="21685"/>
    <cellStyle name="Comma 215" xfId="21803"/>
    <cellStyle name="Comma 216" xfId="21959"/>
    <cellStyle name="Comma 217" xfId="21913"/>
    <cellStyle name="Comma 218" xfId="21873"/>
    <cellStyle name="Comma 219" xfId="21910"/>
    <cellStyle name="Comma 22" xfId="785"/>
    <cellStyle name="Comma 220" xfId="21920"/>
    <cellStyle name="Comma 221" xfId="21735"/>
    <cellStyle name="Comma 222" xfId="21909"/>
    <cellStyle name="Comma 223" xfId="21991"/>
    <cellStyle name="Comma 224" xfId="21663"/>
    <cellStyle name="Comma 225" xfId="21744"/>
    <cellStyle name="Comma 226" xfId="22125"/>
    <cellStyle name="Comma 227" xfId="40586"/>
    <cellStyle name="Comma 228" xfId="59088"/>
    <cellStyle name="Comma 23" xfId="786"/>
    <cellStyle name="Comma 24" xfId="787"/>
    <cellStyle name="Comma 25" xfId="788"/>
    <cellStyle name="Comma 26" xfId="789"/>
    <cellStyle name="Comma 27" xfId="790"/>
    <cellStyle name="Comma 28" xfId="791"/>
    <cellStyle name="Comma 29" xfId="792"/>
    <cellStyle name="Comma 3" xfId="12"/>
    <cellStyle name="Comma 3 10" xfId="793"/>
    <cellStyle name="Comma 3 10 2" xfId="3910"/>
    <cellStyle name="Comma 3 10 2 2" xfId="5523"/>
    <cellStyle name="Comma 3 10 2 2 2" xfId="8608"/>
    <cellStyle name="Comma 3 10 2 2 2 2" xfId="14800"/>
    <cellStyle name="Comma 3 10 2 2 2 2 2" xfId="33760"/>
    <cellStyle name="Comma 3 10 2 2 2 2 3" xfId="52224"/>
    <cellStyle name="Comma 3 10 2 2 2 3" xfId="20952"/>
    <cellStyle name="Comma 3 10 2 2 2 3 2" xfId="39912"/>
    <cellStyle name="Comma 3 10 2 2 2 3 3" xfId="58376"/>
    <cellStyle name="Comma 3 10 2 2 2 4" xfId="27607"/>
    <cellStyle name="Comma 3 10 2 2 2 5" xfId="46071"/>
    <cellStyle name="Comma 3 10 2 2 3" xfId="11734"/>
    <cellStyle name="Comma 3 10 2 2 3 2" xfId="30694"/>
    <cellStyle name="Comma 3 10 2 2 3 3" xfId="49158"/>
    <cellStyle name="Comma 3 10 2 2 4" xfId="17886"/>
    <cellStyle name="Comma 3 10 2 2 4 2" xfId="36846"/>
    <cellStyle name="Comma 3 10 2 2 4 3" xfId="55310"/>
    <cellStyle name="Comma 3 10 2 2 5" xfId="24541"/>
    <cellStyle name="Comma 3 10 2 2 6" xfId="43005"/>
    <cellStyle name="Comma 3 10 2 3" xfId="7073"/>
    <cellStyle name="Comma 3 10 2 3 2" xfId="13266"/>
    <cellStyle name="Comma 3 10 2 3 2 2" xfId="32226"/>
    <cellStyle name="Comma 3 10 2 3 2 3" xfId="50690"/>
    <cellStyle name="Comma 3 10 2 3 3" xfId="19418"/>
    <cellStyle name="Comma 3 10 2 3 3 2" xfId="38378"/>
    <cellStyle name="Comma 3 10 2 3 3 3" xfId="56842"/>
    <cellStyle name="Comma 3 10 2 3 4" xfId="26073"/>
    <cellStyle name="Comma 3 10 2 3 5" xfId="44537"/>
    <cellStyle name="Comma 3 10 2 4" xfId="10200"/>
    <cellStyle name="Comma 3 10 2 4 2" xfId="29160"/>
    <cellStyle name="Comma 3 10 2 4 3" xfId="47624"/>
    <cellStyle name="Comma 3 10 2 5" xfId="16352"/>
    <cellStyle name="Comma 3 10 2 5 2" xfId="35312"/>
    <cellStyle name="Comma 3 10 2 5 3" xfId="53776"/>
    <cellStyle name="Comma 3 10 2 6" xfId="23007"/>
    <cellStyle name="Comma 3 10 2 7" xfId="41471"/>
    <cellStyle name="Comma 3 10 3" xfId="4738"/>
    <cellStyle name="Comma 3 10 3 2" xfId="7839"/>
    <cellStyle name="Comma 3 10 3 2 2" xfId="14031"/>
    <cellStyle name="Comma 3 10 3 2 2 2" xfId="32991"/>
    <cellStyle name="Comma 3 10 3 2 2 3" xfId="51455"/>
    <cellStyle name="Comma 3 10 3 2 3" xfId="20183"/>
    <cellStyle name="Comma 3 10 3 2 3 2" xfId="39143"/>
    <cellStyle name="Comma 3 10 3 2 3 3" xfId="57607"/>
    <cellStyle name="Comma 3 10 3 2 4" xfId="26838"/>
    <cellStyle name="Comma 3 10 3 2 5" xfId="45302"/>
    <cellStyle name="Comma 3 10 3 3" xfId="10965"/>
    <cellStyle name="Comma 3 10 3 3 2" xfId="29925"/>
    <cellStyle name="Comma 3 10 3 3 3" xfId="48389"/>
    <cellStyle name="Comma 3 10 3 4" xfId="17117"/>
    <cellStyle name="Comma 3 10 3 4 2" xfId="36077"/>
    <cellStyle name="Comma 3 10 3 4 3" xfId="54541"/>
    <cellStyle name="Comma 3 10 3 5" xfId="23772"/>
    <cellStyle name="Comma 3 10 3 6" xfId="42236"/>
    <cellStyle name="Comma 3 10 4" xfId="6304"/>
    <cellStyle name="Comma 3 10 4 2" xfId="12497"/>
    <cellStyle name="Comma 3 10 4 2 2" xfId="31457"/>
    <cellStyle name="Comma 3 10 4 2 3" xfId="49921"/>
    <cellStyle name="Comma 3 10 4 3" xfId="18649"/>
    <cellStyle name="Comma 3 10 4 3 2" xfId="37609"/>
    <cellStyle name="Comma 3 10 4 3 3" xfId="56073"/>
    <cellStyle name="Comma 3 10 4 4" xfId="25304"/>
    <cellStyle name="Comma 3 10 4 5" xfId="43768"/>
    <cellStyle name="Comma 3 10 5" xfId="9431"/>
    <cellStyle name="Comma 3 10 5 2" xfId="28391"/>
    <cellStyle name="Comma 3 10 5 3" xfId="46855"/>
    <cellStyle name="Comma 3 10 6" xfId="15583"/>
    <cellStyle name="Comma 3 10 6 2" xfId="34543"/>
    <cellStyle name="Comma 3 10 6 3" xfId="53007"/>
    <cellStyle name="Comma 3 10 7" xfId="22238"/>
    <cellStyle name="Comma 3 10 8" xfId="40699"/>
    <cellStyle name="Comma 3 11" xfId="794"/>
    <cellStyle name="Comma 3 11 2" xfId="3911"/>
    <cellStyle name="Comma 3 11 2 2" xfId="5524"/>
    <cellStyle name="Comma 3 11 2 2 2" xfId="8609"/>
    <cellStyle name="Comma 3 11 2 2 2 2" xfId="14801"/>
    <cellStyle name="Comma 3 11 2 2 2 2 2" xfId="33761"/>
    <cellStyle name="Comma 3 11 2 2 2 2 3" xfId="52225"/>
    <cellStyle name="Comma 3 11 2 2 2 3" xfId="20953"/>
    <cellStyle name="Comma 3 11 2 2 2 3 2" xfId="39913"/>
    <cellStyle name="Comma 3 11 2 2 2 3 3" xfId="58377"/>
    <cellStyle name="Comma 3 11 2 2 2 4" xfId="27608"/>
    <cellStyle name="Comma 3 11 2 2 2 5" xfId="46072"/>
    <cellStyle name="Comma 3 11 2 2 3" xfId="11735"/>
    <cellStyle name="Comma 3 11 2 2 3 2" xfId="30695"/>
    <cellStyle name="Comma 3 11 2 2 3 3" xfId="49159"/>
    <cellStyle name="Comma 3 11 2 2 4" xfId="17887"/>
    <cellStyle name="Comma 3 11 2 2 4 2" xfId="36847"/>
    <cellStyle name="Comma 3 11 2 2 4 3" xfId="55311"/>
    <cellStyle name="Comma 3 11 2 2 5" xfId="24542"/>
    <cellStyle name="Comma 3 11 2 2 6" xfId="43006"/>
    <cellStyle name="Comma 3 11 2 3" xfId="7074"/>
    <cellStyle name="Comma 3 11 2 3 2" xfId="13267"/>
    <cellStyle name="Comma 3 11 2 3 2 2" xfId="32227"/>
    <cellStyle name="Comma 3 11 2 3 2 3" xfId="50691"/>
    <cellStyle name="Comma 3 11 2 3 3" xfId="19419"/>
    <cellStyle name="Comma 3 11 2 3 3 2" xfId="38379"/>
    <cellStyle name="Comma 3 11 2 3 3 3" xfId="56843"/>
    <cellStyle name="Comma 3 11 2 3 4" xfId="26074"/>
    <cellStyle name="Comma 3 11 2 3 5" xfId="44538"/>
    <cellStyle name="Comma 3 11 2 4" xfId="10201"/>
    <cellStyle name="Comma 3 11 2 4 2" xfId="29161"/>
    <cellStyle name="Comma 3 11 2 4 3" xfId="47625"/>
    <cellStyle name="Comma 3 11 2 5" xfId="16353"/>
    <cellStyle name="Comma 3 11 2 5 2" xfId="35313"/>
    <cellStyle name="Comma 3 11 2 5 3" xfId="53777"/>
    <cellStyle name="Comma 3 11 2 6" xfId="23008"/>
    <cellStyle name="Comma 3 11 2 7" xfId="41472"/>
    <cellStyle name="Comma 3 11 3" xfId="4739"/>
    <cellStyle name="Comma 3 11 3 2" xfId="7840"/>
    <cellStyle name="Comma 3 11 3 2 2" xfId="14032"/>
    <cellStyle name="Comma 3 11 3 2 2 2" xfId="32992"/>
    <cellStyle name="Comma 3 11 3 2 2 3" xfId="51456"/>
    <cellStyle name="Comma 3 11 3 2 3" xfId="20184"/>
    <cellStyle name="Comma 3 11 3 2 3 2" xfId="39144"/>
    <cellStyle name="Comma 3 11 3 2 3 3" xfId="57608"/>
    <cellStyle name="Comma 3 11 3 2 4" xfId="26839"/>
    <cellStyle name="Comma 3 11 3 2 5" xfId="45303"/>
    <cellStyle name="Comma 3 11 3 3" xfId="10966"/>
    <cellStyle name="Comma 3 11 3 3 2" xfId="29926"/>
    <cellStyle name="Comma 3 11 3 3 3" xfId="48390"/>
    <cellStyle name="Comma 3 11 3 4" xfId="17118"/>
    <cellStyle name="Comma 3 11 3 4 2" xfId="36078"/>
    <cellStyle name="Comma 3 11 3 4 3" xfId="54542"/>
    <cellStyle name="Comma 3 11 3 5" xfId="23773"/>
    <cellStyle name="Comma 3 11 3 6" xfId="42237"/>
    <cellStyle name="Comma 3 11 4" xfId="6305"/>
    <cellStyle name="Comma 3 11 4 2" xfId="12498"/>
    <cellStyle name="Comma 3 11 4 2 2" xfId="31458"/>
    <cellStyle name="Comma 3 11 4 2 3" xfId="49922"/>
    <cellStyle name="Comma 3 11 4 3" xfId="18650"/>
    <cellStyle name="Comma 3 11 4 3 2" xfId="37610"/>
    <cellStyle name="Comma 3 11 4 3 3" xfId="56074"/>
    <cellStyle name="Comma 3 11 4 4" xfId="25305"/>
    <cellStyle name="Comma 3 11 4 5" xfId="43769"/>
    <cellStyle name="Comma 3 11 5" xfId="9432"/>
    <cellStyle name="Comma 3 11 5 2" xfId="28392"/>
    <cellStyle name="Comma 3 11 5 3" xfId="46856"/>
    <cellStyle name="Comma 3 11 6" xfId="15584"/>
    <cellStyle name="Comma 3 11 6 2" xfId="34544"/>
    <cellStyle name="Comma 3 11 6 3" xfId="53008"/>
    <cellStyle name="Comma 3 11 7" xfId="22239"/>
    <cellStyle name="Comma 3 11 8" xfId="40700"/>
    <cellStyle name="Comma 3 12" xfId="795"/>
    <cellStyle name="Comma 3 12 2" xfId="3912"/>
    <cellStyle name="Comma 3 12 2 2" xfId="5525"/>
    <cellStyle name="Comma 3 12 2 2 2" xfId="8610"/>
    <cellStyle name="Comma 3 12 2 2 2 2" xfId="14802"/>
    <cellStyle name="Comma 3 12 2 2 2 2 2" xfId="33762"/>
    <cellStyle name="Comma 3 12 2 2 2 2 3" xfId="52226"/>
    <cellStyle name="Comma 3 12 2 2 2 3" xfId="20954"/>
    <cellStyle name="Comma 3 12 2 2 2 3 2" xfId="39914"/>
    <cellStyle name="Comma 3 12 2 2 2 3 3" xfId="58378"/>
    <cellStyle name="Comma 3 12 2 2 2 4" xfId="27609"/>
    <cellStyle name="Comma 3 12 2 2 2 5" xfId="46073"/>
    <cellStyle name="Comma 3 12 2 2 3" xfId="11736"/>
    <cellStyle name="Comma 3 12 2 2 3 2" xfId="30696"/>
    <cellStyle name="Comma 3 12 2 2 3 3" xfId="49160"/>
    <cellStyle name="Comma 3 12 2 2 4" xfId="17888"/>
    <cellStyle name="Comma 3 12 2 2 4 2" xfId="36848"/>
    <cellStyle name="Comma 3 12 2 2 4 3" xfId="55312"/>
    <cellStyle name="Comma 3 12 2 2 5" xfId="24543"/>
    <cellStyle name="Comma 3 12 2 2 6" xfId="43007"/>
    <cellStyle name="Comma 3 12 2 3" xfId="7075"/>
    <cellStyle name="Comma 3 12 2 3 2" xfId="13268"/>
    <cellStyle name="Comma 3 12 2 3 2 2" xfId="32228"/>
    <cellStyle name="Comma 3 12 2 3 2 3" xfId="50692"/>
    <cellStyle name="Comma 3 12 2 3 3" xfId="19420"/>
    <cellStyle name="Comma 3 12 2 3 3 2" xfId="38380"/>
    <cellStyle name="Comma 3 12 2 3 3 3" xfId="56844"/>
    <cellStyle name="Comma 3 12 2 3 4" xfId="26075"/>
    <cellStyle name="Comma 3 12 2 3 5" xfId="44539"/>
    <cellStyle name="Comma 3 12 2 4" xfId="10202"/>
    <cellStyle name="Comma 3 12 2 4 2" xfId="29162"/>
    <cellStyle name="Comma 3 12 2 4 3" xfId="47626"/>
    <cellStyle name="Comma 3 12 2 5" xfId="16354"/>
    <cellStyle name="Comma 3 12 2 5 2" xfId="35314"/>
    <cellStyle name="Comma 3 12 2 5 3" xfId="53778"/>
    <cellStyle name="Comma 3 12 2 6" xfId="23009"/>
    <cellStyle name="Comma 3 12 2 7" xfId="41473"/>
    <cellStyle name="Comma 3 12 3" xfId="4740"/>
    <cellStyle name="Comma 3 12 3 2" xfId="7841"/>
    <cellStyle name="Comma 3 12 3 2 2" xfId="14033"/>
    <cellStyle name="Comma 3 12 3 2 2 2" xfId="32993"/>
    <cellStyle name="Comma 3 12 3 2 2 3" xfId="51457"/>
    <cellStyle name="Comma 3 12 3 2 3" xfId="20185"/>
    <cellStyle name="Comma 3 12 3 2 3 2" xfId="39145"/>
    <cellStyle name="Comma 3 12 3 2 3 3" xfId="57609"/>
    <cellStyle name="Comma 3 12 3 2 4" xfId="26840"/>
    <cellStyle name="Comma 3 12 3 2 5" xfId="45304"/>
    <cellStyle name="Comma 3 12 3 3" xfId="10967"/>
    <cellStyle name="Comma 3 12 3 3 2" xfId="29927"/>
    <cellStyle name="Comma 3 12 3 3 3" xfId="48391"/>
    <cellStyle name="Comma 3 12 3 4" xfId="17119"/>
    <cellStyle name="Comma 3 12 3 4 2" xfId="36079"/>
    <cellStyle name="Comma 3 12 3 4 3" xfId="54543"/>
    <cellStyle name="Comma 3 12 3 5" xfId="23774"/>
    <cellStyle name="Comma 3 12 3 6" xfId="42238"/>
    <cellStyle name="Comma 3 12 4" xfId="6306"/>
    <cellStyle name="Comma 3 12 4 2" xfId="12499"/>
    <cellStyle name="Comma 3 12 4 2 2" xfId="31459"/>
    <cellStyle name="Comma 3 12 4 2 3" xfId="49923"/>
    <cellStyle name="Comma 3 12 4 3" xfId="18651"/>
    <cellStyle name="Comma 3 12 4 3 2" xfId="37611"/>
    <cellStyle name="Comma 3 12 4 3 3" xfId="56075"/>
    <cellStyle name="Comma 3 12 4 4" xfId="25306"/>
    <cellStyle name="Comma 3 12 4 5" xfId="43770"/>
    <cellStyle name="Comma 3 12 5" xfId="9433"/>
    <cellStyle name="Comma 3 12 5 2" xfId="28393"/>
    <cellStyle name="Comma 3 12 5 3" xfId="46857"/>
    <cellStyle name="Comma 3 12 6" xfId="15585"/>
    <cellStyle name="Comma 3 12 6 2" xfId="34545"/>
    <cellStyle name="Comma 3 12 6 3" xfId="53009"/>
    <cellStyle name="Comma 3 12 7" xfId="22240"/>
    <cellStyle name="Comma 3 12 8" xfId="40701"/>
    <cellStyle name="Comma 3 13" xfId="796"/>
    <cellStyle name="Comma 3 13 2" xfId="3913"/>
    <cellStyle name="Comma 3 13 2 2" xfId="5526"/>
    <cellStyle name="Comma 3 13 2 2 2" xfId="8611"/>
    <cellStyle name="Comma 3 13 2 2 2 2" xfId="14803"/>
    <cellStyle name="Comma 3 13 2 2 2 2 2" xfId="33763"/>
    <cellStyle name="Comma 3 13 2 2 2 2 3" xfId="52227"/>
    <cellStyle name="Comma 3 13 2 2 2 3" xfId="20955"/>
    <cellStyle name="Comma 3 13 2 2 2 3 2" xfId="39915"/>
    <cellStyle name="Comma 3 13 2 2 2 3 3" xfId="58379"/>
    <cellStyle name="Comma 3 13 2 2 2 4" xfId="27610"/>
    <cellStyle name="Comma 3 13 2 2 2 5" xfId="46074"/>
    <cellStyle name="Comma 3 13 2 2 3" xfId="11737"/>
    <cellStyle name="Comma 3 13 2 2 3 2" xfId="30697"/>
    <cellStyle name="Comma 3 13 2 2 3 3" xfId="49161"/>
    <cellStyle name="Comma 3 13 2 2 4" xfId="17889"/>
    <cellStyle name="Comma 3 13 2 2 4 2" xfId="36849"/>
    <cellStyle name="Comma 3 13 2 2 4 3" xfId="55313"/>
    <cellStyle name="Comma 3 13 2 2 5" xfId="24544"/>
    <cellStyle name="Comma 3 13 2 2 6" xfId="43008"/>
    <cellStyle name="Comma 3 13 2 3" xfId="7076"/>
    <cellStyle name="Comma 3 13 2 3 2" xfId="13269"/>
    <cellStyle name="Comma 3 13 2 3 2 2" xfId="32229"/>
    <cellStyle name="Comma 3 13 2 3 2 3" xfId="50693"/>
    <cellStyle name="Comma 3 13 2 3 3" xfId="19421"/>
    <cellStyle name="Comma 3 13 2 3 3 2" xfId="38381"/>
    <cellStyle name="Comma 3 13 2 3 3 3" xfId="56845"/>
    <cellStyle name="Comma 3 13 2 3 4" xfId="26076"/>
    <cellStyle name="Comma 3 13 2 3 5" xfId="44540"/>
    <cellStyle name="Comma 3 13 2 4" xfId="10203"/>
    <cellStyle name="Comma 3 13 2 4 2" xfId="29163"/>
    <cellStyle name="Comma 3 13 2 4 3" xfId="47627"/>
    <cellStyle name="Comma 3 13 2 5" xfId="16355"/>
    <cellStyle name="Comma 3 13 2 5 2" xfId="35315"/>
    <cellStyle name="Comma 3 13 2 5 3" xfId="53779"/>
    <cellStyle name="Comma 3 13 2 6" xfId="23010"/>
    <cellStyle name="Comma 3 13 2 7" xfId="41474"/>
    <cellStyle name="Comma 3 13 3" xfId="4741"/>
    <cellStyle name="Comma 3 13 3 2" xfId="7842"/>
    <cellStyle name="Comma 3 13 3 2 2" xfId="14034"/>
    <cellStyle name="Comma 3 13 3 2 2 2" xfId="32994"/>
    <cellStyle name="Comma 3 13 3 2 2 3" xfId="51458"/>
    <cellStyle name="Comma 3 13 3 2 3" xfId="20186"/>
    <cellStyle name="Comma 3 13 3 2 3 2" xfId="39146"/>
    <cellStyle name="Comma 3 13 3 2 3 3" xfId="57610"/>
    <cellStyle name="Comma 3 13 3 2 4" xfId="26841"/>
    <cellStyle name="Comma 3 13 3 2 5" xfId="45305"/>
    <cellStyle name="Comma 3 13 3 3" xfId="10968"/>
    <cellStyle name="Comma 3 13 3 3 2" xfId="29928"/>
    <cellStyle name="Comma 3 13 3 3 3" xfId="48392"/>
    <cellStyle name="Comma 3 13 3 4" xfId="17120"/>
    <cellStyle name="Comma 3 13 3 4 2" xfId="36080"/>
    <cellStyle name="Comma 3 13 3 4 3" xfId="54544"/>
    <cellStyle name="Comma 3 13 3 5" xfId="23775"/>
    <cellStyle name="Comma 3 13 3 6" xfId="42239"/>
    <cellStyle name="Comma 3 13 4" xfId="6307"/>
    <cellStyle name="Comma 3 13 4 2" xfId="12500"/>
    <cellStyle name="Comma 3 13 4 2 2" xfId="31460"/>
    <cellStyle name="Comma 3 13 4 2 3" xfId="49924"/>
    <cellStyle name="Comma 3 13 4 3" xfId="18652"/>
    <cellStyle name="Comma 3 13 4 3 2" xfId="37612"/>
    <cellStyle name="Comma 3 13 4 3 3" xfId="56076"/>
    <cellStyle name="Comma 3 13 4 4" xfId="25307"/>
    <cellStyle name="Comma 3 13 4 5" xfId="43771"/>
    <cellStyle name="Comma 3 13 5" xfId="9434"/>
    <cellStyle name="Comma 3 13 5 2" xfId="28394"/>
    <cellStyle name="Comma 3 13 5 3" xfId="46858"/>
    <cellStyle name="Comma 3 13 6" xfId="15586"/>
    <cellStyle name="Comma 3 13 6 2" xfId="34546"/>
    <cellStyle name="Comma 3 13 6 3" xfId="53010"/>
    <cellStyle name="Comma 3 13 7" xfId="22241"/>
    <cellStyle name="Comma 3 13 8" xfId="40702"/>
    <cellStyle name="Comma 3 14" xfId="797"/>
    <cellStyle name="Comma 3 14 2" xfId="3914"/>
    <cellStyle name="Comma 3 14 2 2" xfId="5527"/>
    <cellStyle name="Comma 3 14 2 2 2" xfId="8612"/>
    <cellStyle name="Comma 3 14 2 2 2 2" xfId="14804"/>
    <cellStyle name="Comma 3 14 2 2 2 2 2" xfId="33764"/>
    <cellStyle name="Comma 3 14 2 2 2 2 3" xfId="52228"/>
    <cellStyle name="Comma 3 14 2 2 2 3" xfId="20956"/>
    <cellStyle name="Comma 3 14 2 2 2 3 2" xfId="39916"/>
    <cellStyle name="Comma 3 14 2 2 2 3 3" xfId="58380"/>
    <cellStyle name="Comma 3 14 2 2 2 4" xfId="27611"/>
    <cellStyle name="Comma 3 14 2 2 2 5" xfId="46075"/>
    <cellStyle name="Comma 3 14 2 2 3" xfId="11738"/>
    <cellStyle name="Comma 3 14 2 2 3 2" xfId="30698"/>
    <cellStyle name="Comma 3 14 2 2 3 3" xfId="49162"/>
    <cellStyle name="Comma 3 14 2 2 4" xfId="17890"/>
    <cellStyle name="Comma 3 14 2 2 4 2" xfId="36850"/>
    <cellStyle name="Comma 3 14 2 2 4 3" xfId="55314"/>
    <cellStyle name="Comma 3 14 2 2 5" xfId="24545"/>
    <cellStyle name="Comma 3 14 2 2 6" xfId="43009"/>
    <cellStyle name="Comma 3 14 2 3" xfId="7077"/>
    <cellStyle name="Comma 3 14 2 3 2" xfId="13270"/>
    <cellStyle name="Comma 3 14 2 3 2 2" xfId="32230"/>
    <cellStyle name="Comma 3 14 2 3 2 3" xfId="50694"/>
    <cellStyle name="Comma 3 14 2 3 3" xfId="19422"/>
    <cellStyle name="Comma 3 14 2 3 3 2" xfId="38382"/>
    <cellStyle name="Comma 3 14 2 3 3 3" xfId="56846"/>
    <cellStyle name="Comma 3 14 2 3 4" xfId="26077"/>
    <cellStyle name="Comma 3 14 2 3 5" xfId="44541"/>
    <cellStyle name="Comma 3 14 2 4" xfId="10204"/>
    <cellStyle name="Comma 3 14 2 4 2" xfId="29164"/>
    <cellStyle name="Comma 3 14 2 4 3" xfId="47628"/>
    <cellStyle name="Comma 3 14 2 5" xfId="16356"/>
    <cellStyle name="Comma 3 14 2 5 2" xfId="35316"/>
    <cellStyle name="Comma 3 14 2 5 3" xfId="53780"/>
    <cellStyle name="Comma 3 14 2 6" xfId="23011"/>
    <cellStyle name="Comma 3 14 2 7" xfId="41475"/>
    <cellStyle name="Comma 3 14 3" xfId="4742"/>
    <cellStyle name="Comma 3 14 3 2" xfId="7843"/>
    <cellStyle name="Comma 3 14 3 2 2" xfId="14035"/>
    <cellStyle name="Comma 3 14 3 2 2 2" xfId="32995"/>
    <cellStyle name="Comma 3 14 3 2 2 3" xfId="51459"/>
    <cellStyle name="Comma 3 14 3 2 3" xfId="20187"/>
    <cellStyle name="Comma 3 14 3 2 3 2" xfId="39147"/>
    <cellStyle name="Comma 3 14 3 2 3 3" xfId="57611"/>
    <cellStyle name="Comma 3 14 3 2 4" xfId="26842"/>
    <cellStyle name="Comma 3 14 3 2 5" xfId="45306"/>
    <cellStyle name="Comma 3 14 3 3" xfId="10969"/>
    <cellStyle name="Comma 3 14 3 3 2" xfId="29929"/>
    <cellStyle name="Comma 3 14 3 3 3" xfId="48393"/>
    <cellStyle name="Comma 3 14 3 4" xfId="17121"/>
    <cellStyle name="Comma 3 14 3 4 2" xfId="36081"/>
    <cellStyle name="Comma 3 14 3 4 3" xfId="54545"/>
    <cellStyle name="Comma 3 14 3 5" xfId="23776"/>
    <cellStyle name="Comma 3 14 3 6" xfId="42240"/>
    <cellStyle name="Comma 3 14 4" xfId="6308"/>
    <cellStyle name="Comma 3 14 4 2" xfId="12501"/>
    <cellStyle name="Comma 3 14 4 2 2" xfId="31461"/>
    <cellStyle name="Comma 3 14 4 2 3" xfId="49925"/>
    <cellStyle name="Comma 3 14 4 3" xfId="18653"/>
    <cellStyle name="Comma 3 14 4 3 2" xfId="37613"/>
    <cellStyle name="Comma 3 14 4 3 3" xfId="56077"/>
    <cellStyle name="Comma 3 14 4 4" xfId="25308"/>
    <cellStyle name="Comma 3 14 4 5" xfId="43772"/>
    <cellStyle name="Comma 3 14 5" xfId="9435"/>
    <cellStyle name="Comma 3 14 5 2" xfId="28395"/>
    <cellStyle name="Comma 3 14 5 3" xfId="46859"/>
    <cellStyle name="Comma 3 14 6" xfId="15587"/>
    <cellStyle name="Comma 3 14 6 2" xfId="34547"/>
    <cellStyle name="Comma 3 14 6 3" xfId="53011"/>
    <cellStyle name="Comma 3 14 7" xfId="22242"/>
    <cellStyle name="Comma 3 14 8" xfId="40703"/>
    <cellStyle name="Comma 3 15" xfId="798"/>
    <cellStyle name="Comma 3 15 2" xfId="3915"/>
    <cellStyle name="Comma 3 15 2 2" xfId="5528"/>
    <cellStyle name="Comma 3 15 2 2 2" xfId="8613"/>
    <cellStyle name="Comma 3 15 2 2 2 2" xfId="14805"/>
    <cellStyle name="Comma 3 15 2 2 2 2 2" xfId="33765"/>
    <cellStyle name="Comma 3 15 2 2 2 2 3" xfId="52229"/>
    <cellStyle name="Comma 3 15 2 2 2 3" xfId="20957"/>
    <cellStyle name="Comma 3 15 2 2 2 3 2" xfId="39917"/>
    <cellStyle name="Comma 3 15 2 2 2 3 3" xfId="58381"/>
    <cellStyle name="Comma 3 15 2 2 2 4" xfId="27612"/>
    <cellStyle name="Comma 3 15 2 2 2 5" xfId="46076"/>
    <cellStyle name="Comma 3 15 2 2 3" xfId="11739"/>
    <cellStyle name="Comma 3 15 2 2 3 2" xfId="30699"/>
    <cellStyle name="Comma 3 15 2 2 3 3" xfId="49163"/>
    <cellStyle name="Comma 3 15 2 2 4" xfId="17891"/>
    <cellStyle name="Comma 3 15 2 2 4 2" xfId="36851"/>
    <cellStyle name="Comma 3 15 2 2 4 3" xfId="55315"/>
    <cellStyle name="Comma 3 15 2 2 5" xfId="24546"/>
    <cellStyle name="Comma 3 15 2 2 6" xfId="43010"/>
    <cellStyle name="Comma 3 15 2 3" xfId="7078"/>
    <cellStyle name="Comma 3 15 2 3 2" xfId="13271"/>
    <cellStyle name="Comma 3 15 2 3 2 2" xfId="32231"/>
    <cellStyle name="Comma 3 15 2 3 2 3" xfId="50695"/>
    <cellStyle name="Comma 3 15 2 3 3" xfId="19423"/>
    <cellStyle name="Comma 3 15 2 3 3 2" xfId="38383"/>
    <cellStyle name="Comma 3 15 2 3 3 3" xfId="56847"/>
    <cellStyle name="Comma 3 15 2 3 4" xfId="26078"/>
    <cellStyle name="Comma 3 15 2 3 5" xfId="44542"/>
    <cellStyle name="Comma 3 15 2 4" xfId="10205"/>
    <cellStyle name="Comma 3 15 2 4 2" xfId="29165"/>
    <cellStyle name="Comma 3 15 2 4 3" xfId="47629"/>
    <cellStyle name="Comma 3 15 2 5" xfId="16357"/>
    <cellStyle name="Comma 3 15 2 5 2" xfId="35317"/>
    <cellStyle name="Comma 3 15 2 5 3" xfId="53781"/>
    <cellStyle name="Comma 3 15 2 6" xfId="23012"/>
    <cellStyle name="Comma 3 15 2 7" xfId="41476"/>
    <cellStyle name="Comma 3 15 3" xfId="4743"/>
    <cellStyle name="Comma 3 15 3 2" xfId="7844"/>
    <cellStyle name="Comma 3 15 3 2 2" xfId="14036"/>
    <cellStyle name="Comma 3 15 3 2 2 2" xfId="32996"/>
    <cellStyle name="Comma 3 15 3 2 2 3" xfId="51460"/>
    <cellStyle name="Comma 3 15 3 2 3" xfId="20188"/>
    <cellStyle name="Comma 3 15 3 2 3 2" xfId="39148"/>
    <cellStyle name="Comma 3 15 3 2 3 3" xfId="57612"/>
    <cellStyle name="Comma 3 15 3 2 4" xfId="26843"/>
    <cellStyle name="Comma 3 15 3 2 5" xfId="45307"/>
    <cellStyle name="Comma 3 15 3 3" xfId="10970"/>
    <cellStyle name="Comma 3 15 3 3 2" xfId="29930"/>
    <cellStyle name="Comma 3 15 3 3 3" xfId="48394"/>
    <cellStyle name="Comma 3 15 3 4" xfId="17122"/>
    <cellStyle name="Comma 3 15 3 4 2" xfId="36082"/>
    <cellStyle name="Comma 3 15 3 4 3" xfId="54546"/>
    <cellStyle name="Comma 3 15 3 5" xfId="23777"/>
    <cellStyle name="Comma 3 15 3 6" xfId="42241"/>
    <cellStyle name="Comma 3 15 4" xfId="6309"/>
    <cellStyle name="Comma 3 15 4 2" xfId="12502"/>
    <cellStyle name="Comma 3 15 4 2 2" xfId="31462"/>
    <cellStyle name="Comma 3 15 4 2 3" xfId="49926"/>
    <cellStyle name="Comma 3 15 4 3" xfId="18654"/>
    <cellStyle name="Comma 3 15 4 3 2" xfId="37614"/>
    <cellStyle name="Comma 3 15 4 3 3" xfId="56078"/>
    <cellStyle name="Comma 3 15 4 4" xfId="25309"/>
    <cellStyle name="Comma 3 15 4 5" xfId="43773"/>
    <cellStyle name="Comma 3 15 5" xfId="9436"/>
    <cellStyle name="Comma 3 15 5 2" xfId="28396"/>
    <cellStyle name="Comma 3 15 5 3" xfId="46860"/>
    <cellStyle name="Comma 3 15 6" xfId="15588"/>
    <cellStyle name="Comma 3 15 6 2" xfId="34548"/>
    <cellStyle name="Comma 3 15 6 3" xfId="53012"/>
    <cellStyle name="Comma 3 15 7" xfId="22243"/>
    <cellStyle name="Comma 3 15 8" xfId="40704"/>
    <cellStyle name="Comma 3 16" xfId="799"/>
    <cellStyle name="Comma 3 16 2" xfId="3916"/>
    <cellStyle name="Comma 3 16 2 2" xfId="5529"/>
    <cellStyle name="Comma 3 16 2 2 2" xfId="8614"/>
    <cellStyle name="Comma 3 16 2 2 2 2" xfId="14806"/>
    <cellStyle name="Comma 3 16 2 2 2 2 2" xfId="33766"/>
    <cellStyle name="Comma 3 16 2 2 2 2 3" xfId="52230"/>
    <cellStyle name="Comma 3 16 2 2 2 3" xfId="20958"/>
    <cellStyle name="Comma 3 16 2 2 2 3 2" xfId="39918"/>
    <cellStyle name="Comma 3 16 2 2 2 3 3" xfId="58382"/>
    <cellStyle name="Comma 3 16 2 2 2 4" xfId="27613"/>
    <cellStyle name="Comma 3 16 2 2 2 5" xfId="46077"/>
    <cellStyle name="Comma 3 16 2 2 3" xfId="11740"/>
    <cellStyle name="Comma 3 16 2 2 3 2" xfId="30700"/>
    <cellStyle name="Comma 3 16 2 2 3 3" xfId="49164"/>
    <cellStyle name="Comma 3 16 2 2 4" xfId="17892"/>
    <cellStyle name="Comma 3 16 2 2 4 2" xfId="36852"/>
    <cellStyle name="Comma 3 16 2 2 4 3" xfId="55316"/>
    <cellStyle name="Comma 3 16 2 2 5" xfId="24547"/>
    <cellStyle name="Comma 3 16 2 2 6" xfId="43011"/>
    <cellStyle name="Comma 3 16 2 3" xfId="7079"/>
    <cellStyle name="Comma 3 16 2 3 2" xfId="13272"/>
    <cellStyle name="Comma 3 16 2 3 2 2" xfId="32232"/>
    <cellStyle name="Comma 3 16 2 3 2 3" xfId="50696"/>
    <cellStyle name="Comma 3 16 2 3 3" xfId="19424"/>
    <cellStyle name="Comma 3 16 2 3 3 2" xfId="38384"/>
    <cellStyle name="Comma 3 16 2 3 3 3" xfId="56848"/>
    <cellStyle name="Comma 3 16 2 3 4" xfId="26079"/>
    <cellStyle name="Comma 3 16 2 3 5" xfId="44543"/>
    <cellStyle name="Comma 3 16 2 4" xfId="10206"/>
    <cellStyle name="Comma 3 16 2 4 2" xfId="29166"/>
    <cellStyle name="Comma 3 16 2 4 3" xfId="47630"/>
    <cellStyle name="Comma 3 16 2 5" xfId="16358"/>
    <cellStyle name="Comma 3 16 2 5 2" xfId="35318"/>
    <cellStyle name="Comma 3 16 2 5 3" xfId="53782"/>
    <cellStyle name="Comma 3 16 2 6" xfId="23013"/>
    <cellStyle name="Comma 3 16 2 7" xfId="41477"/>
    <cellStyle name="Comma 3 16 3" xfId="4744"/>
    <cellStyle name="Comma 3 16 3 2" xfId="7845"/>
    <cellStyle name="Comma 3 16 3 2 2" xfId="14037"/>
    <cellStyle name="Comma 3 16 3 2 2 2" xfId="32997"/>
    <cellStyle name="Comma 3 16 3 2 2 3" xfId="51461"/>
    <cellStyle name="Comma 3 16 3 2 3" xfId="20189"/>
    <cellStyle name="Comma 3 16 3 2 3 2" xfId="39149"/>
    <cellStyle name="Comma 3 16 3 2 3 3" xfId="57613"/>
    <cellStyle name="Comma 3 16 3 2 4" xfId="26844"/>
    <cellStyle name="Comma 3 16 3 2 5" xfId="45308"/>
    <cellStyle name="Comma 3 16 3 3" xfId="10971"/>
    <cellStyle name="Comma 3 16 3 3 2" xfId="29931"/>
    <cellStyle name="Comma 3 16 3 3 3" xfId="48395"/>
    <cellStyle name="Comma 3 16 3 4" xfId="17123"/>
    <cellStyle name="Comma 3 16 3 4 2" xfId="36083"/>
    <cellStyle name="Comma 3 16 3 4 3" xfId="54547"/>
    <cellStyle name="Comma 3 16 3 5" xfId="23778"/>
    <cellStyle name="Comma 3 16 3 6" xfId="42242"/>
    <cellStyle name="Comma 3 16 4" xfId="6310"/>
    <cellStyle name="Comma 3 16 4 2" xfId="12503"/>
    <cellStyle name="Comma 3 16 4 2 2" xfId="31463"/>
    <cellStyle name="Comma 3 16 4 2 3" xfId="49927"/>
    <cellStyle name="Comma 3 16 4 3" xfId="18655"/>
    <cellStyle name="Comma 3 16 4 3 2" xfId="37615"/>
    <cellStyle name="Comma 3 16 4 3 3" xfId="56079"/>
    <cellStyle name="Comma 3 16 4 4" xfId="25310"/>
    <cellStyle name="Comma 3 16 4 5" xfId="43774"/>
    <cellStyle name="Comma 3 16 5" xfId="9437"/>
    <cellStyle name="Comma 3 16 5 2" xfId="28397"/>
    <cellStyle name="Comma 3 16 5 3" xfId="46861"/>
    <cellStyle name="Comma 3 16 6" xfId="15589"/>
    <cellStyle name="Comma 3 16 6 2" xfId="34549"/>
    <cellStyle name="Comma 3 16 6 3" xfId="53013"/>
    <cellStyle name="Comma 3 16 7" xfId="22244"/>
    <cellStyle name="Comma 3 16 8" xfId="40705"/>
    <cellStyle name="Comma 3 17" xfId="800"/>
    <cellStyle name="Comma 3 17 2" xfId="3917"/>
    <cellStyle name="Comma 3 17 2 2" xfId="5530"/>
    <cellStyle name="Comma 3 17 2 2 2" xfId="8615"/>
    <cellStyle name="Comma 3 17 2 2 2 2" xfId="14807"/>
    <cellStyle name="Comma 3 17 2 2 2 2 2" xfId="33767"/>
    <cellStyle name="Comma 3 17 2 2 2 2 3" xfId="52231"/>
    <cellStyle name="Comma 3 17 2 2 2 3" xfId="20959"/>
    <cellStyle name="Comma 3 17 2 2 2 3 2" xfId="39919"/>
    <cellStyle name="Comma 3 17 2 2 2 3 3" xfId="58383"/>
    <cellStyle name="Comma 3 17 2 2 2 4" xfId="27614"/>
    <cellStyle name="Comma 3 17 2 2 2 5" xfId="46078"/>
    <cellStyle name="Comma 3 17 2 2 3" xfId="11741"/>
    <cellStyle name="Comma 3 17 2 2 3 2" xfId="30701"/>
    <cellStyle name="Comma 3 17 2 2 3 3" xfId="49165"/>
    <cellStyle name="Comma 3 17 2 2 4" xfId="17893"/>
    <cellStyle name="Comma 3 17 2 2 4 2" xfId="36853"/>
    <cellStyle name="Comma 3 17 2 2 4 3" xfId="55317"/>
    <cellStyle name="Comma 3 17 2 2 5" xfId="24548"/>
    <cellStyle name="Comma 3 17 2 2 6" xfId="43012"/>
    <cellStyle name="Comma 3 17 2 3" xfId="7080"/>
    <cellStyle name="Comma 3 17 2 3 2" xfId="13273"/>
    <cellStyle name="Comma 3 17 2 3 2 2" xfId="32233"/>
    <cellStyle name="Comma 3 17 2 3 2 3" xfId="50697"/>
    <cellStyle name="Comma 3 17 2 3 3" xfId="19425"/>
    <cellStyle name="Comma 3 17 2 3 3 2" xfId="38385"/>
    <cellStyle name="Comma 3 17 2 3 3 3" xfId="56849"/>
    <cellStyle name="Comma 3 17 2 3 4" xfId="26080"/>
    <cellStyle name="Comma 3 17 2 3 5" xfId="44544"/>
    <cellStyle name="Comma 3 17 2 4" xfId="10207"/>
    <cellStyle name="Comma 3 17 2 4 2" xfId="29167"/>
    <cellStyle name="Comma 3 17 2 4 3" xfId="47631"/>
    <cellStyle name="Comma 3 17 2 5" xfId="16359"/>
    <cellStyle name="Comma 3 17 2 5 2" xfId="35319"/>
    <cellStyle name="Comma 3 17 2 5 3" xfId="53783"/>
    <cellStyle name="Comma 3 17 2 6" xfId="23014"/>
    <cellStyle name="Comma 3 17 2 7" xfId="41478"/>
    <cellStyle name="Comma 3 17 3" xfId="4745"/>
    <cellStyle name="Comma 3 17 3 2" xfId="7846"/>
    <cellStyle name="Comma 3 17 3 2 2" xfId="14038"/>
    <cellStyle name="Comma 3 17 3 2 2 2" xfId="32998"/>
    <cellStyle name="Comma 3 17 3 2 2 3" xfId="51462"/>
    <cellStyle name="Comma 3 17 3 2 3" xfId="20190"/>
    <cellStyle name="Comma 3 17 3 2 3 2" xfId="39150"/>
    <cellStyle name="Comma 3 17 3 2 3 3" xfId="57614"/>
    <cellStyle name="Comma 3 17 3 2 4" xfId="26845"/>
    <cellStyle name="Comma 3 17 3 2 5" xfId="45309"/>
    <cellStyle name="Comma 3 17 3 3" xfId="10972"/>
    <cellStyle name="Comma 3 17 3 3 2" xfId="29932"/>
    <cellStyle name="Comma 3 17 3 3 3" xfId="48396"/>
    <cellStyle name="Comma 3 17 3 4" xfId="17124"/>
    <cellStyle name="Comma 3 17 3 4 2" xfId="36084"/>
    <cellStyle name="Comma 3 17 3 4 3" xfId="54548"/>
    <cellStyle name="Comma 3 17 3 5" xfId="23779"/>
    <cellStyle name="Comma 3 17 3 6" xfId="42243"/>
    <cellStyle name="Comma 3 17 4" xfId="6311"/>
    <cellStyle name="Comma 3 17 4 2" xfId="12504"/>
    <cellStyle name="Comma 3 17 4 2 2" xfId="31464"/>
    <cellStyle name="Comma 3 17 4 2 3" xfId="49928"/>
    <cellStyle name="Comma 3 17 4 3" xfId="18656"/>
    <cellStyle name="Comma 3 17 4 3 2" xfId="37616"/>
    <cellStyle name="Comma 3 17 4 3 3" xfId="56080"/>
    <cellStyle name="Comma 3 17 4 4" xfId="25311"/>
    <cellStyle name="Comma 3 17 4 5" xfId="43775"/>
    <cellStyle name="Comma 3 17 5" xfId="9438"/>
    <cellStyle name="Comma 3 17 5 2" xfId="28398"/>
    <cellStyle name="Comma 3 17 5 3" xfId="46862"/>
    <cellStyle name="Comma 3 17 6" xfId="15590"/>
    <cellStyle name="Comma 3 17 6 2" xfId="34550"/>
    <cellStyle name="Comma 3 17 6 3" xfId="53014"/>
    <cellStyle name="Comma 3 17 7" xfId="22245"/>
    <cellStyle name="Comma 3 17 8" xfId="40706"/>
    <cellStyle name="Comma 3 18" xfId="801"/>
    <cellStyle name="Comma 3 18 2" xfId="3918"/>
    <cellStyle name="Comma 3 18 2 2" xfId="5531"/>
    <cellStyle name="Comma 3 18 2 2 2" xfId="8616"/>
    <cellStyle name="Comma 3 18 2 2 2 2" xfId="14808"/>
    <cellStyle name="Comma 3 18 2 2 2 2 2" xfId="33768"/>
    <cellStyle name="Comma 3 18 2 2 2 2 3" xfId="52232"/>
    <cellStyle name="Comma 3 18 2 2 2 3" xfId="20960"/>
    <cellStyle name="Comma 3 18 2 2 2 3 2" xfId="39920"/>
    <cellStyle name="Comma 3 18 2 2 2 3 3" xfId="58384"/>
    <cellStyle name="Comma 3 18 2 2 2 4" xfId="27615"/>
    <cellStyle name="Comma 3 18 2 2 2 5" xfId="46079"/>
    <cellStyle name="Comma 3 18 2 2 3" xfId="11742"/>
    <cellStyle name="Comma 3 18 2 2 3 2" xfId="30702"/>
    <cellStyle name="Comma 3 18 2 2 3 3" xfId="49166"/>
    <cellStyle name="Comma 3 18 2 2 4" xfId="17894"/>
    <cellStyle name="Comma 3 18 2 2 4 2" xfId="36854"/>
    <cellStyle name="Comma 3 18 2 2 4 3" xfId="55318"/>
    <cellStyle name="Comma 3 18 2 2 5" xfId="24549"/>
    <cellStyle name="Comma 3 18 2 2 6" xfId="43013"/>
    <cellStyle name="Comma 3 18 2 3" xfId="7081"/>
    <cellStyle name="Comma 3 18 2 3 2" xfId="13274"/>
    <cellStyle name="Comma 3 18 2 3 2 2" xfId="32234"/>
    <cellStyle name="Comma 3 18 2 3 2 3" xfId="50698"/>
    <cellStyle name="Comma 3 18 2 3 3" xfId="19426"/>
    <cellStyle name="Comma 3 18 2 3 3 2" xfId="38386"/>
    <cellStyle name="Comma 3 18 2 3 3 3" xfId="56850"/>
    <cellStyle name="Comma 3 18 2 3 4" xfId="26081"/>
    <cellStyle name="Comma 3 18 2 3 5" xfId="44545"/>
    <cellStyle name="Comma 3 18 2 4" xfId="10208"/>
    <cellStyle name="Comma 3 18 2 4 2" xfId="29168"/>
    <cellStyle name="Comma 3 18 2 4 3" xfId="47632"/>
    <cellStyle name="Comma 3 18 2 5" xfId="16360"/>
    <cellStyle name="Comma 3 18 2 5 2" xfId="35320"/>
    <cellStyle name="Comma 3 18 2 5 3" xfId="53784"/>
    <cellStyle name="Comma 3 18 2 6" xfId="23015"/>
    <cellStyle name="Comma 3 18 2 7" xfId="41479"/>
    <cellStyle name="Comma 3 18 3" xfId="4746"/>
    <cellStyle name="Comma 3 18 3 2" xfId="7847"/>
    <cellStyle name="Comma 3 18 3 2 2" xfId="14039"/>
    <cellStyle name="Comma 3 18 3 2 2 2" xfId="32999"/>
    <cellStyle name="Comma 3 18 3 2 2 3" xfId="51463"/>
    <cellStyle name="Comma 3 18 3 2 3" xfId="20191"/>
    <cellStyle name="Comma 3 18 3 2 3 2" xfId="39151"/>
    <cellStyle name="Comma 3 18 3 2 3 3" xfId="57615"/>
    <cellStyle name="Comma 3 18 3 2 4" xfId="26846"/>
    <cellStyle name="Comma 3 18 3 2 5" xfId="45310"/>
    <cellStyle name="Comma 3 18 3 3" xfId="10973"/>
    <cellStyle name="Comma 3 18 3 3 2" xfId="29933"/>
    <cellStyle name="Comma 3 18 3 3 3" xfId="48397"/>
    <cellStyle name="Comma 3 18 3 4" xfId="17125"/>
    <cellStyle name="Comma 3 18 3 4 2" xfId="36085"/>
    <cellStyle name="Comma 3 18 3 4 3" xfId="54549"/>
    <cellStyle name="Comma 3 18 3 5" xfId="23780"/>
    <cellStyle name="Comma 3 18 3 6" xfId="42244"/>
    <cellStyle name="Comma 3 18 4" xfId="6312"/>
    <cellStyle name="Comma 3 18 4 2" xfId="12505"/>
    <cellStyle name="Comma 3 18 4 2 2" xfId="31465"/>
    <cellStyle name="Comma 3 18 4 2 3" xfId="49929"/>
    <cellStyle name="Comma 3 18 4 3" xfId="18657"/>
    <cellStyle name="Comma 3 18 4 3 2" xfId="37617"/>
    <cellStyle name="Comma 3 18 4 3 3" xfId="56081"/>
    <cellStyle name="Comma 3 18 4 4" xfId="25312"/>
    <cellStyle name="Comma 3 18 4 5" xfId="43776"/>
    <cellStyle name="Comma 3 18 5" xfId="9439"/>
    <cellStyle name="Comma 3 18 5 2" xfId="28399"/>
    <cellStyle name="Comma 3 18 5 3" xfId="46863"/>
    <cellStyle name="Comma 3 18 6" xfId="15591"/>
    <cellStyle name="Comma 3 18 6 2" xfId="34551"/>
    <cellStyle name="Comma 3 18 6 3" xfId="53015"/>
    <cellStyle name="Comma 3 18 7" xfId="22246"/>
    <cellStyle name="Comma 3 18 8" xfId="40707"/>
    <cellStyle name="Comma 3 19" xfId="802"/>
    <cellStyle name="Comma 3 19 2" xfId="3919"/>
    <cellStyle name="Comma 3 19 2 2" xfId="5532"/>
    <cellStyle name="Comma 3 19 2 2 2" xfId="8617"/>
    <cellStyle name="Comma 3 19 2 2 2 2" xfId="14809"/>
    <cellStyle name="Comma 3 19 2 2 2 2 2" xfId="33769"/>
    <cellStyle name="Comma 3 19 2 2 2 2 3" xfId="52233"/>
    <cellStyle name="Comma 3 19 2 2 2 3" xfId="20961"/>
    <cellStyle name="Comma 3 19 2 2 2 3 2" xfId="39921"/>
    <cellStyle name="Comma 3 19 2 2 2 3 3" xfId="58385"/>
    <cellStyle name="Comma 3 19 2 2 2 4" xfId="27616"/>
    <cellStyle name="Comma 3 19 2 2 2 5" xfId="46080"/>
    <cellStyle name="Comma 3 19 2 2 3" xfId="11743"/>
    <cellStyle name="Comma 3 19 2 2 3 2" xfId="30703"/>
    <cellStyle name="Comma 3 19 2 2 3 3" xfId="49167"/>
    <cellStyle name="Comma 3 19 2 2 4" xfId="17895"/>
    <cellStyle name="Comma 3 19 2 2 4 2" xfId="36855"/>
    <cellStyle name="Comma 3 19 2 2 4 3" xfId="55319"/>
    <cellStyle name="Comma 3 19 2 2 5" xfId="24550"/>
    <cellStyle name="Comma 3 19 2 2 6" xfId="43014"/>
    <cellStyle name="Comma 3 19 2 3" xfId="7082"/>
    <cellStyle name="Comma 3 19 2 3 2" xfId="13275"/>
    <cellStyle name="Comma 3 19 2 3 2 2" xfId="32235"/>
    <cellStyle name="Comma 3 19 2 3 2 3" xfId="50699"/>
    <cellStyle name="Comma 3 19 2 3 3" xfId="19427"/>
    <cellStyle name="Comma 3 19 2 3 3 2" xfId="38387"/>
    <cellStyle name="Comma 3 19 2 3 3 3" xfId="56851"/>
    <cellStyle name="Comma 3 19 2 3 4" xfId="26082"/>
    <cellStyle name="Comma 3 19 2 3 5" xfId="44546"/>
    <cellStyle name="Comma 3 19 2 4" xfId="10209"/>
    <cellStyle name="Comma 3 19 2 4 2" xfId="29169"/>
    <cellStyle name="Comma 3 19 2 4 3" xfId="47633"/>
    <cellStyle name="Comma 3 19 2 5" xfId="16361"/>
    <cellStyle name="Comma 3 19 2 5 2" xfId="35321"/>
    <cellStyle name="Comma 3 19 2 5 3" xfId="53785"/>
    <cellStyle name="Comma 3 19 2 6" xfId="23016"/>
    <cellStyle name="Comma 3 19 2 7" xfId="41480"/>
    <cellStyle name="Comma 3 19 3" xfId="4747"/>
    <cellStyle name="Comma 3 19 3 2" xfId="7848"/>
    <cellStyle name="Comma 3 19 3 2 2" xfId="14040"/>
    <cellStyle name="Comma 3 19 3 2 2 2" xfId="33000"/>
    <cellStyle name="Comma 3 19 3 2 2 3" xfId="51464"/>
    <cellStyle name="Comma 3 19 3 2 3" xfId="20192"/>
    <cellStyle name="Comma 3 19 3 2 3 2" xfId="39152"/>
    <cellStyle name="Comma 3 19 3 2 3 3" xfId="57616"/>
    <cellStyle name="Comma 3 19 3 2 4" xfId="26847"/>
    <cellStyle name="Comma 3 19 3 2 5" xfId="45311"/>
    <cellStyle name="Comma 3 19 3 3" xfId="10974"/>
    <cellStyle name="Comma 3 19 3 3 2" xfId="29934"/>
    <cellStyle name="Comma 3 19 3 3 3" xfId="48398"/>
    <cellStyle name="Comma 3 19 3 4" xfId="17126"/>
    <cellStyle name="Comma 3 19 3 4 2" xfId="36086"/>
    <cellStyle name="Comma 3 19 3 4 3" xfId="54550"/>
    <cellStyle name="Comma 3 19 3 5" xfId="23781"/>
    <cellStyle name="Comma 3 19 3 6" xfId="42245"/>
    <cellStyle name="Comma 3 19 4" xfId="6313"/>
    <cellStyle name="Comma 3 19 4 2" xfId="12506"/>
    <cellStyle name="Comma 3 19 4 2 2" xfId="31466"/>
    <cellStyle name="Comma 3 19 4 2 3" xfId="49930"/>
    <cellStyle name="Comma 3 19 4 3" xfId="18658"/>
    <cellStyle name="Comma 3 19 4 3 2" xfId="37618"/>
    <cellStyle name="Comma 3 19 4 3 3" xfId="56082"/>
    <cellStyle name="Comma 3 19 4 4" xfId="25313"/>
    <cellStyle name="Comma 3 19 4 5" xfId="43777"/>
    <cellStyle name="Comma 3 19 5" xfId="9440"/>
    <cellStyle name="Comma 3 19 5 2" xfId="28400"/>
    <cellStyle name="Comma 3 19 5 3" xfId="46864"/>
    <cellStyle name="Comma 3 19 6" xfId="15592"/>
    <cellStyle name="Comma 3 19 6 2" xfId="34552"/>
    <cellStyle name="Comma 3 19 6 3" xfId="53016"/>
    <cellStyle name="Comma 3 19 7" xfId="22247"/>
    <cellStyle name="Comma 3 19 8" xfId="40708"/>
    <cellStyle name="Comma 3 2" xfId="17"/>
    <cellStyle name="Comma 3 2 2" xfId="804"/>
    <cellStyle name="Comma 3 2 2 2" xfId="3920"/>
    <cellStyle name="Comma 3 2 2 2 2" xfId="5533"/>
    <cellStyle name="Comma 3 2 2 2 2 2" xfId="8618"/>
    <cellStyle name="Comma 3 2 2 2 2 2 2" xfId="14810"/>
    <cellStyle name="Comma 3 2 2 2 2 2 2 2" xfId="33770"/>
    <cellStyle name="Comma 3 2 2 2 2 2 2 3" xfId="52234"/>
    <cellStyle name="Comma 3 2 2 2 2 2 3" xfId="20962"/>
    <cellStyle name="Comma 3 2 2 2 2 2 3 2" xfId="39922"/>
    <cellStyle name="Comma 3 2 2 2 2 2 3 3" xfId="58386"/>
    <cellStyle name="Comma 3 2 2 2 2 2 4" xfId="27617"/>
    <cellStyle name="Comma 3 2 2 2 2 2 5" xfId="46081"/>
    <cellStyle name="Comma 3 2 2 2 2 3" xfId="11744"/>
    <cellStyle name="Comma 3 2 2 2 2 3 2" xfId="30704"/>
    <cellStyle name="Comma 3 2 2 2 2 3 3" xfId="49168"/>
    <cellStyle name="Comma 3 2 2 2 2 4" xfId="17896"/>
    <cellStyle name="Comma 3 2 2 2 2 4 2" xfId="36856"/>
    <cellStyle name="Comma 3 2 2 2 2 4 3" xfId="55320"/>
    <cellStyle name="Comma 3 2 2 2 2 5" xfId="24551"/>
    <cellStyle name="Comma 3 2 2 2 2 6" xfId="43015"/>
    <cellStyle name="Comma 3 2 2 2 3" xfId="7083"/>
    <cellStyle name="Comma 3 2 2 2 3 2" xfId="13276"/>
    <cellStyle name="Comma 3 2 2 2 3 2 2" xfId="32236"/>
    <cellStyle name="Comma 3 2 2 2 3 2 3" xfId="50700"/>
    <cellStyle name="Comma 3 2 2 2 3 3" xfId="19428"/>
    <cellStyle name="Comma 3 2 2 2 3 3 2" xfId="38388"/>
    <cellStyle name="Comma 3 2 2 2 3 3 3" xfId="56852"/>
    <cellStyle name="Comma 3 2 2 2 3 4" xfId="26083"/>
    <cellStyle name="Comma 3 2 2 2 3 5" xfId="44547"/>
    <cellStyle name="Comma 3 2 2 2 4" xfId="10210"/>
    <cellStyle name="Comma 3 2 2 2 4 2" xfId="29170"/>
    <cellStyle name="Comma 3 2 2 2 4 3" xfId="47634"/>
    <cellStyle name="Comma 3 2 2 2 5" xfId="16362"/>
    <cellStyle name="Comma 3 2 2 2 5 2" xfId="35322"/>
    <cellStyle name="Comma 3 2 2 2 5 3" xfId="53786"/>
    <cellStyle name="Comma 3 2 2 2 6" xfId="23017"/>
    <cellStyle name="Comma 3 2 2 2 7" xfId="41481"/>
    <cellStyle name="Comma 3 2 2 3" xfId="4748"/>
    <cellStyle name="Comma 3 2 2 3 2" xfId="7849"/>
    <cellStyle name="Comma 3 2 2 3 2 2" xfId="14041"/>
    <cellStyle name="Comma 3 2 2 3 2 2 2" xfId="33001"/>
    <cellStyle name="Comma 3 2 2 3 2 2 3" xfId="51465"/>
    <cellStyle name="Comma 3 2 2 3 2 3" xfId="20193"/>
    <cellStyle name="Comma 3 2 2 3 2 3 2" xfId="39153"/>
    <cellStyle name="Comma 3 2 2 3 2 3 3" xfId="57617"/>
    <cellStyle name="Comma 3 2 2 3 2 4" xfId="26848"/>
    <cellStyle name="Comma 3 2 2 3 2 5" xfId="45312"/>
    <cellStyle name="Comma 3 2 2 3 3" xfId="10975"/>
    <cellStyle name="Comma 3 2 2 3 3 2" xfId="29935"/>
    <cellStyle name="Comma 3 2 2 3 3 3" xfId="48399"/>
    <cellStyle name="Comma 3 2 2 3 4" xfId="17127"/>
    <cellStyle name="Comma 3 2 2 3 4 2" xfId="36087"/>
    <cellStyle name="Comma 3 2 2 3 4 3" xfId="54551"/>
    <cellStyle name="Comma 3 2 2 3 5" xfId="23782"/>
    <cellStyle name="Comma 3 2 2 3 6" xfId="42246"/>
    <cellStyle name="Comma 3 2 2 4" xfId="6314"/>
    <cellStyle name="Comma 3 2 2 4 2" xfId="12507"/>
    <cellStyle name="Comma 3 2 2 4 2 2" xfId="31467"/>
    <cellStyle name="Comma 3 2 2 4 2 3" xfId="49931"/>
    <cellStyle name="Comma 3 2 2 4 3" xfId="18659"/>
    <cellStyle name="Comma 3 2 2 4 3 2" xfId="37619"/>
    <cellStyle name="Comma 3 2 2 4 3 3" xfId="56083"/>
    <cellStyle name="Comma 3 2 2 4 4" xfId="25314"/>
    <cellStyle name="Comma 3 2 2 4 5" xfId="43778"/>
    <cellStyle name="Comma 3 2 2 5" xfId="9441"/>
    <cellStyle name="Comma 3 2 2 5 2" xfId="28401"/>
    <cellStyle name="Comma 3 2 2 5 3" xfId="46865"/>
    <cellStyle name="Comma 3 2 2 6" xfId="15593"/>
    <cellStyle name="Comma 3 2 2 6 2" xfId="34553"/>
    <cellStyle name="Comma 3 2 2 6 3" xfId="53017"/>
    <cellStyle name="Comma 3 2 2 7" xfId="22248"/>
    <cellStyle name="Comma 3 2 2 8" xfId="40709"/>
    <cellStyle name="Comma 3 2 3" xfId="805"/>
    <cellStyle name="Comma 3 2 3 2" xfId="3921"/>
    <cellStyle name="Comma 3 2 3 2 2" xfId="5534"/>
    <cellStyle name="Comma 3 2 3 2 2 2" xfId="8619"/>
    <cellStyle name="Comma 3 2 3 2 2 2 2" xfId="14811"/>
    <cellStyle name="Comma 3 2 3 2 2 2 2 2" xfId="33771"/>
    <cellStyle name="Comma 3 2 3 2 2 2 2 3" xfId="52235"/>
    <cellStyle name="Comma 3 2 3 2 2 2 3" xfId="20963"/>
    <cellStyle name="Comma 3 2 3 2 2 2 3 2" xfId="39923"/>
    <cellStyle name="Comma 3 2 3 2 2 2 3 3" xfId="58387"/>
    <cellStyle name="Comma 3 2 3 2 2 2 4" xfId="27618"/>
    <cellStyle name="Comma 3 2 3 2 2 2 5" xfId="46082"/>
    <cellStyle name="Comma 3 2 3 2 2 3" xfId="11745"/>
    <cellStyle name="Comma 3 2 3 2 2 3 2" xfId="30705"/>
    <cellStyle name="Comma 3 2 3 2 2 3 3" xfId="49169"/>
    <cellStyle name="Comma 3 2 3 2 2 4" xfId="17897"/>
    <cellStyle name="Comma 3 2 3 2 2 4 2" xfId="36857"/>
    <cellStyle name="Comma 3 2 3 2 2 4 3" xfId="55321"/>
    <cellStyle name="Comma 3 2 3 2 2 5" xfId="24552"/>
    <cellStyle name="Comma 3 2 3 2 2 6" xfId="43016"/>
    <cellStyle name="Comma 3 2 3 2 3" xfId="7084"/>
    <cellStyle name="Comma 3 2 3 2 3 2" xfId="13277"/>
    <cellStyle name="Comma 3 2 3 2 3 2 2" xfId="32237"/>
    <cellStyle name="Comma 3 2 3 2 3 2 3" xfId="50701"/>
    <cellStyle name="Comma 3 2 3 2 3 3" xfId="19429"/>
    <cellStyle name="Comma 3 2 3 2 3 3 2" xfId="38389"/>
    <cellStyle name="Comma 3 2 3 2 3 3 3" xfId="56853"/>
    <cellStyle name="Comma 3 2 3 2 3 4" xfId="26084"/>
    <cellStyle name="Comma 3 2 3 2 3 5" xfId="44548"/>
    <cellStyle name="Comma 3 2 3 2 4" xfId="10211"/>
    <cellStyle name="Comma 3 2 3 2 4 2" xfId="29171"/>
    <cellStyle name="Comma 3 2 3 2 4 3" xfId="47635"/>
    <cellStyle name="Comma 3 2 3 2 5" xfId="16363"/>
    <cellStyle name="Comma 3 2 3 2 5 2" xfId="35323"/>
    <cellStyle name="Comma 3 2 3 2 5 3" xfId="53787"/>
    <cellStyle name="Comma 3 2 3 2 6" xfId="23018"/>
    <cellStyle name="Comma 3 2 3 2 7" xfId="41482"/>
    <cellStyle name="Comma 3 2 3 3" xfId="4749"/>
    <cellStyle name="Comma 3 2 3 3 2" xfId="7850"/>
    <cellStyle name="Comma 3 2 3 3 2 2" xfId="14042"/>
    <cellStyle name="Comma 3 2 3 3 2 2 2" xfId="33002"/>
    <cellStyle name="Comma 3 2 3 3 2 2 3" xfId="51466"/>
    <cellStyle name="Comma 3 2 3 3 2 3" xfId="20194"/>
    <cellStyle name="Comma 3 2 3 3 2 3 2" xfId="39154"/>
    <cellStyle name="Comma 3 2 3 3 2 3 3" xfId="57618"/>
    <cellStyle name="Comma 3 2 3 3 2 4" xfId="26849"/>
    <cellStyle name="Comma 3 2 3 3 2 5" xfId="45313"/>
    <cellStyle name="Comma 3 2 3 3 3" xfId="10976"/>
    <cellStyle name="Comma 3 2 3 3 3 2" xfId="29936"/>
    <cellStyle name="Comma 3 2 3 3 3 3" xfId="48400"/>
    <cellStyle name="Comma 3 2 3 3 4" xfId="17128"/>
    <cellStyle name="Comma 3 2 3 3 4 2" xfId="36088"/>
    <cellStyle name="Comma 3 2 3 3 4 3" xfId="54552"/>
    <cellStyle name="Comma 3 2 3 3 5" xfId="23783"/>
    <cellStyle name="Comma 3 2 3 3 6" xfId="42247"/>
    <cellStyle name="Comma 3 2 3 4" xfId="6315"/>
    <cellStyle name="Comma 3 2 3 4 2" xfId="12508"/>
    <cellStyle name="Comma 3 2 3 4 2 2" xfId="31468"/>
    <cellStyle name="Comma 3 2 3 4 2 3" xfId="49932"/>
    <cellStyle name="Comma 3 2 3 4 3" xfId="18660"/>
    <cellStyle name="Comma 3 2 3 4 3 2" xfId="37620"/>
    <cellStyle name="Comma 3 2 3 4 3 3" xfId="56084"/>
    <cellStyle name="Comma 3 2 3 4 4" xfId="25315"/>
    <cellStyle name="Comma 3 2 3 4 5" xfId="43779"/>
    <cellStyle name="Comma 3 2 3 5" xfId="9442"/>
    <cellStyle name="Comma 3 2 3 5 2" xfId="28402"/>
    <cellStyle name="Comma 3 2 3 5 3" xfId="46866"/>
    <cellStyle name="Comma 3 2 3 6" xfId="15594"/>
    <cellStyle name="Comma 3 2 3 6 2" xfId="34554"/>
    <cellStyle name="Comma 3 2 3 6 3" xfId="53018"/>
    <cellStyle name="Comma 3 2 3 7" xfId="22249"/>
    <cellStyle name="Comma 3 2 3 8" xfId="40710"/>
    <cellStyle name="Comma 3 2 4" xfId="806"/>
    <cellStyle name="Comma 3 2 4 2" xfId="3922"/>
    <cellStyle name="Comma 3 2 4 2 2" xfId="5535"/>
    <cellStyle name="Comma 3 2 4 2 2 2" xfId="8620"/>
    <cellStyle name="Comma 3 2 4 2 2 2 2" xfId="14812"/>
    <cellStyle name="Comma 3 2 4 2 2 2 2 2" xfId="33772"/>
    <cellStyle name="Comma 3 2 4 2 2 2 2 3" xfId="52236"/>
    <cellStyle name="Comma 3 2 4 2 2 2 3" xfId="20964"/>
    <cellStyle name="Comma 3 2 4 2 2 2 3 2" xfId="39924"/>
    <cellStyle name="Comma 3 2 4 2 2 2 3 3" xfId="58388"/>
    <cellStyle name="Comma 3 2 4 2 2 2 4" xfId="27619"/>
    <cellStyle name="Comma 3 2 4 2 2 2 5" xfId="46083"/>
    <cellStyle name="Comma 3 2 4 2 2 3" xfId="11746"/>
    <cellStyle name="Comma 3 2 4 2 2 3 2" xfId="30706"/>
    <cellStyle name="Comma 3 2 4 2 2 3 3" xfId="49170"/>
    <cellStyle name="Comma 3 2 4 2 2 4" xfId="17898"/>
    <cellStyle name="Comma 3 2 4 2 2 4 2" xfId="36858"/>
    <cellStyle name="Comma 3 2 4 2 2 4 3" xfId="55322"/>
    <cellStyle name="Comma 3 2 4 2 2 5" xfId="24553"/>
    <cellStyle name="Comma 3 2 4 2 2 6" xfId="43017"/>
    <cellStyle name="Comma 3 2 4 2 3" xfId="7085"/>
    <cellStyle name="Comma 3 2 4 2 3 2" xfId="13278"/>
    <cellStyle name="Comma 3 2 4 2 3 2 2" xfId="32238"/>
    <cellStyle name="Comma 3 2 4 2 3 2 3" xfId="50702"/>
    <cellStyle name="Comma 3 2 4 2 3 3" xfId="19430"/>
    <cellStyle name="Comma 3 2 4 2 3 3 2" xfId="38390"/>
    <cellStyle name="Comma 3 2 4 2 3 3 3" xfId="56854"/>
    <cellStyle name="Comma 3 2 4 2 3 4" xfId="26085"/>
    <cellStyle name="Comma 3 2 4 2 3 5" xfId="44549"/>
    <cellStyle name="Comma 3 2 4 2 4" xfId="10212"/>
    <cellStyle name="Comma 3 2 4 2 4 2" xfId="29172"/>
    <cellStyle name="Comma 3 2 4 2 4 3" xfId="47636"/>
    <cellStyle name="Comma 3 2 4 2 5" xfId="16364"/>
    <cellStyle name="Comma 3 2 4 2 5 2" xfId="35324"/>
    <cellStyle name="Comma 3 2 4 2 5 3" xfId="53788"/>
    <cellStyle name="Comma 3 2 4 2 6" xfId="23019"/>
    <cellStyle name="Comma 3 2 4 2 7" xfId="41483"/>
    <cellStyle name="Comma 3 2 4 3" xfId="4750"/>
    <cellStyle name="Comma 3 2 4 3 2" xfId="7851"/>
    <cellStyle name="Comma 3 2 4 3 2 2" xfId="14043"/>
    <cellStyle name="Comma 3 2 4 3 2 2 2" xfId="33003"/>
    <cellStyle name="Comma 3 2 4 3 2 2 3" xfId="51467"/>
    <cellStyle name="Comma 3 2 4 3 2 3" xfId="20195"/>
    <cellStyle name="Comma 3 2 4 3 2 3 2" xfId="39155"/>
    <cellStyle name="Comma 3 2 4 3 2 3 3" xfId="57619"/>
    <cellStyle name="Comma 3 2 4 3 2 4" xfId="26850"/>
    <cellStyle name="Comma 3 2 4 3 2 5" xfId="45314"/>
    <cellStyle name="Comma 3 2 4 3 3" xfId="10977"/>
    <cellStyle name="Comma 3 2 4 3 3 2" xfId="29937"/>
    <cellStyle name="Comma 3 2 4 3 3 3" xfId="48401"/>
    <cellStyle name="Comma 3 2 4 3 4" xfId="17129"/>
    <cellStyle name="Comma 3 2 4 3 4 2" xfId="36089"/>
    <cellStyle name="Comma 3 2 4 3 4 3" xfId="54553"/>
    <cellStyle name="Comma 3 2 4 3 5" xfId="23784"/>
    <cellStyle name="Comma 3 2 4 3 6" xfId="42248"/>
    <cellStyle name="Comma 3 2 4 4" xfId="6316"/>
    <cellStyle name="Comma 3 2 4 4 2" xfId="12509"/>
    <cellStyle name="Comma 3 2 4 4 2 2" xfId="31469"/>
    <cellStyle name="Comma 3 2 4 4 2 3" xfId="49933"/>
    <cellStyle name="Comma 3 2 4 4 3" xfId="18661"/>
    <cellStyle name="Comma 3 2 4 4 3 2" xfId="37621"/>
    <cellStyle name="Comma 3 2 4 4 3 3" xfId="56085"/>
    <cellStyle name="Comma 3 2 4 4 4" xfId="25316"/>
    <cellStyle name="Comma 3 2 4 4 5" xfId="43780"/>
    <cellStyle name="Comma 3 2 4 5" xfId="9443"/>
    <cellStyle name="Comma 3 2 4 5 2" xfId="28403"/>
    <cellStyle name="Comma 3 2 4 5 3" xfId="46867"/>
    <cellStyle name="Comma 3 2 4 6" xfId="15595"/>
    <cellStyle name="Comma 3 2 4 6 2" xfId="34555"/>
    <cellStyle name="Comma 3 2 4 6 3" xfId="53019"/>
    <cellStyle name="Comma 3 2 4 7" xfId="22250"/>
    <cellStyle name="Comma 3 2 4 8" xfId="40711"/>
    <cellStyle name="Comma 3 2 5" xfId="807"/>
    <cellStyle name="Comma 3 2 5 2" xfId="3923"/>
    <cellStyle name="Comma 3 2 5 2 2" xfId="5536"/>
    <cellStyle name="Comma 3 2 5 2 2 2" xfId="8621"/>
    <cellStyle name="Comma 3 2 5 2 2 2 2" xfId="14813"/>
    <cellStyle name="Comma 3 2 5 2 2 2 2 2" xfId="33773"/>
    <cellStyle name="Comma 3 2 5 2 2 2 2 3" xfId="52237"/>
    <cellStyle name="Comma 3 2 5 2 2 2 3" xfId="20965"/>
    <cellStyle name="Comma 3 2 5 2 2 2 3 2" xfId="39925"/>
    <cellStyle name="Comma 3 2 5 2 2 2 3 3" xfId="58389"/>
    <cellStyle name="Comma 3 2 5 2 2 2 4" xfId="27620"/>
    <cellStyle name="Comma 3 2 5 2 2 2 5" xfId="46084"/>
    <cellStyle name="Comma 3 2 5 2 2 3" xfId="11747"/>
    <cellStyle name="Comma 3 2 5 2 2 3 2" xfId="30707"/>
    <cellStyle name="Comma 3 2 5 2 2 3 3" xfId="49171"/>
    <cellStyle name="Comma 3 2 5 2 2 4" xfId="17899"/>
    <cellStyle name="Comma 3 2 5 2 2 4 2" xfId="36859"/>
    <cellStyle name="Comma 3 2 5 2 2 4 3" xfId="55323"/>
    <cellStyle name="Comma 3 2 5 2 2 5" xfId="24554"/>
    <cellStyle name="Comma 3 2 5 2 2 6" xfId="43018"/>
    <cellStyle name="Comma 3 2 5 2 3" xfId="7086"/>
    <cellStyle name="Comma 3 2 5 2 3 2" xfId="13279"/>
    <cellStyle name="Comma 3 2 5 2 3 2 2" xfId="32239"/>
    <cellStyle name="Comma 3 2 5 2 3 2 3" xfId="50703"/>
    <cellStyle name="Comma 3 2 5 2 3 3" xfId="19431"/>
    <cellStyle name="Comma 3 2 5 2 3 3 2" xfId="38391"/>
    <cellStyle name="Comma 3 2 5 2 3 3 3" xfId="56855"/>
    <cellStyle name="Comma 3 2 5 2 3 4" xfId="26086"/>
    <cellStyle name="Comma 3 2 5 2 3 5" xfId="44550"/>
    <cellStyle name="Comma 3 2 5 2 4" xfId="10213"/>
    <cellStyle name="Comma 3 2 5 2 4 2" xfId="29173"/>
    <cellStyle name="Comma 3 2 5 2 4 3" xfId="47637"/>
    <cellStyle name="Comma 3 2 5 2 5" xfId="16365"/>
    <cellStyle name="Comma 3 2 5 2 5 2" xfId="35325"/>
    <cellStyle name="Comma 3 2 5 2 5 3" xfId="53789"/>
    <cellStyle name="Comma 3 2 5 2 6" xfId="23020"/>
    <cellStyle name="Comma 3 2 5 2 7" xfId="41484"/>
    <cellStyle name="Comma 3 2 5 3" xfId="4751"/>
    <cellStyle name="Comma 3 2 5 3 2" xfId="7852"/>
    <cellStyle name="Comma 3 2 5 3 2 2" xfId="14044"/>
    <cellStyle name="Comma 3 2 5 3 2 2 2" xfId="33004"/>
    <cellStyle name="Comma 3 2 5 3 2 2 3" xfId="51468"/>
    <cellStyle name="Comma 3 2 5 3 2 3" xfId="20196"/>
    <cellStyle name="Comma 3 2 5 3 2 3 2" xfId="39156"/>
    <cellStyle name="Comma 3 2 5 3 2 3 3" xfId="57620"/>
    <cellStyle name="Comma 3 2 5 3 2 4" xfId="26851"/>
    <cellStyle name="Comma 3 2 5 3 2 5" xfId="45315"/>
    <cellStyle name="Comma 3 2 5 3 3" xfId="10978"/>
    <cellStyle name="Comma 3 2 5 3 3 2" xfId="29938"/>
    <cellStyle name="Comma 3 2 5 3 3 3" xfId="48402"/>
    <cellStyle name="Comma 3 2 5 3 4" xfId="17130"/>
    <cellStyle name="Comma 3 2 5 3 4 2" xfId="36090"/>
    <cellStyle name="Comma 3 2 5 3 4 3" xfId="54554"/>
    <cellStyle name="Comma 3 2 5 3 5" xfId="23785"/>
    <cellStyle name="Comma 3 2 5 3 6" xfId="42249"/>
    <cellStyle name="Comma 3 2 5 4" xfId="6317"/>
    <cellStyle name="Comma 3 2 5 4 2" xfId="12510"/>
    <cellStyle name="Comma 3 2 5 4 2 2" xfId="31470"/>
    <cellStyle name="Comma 3 2 5 4 2 3" xfId="49934"/>
    <cellStyle name="Comma 3 2 5 4 3" xfId="18662"/>
    <cellStyle name="Comma 3 2 5 4 3 2" xfId="37622"/>
    <cellStyle name="Comma 3 2 5 4 3 3" xfId="56086"/>
    <cellStyle name="Comma 3 2 5 4 4" xfId="25317"/>
    <cellStyle name="Comma 3 2 5 4 5" xfId="43781"/>
    <cellStyle name="Comma 3 2 5 5" xfId="9444"/>
    <cellStyle name="Comma 3 2 5 5 2" xfId="28404"/>
    <cellStyle name="Comma 3 2 5 5 3" xfId="46868"/>
    <cellStyle name="Comma 3 2 5 6" xfId="15596"/>
    <cellStyle name="Comma 3 2 5 6 2" xfId="34556"/>
    <cellStyle name="Comma 3 2 5 6 3" xfId="53020"/>
    <cellStyle name="Comma 3 2 5 7" xfId="22251"/>
    <cellStyle name="Comma 3 2 5 8" xfId="40712"/>
    <cellStyle name="Comma 3 2 6" xfId="808"/>
    <cellStyle name="Comma 3 2 7" xfId="809"/>
    <cellStyle name="Comma 3 2 7 2" xfId="810"/>
    <cellStyle name="Comma 3 2 7 3" xfId="811"/>
    <cellStyle name="Comma 3 2 7 4" xfId="812"/>
    <cellStyle name="Comma 3 2 8" xfId="803"/>
    <cellStyle name="Comma 3 20" xfId="813"/>
    <cellStyle name="Comma 3 20 2" xfId="3924"/>
    <cellStyle name="Comma 3 20 2 2" xfId="5537"/>
    <cellStyle name="Comma 3 20 2 2 2" xfId="8622"/>
    <cellStyle name="Comma 3 20 2 2 2 2" xfId="14814"/>
    <cellStyle name="Comma 3 20 2 2 2 2 2" xfId="33774"/>
    <cellStyle name="Comma 3 20 2 2 2 2 3" xfId="52238"/>
    <cellStyle name="Comma 3 20 2 2 2 3" xfId="20966"/>
    <cellStyle name="Comma 3 20 2 2 2 3 2" xfId="39926"/>
    <cellStyle name="Comma 3 20 2 2 2 3 3" xfId="58390"/>
    <cellStyle name="Comma 3 20 2 2 2 4" xfId="27621"/>
    <cellStyle name="Comma 3 20 2 2 2 5" xfId="46085"/>
    <cellStyle name="Comma 3 20 2 2 3" xfId="11748"/>
    <cellStyle name="Comma 3 20 2 2 3 2" xfId="30708"/>
    <cellStyle name="Comma 3 20 2 2 3 3" xfId="49172"/>
    <cellStyle name="Comma 3 20 2 2 4" xfId="17900"/>
    <cellStyle name="Comma 3 20 2 2 4 2" xfId="36860"/>
    <cellStyle name="Comma 3 20 2 2 4 3" xfId="55324"/>
    <cellStyle name="Comma 3 20 2 2 5" xfId="24555"/>
    <cellStyle name="Comma 3 20 2 2 6" xfId="43019"/>
    <cellStyle name="Comma 3 20 2 3" xfId="7087"/>
    <cellStyle name="Comma 3 20 2 3 2" xfId="13280"/>
    <cellStyle name="Comma 3 20 2 3 2 2" xfId="32240"/>
    <cellStyle name="Comma 3 20 2 3 2 3" xfId="50704"/>
    <cellStyle name="Comma 3 20 2 3 3" xfId="19432"/>
    <cellStyle name="Comma 3 20 2 3 3 2" xfId="38392"/>
    <cellStyle name="Comma 3 20 2 3 3 3" xfId="56856"/>
    <cellStyle name="Comma 3 20 2 3 4" xfId="26087"/>
    <cellStyle name="Comma 3 20 2 3 5" xfId="44551"/>
    <cellStyle name="Comma 3 20 2 4" xfId="10214"/>
    <cellStyle name="Comma 3 20 2 4 2" xfId="29174"/>
    <cellStyle name="Comma 3 20 2 4 3" xfId="47638"/>
    <cellStyle name="Comma 3 20 2 5" xfId="16366"/>
    <cellStyle name="Comma 3 20 2 5 2" xfId="35326"/>
    <cellStyle name="Comma 3 20 2 5 3" xfId="53790"/>
    <cellStyle name="Comma 3 20 2 6" xfId="23021"/>
    <cellStyle name="Comma 3 20 2 7" xfId="41485"/>
    <cellStyle name="Comma 3 20 3" xfId="4752"/>
    <cellStyle name="Comma 3 20 3 2" xfId="7853"/>
    <cellStyle name="Comma 3 20 3 2 2" xfId="14045"/>
    <cellStyle name="Comma 3 20 3 2 2 2" xfId="33005"/>
    <cellStyle name="Comma 3 20 3 2 2 3" xfId="51469"/>
    <cellStyle name="Comma 3 20 3 2 3" xfId="20197"/>
    <cellStyle name="Comma 3 20 3 2 3 2" xfId="39157"/>
    <cellStyle name="Comma 3 20 3 2 3 3" xfId="57621"/>
    <cellStyle name="Comma 3 20 3 2 4" xfId="26852"/>
    <cellStyle name="Comma 3 20 3 2 5" xfId="45316"/>
    <cellStyle name="Comma 3 20 3 3" xfId="10979"/>
    <cellStyle name="Comma 3 20 3 3 2" xfId="29939"/>
    <cellStyle name="Comma 3 20 3 3 3" xfId="48403"/>
    <cellStyle name="Comma 3 20 3 4" xfId="17131"/>
    <cellStyle name="Comma 3 20 3 4 2" xfId="36091"/>
    <cellStyle name="Comma 3 20 3 4 3" xfId="54555"/>
    <cellStyle name="Comma 3 20 3 5" xfId="23786"/>
    <cellStyle name="Comma 3 20 3 6" xfId="42250"/>
    <cellStyle name="Comma 3 20 4" xfId="6318"/>
    <cellStyle name="Comma 3 20 4 2" xfId="12511"/>
    <cellStyle name="Comma 3 20 4 2 2" xfId="31471"/>
    <cellStyle name="Comma 3 20 4 2 3" xfId="49935"/>
    <cellStyle name="Comma 3 20 4 3" xfId="18663"/>
    <cellStyle name="Comma 3 20 4 3 2" xfId="37623"/>
    <cellStyle name="Comma 3 20 4 3 3" xfId="56087"/>
    <cellStyle name="Comma 3 20 4 4" xfId="25318"/>
    <cellStyle name="Comma 3 20 4 5" xfId="43782"/>
    <cellStyle name="Comma 3 20 5" xfId="9445"/>
    <cellStyle name="Comma 3 20 5 2" xfId="28405"/>
    <cellStyle name="Comma 3 20 5 3" xfId="46869"/>
    <cellStyle name="Comma 3 20 6" xfId="15597"/>
    <cellStyle name="Comma 3 20 6 2" xfId="34557"/>
    <cellStyle name="Comma 3 20 6 3" xfId="53021"/>
    <cellStyle name="Comma 3 20 7" xfId="22252"/>
    <cellStyle name="Comma 3 20 8" xfId="40713"/>
    <cellStyle name="Comma 3 21" xfId="814"/>
    <cellStyle name="Comma 3 21 2" xfId="3925"/>
    <cellStyle name="Comma 3 21 2 2" xfId="5538"/>
    <cellStyle name="Comma 3 21 2 2 2" xfId="8623"/>
    <cellStyle name="Comma 3 21 2 2 2 2" xfId="14815"/>
    <cellStyle name="Comma 3 21 2 2 2 2 2" xfId="33775"/>
    <cellStyle name="Comma 3 21 2 2 2 2 3" xfId="52239"/>
    <cellStyle name="Comma 3 21 2 2 2 3" xfId="20967"/>
    <cellStyle name="Comma 3 21 2 2 2 3 2" xfId="39927"/>
    <cellStyle name="Comma 3 21 2 2 2 3 3" xfId="58391"/>
    <cellStyle name="Comma 3 21 2 2 2 4" xfId="27622"/>
    <cellStyle name="Comma 3 21 2 2 2 5" xfId="46086"/>
    <cellStyle name="Comma 3 21 2 2 3" xfId="11749"/>
    <cellStyle name="Comma 3 21 2 2 3 2" xfId="30709"/>
    <cellStyle name="Comma 3 21 2 2 3 3" xfId="49173"/>
    <cellStyle name="Comma 3 21 2 2 4" xfId="17901"/>
    <cellStyle name="Comma 3 21 2 2 4 2" xfId="36861"/>
    <cellStyle name="Comma 3 21 2 2 4 3" xfId="55325"/>
    <cellStyle name="Comma 3 21 2 2 5" xfId="24556"/>
    <cellStyle name="Comma 3 21 2 2 6" xfId="43020"/>
    <cellStyle name="Comma 3 21 2 3" xfId="7088"/>
    <cellStyle name="Comma 3 21 2 3 2" xfId="13281"/>
    <cellStyle name="Comma 3 21 2 3 2 2" xfId="32241"/>
    <cellStyle name="Comma 3 21 2 3 2 3" xfId="50705"/>
    <cellStyle name="Comma 3 21 2 3 3" xfId="19433"/>
    <cellStyle name="Comma 3 21 2 3 3 2" xfId="38393"/>
    <cellStyle name="Comma 3 21 2 3 3 3" xfId="56857"/>
    <cellStyle name="Comma 3 21 2 3 4" xfId="26088"/>
    <cellStyle name="Comma 3 21 2 3 5" xfId="44552"/>
    <cellStyle name="Comma 3 21 2 4" xfId="10215"/>
    <cellStyle name="Comma 3 21 2 4 2" xfId="29175"/>
    <cellStyle name="Comma 3 21 2 4 3" xfId="47639"/>
    <cellStyle name="Comma 3 21 2 5" xfId="16367"/>
    <cellStyle name="Comma 3 21 2 5 2" xfId="35327"/>
    <cellStyle name="Comma 3 21 2 5 3" xfId="53791"/>
    <cellStyle name="Comma 3 21 2 6" xfId="23022"/>
    <cellStyle name="Comma 3 21 2 7" xfId="41486"/>
    <cellStyle name="Comma 3 21 3" xfId="4753"/>
    <cellStyle name="Comma 3 21 3 2" xfId="7854"/>
    <cellStyle name="Comma 3 21 3 2 2" xfId="14046"/>
    <cellStyle name="Comma 3 21 3 2 2 2" xfId="33006"/>
    <cellStyle name="Comma 3 21 3 2 2 3" xfId="51470"/>
    <cellStyle name="Comma 3 21 3 2 3" xfId="20198"/>
    <cellStyle name="Comma 3 21 3 2 3 2" xfId="39158"/>
    <cellStyle name="Comma 3 21 3 2 3 3" xfId="57622"/>
    <cellStyle name="Comma 3 21 3 2 4" xfId="26853"/>
    <cellStyle name="Comma 3 21 3 2 5" xfId="45317"/>
    <cellStyle name="Comma 3 21 3 3" xfId="10980"/>
    <cellStyle name="Comma 3 21 3 3 2" xfId="29940"/>
    <cellStyle name="Comma 3 21 3 3 3" xfId="48404"/>
    <cellStyle name="Comma 3 21 3 4" xfId="17132"/>
    <cellStyle name="Comma 3 21 3 4 2" xfId="36092"/>
    <cellStyle name="Comma 3 21 3 4 3" xfId="54556"/>
    <cellStyle name="Comma 3 21 3 5" xfId="23787"/>
    <cellStyle name="Comma 3 21 3 6" xfId="42251"/>
    <cellStyle name="Comma 3 21 4" xfId="6319"/>
    <cellStyle name="Comma 3 21 4 2" xfId="12512"/>
    <cellStyle name="Comma 3 21 4 2 2" xfId="31472"/>
    <cellStyle name="Comma 3 21 4 2 3" xfId="49936"/>
    <cellStyle name="Comma 3 21 4 3" xfId="18664"/>
    <cellStyle name="Comma 3 21 4 3 2" xfId="37624"/>
    <cellStyle name="Comma 3 21 4 3 3" xfId="56088"/>
    <cellStyle name="Comma 3 21 4 4" xfId="25319"/>
    <cellStyle name="Comma 3 21 4 5" xfId="43783"/>
    <cellStyle name="Comma 3 21 5" xfId="9446"/>
    <cellStyle name="Comma 3 21 5 2" xfId="28406"/>
    <cellStyle name="Comma 3 21 5 3" xfId="46870"/>
    <cellStyle name="Comma 3 21 6" xfId="15598"/>
    <cellStyle name="Comma 3 21 6 2" xfId="34558"/>
    <cellStyle name="Comma 3 21 6 3" xfId="53022"/>
    <cellStyle name="Comma 3 21 7" xfId="22253"/>
    <cellStyle name="Comma 3 21 8" xfId="40714"/>
    <cellStyle name="Comma 3 22" xfId="815"/>
    <cellStyle name="Comma 3 23" xfId="816"/>
    <cellStyle name="Comma 3 3" xfId="817"/>
    <cellStyle name="Comma 3 3 10" xfId="15599"/>
    <cellStyle name="Comma 3 3 10 2" xfId="34559"/>
    <cellStyle name="Comma 3 3 10 3" xfId="53023"/>
    <cellStyle name="Comma 3 3 11" xfId="22254"/>
    <cellStyle name="Comma 3 3 12" xfId="40715"/>
    <cellStyle name="Comma 3 3 2" xfId="818"/>
    <cellStyle name="Comma 3 3 2 2" xfId="3927"/>
    <cellStyle name="Comma 3 3 2 2 2" xfId="5540"/>
    <cellStyle name="Comma 3 3 2 2 2 2" xfId="8625"/>
    <cellStyle name="Comma 3 3 2 2 2 2 2" xfId="14817"/>
    <cellStyle name="Comma 3 3 2 2 2 2 2 2" xfId="33777"/>
    <cellStyle name="Comma 3 3 2 2 2 2 2 3" xfId="52241"/>
    <cellStyle name="Comma 3 3 2 2 2 2 3" xfId="20969"/>
    <cellStyle name="Comma 3 3 2 2 2 2 3 2" xfId="39929"/>
    <cellStyle name="Comma 3 3 2 2 2 2 3 3" xfId="58393"/>
    <cellStyle name="Comma 3 3 2 2 2 2 4" xfId="27624"/>
    <cellStyle name="Comma 3 3 2 2 2 2 5" xfId="46088"/>
    <cellStyle name="Comma 3 3 2 2 2 3" xfId="11751"/>
    <cellStyle name="Comma 3 3 2 2 2 3 2" xfId="30711"/>
    <cellStyle name="Comma 3 3 2 2 2 3 3" xfId="49175"/>
    <cellStyle name="Comma 3 3 2 2 2 4" xfId="17903"/>
    <cellStyle name="Comma 3 3 2 2 2 4 2" xfId="36863"/>
    <cellStyle name="Comma 3 3 2 2 2 4 3" xfId="55327"/>
    <cellStyle name="Comma 3 3 2 2 2 5" xfId="24558"/>
    <cellStyle name="Comma 3 3 2 2 2 6" xfId="43022"/>
    <cellStyle name="Comma 3 3 2 2 3" xfId="7090"/>
    <cellStyle name="Comma 3 3 2 2 3 2" xfId="13283"/>
    <cellStyle name="Comma 3 3 2 2 3 2 2" xfId="32243"/>
    <cellStyle name="Comma 3 3 2 2 3 2 3" xfId="50707"/>
    <cellStyle name="Comma 3 3 2 2 3 3" xfId="19435"/>
    <cellStyle name="Comma 3 3 2 2 3 3 2" xfId="38395"/>
    <cellStyle name="Comma 3 3 2 2 3 3 3" xfId="56859"/>
    <cellStyle name="Comma 3 3 2 2 3 4" xfId="26090"/>
    <cellStyle name="Comma 3 3 2 2 3 5" xfId="44554"/>
    <cellStyle name="Comma 3 3 2 2 4" xfId="10217"/>
    <cellStyle name="Comma 3 3 2 2 4 2" xfId="29177"/>
    <cellStyle name="Comma 3 3 2 2 4 3" xfId="47641"/>
    <cellStyle name="Comma 3 3 2 2 5" xfId="16369"/>
    <cellStyle name="Comma 3 3 2 2 5 2" xfId="35329"/>
    <cellStyle name="Comma 3 3 2 2 5 3" xfId="53793"/>
    <cellStyle name="Comma 3 3 2 2 6" xfId="23024"/>
    <cellStyle name="Comma 3 3 2 2 7" xfId="41488"/>
    <cellStyle name="Comma 3 3 2 3" xfId="4755"/>
    <cellStyle name="Comma 3 3 2 3 2" xfId="7856"/>
    <cellStyle name="Comma 3 3 2 3 2 2" xfId="14048"/>
    <cellStyle name="Comma 3 3 2 3 2 2 2" xfId="33008"/>
    <cellStyle name="Comma 3 3 2 3 2 2 3" xfId="51472"/>
    <cellStyle name="Comma 3 3 2 3 2 3" xfId="20200"/>
    <cellStyle name="Comma 3 3 2 3 2 3 2" xfId="39160"/>
    <cellStyle name="Comma 3 3 2 3 2 3 3" xfId="57624"/>
    <cellStyle name="Comma 3 3 2 3 2 4" xfId="26855"/>
    <cellStyle name="Comma 3 3 2 3 2 5" xfId="45319"/>
    <cellStyle name="Comma 3 3 2 3 3" xfId="10982"/>
    <cellStyle name="Comma 3 3 2 3 3 2" xfId="29942"/>
    <cellStyle name="Comma 3 3 2 3 3 3" xfId="48406"/>
    <cellStyle name="Comma 3 3 2 3 4" xfId="17134"/>
    <cellStyle name="Comma 3 3 2 3 4 2" xfId="36094"/>
    <cellStyle name="Comma 3 3 2 3 4 3" xfId="54558"/>
    <cellStyle name="Comma 3 3 2 3 5" xfId="23789"/>
    <cellStyle name="Comma 3 3 2 3 6" xfId="42253"/>
    <cellStyle name="Comma 3 3 2 4" xfId="6321"/>
    <cellStyle name="Comma 3 3 2 4 2" xfId="12514"/>
    <cellStyle name="Comma 3 3 2 4 2 2" xfId="31474"/>
    <cellStyle name="Comma 3 3 2 4 2 3" xfId="49938"/>
    <cellStyle name="Comma 3 3 2 4 3" xfId="18666"/>
    <cellStyle name="Comma 3 3 2 4 3 2" xfId="37626"/>
    <cellStyle name="Comma 3 3 2 4 3 3" xfId="56090"/>
    <cellStyle name="Comma 3 3 2 4 4" xfId="25321"/>
    <cellStyle name="Comma 3 3 2 4 5" xfId="43785"/>
    <cellStyle name="Comma 3 3 2 5" xfId="9448"/>
    <cellStyle name="Comma 3 3 2 5 2" xfId="28408"/>
    <cellStyle name="Comma 3 3 2 5 3" xfId="46872"/>
    <cellStyle name="Comma 3 3 2 6" xfId="15600"/>
    <cellStyle name="Comma 3 3 2 6 2" xfId="34560"/>
    <cellStyle name="Comma 3 3 2 6 3" xfId="53024"/>
    <cellStyle name="Comma 3 3 2 7" xfId="22255"/>
    <cellStyle name="Comma 3 3 2 8" xfId="40716"/>
    <cellStyle name="Comma 3 3 3" xfId="819"/>
    <cellStyle name="Comma 3 3 3 2" xfId="3928"/>
    <cellStyle name="Comma 3 3 3 2 2" xfId="5541"/>
    <cellStyle name="Comma 3 3 3 2 2 2" xfId="8626"/>
    <cellStyle name="Comma 3 3 3 2 2 2 2" xfId="14818"/>
    <cellStyle name="Comma 3 3 3 2 2 2 2 2" xfId="33778"/>
    <cellStyle name="Comma 3 3 3 2 2 2 2 3" xfId="52242"/>
    <cellStyle name="Comma 3 3 3 2 2 2 3" xfId="20970"/>
    <cellStyle name="Comma 3 3 3 2 2 2 3 2" xfId="39930"/>
    <cellStyle name="Comma 3 3 3 2 2 2 3 3" xfId="58394"/>
    <cellStyle name="Comma 3 3 3 2 2 2 4" xfId="27625"/>
    <cellStyle name="Comma 3 3 3 2 2 2 5" xfId="46089"/>
    <cellStyle name="Comma 3 3 3 2 2 3" xfId="11752"/>
    <cellStyle name="Comma 3 3 3 2 2 3 2" xfId="30712"/>
    <cellStyle name="Comma 3 3 3 2 2 3 3" xfId="49176"/>
    <cellStyle name="Comma 3 3 3 2 2 4" xfId="17904"/>
    <cellStyle name="Comma 3 3 3 2 2 4 2" xfId="36864"/>
    <cellStyle name="Comma 3 3 3 2 2 4 3" xfId="55328"/>
    <cellStyle name="Comma 3 3 3 2 2 5" xfId="24559"/>
    <cellStyle name="Comma 3 3 3 2 2 6" xfId="43023"/>
    <cellStyle name="Comma 3 3 3 2 3" xfId="7091"/>
    <cellStyle name="Comma 3 3 3 2 3 2" xfId="13284"/>
    <cellStyle name="Comma 3 3 3 2 3 2 2" xfId="32244"/>
    <cellStyle name="Comma 3 3 3 2 3 2 3" xfId="50708"/>
    <cellStyle name="Comma 3 3 3 2 3 3" xfId="19436"/>
    <cellStyle name="Comma 3 3 3 2 3 3 2" xfId="38396"/>
    <cellStyle name="Comma 3 3 3 2 3 3 3" xfId="56860"/>
    <cellStyle name="Comma 3 3 3 2 3 4" xfId="26091"/>
    <cellStyle name="Comma 3 3 3 2 3 5" xfId="44555"/>
    <cellStyle name="Comma 3 3 3 2 4" xfId="10218"/>
    <cellStyle name="Comma 3 3 3 2 4 2" xfId="29178"/>
    <cellStyle name="Comma 3 3 3 2 4 3" xfId="47642"/>
    <cellStyle name="Comma 3 3 3 2 5" xfId="16370"/>
    <cellStyle name="Comma 3 3 3 2 5 2" xfId="35330"/>
    <cellStyle name="Comma 3 3 3 2 5 3" xfId="53794"/>
    <cellStyle name="Comma 3 3 3 2 6" xfId="23025"/>
    <cellStyle name="Comma 3 3 3 2 7" xfId="41489"/>
    <cellStyle name="Comma 3 3 3 3" xfId="4756"/>
    <cellStyle name="Comma 3 3 3 3 2" xfId="7857"/>
    <cellStyle name="Comma 3 3 3 3 2 2" xfId="14049"/>
    <cellStyle name="Comma 3 3 3 3 2 2 2" xfId="33009"/>
    <cellStyle name="Comma 3 3 3 3 2 2 3" xfId="51473"/>
    <cellStyle name="Comma 3 3 3 3 2 3" xfId="20201"/>
    <cellStyle name="Comma 3 3 3 3 2 3 2" xfId="39161"/>
    <cellStyle name="Comma 3 3 3 3 2 3 3" xfId="57625"/>
    <cellStyle name="Comma 3 3 3 3 2 4" xfId="26856"/>
    <cellStyle name="Comma 3 3 3 3 2 5" xfId="45320"/>
    <cellStyle name="Comma 3 3 3 3 3" xfId="10983"/>
    <cellStyle name="Comma 3 3 3 3 3 2" xfId="29943"/>
    <cellStyle name="Comma 3 3 3 3 3 3" xfId="48407"/>
    <cellStyle name="Comma 3 3 3 3 4" xfId="17135"/>
    <cellStyle name="Comma 3 3 3 3 4 2" xfId="36095"/>
    <cellStyle name="Comma 3 3 3 3 4 3" xfId="54559"/>
    <cellStyle name="Comma 3 3 3 3 5" xfId="23790"/>
    <cellStyle name="Comma 3 3 3 3 6" xfId="42254"/>
    <cellStyle name="Comma 3 3 3 4" xfId="6322"/>
    <cellStyle name="Comma 3 3 3 4 2" xfId="12515"/>
    <cellStyle name="Comma 3 3 3 4 2 2" xfId="31475"/>
    <cellStyle name="Comma 3 3 3 4 2 3" xfId="49939"/>
    <cellStyle name="Comma 3 3 3 4 3" xfId="18667"/>
    <cellStyle name="Comma 3 3 3 4 3 2" xfId="37627"/>
    <cellStyle name="Comma 3 3 3 4 3 3" xfId="56091"/>
    <cellStyle name="Comma 3 3 3 4 4" xfId="25322"/>
    <cellStyle name="Comma 3 3 3 4 5" xfId="43786"/>
    <cellStyle name="Comma 3 3 3 5" xfId="9449"/>
    <cellStyle name="Comma 3 3 3 5 2" xfId="28409"/>
    <cellStyle name="Comma 3 3 3 5 3" xfId="46873"/>
    <cellStyle name="Comma 3 3 3 6" xfId="15601"/>
    <cellStyle name="Comma 3 3 3 6 2" xfId="34561"/>
    <cellStyle name="Comma 3 3 3 6 3" xfId="53025"/>
    <cellStyle name="Comma 3 3 3 7" xfId="22256"/>
    <cellStyle name="Comma 3 3 3 8" xfId="40717"/>
    <cellStyle name="Comma 3 3 4" xfId="820"/>
    <cellStyle name="Comma 3 3 4 2" xfId="3929"/>
    <cellStyle name="Comma 3 3 4 2 2" xfId="5542"/>
    <cellStyle name="Comma 3 3 4 2 2 2" xfId="8627"/>
    <cellStyle name="Comma 3 3 4 2 2 2 2" xfId="14819"/>
    <cellStyle name="Comma 3 3 4 2 2 2 2 2" xfId="33779"/>
    <cellStyle name="Comma 3 3 4 2 2 2 2 3" xfId="52243"/>
    <cellStyle name="Comma 3 3 4 2 2 2 3" xfId="20971"/>
    <cellStyle name="Comma 3 3 4 2 2 2 3 2" xfId="39931"/>
    <cellStyle name="Comma 3 3 4 2 2 2 3 3" xfId="58395"/>
    <cellStyle name="Comma 3 3 4 2 2 2 4" xfId="27626"/>
    <cellStyle name="Comma 3 3 4 2 2 2 5" xfId="46090"/>
    <cellStyle name="Comma 3 3 4 2 2 3" xfId="11753"/>
    <cellStyle name="Comma 3 3 4 2 2 3 2" xfId="30713"/>
    <cellStyle name="Comma 3 3 4 2 2 3 3" xfId="49177"/>
    <cellStyle name="Comma 3 3 4 2 2 4" xfId="17905"/>
    <cellStyle name="Comma 3 3 4 2 2 4 2" xfId="36865"/>
    <cellStyle name="Comma 3 3 4 2 2 4 3" xfId="55329"/>
    <cellStyle name="Comma 3 3 4 2 2 5" xfId="24560"/>
    <cellStyle name="Comma 3 3 4 2 2 6" xfId="43024"/>
    <cellStyle name="Comma 3 3 4 2 3" xfId="7092"/>
    <cellStyle name="Comma 3 3 4 2 3 2" xfId="13285"/>
    <cellStyle name="Comma 3 3 4 2 3 2 2" xfId="32245"/>
    <cellStyle name="Comma 3 3 4 2 3 2 3" xfId="50709"/>
    <cellStyle name="Comma 3 3 4 2 3 3" xfId="19437"/>
    <cellStyle name="Comma 3 3 4 2 3 3 2" xfId="38397"/>
    <cellStyle name="Comma 3 3 4 2 3 3 3" xfId="56861"/>
    <cellStyle name="Comma 3 3 4 2 3 4" xfId="26092"/>
    <cellStyle name="Comma 3 3 4 2 3 5" xfId="44556"/>
    <cellStyle name="Comma 3 3 4 2 4" xfId="10219"/>
    <cellStyle name="Comma 3 3 4 2 4 2" xfId="29179"/>
    <cellStyle name="Comma 3 3 4 2 4 3" xfId="47643"/>
    <cellStyle name="Comma 3 3 4 2 5" xfId="16371"/>
    <cellStyle name="Comma 3 3 4 2 5 2" xfId="35331"/>
    <cellStyle name="Comma 3 3 4 2 5 3" xfId="53795"/>
    <cellStyle name="Comma 3 3 4 2 6" xfId="23026"/>
    <cellStyle name="Comma 3 3 4 2 7" xfId="41490"/>
    <cellStyle name="Comma 3 3 4 3" xfId="4757"/>
    <cellStyle name="Comma 3 3 4 3 2" xfId="7858"/>
    <cellStyle name="Comma 3 3 4 3 2 2" xfId="14050"/>
    <cellStyle name="Comma 3 3 4 3 2 2 2" xfId="33010"/>
    <cellStyle name="Comma 3 3 4 3 2 2 3" xfId="51474"/>
    <cellStyle name="Comma 3 3 4 3 2 3" xfId="20202"/>
    <cellStyle name="Comma 3 3 4 3 2 3 2" xfId="39162"/>
    <cellStyle name="Comma 3 3 4 3 2 3 3" xfId="57626"/>
    <cellStyle name="Comma 3 3 4 3 2 4" xfId="26857"/>
    <cellStyle name="Comma 3 3 4 3 2 5" xfId="45321"/>
    <cellStyle name="Comma 3 3 4 3 3" xfId="10984"/>
    <cellStyle name="Comma 3 3 4 3 3 2" xfId="29944"/>
    <cellStyle name="Comma 3 3 4 3 3 3" xfId="48408"/>
    <cellStyle name="Comma 3 3 4 3 4" xfId="17136"/>
    <cellStyle name="Comma 3 3 4 3 4 2" xfId="36096"/>
    <cellStyle name="Comma 3 3 4 3 4 3" xfId="54560"/>
    <cellStyle name="Comma 3 3 4 3 5" xfId="23791"/>
    <cellStyle name="Comma 3 3 4 3 6" xfId="42255"/>
    <cellStyle name="Comma 3 3 4 4" xfId="6323"/>
    <cellStyle name="Comma 3 3 4 4 2" xfId="12516"/>
    <cellStyle name="Comma 3 3 4 4 2 2" xfId="31476"/>
    <cellStyle name="Comma 3 3 4 4 2 3" xfId="49940"/>
    <cellStyle name="Comma 3 3 4 4 3" xfId="18668"/>
    <cellStyle name="Comma 3 3 4 4 3 2" xfId="37628"/>
    <cellStyle name="Comma 3 3 4 4 3 3" xfId="56092"/>
    <cellStyle name="Comma 3 3 4 4 4" xfId="25323"/>
    <cellStyle name="Comma 3 3 4 4 5" xfId="43787"/>
    <cellStyle name="Comma 3 3 4 5" xfId="9450"/>
    <cellStyle name="Comma 3 3 4 5 2" xfId="28410"/>
    <cellStyle name="Comma 3 3 4 5 3" xfId="46874"/>
    <cellStyle name="Comma 3 3 4 6" xfId="15602"/>
    <cellStyle name="Comma 3 3 4 6 2" xfId="34562"/>
    <cellStyle name="Comma 3 3 4 6 3" xfId="53026"/>
    <cellStyle name="Comma 3 3 4 7" xfId="22257"/>
    <cellStyle name="Comma 3 3 4 8" xfId="40718"/>
    <cellStyle name="Comma 3 3 5" xfId="821"/>
    <cellStyle name="Comma 3 3 5 2" xfId="3930"/>
    <cellStyle name="Comma 3 3 5 2 2" xfId="5543"/>
    <cellStyle name="Comma 3 3 5 2 2 2" xfId="8628"/>
    <cellStyle name="Comma 3 3 5 2 2 2 2" xfId="14820"/>
    <cellStyle name="Comma 3 3 5 2 2 2 2 2" xfId="33780"/>
    <cellStyle name="Comma 3 3 5 2 2 2 2 3" xfId="52244"/>
    <cellStyle name="Comma 3 3 5 2 2 2 3" xfId="20972"/>
    <cellStyle name="Comma 3 3 5 2 2 2 3 2" xfId="39932"/>
    <cellStyle name="Comma 3 3 5 2 2 2 3 3" xfId="58396"/>
    <cellStyle name="Comma 3 3 5 2 2 2 4" xfId="27627"/>
    <cellStyle name="Comma 3 3 5 2 2 2 5" xfId="46091"/>
    <cellStyle name="Comma 3 3 5 2 2 3" xfId="11754"/>
    <cellStyle name="Comma 3 3 5 2 2 3 2" xfId="30714"/>
    <cellStyle name="Comma 3 3 5 2 2 3 3" xfId="49178"/>
    <cellStyle name="Comma 3 3 5 2 2 4" xfId="17906"/>
    <cellStyle name="Comma 3 3 5 2 2 4 2" xfId="36866"/>
    <cellStyle name="Comma 3 3 5 2 2 4 3" xfId="55330"/>
    <cellStyle name="Comma 3 3 5 2 2 5" xfId="24561"/>
    <cellStyle name="Comma 3 3 5 2 2 6" xfId="43025"/>
    <cellStyle name="Comma 3 3 5 2 3" xfId="7093"/>
    <cellStyle name="Comma 3 3 5 2 3 2" xfId="13286"/>
    <cellStyle name="Comma 3 3 5 2 3 2 2" xfId="32246"/>
    <cellStyle name="Comma 3 3 5 2 3 2 3" xfId="50710"/>
    <cellStyle name="Comma 3 3 5 2 3 3" xfId="19438"/>
    <cellStyle name="Comma 3 3 5 2 3 3 2" xfId="38398"/>
    <cellStyle name="Comma 3 3 5 2 3 3 3" xfId="56862"/>
    <cellStyle name="Comma 3 3 5 2 3 4" xfId="26093"/>
    <cellStyle name="Comma 3 3 5 2 3 5" xfId="44557"/>
    <cellStyle name="Comma 3 3 5 2 4" xfId="10220"/>
    <cellStyle name="Comma 3 3 5 2 4 2" xfId="29180"/>
    <cellStyle name="Comma 3 3 5 2 4 3" xfId="47644"/>
    <cellStyle name="Comma 3 3 5 2 5" xfId="16372"/>
    <cellStyle name="Comma 3 3 5 2 5 2" xfId="35332"/>
    <cellStyle name="Comma 3 3 5 2 5 3" xfId="53796"/>
    <cellStyle name="Comma 3 3 5 2 6" xfId="23027"/>
    <cellStyle name="Comma 3 3 5 2 7" xfId="41491"/>
    <cellStyle name="Comma 3 3 5 3" xfId="4758"/>
    <cellStyle name="Comma 3 3 5 3 2" xfId="7859"/>
    <cellStyle name="Comma 3 3 5 3 2 2" xfId="14051"/>
    <cellStyle name="Comma 3 3 5 3 2 2 2" xfId="33011"/>
    <cellStyle name="Comma 3 3 5 3 2 2 3" xfId="51475"/>
    <cellStyle name="Comma 3 3 5 3 2 3" xfId="20203"/>
    <cellStyle name="Comma 3 3 5 3 2 3 2" xfId="39163"/>
    <cellStyle name="Comma 3 3 5 3 2 3 3" xfId="57627"/>
    <cellStyle name="Comma 3 3 5 3 2 4" xfId="26858"/>
    <cellStyle name="Comma 3 3 5 3 2 5" xfId="45322"/>
    <cellStyle name="Comma 3 3 5 3 3" xfId="10985"/>
    <cellStyle name="Comma 3 3 5 3 3 2" xfId="29945"/>
    <cellStyle name="Comma 3 3 5 3 3 3" xfId="48409"/>
    <cellStyle name="Comma 3 3 5 3 4" xfId="17137"/>
    <cellStyle name="Comma 3 3 5 3 4 2" xfId="36097"/>
    <cellStyle name="Comma 3 3 5 3 4 3" xfId="54561"/>
    <cellStyle name="Comma 3 3 5 3 5" xfId="23792"/>
    <cellStyle name="Comma 3 3 5 3 6" xfId="42256"/>
    <cellStyle name="Comma 3 3 5 4" xfId="6324"/>
    <cellStyle name="Comma 3 3 5 4 2" xfId="12517"/>
    <cellStyle name="Comma 3 3 5 4 2 2" xfId="31477"/>
    <cellStyle name="Comma 3 3 5 4 2 3" xfId="49941"/>
    <cellStyle name="Comma 3 3 5 4 3" xfId="18669"/>
    <cellStyle name="Comma 3 3 5 4 3 2" xfId="37629"/>
    <cellStyle name="Comma 3 3 5 4 3 3" xfId="56093"/>
    <cellStyle name="Comma 3 3 5 4 4" xfId="25324"/>
    <cellStyle name="Comma 3 3 5 4 5" xfId="43788"/>
    <cellStyle name="Comma 3 3 5 5" xfId="9451"/>
    <cellStyle name="Comma 3 3 5 5 2" xfId="28411"/>
    <cellStyle name="Comma 3 3 5 5 3" xfId="46875"/>
    <cellStyle name="Comma 3 3 5 6" xfId="15603"/>
    <cellStyle name="Comma 3 3 5 6 2" xfId="34563"/>
    <cellStyle name="Comma 3 3 5 6 3" xfId="53027"/>
    <cellStyle name="Comma 3 3 5 7" xfId="22258"/>
    <cellStyle name="Comma 3 3 5 8" xfId="40719"/>
    <cellStyle name="Comma 3 3 6" xfId="3926"/>
    <cellStyle name="Comma 3 3 6 2" xfId="5539"/>
    <cellStyle name="Comma 3 3 6 2 2" xfId="8624"/>
    <cellStyle name="Comma 3 3 6 2 2 2" xfId="14816"/>
    <cellStyle name="Comma 3 3 6 2 2 2 2" xfId="33776"/>
    <cellStyle name="Comma 3 3 6 2 2 2 3" xfId="52240"/>
    <cellStyle name="Comma 3 3 6 2 2 3" xfId="20968"/>
    <cellStyle name="Comma 3 3 6 2 2 3 2" xfId="39928"/>
    <cellStyle name="Comma 3 3 6 2 2 3 3" xfId="58392"/>
    <cellStyle name="Comma 3 3 6 2 2 4" xfId="27623"/>
    <cellStyle name="Comma 3 3 6 2 2 5" xfId="46087"/>
    <cellStyle name="Comma 3 3 6 2 3" xfId="11750"/>
    <cellStyle name="Comma 3 3 6 2 3 2" xfId="30710"/>
    <cellStyle name="Comma 3 3 6 2 3 3" xfId="49174"/>
    <cellStyle name="Comma 3 3 6 2 4" xfId="17902"/>
    <cellStyle name="Comma 3 3 6 2 4 2" xfId="36862"/>
    <cellStyle name="Comma 3 3 6 2 4 3" xfId="55326"/>
    <cellStyle name="Comma 3 3 6 2 5" xfId="24557"/>
    <cellStyle name="Comma 3 3 6 2 6" xfId="43021"/>
    <cellStyle name="Comma 3 3 6 3" xfId="7089"/>
    <cellStyle name="Comma 3 3 6 3 2" xfId="13282"/>
    <cellStyle name="Comma 3 3 6 3 2 2" xfId="32242"/>
    <cellStyle name="Comma 3 3 6 3 2 3" xfId="50706"/>
    <cellStyle name="Comma 3 3 6 3 3" xfId="19434"/>
    <cellStyle name="Comma 3 3 6 3 3 2" xfId="38394"/>
    <cellStyle name="Comma 3 3 6 3 3 3" xfId="56858"/>
    <cellStyle name="Comma 3 3 6 3 4" xfId="26089"/>
    <cellStyle name="Comma 3 3 6 3 5" xfId="44553"/>
    <cellStyle name="Comma 3 3 6 4" xfId="10216"/>
    <cellStyle name="Comma 3 3 6 4 2" xfId="29176"/>
    <cellStyle name="Comma 3 3 6 4 3" xfId="47640"/>
    <cellStyle name="Comma 3 3 6 5" xfId="16368"/>
    <cellStyle name="Comma 3 3 6 5 2" xfId="35328"/>
    <cellStyle name="Comma 3 3 6 5 3" xfId="53792"/>
    <cellStyle name="Comma 3 3 6 6" xfId="23023"/>
    <cellStyle name="Comma 3 3 6 7" xfId="41487"/>
    <cellStyle name="Comma 3 3 7" xfId="4754"/>
    <cellStyle name="Comma 3 3 7 2" xfId="7855"/>
    <cellStyle name="Comma 3 3 7 2 2" xfId="14047"/>
    <cellStyle name="Comma 3 3 7 2 2 2" xfId="33007"/>
    <cellStyle name="Comma 3 3 7 2 2 3" xfId="51471"/>
    <cellStyle name="Comma 3 3 7 2 3" xfId="20199"/>
    <cellStyle name="Comma 3 3 7 2 3 2" xfId="39159"/>
    <cellStyle name="Comma 3 3 7 2 3 3" xfId="57623"/>
    <cellStyle name="Comma 3 3 7 2 4" xfId="26854"/>
    <cellStyle name="Comma 3 3 7 2 5" xfId="45318"/>
    <cellStyle name="Comma 3 3 7 3" xfId="10981"/>
    <cellStyle name="Comma 3 3 7 3 2" xfId="29941"/>
    <cellStyle name="Comma 3 3 7 3 3" xfId="48405"/>
    <cellStyle name="Comma 3 3 7 4" xfId="17133"/>
    <cellStyle name="Comma 3 3 7 4 2" xfId="36093"/>
    <cellStyle name="Comma 3 3 7 4 3" xfId="54557"/>
    <cellStyle name="Comma 3 3 7 5" xfId="23788"/>
    <cellStyle name="Comma 3 3 7 6" xfId="42252"/>
    <cellStyle name="Comma 3 3 8" xfId="6320"/>
    <cellStyle name="Comma 3 3 8 2" xfId="12513"/>
    <cellStyle name="Comma 3 3 8 2 2" xfId="31473"/>
    <cellStyle name="Comma 3 3 8 2 3" xfId="49937"/>
    <cellStyle name="Comma 3 3 8 3" xfId="18665"/>
    <cellStyle name="Comma 3 3 8 3 2" xfId="37625"/>
    <cellStyle name="Comma 3 3 8 3 3" xfId="56089"/>
    <cellStyle name="Comma 3 3 8 4" xfId="25320"/>
    <cellStyle name="Comma 3 3 8 5" xfId="43784"/>
    <cellStyle name="Comma 3 3 9" xfId="9447"/>
    <cellStyle name="Comma 3 3 9 2" xfId="28407"/>
    <cellStyle name="Comma 3 3 9 3" xfId="46871"/>
    <cellStyle name="Comma 3 4" xfId="822"/>
    <cellStyle name="Comma 3 4 2" xfId="823"/>
    <cellStyle name="Comma 3 4 2 2" xfId="3932"/>
    <cellStyle name="Comma 3 4 2 2 2" xfId="5545"/>
    <cellStyle name="Comma 3 4 2 2 2 2" xfId="8630"/>
    <cellStyle name="Comma 3 4 2 2 2 2 2" xfId="14822"/>
    <cellStyle name="Comma 3 4 2 2 2 2 2 2" xfId="33782"/>
    <cellStyle name="Comma 3 4 2 2 2 2 2 3" xfId="52246"/>
    <cellStyle name="Comma 3 4 2 2 2 2 3" xfId="20974"/>
    <cellStyle name="Comma 3 4 2 2 2 2 3 2" xfId="39934"/>
    <cellStyle name="Comma 3 4 2 2 2 2 3 3" xfId="58398"/>
    <cellStyle name="Comma 3 4 2 2 2 2 4" xfId="27629"/>
    <cellStyle name="Comma 3 4 2 2 2 2 5" xfId="46093"/>
    <cellStyle name="Comma 3 4 2 2 2 3" xfId="11756"/>
    <cellStyle name="Comma 3 4 2 2 2 3 2" xfId="30716"/>
    <cellStyle name="Comma 3 4 2 2 2 3 3" xfId="49180"/>
    <cellStyle name="Comma 3 4 2 2 2 4" xfId="17908"/>
    <cellStyle name="Comma 3 4 2 2 2 4 2" xfId="36868"/>
    <cellStyle name="Comma 3 4 2 2 2 4 3" xfId="55332"/>
    <cellStyle name="Comma 3 4 2 2 2 5" xfId="24563"/>
    <cellStyle name="Comma 3 4 2 2 2 6" xfId="43027"/>
    <cellStyle name="Comma 3 4 2 2 3" xfId="7095"/>
    <cellStyle name="Comma 3 4 2 2 3 2" xfId="13288"/>
    <cellStyle name="Comma 3 4 2 2 3 2 2" xfId="32248"/>
    <cellStyle name="Comma 3 4 2 2 3 2 3" xfId="50712"/>
    <cellStyle name="Comma 3 4 2 2 3 3" xfId="19440"/>
    <cellStyle name="Comma 3 4 2 2 3 3 2" xfId="38400"/>
    <cellStyle name="Comma 3 4 2 2 3 3 3" xfId="56864"/>
    <cellStyle name="Comma 3 4 2 2 3 4" xfId="26095"/>
    <cellStyle name="Comma 3 4 2 2 3 5" xfId="44559"/>
    <cellStyle name="Comma 3 4 2 2 4" xfId="10222"/>
    <cellStyle name="Comma 3 4 2 2 4 2" xfId="29182"/>
    <cellStyle name="Comma 3 4 2 2 4 3" xfId="47646"/>
    <cellStyle name="Comma 3 4 2 2 5" xfId="16374"/>
    <cellStyle name="Comma 3 4 2 2 5 2" xfId="35334"/>
    <cellStyle name="Comma 3 4 2 2 5 3" xfId="53798"/>
    <cellStyle name="Comma 3 4 2 2 6" xfId="23029"/>
    <cellStyle name="Comma 3 4 2 2 7" xfId="41493"/>
    <cellStyle name="Comma 3 4 2 3" xfId="4760"/>
    <cellStyle name="Comma 3 4 2 3 2" xfId="7861"/>
    <cellStyle name="Comma 3 4 2 3 2 2" xfId="14053"/>
    <cellStyle name="Comma 3 4 2 3 2 2 2" xfId="33013"/>
    <cellStyle name="Comma 3 4 2 3 2 2 3" xfId="51477"/>
    <cellStyle name="Comma 3 4 2 3 2 3" xfId="20205"/>
    <cellStyle name="Comma 3 4 2 3 2 3 2" xfId="39165"/>
    <cellStyle name="Comma 3 4 2 3 2 3 3" xfId="57629"/>
    <cellStyle name="Comma 3 4 2 3 2 4" xfId="26860"/>
    <cellStyle name="Comma 3 4 2 3 2 5" xfId="45324"/>
    <cellStyle name="Comma 3 4 2 3 3" xfId="10987"/>
    <cellStyle name="Comma 3 4 2 3 3 2" xfId="29947"/>
    <cellStyle name="Comma 3 4 2 3 3 3" xfId="48411"/>
    <cellStyle name="Comma 3 4 2 3 4" xfId="17139"/>
    <cellStyle name="Comma 3 4 2 3 4 2" xfId="36099"/>
    <cellStyle name="Comma 3 4 2 3 4 3" xfId="54563"/>
    <cellStyle name="Comma 3 4 2 3 5" xfId="23794"/>
    <cellStyle name="Comma 3 4 2 3 6" xfId="42258"/>
    <cellStyle name="Comma 3 4 2 4" xfId="6326"/>
    <cellStyle name="Comma 3 4 2 4 2" xfId="12519"/>
    <cellStyle name="Comma 3 4 2 4 2 2" xfId="31479"/>
    <cellStyle name="Comma 3 4 2 4 2 3" xfId="49943"/>
    <cellStyle name="Comma 3 4 2 4 3" xfId="18671"/>
    <cellStyle name="Comma 3 4 2 4 3 2" xfId="37631"/>
    <cellStyle name="Comma 3 4 2 4 3 3" xfId="56095"/>
    <cellStyle name="Comma 3 4 2 4 4" xfId="25326"/>
    <cellStyle name="Comma 3 4 2 4 5" xfId="43790"/>
    <cellStyle name="Comma 3 4 2 5" xfId="9453"/>
    <cellStyle name="Comma 3 4 2 5 2" xfId="28413"/>
    <cellStyle name="Comma 3 4 2 5 3" xfId="46877"/>
    <cellStyle name="Comma 3 4 2 6" xfId="15605"/>
    <cellStyle name="Comma 3 4 2 6 2" xfId="34565"/>
    <cellStyle name="Comma 3 4 2 6 3" xfId="53029"/>
    <cellStyle name="Comma 3 4 2 7" xfId="22260"/>
    <cellStyle name="Comma 3 4 2 8" xfId="40721"/>
    <cellStyle name="Comma 3 4 3" xfId="3931"/>
    <cellStyle name="Comma 3 4 3 2" xfId="5544"/>
    <cellStyle name="Comma 3 4 3 2 2" xfId="8629"/>
    <cellStyle name="Comma 3 4 3 2 2 2" xfId="14821"/>
    <cellStyle name="Comma 3 4 3 2 2 2 2" xfId="33781"/>
    <cellStyle name="Comma 3 4 3 2 2 2 3" xfId="52245"/>
    <cellStyle name="Comma 3 4 3 2 2 3" xfId="20973"/>
    <cellStyle name="Comma 3 4 3 2 2 3 2" xfId="39933"/>
    <cellStyle name="Comma 3 4 3 2 2 3 3" xfId="58397"/>
    <cellStyle name="Comma 3 4 3 2 2 4" xfId="27628"/>
    <cellStyle name="Comma 3 4 3 2 2 5" xfId="46092"/>
    <cellStyle name="Comma 3 4 3 2 3" xfId="11755"/>
    <cellStyle name="Comma 3 4 3 2 3 2" xfId="30715"/>
    <cellStyle name="Comma 3 4 3 2 3 3" xfId="49179"/>
    <cellStyle name="Comma 3 4 3 2 4" xfId="17907"/>
    <cellStyle name="Comma 3 4 3 2 4 2" xfId="36867"/>
    <cellStyle name="Comma 3 4 3 2 4 3" xfId="55331"/>
    <cellStyle name="Comma 3 4 3 2 5" xfId="24562"/>
    <cellStyle name="Comma 3 4 3 2 6" xfId="43026"/>
    <cellStyle name="Comma 3 4 3 3" xfId="7094"/>
    <cellStyle name="Comma 3 4 3 3 2" xfId="13287"/>
    <cellStyle name="Comma 3 4 3 3 2 2" xfId="32247"/>
    <cellStyle name="Comma 3 4 3 3 2 3" xfId="50711"/>
    <cellStyle name="Comma 3 4 3 3 3" xfId="19439"/>
    <cellStyle name="Comma 3 4 3 3 3 2" xfId="38399"/>
    <cellStyle name="Comma 3 4 3 3 3 3" xfId="56863"/>
    <cellStyle name="Comma 3 4 3 3 4" xfId="26094"/>
    <cellStyle name="Comma 3 4 3 3 5" xfId="44558"/>
    <cellStyle name="Comma 3 4 3 4" xfId="10221"/>
    <cellStyle name="Comma 3 4 3 4 2" xfId="29181"/>
    <cellStyle name="Comma 3 4 3 4 3" xfId="47645"/>
    <cellStyle name="Comma 3 4 3 5" xfId="16373"/>
    <cellStyle name="Comma 3 4 3 5 2" xfId="35333"/>
    <cellStyle name="Comma 3 4 3 5 3" xfId="53797"/>
    <cellStyle name="Comma 3 4 3 6" xfId="23028"/>
    <cellStyle name="Comma 3 4 3 7" xfId="41492"/>
    <cellStyle name="Comma 3 4 4" xfId="4759"/>
    <cellStyle name="Comma 3 4 4 2" xfId="7860"/>
    <cellStyle name="Comma 3 4 4 2 2" xfId="14052"/>
    <cellStyle name="Comma 3 4 4 2 2 2" xfId="33012"/>
    <cellStyle name="Comma 3 4 4 2 2 3" xfId="51476"/>
    <cellStyle name="Comma 3 4 4 2 3" xfId="20204"/>
    <cellStyle name="Comma 3 4 4 2 3 2" xfId="39164"/>
    <cellStyle name="Comma 3 4 4 2 3 3" xfId="57628"/>
    <cellStyle name="Comma 3 4 4 2 4" xfId="26859"/>
    <cellStyle name="Comma 3 4 4 2 5" xfId="45323"/>
    <cellStyle name="Comma 3 4 4 3" xfId="10986"/>
    <cellStyle name="Comma 3 4 4 3 2" xfId="29946"/>
    <cellStyle name="Comma 3 4 4 3 3" xfId="48410"/>
    <cellStyle name="Comma 3 4 4 4" xfId="17138"/>
    <cellStyle name="Comma 3 4 4 4 2" xfId="36098"/>
    <cellStyle name="Comma 3 4 4 4 3" xfId="54562"/>
    <cellStyle name="Comma 3 4 4 5" xfId="23793"/>
    <cellStyle name="Comma 3 4 4 6" xfId="42257"/>
    <cellStyle name="Comma 3 4 5" xfId="6325"/>
    <cellStyle name="Comma 3 4 5 2" xfId="12518"/>
    <cellStyle name="Comma 3 4 5 2 2" xfId="31478"/>
    <cellStyle name="Comma 3 4 5 2 3" xfId="49942"/>
    <cellStyle name="Comma 3 4 5 3" xfId="18670"/>
    <cellStyle name="Comma 3 4 5 3 2" xfId="37630"/>
    <cellStyle name="Comma 3 4 5 3 3" xfId="56094"/>
    <cellStyle name="Comma 3 4 5 4" xfId="25325"/>
    <cellStyle name="Comma 3 4 5 5" xfId="43789"/>
    <cellStyle name="Comma 3 4 6" xfId="9452"/>
    <cellStyle name="Comma 3 4 6 2" xfId="28412"/>
    <cellStyle name="Comma 3 4 6 3" xfId="46876"/>
    <cellStyle name="Comma 3 4 7" xfId="15604"/>
    <cellStyle name="Comma 3 4 7 2" xfId="34564"/>
    <cellStyle name="Comma 3 4 7 3" xfId="53028"/>
    <cellStyle name="Comma 3 4 8" xfId="22259"/>
    <cellStyle name="Comma 3 4 9" xfId="40720"/>
    <cellStyle name="Comma 3 5" xfId="824"/>
    <cellStyle name="Comma 3 5 2" xfId="825"/>
    <cellStyle name="Comma 3 5 2 2" xfId="3934"/>
    <cellStyle name="Comma 3 5 2 2 2" xfId="5547"/>
    <cellStyle name="Comma 3 5 2 2 2 2" xfId="8632"/>
    <cellStyle name="Comma 3 5 2 2 2 2 2" xfId="14824"/>
    <cellStyle name="Comma 3 5 2 2 2 2 2 2" xfId="33784"/>
    <cellStyle name="Comma 3 5 2 2 2 2 2 3" xfId="52248"/>
    <cellStyle name="Comma 3 5 2 2 2 2 3" xfId="20976"/>
    <cellStyle name="Comma 3 5 2 2 2 2 3 2" xfId="39936"/>
    <cellStyle name="Comma 3 5 2 2 2 2 3 3" xfId="58400"/>
    <cellStyle name="Comma 3 5 2 2 2 2 4" xfId="27631"/>
    <cellStyle name="Comma 3 5 2 2 2 2 5" xfId="46095"/>
    <cellStyle name="Comma 3 5 2 2 2 3" xfId="11758"/>
    <cellStyle name="Comma 3 5 2 2 2 3 2" xfId="30718"/>
    <cellStyle name="Comma 3 5 2 2 2 3 3" xfId="49182"/>
    <cellStyle name="Comma 3 5 2 2 2 4" xfId="17910"/>
    <cellStyle name="Comma 3 5 2 2 2 4 2" xfId="36870"/>
    <cellStyle name="Comma 3 5 2 2 2 4 3" xfId="55334"/>
    <cellStyle name="Comma 3 5 2 2 2 5" xfId="24565"/>
    <cellStyle name="Comma 3 5 2 2 2 6" xfId="43029"/>
    <cellStyle name="Comma 3 5 2 2 3" xfId="7097"/>
    <cellStyle name="Comma 3 5 2 2 3 2" xfId="13290"/>
    <cellStyle name="Comma 3 5 2 2 3 2 2" xfId="32250"/>
    <cellStyle name="Comma 3 5 2 2 3 2 3" xfId="50714"/>
    <cellStyle name="Comma 3 5 2 2 3 3" xfId="19442"/>
    <cellStyle name="Comma 3 5 2 2 3 3 2" xfId="38402"/>
    <cellStyle name="Comma 3 5 2 2 3 3 3" xfId="56866"/>
    <cellStyle name="Comma 3 5 2 2 3 4" xfId="26097"/>
    <cellStyle name="Comma 3 5 2 2 3 5" xfId="44561"/>
    <cellStyle name="Comma 3 5 2 2 4" xfId="10224"/>
    <cellStyle name="Comma 3 5 2 2 4 2" xfId="29184"/>
    <cellStyle name="Comma 3 5 2 2 4 3" xfId="47648"/>
    <cellStyle name="Comma 3 5 2 2 5" xfId="16376"/>
    <cellStyle name="Comma 3 5 2 2 5 2" xfId="35336"/>
    <cellStyle name="Comma 3 5 2 2 5 3" xfId="53800"/>
    <cellStyle name="Comma 3 5 2 2 6" xfId="23031"/>
    <cellStyle name="Comma 3 5 2 2 7" xfId="41495"/>
    <cellStyle name="Comma 3 5 2 3" xfId="4762"/>
    <cellStyle name="Comma 3 5 2 3 2" xfId="7863"/>
    <cellStyle name="Comma 3 5 2 3 2 2" xfId="14055"/>
    <cellStyle name="Comma 3 5 2 3 2 2 2" xfId="33015"/>
    <cellStyle name="Comma 3 5 2 3 2 2 3" xfId="51479"/>
    <cellStyle name="Comma 3 5 2 3 2 3" xfId="20207"/>
    <cellStyle name="Comma 3 5 2 3 2 3 2" xfId="39167"/>
    <cellStyle name="Comma 3 5 2 3 2 3 3" xfId="57631"/>
    <cellStyle name="Comma 3 5 2 3 2 4" xfId="26862"/>
    <cellStyle name="Comma 3 5 2 3 2 5" xfId="45326"/>
    <cellStyle name="Comma 3 5 2 3 3" xfId="10989"/>
    <cellStyle name="Comma 3 5 2 3 3 2" xfId="29949"/>
    <cellStyle name="Comma 3 5 2 3 3 3" xfId="48413"/>
    <cellStyle name="Comma 3 5 2 3 4" xfId="17141"/>
    <cellStyle name="Comma 3 5 2 3 4 2" xfId="36101"/>
    <cellStyle name="Comma 3 5 2 3 4 3" xfId="54565"/>
    <cellStyle name="Comma 3 5 2 3 5" xfId="23796"/>
    <cellStyle name="Comma 3 5 2 3 6" xfId="42260"/>
    <cellStyle name="Comma 3 5 2 4" xfId="6328"/>
    <cellStyle name="Comma 3 5 2 4 2" xfId="12521"/>
    <cellStyle name="Comma 3 5 2 4 2 2" xfId="31481"/>
    <cellStyle name="Comma 3 5 2 4 2 3" xfId="49945"/>
    <cellStyle name="Comma 3 5 2 4 3" xfId="18673"/>
    <cellStyle name="Comma 3 5 2 4 3 2" xfId="37633"/>
    <cellStyle name="Comma 3 5 2 4 3 3" xfId="56097"/>
    <cellStyle name="Comma 3 5 2 4 4" xfId="25328"/>
    <cellStyle name="Comma 3 5 2 4 5" xfId="43792"/>
    <cellStyle name="Comma 3 5 2 5" xfId="9455"/>
    <cellStyle name="Comma 3 5 2 5 2" xfId="28415"/>
    <cellStyle name="Comma 3 5 2 5 3" xfId="46879"/>
    <cellStyle name="Comma 3 5 2 6" xfId="15607"/>
    <cellStyle name="Comma 3 5 2 6 2" xfId="34567"/>
    <cellStyle name="Comma 3 5 2 6 3" xfId="53031"/>
    <cellStyle name="Comma 3 5 2 7" xfId="22262"/>
    <cellStyle name="Comma 3 5 2 8" xfId="40723"/>
    <cellStyle name="Comma 3 5 3" xfId="3933"/>
    <cellStyle name="Comma 3 5 3 2" xfId="5546"/>
    <cellStyle name="Comma 3 5 3 2 2" xfId="8631"/>
    <cellStyle name="Comma 3 5 3 2 2 2" xfId="14823"/>
    <cellStyle name="Comma 3 5 3 2 2 2 2" xfId="33783"/>
    <cellStyle name="Comma 3 5 3 2 2 2 3" xfId="52247"/>
    <cellStyle name="Comma 3 5 3 2 2 3" xfId="20975"/>
    <cellStyle name="Comma 3 5 3 2 2 3 2" xfId="39935"/>
    <cellStyle name="Comma 3 5 3 2 2 3 3" xfId="58399"/>
    <cellStyle name="Comma 3 5 3 2 2 4" xfId="27630"/>
    <cellStyle name="Comma 3 5 3 2 2 5" xfId="46094"/>
    <cellStyle name="Comma 3 5 3 2 3" xfId="11757"/>
    <cellStyle name="Comma 3 5 3 2 3 2" xfId="30717"/>
    <cellStyle name="Comma 3 5 3 2 3 3" xfId="49181"/>
    <cellStyle name="Comma 3 5 3 2 4" xfId="17909"/>
    <cellStyle name="Comma 3 5 3 2 4 2" xfId="36869"/>
    <cellStyle name="Comma 3 5 3 2 4 3" xfId="55333"/>
    <cellStyle name="Comma 3 5 3 2 5" xfId="24564"/>
    <cellStyle name="Comma 3 5 3 2 6" xfId="43028"/>
    <cellStyle name="Comma 3 5 3 3" xfId="7096"/>
    <cellStyle name="Comma 3 5 3 3 2" xfId="13289"/>
    <cellStyle name="Comma 3 5 3 3 2 2" xfId="32249"/>
    <cellStyle name="Comma 3 5 3 3 2 3" xfId="50713"/>
    <cellStyle name="Comma 3 5 3 3 3" xfId="19441"/>
    <cellStyle name="Comma 3 5 3 3 3 2" xfId="38401"/>
    <cellStyle name="Comma 3 5 3 3 3 3" xfId="56865"/>
    <cellStyle name="Comma 3 5 3 3 4" xfId="26096"/>
    <cellStyle name="Comma 3 5 3 3 5" xfId="44560"/>
    <cellStyle name="Comma 3 5 3 4" xfId="10223"/>
    <cellStyle name="Comma 3 5 3 4 2" xfId="29183"/>
    <cellStyle name="Comma 3 5 3 4 3" xfId="47647"/>
    <cellStyle name="Comma 3 5 3 5" xfId="16375"/>
    <cellStyle name="Comma 3 5 3 5 2" xfId="35335"/>
    <cellStyle name="Comma 3 5 3 5 3" xfId="53799"/>
    <cellStyle name="Comma 3 5 3 6" xfId="23030"/>
    <cellStyle name="Comma 3 5 3 7" xfId="41494"/>
    <cellStyle name="Comma 3 5 4" xfId="4761"/>
    <cellStyle name="Comma 3 5 4 2" xfId="7862"/>
    <cellStyle name="Comma 3 5 4 2 2" xfId="14054"/>
    <cellStyle name="Comma 3 5 4 2 2 2" xfId="33014"/>
    <cellStyle name="Comma 3 5 4 2 2 3" xfId="51478"/>
    <cellStyle name="Comma 3 5 4 2 3" xfId="20206"/>
    <cellStyle name="Comma 3 5 4 2 3 2" xfId="39166"/>
    <cellStyle name="Comma 3 5 4 2 3 3" xfId="57630"/>
    <cellStyle name="Comma 3 5 4 2 4" xfId="26861"/>
    <cellStyle name="Comma 3 5 4 2 5" xfId="45325"/>
    <cellStyle name="Comma 3 5 4 3" xfId="10988"/>
    <cellStyle name="Comma 3 5 4 3 2" xfId="29948"/>
    <cellStyle name="Comma 3 5 4 3 3" xfId="48412"/>
    <cellStyle name="Comma 3 5 4 4" xfId="17140"/>
    <cellStyle name="Comma 3 5 4 4 2" xfId="36100"/>
    <cellStyle name="Comma 3 5 4 4 3" xfId="54564"/>
    <cellStyle name="Comma 3 5 4 5" xfId="23795"/>
    <cellStyle name="Comma 3 5 4 6" xfId="42259"/>
    <cellStyle name="Comma 3 5 5" xfId="6327"/>
    <cellStyle name="Comma 3 5 5 2" xfId="12520"/>
    <cellStyle name="Comma 3 5 5 2 2" xfId="31480"/>
    <cellStyle name="Comma 3 5 5 2 3" xfId="49944"/>
    <cellStyle name="Comma 3 5 5 3" xfId="18672"/>
    <cellStyle name="Comma 3 5 5 3 2" xfId="37632"/>
    <cellStyle name="Comma 3 5 5 3 3" xfId="56096"/>
    <cellStyle name="Comma 3 5 5 4" xfId="25327"/>
    <cellStyle name="Comma 3 5 5 5" xfId="43791"/>
    <cellStyle name="Comma 3 5 6" xfId="9454"/>
    <cellStyle name="Comma 3 5 6 2" xfId="28414"/>
    <cellStyle name="Comma 3 5 6 3" xfId="46878"/>
    <cellStyle name="Comma 3 5 7" xfId="15606"/>
    <cellStyle name="Comma 3 5 7 2" xfId="34566"/>
    <cellStyle name="Comma 3 5 7 3" xfId="53030"/>
    <cellStyle name="Comma 3 5 8" xfId="22261"/>
    <cellStyle name="Comma 3 5 9" xfId="40722"/>
    <cellStyle name="Comma 3 6" xfId="826"/>
    <cellStyle name="Comma 3 6 2" xfId="827"/>
    <cellStyle name="Comma 3 6 2 2" xfId="3936"/>
    <cellStyle name="Comma 3 6 2 2 2" xfId="5549"/>
    <cellStyle name="Comma 3 6 2 2 2 2" xfId="8634"/>
    <cellStyle name="Comma 3 6 2 2 2 2 2" xfId="14826"/>
    <cellStyle name="Comma 3 6 2 2 2 2 2 2" xfId="33786"/>
    <cellStyle name="Comma 3 6 2 2 2 2 2 3" xfId="52250"/>
    <cellStyle name="Comma 3 6 2 2 2 2 3" xfId="20978"/>
    <cellStyle name="Comma 3 6 2 2 2 2 3 2" xfId="39938"/>
    <cellStyle name="Comma 3 6 2 2 2 2 3 3" xfId="58402"/>
    <cellStyle name="Comma 3 6 2 2 2 2 4" xfId="27633"/>
    <cellStyle name="Comma 3 6 2 2 2 2 5" xfId="46097"/>
    <cellStyle name="Comma 3 6 2 2 2 3" xfId="11760"/>
    <cellStyle name="Comma 3 6 2 2 2 3 2" xfId="30720"/>
    <cellStyle name="Comma 3 6 2 2 2 3 3" xfId="49184"/>
    <cellStyle name="Comma 3 6 2 2 2 4" xfId="17912"/>
    <cellStyle name="Comma 3 6 2 2 2 4 2" xfId="36872"/>
    <cellStyle name="Comma 3 6 2 2 2 4 3" xfId="55336"/>
    <cellStyle name="Comma 3 6 2 2 2 5" xfId="24567"/>
    <cellStyle name="Comma 3 6 2 2 2 6" xfId="43031"/>
    <cellStyle name="Comma 3 6 2 2 3" xfId="7099"/>
    <cellStyle name="Comma 3 6 2 2 3 2" xfId="13292"/>
    <cellStyle name="Comma 3 6 2 2 3 2 2" xfId="32252"/>
    <cellStyle name="Comma 3 6 2 2 3 2 3" xfId="50716"/>
    <cellStyle name="Comma 3 6 2 2 3 3" xfId="19444"/>
    <cellStyle name="Comma 3 6 2 2 3 3 2" xfId="38404"/>
    <cellStyle name="Comma 3 6 2 2 3 3 3" xfId="56868"/>
    <cellStyle name="Comma 3 6 2 2 3 4" xfId="26099"/>
    <cellStyle name="Comma 3 6 2 2 3 5" xfId="44563"/>
    <cellStyle name="Comma 3 6 2 2 4" xfId="10226"/>
    <cellStyle name="Comma 3 6 2 2 4 2" xfId="29186"/>
    <cellStyle name="Comma 3 6 2 2 4 3" xfId="47650"/>
    <cellStyle name="Comma 3 6 2 2 5" xfId="16378"/>
    <cellStyle name="Comma 3 6 2 2 5 2" xfId="35338"/>
    <cellStyle name="Comma 3 6 2 2 5 3" xfId="53802"/>
    <cellStyle name="Comma 3 6 2 2 6" xfId="23033"/>
    <cellStyle name="Comma 3 6 2 2 7" xfId="41497"/>
    <cellStyle name="Comma 3 6 2 3" xfId="4764"/>
    <cellStyle name="Comma 3 6 2 3 2" xfId="7865"/>
    <cellStyle name="Comma 3 6 2 3 2 2" xfId="14057"/>
    <cellStyle name="Comma 3 6 2 3 2 2 2" xfId="33017"/>
    <cellStyle name="Comma 3 6 2 3 2 2 3" xfId="51481"/>
    <cellStyle name="Comma 3 6 2 3 2 3" xfId="20209"/>
    <cellStyle name="Comma 3 6 2 3 2 3 2" xfId="39169"/>
    <cellStyle name="Comma 3 6 2 3 2 3 3" xfId="57633"/>
    <cellStyle name="Comma 3 6 2 3 2 4" xfId="26864"/>
    <cellStyle name="Comma 3 6 2 3 2 5" xfId="45328"/>
    <cellStyle name="Comma 3 6 2 3 3" xfId="10991"/>
    <cellStyle name="Comma 3 6 2 3 3 2" xfId="29951"/>
    <cellStyle name="Comma 3 6 2 3 3 3" xfId="48415"/>
    <cellStyle name="Comma 3 6 2 3 4" xfId="17143"/>
    <cellStyle name="Comma 3 6 2 3 4 2" xfId="36103"/>
    <cellStyle name="Comma 3 6 2 3 4 3" xfId="54567"/>
    <cellStyle name="Comma 3 6 2 3 5" xfId="23798"/>
    <cellStyle name="Comma 3 6 2 3 6" xfId="42262"/>
    <cellStyle name="Comma 3 6 2 4" xfId="6330"/>
    <cellStyle name="Comma 3 6 2 4 2" xfId="12523"/>
    <cellStyle name="Comma 3 6 2 4 2 2" xfId="31483"/>
    <cellStyle name="Comma 3 6 2 4 2 3" xfId="49947"/>
    <cellStyle name="Comma 3 6 2 4 3" xfId="18675"/>
    <cellStyle name="Comma 3 6 2 4 3 2" xfId="37635"/>
    <cellStyle name="Comma 3 6 2 4 3 3" xfId="56099"/>
    <cellStyle name="Comma 3 6 2 4 4" xfId="25330"/>
    <cellStyle name="Comma 3 6 2 4 5" xfId="43794"/>
    <cellStyle name="Comma 3 6 2 5" xfId="9457"/>
    <cellStyle name="Comma 3 6 2 5 2" xfId="28417"/>
    <cellStyle name="Comma 3 6 2 5 3" xfId="46881"/>
    <cellStyle name="Comma 3 6 2 6" xfId="15609"/>
    <cellStyle name="Comma 3 6 2 6 2" xfId="34569"/>
    <cellStyle name="Comma 3 6 2 6 3" xfId="53033"/>
    <cellStyle name="Comma 3 6 2 7" xfId="22264"/>
    <cellStyle name="Comma 3 6 2 8" xfId="40725"/>
    <cellStyle name="Comma 3 6 3" xfId="3935"/>
    <cellStyle name="Comma 3 6 3 2" xfId="5548"/>
    <cellStyle name="Comma 3 6 3 2 2" xfId="8633"/>
    <cellStyle name="Comma 3 6 3 2 2 2" xfId="14825"/>
    <cellStyle name="Comma 3 6 3 2 2 2 2" xfId="33785"/>
    <cellStyle name="Comma 3 6 3 2 2 2 3" xfId="52249"/>
    <cellStyle name="Comma 3 6 3 2 2 3" xfId="20977"/>
    <cellStyle name="Comma 3 6 3 2 2 3 2" xfId="39937"/>
    <cellStyle name="Comma 3 6 3 2 2 3 3" xfId="58401"/>
    <cellStyle name="Comma 3 6 3 2 2 4" xfId="27632"/>
    <cellStyle name="Comma 3 6 3 2 2 5" xfId="46096"/>
    <cellStyle name="Comma 3 6 3 2 3" xfId="11759"/>
    <cellStyle name="Comma 3 6 3 2 3 2" xfId="30719"/>
    <cellStyle name="Comma 3 6 3 2 3 3" xfId="49183"/>
    <cellStyle name="Comma 3 6 3 2 4" xfId="17911"/>
    <cellStyle name="Comma 3 6 3 2 4 2" xfId="36871"/>
    <cellStyle name="Comma 3 6 3 2 4 3" xfId="55335"/>
    <cellStyle name="Comma 3 6 3 2 5" xfId="24566"/>
    <cellStyle name="Comma 3 6 3 2 6" xfId="43030"/>
    <cellStyle name="Comma 3 6 3 3" xfId="7098"/>
    <cellStyle name="Comma 3 6 3 3 2" xfId="13291"/>
    <cellStyle name="Comma 3 6 3 3 2 2" xfId="32251"/>
    <cellStyle name="Comma 3 6 3 3 2 3" xfId="50715"/>
    <cellStyle name="Comma 3 6 3 3 3" xfId="19443"/>
    <cellStyle name="Comma 3 6 3 3 3 2" xfId="38403"/>
    <cellStyle name="Comma 3 6 3 3 3 3" xfId="56867"/>
    <cellStyle name="Comma 3 6 3 3 4" xfId="26098"/>
    <cellStyle name="Comma 3 6 3 3 5" xfId="44562"/>
    <cellStyle name="Comma 3 6 3 4" xfId="10225"/>
    <cellStyle name="Comma 3 6 3 4 2" xfId="29185"/>
    <cellStyle name="Comma 3 6 3 4 3" xfId="47649"/>
    <cellStyle name="Comma 3 6 3 5" xfId="16377"/>
    <cellStyle name="Comma 3 6 3 5 2" xfId="35337"/>
    <cellStyle name="Comma 3 6 3 5 3" xfId="53801"/>
    <cellStyle name="Comma 3 6 3 6" xfId="23032"/>
    <cellStyle name="Comma 3 6 3 7" xfId="41496"/>
    <cellStyle name="Comma 3 6 4" xfId="4763"/>
    <cellStyle name="Comma 3 6 4 2" xfId="7864"/>
    <cellStyle name="Comma 3 6 4 2 2" xfId="14056"/>
    <cellStyle name="Comma 3 6 4 2 2 2" xfId="33016"/>
    <cellStyle name="Comma 3 6 4 2 2 3" xfId="51480"/>
    <cellStyle name="Comma 3 6 4 2 3" xfId="20208"/>
    <cellStyle name="Comma 3 6 4 2 3 2" xfId="39168"/>
    <cellStyle name="Comma 3 6 4 2 3 3" xfId="57632"/>
    <cellStyle name="Comma 3 6 4 2 4" xfId="26863"/>
    <cellStyle name="Comma 3 6 4 2 5" xfId="45327"/>
    <cellStyle name="Comma 3 6 4 3" xfId="10990"/>
    <cellStyle name="Comma 3 6 4 3 2" xfId="29950"/>
    <cellStyle name="Comma 3 6 4 3 3" xfId="48414"/>
    <cellStyle name="Comma 3 6 4 4" xfId="17142"/>
    <cellStyle name="Comma 3 6 4 4 2" xfId="36102"/>
    <cellStyle name="Comma 3 6 4 4 3" xfId="54566"/>
    <cellStyle name="Comma 3 6 4 5" xfId="23797"/>
    <cellStyle name="Comma 3 6 4 6" xfId="42261"/>
    <cellStyle name="Comma 3 6 5" xfId="6329"/>
    <cellStyle name="Comma 3 6 5 2" xfId="12522"/>
    <cellStyle name="Comma 3 6 5 2 2" xfId="31482"/>
    <cellStyle name="Comma 3 6 5 2 3" xfId="49946"/>
    <cellStyle name="Comma 3 6 5 3" xfId="18674"/>
    <cellStyle name="Comma 3 6 5 3 2" xfId="37634"/>
    <cellStyle name="Comma 3 6 5 3 3" xfId="56098"/>
    <cellStyle name="Comma 3 6 5 4" xfId="25329"/>
    <cellStyle name="Comma 3 6 5 5" xfId="43793"/>
    <cellStyle name="Comma 3 6 6" xfId="9456"/>
    <cellStyle name="Comma 3 6 6 2" xfId="28416"/>
    <cellStyle name="Comma 3 6 6 3" xfId="46880"/>
    <cellStyle name="Comma 3 6 7" xfId="15608"/>
    <cellStyle name="Comma 3 6 7 2" xfId="34568"/>
    <cellStyle name="Comma 3 6 7 3" xfId="53032"/>
    <cellStyle name="Comma 3 6 8" xfId="22263"/>
    <cellStyle name="Comma 3 6 9" xfId="40724"/>
    <cellStyle name="Comma 3 7" xfId="828"/>
    <cellStyle name="Comma 3 7 2" xfId="3937"/>
    <cellStyle name="Comma 3 7 2 2" xfId="5550"/>
    <cellStyle name="Comma 3 7 2 2 2" xfId="8635"/>
    <cellStyle name="Comma 3 7 2 2 2 2" xfId="14827"/>
    <cellStyle name="Comma 3 7 2 2 2 2 2" xfId="33787"/>
    <cellStyle name="Comma 3 7 2 2 2 2 3" xfId="52251"/>
    <cellStyle name="Comma 3 7 2 2 2 3" xfId="20979"/>
    <cellStyle name="Comma 3 7 2 2 2 3 2" xfId="39939"/>
    <cellStyle name="Comma 3 7 2 2 2 3 3" xfId="58403"/>
    <cellStyle name="Comma 3 7 2 2 2 4" xfId="27634"/>
    <cellStyle name="Comma 3 7 2 2 2 5" xfId="46098"/>
    <cellStyle name="Comma 3 7 2 2 3" xfId="11761"/>
    <cellStyle name="Comma 3 7 2 2 3 2" xfId="30721"/>
    <cellStyle name="Comma 3 7 2 2 3 3" xfId="49185"/>
    <cellStyle name="Comma 3 7 2 2 4" xfId="17913"/>
    <cellStyle name="Comma 3 7 2 2 4 2" xfId="36873"/>
    <cellStyle name="Comma 3 7 2 2 4 3" xfId="55337"/>
    <cellStyle name="Comma 3 7 2 2 5" xfId="24568"/>
    <cellStyle name="Comma 3 7 2 2 6" xfId="43032"/>
    <cellStyle name="Comma 3 7 2 3" xfId="7100"/>
    <cellStyle name="Comma 3 7 2 3 2" xfId="13293"/>
    <cellStyle name="Comma 3 7 2 3 2 2" xfId="32253"/>
    <cellStyle name="Comma 3 7 2 3 2 3" xfId="50717"/>
    <cellStyle name="Comma 3 7 2 3 3" xfId="19445"/>
    <cellStyle name="Comma 3 7 2 3 3 2" xfId="38405"/>
    <cellStyle name="Comma 3 7 2 3 3 3" xfId="56869"/>
    <cellStyle name="Comma 3 7 2 3 4" xfId="26100"/>
    <cellStyle name="Comma 3 7 2 3 5" xfId="44564"/>
    <cellStyle name="Comma 3 7 2 4" xfId="10227"/>
    <cellStyle name="Comma 3 7 2 4 2" xfId="29187"/>
    <cellStyle name="Comma 3 7 2 4 3" xfId="47651"/>
    <cellStyle name="Comma 3 7 2 5" xfId="16379"/>
    <cellStyle name="Comma 3 7 2 5 2" xfId="35339"/>
    <cellStyle name="Comma 3 7 2 5 3" xfId="53803"/>
    <cellStyle name="Comma 3 7 2 6" xfId="23034"/>
    <cellStyle name="Comma 3 7 2 7" xfId="41498"/>
    <cellStyle name="Comma 3 7 3" xfId="4765"/>
    <cellStyle name="Comma 3 7 3 2" xfId="7866"/>
    <cellStyle name="Comma 3 7 3 2 2" xfId="14058"/>
    <cellStyle name="Comma 3 7 3 2 2 2" xfId="33018"/>
    <cellStyle name="Comma 3 7 3 2 2 3" xfId="51482"/>
    <cellStyle name="Comma 3 7 3 2 3" xfId="20210"/>
    <cellStyle name="Comma 3 7 3 2 3 2" xfId="39170"/>
    <cellStyle name="Comma 3 7 3 2 3 3" xfId="57634"/>
    <cellStyle name="Comma 3 7 3 2 4" xfId="26865"/>
    <cellStyle name="Comma 3 7 3 2 5" xfId="45329"/>
    <cellStyle name="Comma 3 7 3 3" xfId="10992"/>
    <cellStyle name="Comma 3 7 3 3 2" xfId="29952"/>
    <cellStyle name="Comma 3 7 3 3 3" xfId="48416"/>
    <cellStyle name="Comma 3 7 3 4" xfId="17144"/>
    <cellStyle name="Comma 3 7 3 4 2" xfId="36104"/>
    <cellStyle name="Comma 3 7 3 4 3" xfId="54568"/>
    <cellStyle name="Comma 3 7 3 5" xfId="23799"/>
    <cellStyle name="Comma 3 7 3 6" xfId="42263"/>
    <cellStyle name="Comma 3 7 4" xfId="6331"/>
    <cellStyle name="Comma 3 7 4 2" xfId="12524"/>
    <cellStyle name="Comma 3 7 4 2 2" xfId="31484"/>
    <cellStyle name="Comma 3 7 4 2 3" xfId="49948"/>
    <cellStyle name="Comma 3 7 4 3" xfId="18676"/>
    <cellStyle name="Comma 3 7 4 3 2" xfId="37636"/>
    <cellStyle name="Comma 3 7 4 3 3" xfId="56100"/>
    <cellStyle name="Comma 3 7 4 4" xfId="25331"/>
    <cellStyle name="Comma 3 7 4 5" xfId="43795"/>
    <cellStyle name="Comma 3 7 5" xfId="9458"/>
    <cellStyle name="Comma 3 7 5 2" xfId="28418"/>
    <cellStyle name="Comma 3 7 5 3" xfId="46882"/>
    <cellStyle name="Comma 3 7 6" xfId="15610"/>
    <cellStyle name="Comma 3 7 6 2" xfId="34570"/>
    <cellStyle name="Comma 3 7 6 3" xfId="53034"/>
    <cellStyle name="Comma 3 7 7" xfId="22265"/>
    <cellStyle name="Comma 3 7 8" xfId="40726"/>
    <cellStyle name="Comma 3 8" xfId="829"/>
    <cellStyle name="Comma 3 8 2" xfId="3938"/>
    <cellStyle name="Comma 3 8 2 2" xfId="5551"/>
    <cellStyle name="Comma 3 8 2 2 2" xfId="8636"/>
    <cellStyle name="Comma 3 8 2 2 2 2" xfId="14828"/>
    <cellStyle name="Comma 3 8 2 2 2 2 2" xfId="33788"/>
    <cellStyle name="Comma 3 8 2 2 2 2 3" xfId="52252"/>
    <cellStyle name="Comma 3 8 2 2 2 3" xfId="20980"/>
    <cellStyle name="Comma 3 8 2 2 2 3 2" xfId="39940"/>
    <cellStyle name="Comma 3 8 2 2 2 3 3" xfId="58404"/>
    <cellStyle name="Comma 3 8 2 2 2 4" xfId="27635"/>
    <cellStyle name="Comma 3 8 2 2 2 5" xfId="46099"/>
    <cellStyle name="Comma 3 8 2 2 3" xfId="11762"/>
    <cellStyle name="Comma 3 8 2 2 3 2" xfId="30722"/>
    <cellStyle name="Comma 3 8 2 2 3 3" xfId="49186"/>
    <cellStyle name="Comma 3 8 2 2 4" xfId="17914"/>
    <cellStyle name="Comma 3 8 2 2 4 2" xfId="36874"/>
    <cellStyle name="Comma 3 8 2 2 4 3" xfId="55338"/>
    <cellStyle name="Comma 3 8 2 2 5" xfId="24569"/>
    <cellStyle name="Comma 3 8 2 2 6" xfId="43033"/>
    <cellStyle name="Comma 3 8 2 3" xfId="7101"/>
    <cellStyle name="Comma 3 8 2 3 2" xfId="13294"/>
    <cellStyle name="Comma 3 8 2 3 2 2" xfId="32254"/>
    <cellStyle name="Comma 3 8 2 3 2 3" xfId="50718"/>
    <cellStyle name="Comma 3 8 2 3 3" xfId="19446"/>
    <cellStyle name="Comma 3 8 2 3 3 2" xfId="38406"/>
    <cellStyle name="Comma 3 8 2 3 3 3" xfId="56870"/>
    <cellStyle name="Comma 3 8 2 3 4" xfId="26101"/>
    <cellStyle name="Comma 3 8 2 3 5" xfId="44565"/>
    <cellStyle name="Comma 3 8 2 4" xfId="10228"/>
    <cellStyle name="Comma 3 8 2 4 2" xfId="29188"/>
    <cellStyle name="Comma 3 8 2 4 3" xfId="47652"/>
    <cellStyle name="Comma 3 8 2 5" xfId="16380"/>
    <cellStyle name="Comma 3 8 2 5 2" xfId="35340"/>
    <cellStyle name="Comma 3 8 2 5 3" xfId="53804"/>
    <cellStyle name="Comma 3 8 2 6" xfId="23035"/>
    <cellStyle name="Comma 3 8 2 7" xfId="41499"/>
    <cellStyle name="Comma 3 8 3" xfId="4766"/>
    <cellStyle name="Comma 3 8 3 2" xfId="7867"/>
    <cellStyle name="Comma 3 8 3 2 2" xfId="14059"/>
    <cellStyle name="Comma 3 8 3 2 2 2" xfId="33019"/>
    <cellStyle name="Comma 3 8 3 2 2 3" xfId="51483"/>
    <cellStyle name="Comma 3 8 3 2 3" xfId="20211"/>
    <cellStyle name="Comma 3 8 3 2 3 2" xfId="39171"/>
    <cellStyle name="Comma 3 8 3 2 3 3" xfId="57635"/>
    <cellStyle name="Comma 3 8 3 2 4" xfId="26866"/>
    <cellStyle name="Comma 3 8 3 2 5" xfId="45330"/>
    <cellStyle name="Comma 3 8 3 3" xfId="10993"/>
    <cellStyle name="Comma 3 8 3 3 2" xfId="29953"/>
    <cellStyle name="Comma 3 8 3 3 3" xfId="48417"/>
    <cellStyle name="Comma 3 8 3 4" xfId="17145"/>
    <cellStyle name="Comma 3 8 3 4 2" xfId="36105"/>
    <cellStyle name="Comma 3 8 3 4 3" xfId="54569"/>
    <cellStyle name="Comma 3 8 3 5" xfId="23800"/>
    <cellStyle name="Comma 3 8 3 6" xfId="42264"/>
    <cellStyle name="Comma 3 8 4" xfId="6332"/>
    <cellStyle name="Comma 3 8 4 2" xfId="12525"/>
    <cellStyle name="Comma 3 8 4 2 2" xfId="31485"/>
    <cellStyle name="Comma 3 8 4 2 3" xfId="49949"/>
    <cellStyle name="Comma 3 8 4 3" xfId="18677"/>
    <cellStyle name="Comma 3 8 4 3 2" xfId="37637"/>
    <cellStyle name="Comma 3 8 4 3 3" xfId="56101"/>
    <cellStyle name="Comma 3 8 4 4" xfId="25332"/>
    <cellStyle name="Comma 3 8 4 5" xfId="43796"/>
    <cellStyle name="Comma 3 8 5" xfId="9459"/>
    <cellStyle name="Comma 3 8 5 2" xfId="28419"/>
    <cellStyle name="Comma 3 8 5 3" xfId="46883"/>
    <cellStyle name="Comma 3 8 6" xfId="15611"/>
    <cellStyle name="Comma 3 8 6 2" xfId="34571"/>
    <cellStyle name="Comma 3 8 6 3" xfId="53035"/>
    <cellStyle name="Comma 3 8 7" xfId="22266"/>
    <cellStyle name="Comma 3 8 8" xfId="40727"/>
    <cellStyle name="Comma 3 9" xfId="830"/>
    <cellStyle name="Comma 3 9 2" xfId="3939"/>
    <cellStyle name="Comma 3 9 2 2" xfId="5552"/>
    <cellStyle name="Comma 3 9 2 2 2" xfId="8637"/>
    <cellStyle name="Comma 3 9 2 2 2 2" xfId="14829"/>
    <cellStyle name="Comma 3 9 2 2 2 2 2" xfId="33789"/>
    <cellStyle name="Comma 3 9 2 2 2 2 3" xfId="52253"/>
    <cellStyle name="Comma 3 9 2 2 2 3" xfId="20981"/>
    <cellStyle name="Comma 3 9 2 2 2 3 2" xfId="39941"/>
    <cellStyle name="Comma 3 9 2 2 2 3 3" xfId="58405"/>
    <cellStyle name="Comma 3 9 2 2 2 4" xfId="27636"/>
    <cellStyle name="Comma 3 9 2 2 2 5" xfId="46100"/>
    <cellStyle name="Comma 3 9 2 2 3" xfId="11763"/>
    <cellStyle name="Comma 3 9 2 2 3 2" xfId="30723"/>
    <cellStyle name="Comma 3 9 2 2 3 3" xfId="49187"/>
    <cellStyle name="Comma 3 9 2 2 4" xfId="17915"/>
    <cellStyle name="Comma 3 9 2 2 4 2" xfId="36875"/>
    <cellStyle name="Comma 3 9 2 2 4 3" xfId="55339"/>
    <cellStyle name="Comma 3 9 2 2 5" xfId="24570"/>
    <cellStyle name="Comma 3 9 2 2 6" xfId="43034"/>
    <cellStyle name="Comma 3 9 2 3" xfId="7102"/>
    <cellStyle name="Comma 3 9 2 3 2" xfId="13295"/>
    <cellStyle name="Comma 3 9 2 3 2 2" xfId="32255"/>
    <cellStyle name="Comma 3 9 2 3 2 3" xfId="50719"/>
    <cellStyle name="Comma 3 9 2 3 3" xfId="19447"/>
    <cellStyle name="Comma 3 9 2 3 3 2" xfId="38407"/>
    <cellStyle name="Comma 3 9 2 3 3 3" xfId="56871"/>
    <cellStyle name="Comma 3 9 2 3 4" xfId="26102"/>
    <cellStyle name="Comma 3 9 2 3 5" xfId="44566"/>
    <cellStyle name="Comma 3 9 2 4" xfId="10229"/>
    <cellStyle name="Comma 3 9 2 4 2" xfId="29189"/>
    <cellStyle name="Comma 3 9 2 4 3" xfId="47653"/>
    <cellStyle name="Comma 3 9 2 5" xfId="16381"/>
    <cellStyle name="Comma 3 9 2 5 2" xfId="35341"/>
    <cellStyle name="Comma 3 9 2 5 3" xfId="53805"/>
    <cellStyle name="Comma 3 9 2 6" xfId="23036"/>
    <cellStyle name="Comma 3 9 2 7" xfId="41500"/>
    <cellStyle name="Comma 3 9 3" xfId="4767"/>
    <cellStyle name="Comma 3 9 3 2" xfId="7868"/>
    <cellStyle name="Comma 3 9 3 2 2" xfId="14060"/>
    <cellStyle name="Comma 3 9 3 2 2 2" xfId="33020"/>
    <cellStyle name="Comma 3 9 3 2 2 3" xfId="51484"/>
    <cellStyle name="Comma 3 9 3 2 3" xfId="20212"/>
    <cellStyle name="Comma 3 9 3 2 3 2" xfId="39172"/>
    <cellStyle name="Comma 3 9 3 2 3 3" xfId="57636"/>
    <cellStyle name="Comma 3 9 3 2 4" xfId="26867"/>
    <cellStyle name="Comma 3 9 3 2 5" xfId="45331"/>
    <cellStyle name="Comma 3 9 3 3" xfId="10994"/>
    <cellStyle name="Comma 3 9 3 3 2" xfId="29954"/>
    <cellStyle name="Comma 3 9 3 3 3" xfId="48418"/>
    <cellStyle name="Comma 3 9 3 4" xfId="17146"/>
    <cellStyle name="Comma 3 9 3 4 2" xfId="36106"/>
    <cellStyle name="Comma 3 9 3 4 3" xfId="54570"/>
    <cellStyle name="Comma 3 9 3 5" xfId="23801"/>
    <cellStyle name="Comma 3 9 3 6" xfId="42265"/>
    <cellStyle name="Comma 3 9 4" xfId="6333"/>
    <cellStyle name="Comma 3 9 4 2" xfId="12526"/>
    <cellStyle name="Comma 3 9 4 2 2" xfId="31486"/>
    <cellStyle name="Comma 3 9 4 2 3" xfId="49950"/>
    <cellStyle name="Comma 3 9 4 3" xfId="18678"/>
    <cellStyle name="Comma 3 9 4 3 2" xfId="37638"/>
    <cellStyle name="Comma 3 9 4 3 3" xfId="56102"/>
    <cellStyle name="Comma 3 9 4 4" xfId="25333"/>
    <cellStyle name="Comma 3 9 4 5" xfId="43797"/>
    <cellStyle name="Comma 3 9 5" xfId="9460"/>
    <cellStyle name="Comma 3 9 5 2" xfId="28420"/>
    <cellStyle name="Comma 3 9 5 3" xfId="46884"/>
    <cellStyle name="Comma 3 9 6" xfId="15612"/>
    <cellStyle name="Comma 3 9 6 2" xfId="34572"/>
    <cellStyle name="Comma 3 9 6 3" xfId="53036"/>
    <cellStyle name="Comma 3 9 7" xfId="22267"/>
    <cellStyle name="Comma 3 9 8" xfId="40728"/>
    <cellStyle name="Comma 30" xfId="831"/>
    <cellStyle name="Comma 31" xfId="832"/>
    <cellStyle name="Comma 32" xfId="833"/>
    <cellStyle name="Comma 33" xfId="834"/>
    <cellStyle name="Comma 34" xfId="835"/>
    <cellStyle name="Comma 35" xfId="836"/>
    <cellStyle name="Comma 36" xfId="837"/>
    <cellStyle name="Comma 37" xfId="838"/>
    <cellStyle name="Comma 38" xfId="839"/>
    <cellStyle name="Comma 39" xfId="840"/>
    <cellStyle name="Comma 4" xfId="56"/>
    <cellStyle name="Comma 4 2" xfId="57"/>
    <cellStyle name="Comma 4 2 2" xfId="58"/>
    <cellStyle name="Comma 4 2 2 2" xfId="278"/>
    <cellStyle name="Comma 4 2 2 2 2" xfId="844"/>
    <cellStyle name="Comma 4 2 2 3" xfId="845"/>
    <cellStyle name="Comma 4 2 2 4" xfId="843"/>
    <cellStyle name="Comma 4 2 2 5" xfId="22063"/>
    <cellStyle name="Comma 4 2 3" xfId="277"/>
    <cellStyle name="Comma 4 2 3 2" xfId="15459"/>
    <cellStyle name="Comma 4 2 3 2 2" xfId="34419"/>
    <cellStyle name="Comma 4 2 3 2 3" xfId="52883"/>
    <cellStyle name="Comma 4 2 3 3" xfId="21611"/>
    <cellStyle name="Comma 4 2 3 3 2" xfId="40571"/>
    <cellStyle name="Comma 4 2 3 3 3" xfId="59035"/>
    <cellStyle name="Comma 4 2 3 4" xfId="28266"/>
    <cellStyle name="Comma 4 2 3 5" xfId="46730"/>
    <cellStyle name="Comma 4 2 4" xfId="842"/>
    <cellStyle name="Comma 4 2 5" xfId="22062"/>
    <cellStyle name="Comma 4 3" xfId="59"/>
    <cellStyle name="Comma 4 3 2" xfId="279"/>
    <cellStyle name="Comma 4 3 3" xfId="846"/>
    <cellStyle name="Comma 4 3 4" xfId="22064"/>
    <cellStyle name="Comma 4 4" xfId="60"/>
    <cellStyle name="Comma 4 4 2" xfId="280"/>
    <cellStyle name="Comma 4 4 3" xfId="847"/>
    <cellStyle name="Comma 4 4 4" xfId="22065"/>
    <cellStyle name="Comma 4 5" xfId="276"/>
    <cellStyle name="Comma 4 5 2" xfId="3730"/>
    <cellStyle name="Comma 4 6" xfId="841"/>
    <cellStyle name="Comma 4 7" xfId="9268"/>
    <cellStyle name="Comma 4 7 2" xfId="15450"/>
    <cellStyle name="Comma 4 7 2 2" xfId="34410"/>
    <cellStyle name="Comma 4 7 2 3" xfId="52874"/>
    <cellStyle name="Comma 4 7 3" xfId="21602"/>
    <cellStyle name="Comma 4 7 3 2" xfId="40562"/>
    <cellStyle name="Comma 4 7 3 3" xfId="59026"/>
    <cellStyle name="Comma 4 7 4" xfId="28257"/>
    <cellStyle name="Comma 4 7 5" xfId="46721"/>
    <cellStyle name="Comma 4 8" xfId="304"/>
    <cellStyle name="Comma 4 9" xfId="22061"/>
    <cellStyle name="Comma 40" xfId="848"/>
    <cellStyle name="Comma 41" xfId="849"/>
    <cellStyle name="Comma 42" xfId="850"/>
    <cellStyle name="Comma 43" xfId="851"/>
    <cellStyle name="Comma 43 10" xfId="852"/>
    <cellStyle name="Comma 43 10 2" xfId="853"/>
    <cellStyle name="Comma 43 11" xfId="854"/>
    <cellStyle name="Comma 43 11 2" xfId="855"/>
    <cellStyle name="Comma 43 12" xfId="856"/>
    <cellStyle name="Comma 43 2" xfId="857"/>
    <cellStyle name="Comma 43 2 2" xfId="858"/>
    <cellStyle name="Comma 43 2 2 2" xfId="859"/>
    <cellStyle name="Comma 43 2 2 2 2" xfId="860"/>
    <cellStyle name="Comma 43 2 2 3" xfId="861"/>
    <cellStyle name="Comma 43 2 3" xfId="862"/>
    <cellStyle name="Comma 43 2 3 2" xfId="863"/>
    <cellStyle name="Comma 43 2 4" xfId="864"/>
    <cellStyle name="Comma 43 2 4 2" xfId="865"/>
    <cellStyle name="Comma 43 2 5" xfId="866"/>
    <cellStyle name="Comma 43 3" xfId="867"/>
    <cellStyle name="Comma 43 3 2" xfId="868"/>
    <cellStyle name="Comma 43 3 2 2" xfId="869"/>
    <cellStyle name="Comma 43 3 2 2 2" xfId="870"/>
    <cellStyle name="Comma 43 3 2 3" xfId="871"/>
    <cellStyle name="Comma 43 3 3" xfId="872"/>
    <cellStyle name="Comma 43 3 3 2" xfId="873"/>
    <cellStyle name="Comma 43 3 4" xfId="874"/>
    <cellStyle name="Comma 43 3 4 2" xfId="875"/>
    <cellStyle name="Comma 43 3 5" xfId="876"/>
    <cellStyle name="Comma 43 4" xfId="877"/>
    <cellStyle name="Comma 43 4 2" xfId="878"/>
    <cellStyle name="Comma 43 4 2 2" xfId="879"/>
    <cellStyle name="Comma 43 4 2 2 2" xfId="880"/>
    <cellStyle name="Comma 43 4 2 3" xfId="881"/>
    <cellStyle name="Comma 43 4 3" xfId="882"/>
    <cellStyle name="Comma 43 4 3 2" xfId="883"/>
    <cellStyle name="Comma 43 4 4" xfId="884"/>
    <cellStyle name="Comma 43 4 4 2" xfId="885"/>
    <cellStyle name="Comma 43 4 5" xfId="886"/>
    <cellStyle name="Comma 43 5" xfId="887"/>
    <cellStyle name="Comma 43 5 2" xfId="888"/>
    <cellStyle name="Comma 43 5 2 2" xfId="889"/>
    <cellStyle name="Comma 43 5 2 2 2" xfId="890"/>
    <cellStyle name="Comma 43 5 2 3" xfId="891"/>
    <cellStyle name="Comma 43 5 3" xfId="892"/>
    <cellStyle name="Comma 43 5 3 2" xfId="893"/>
    <cellStyle name="Comma 43 5 4" xfId="894"/>
    <cellStyle name="Comma 43 5 4 2" xfId="895"/>
    <cellStyle name="Comma 43 5 5" xfId="896"/>
    <cellStyle name="Comma 43 6" xfId="897"/>
    <cellStyle name="Comma 43 6 2" xfId="898"/>
    <cellStyle name="Comma 43 6 2 2" xfId="899"/>
    <cellStyle name="Comma 43 6 2 2 2" xfId="900"/>
    <cellStyle name="Comma 43 6 2 3" xfId="901"/>
    <cellStyle name="Comma 43 6 3" xfId="902"/>
    <cellStyle name="Comma 43 6 3 2" xfId="903"/>
    <cellStyle name="Comma 43 6 4" xfId="904"/>
    <cellStyle name="Comma 43 6 4 2" xfId="905"/>
    <cellStyle name="Comma 43 6 5" xfId="906"/>
    <cellStyle name="Comma 43 7" xfId="907"/>
    <cellStyle name="Comma 43 7 2" xfId="908"/>
    <cellStyle name="Comma 43 7 2 2" xfId="909"/>
    <cellStyle name="Comma 43 7 2 2 2" xfId="910"/>
    <cellStyle name="Comma 43 7 2 3" xfId="911"/>
    <cellStyle name="Comma 43 7 3" xfId="912"/>
    <cellStyle name="Comma 43 7 3 2" xfId="913"/>
    <cellStyle name="Comma 43 7 4" xfId="914"/>
    <cellStyle name="Comma 43 8" xfId="915"/>
    <cellStyle name="Comma 43 8 2" xfId="916"/>
    <cellStyle name="Comma 43 8 2 2" xfId="917"/>
    <cellStyle name="Comma 43 8 2 2 2" xfId="918"/>
    <cellStyle name="Comma 43 8 2 3" xfId="919"/>
    <cellStyle name="Comma 43 8 3" xfId="920"/>
    <cellStyle name="Comma 43 8 3 2" xfId="921"/>
    <cellStyle name="Comma 43 8 4" xfId="922"/>
    <cellStyle name="Comma 43 9" xfId="923"/>
    <cellStyle name="Comma 43 9 2" xfId="924"/>
    <cellStyle name="Comma 43 9 2 2" xfId="925"/>
    <cellStyle name="Comma 43 9 3" xfId="926"/>
    <cellStyle name="Comma 44" xfId="927"/>
    <cellStyle name="Comma 44 10" xfId="928"/>
    <cellStyle name="Comma 44 10 2" xfId="929"/>
    <cellStyle name="Comma 44 11" xfId="930"/>
    <cellStyle name="Comma 44 11 2" xfId="931"/>
    <cellStyle name="Comma 44 12" xfId="932"/>
    <cellStyle name="Comma 44 2" xfId="933"/>
    <cellStyle name="Comma 44 2 2" xfId="934"/>
    <cellStyle name="Comma 44 2 2 2" xfId="935"/>
    <cellStyle name="Comma 44 2 2 2 2" xfId="936"/>
    <cellStyle name="Comma 44 2 2 3" xfId="937"/>
    <cellStyle name="Comma 44 2 3" xfId="938"/>
    <cellStyle name="Comma 44 2 3 2" xfId="939"/>
    <cellStyle name="Comma 44 2 4" xfId="940"/>
    <cellStyle name="Comma 44 2 4 2" xfId="941"/>
    <cellStyle name="Comma 44 2 5" xfId="942"/>
    <cellStyle name="Comma 44 3" xfId="943"/>
    <cellStyle name="Comma 44 3 2" xfId="944"/>
    <cellStyle name="Comma 44 3 2 2" xfId="945"/>
    <cellStyle name="Comma 44 3 2 2 2" xfId="946"/>
    <cellStyle name="Comma 44 3 2 3" xfId="947"/>
    <cellStyle name="Comma 44 3 3" xfId="948"/>
    <cellStyle name="Comma 44 3 3 2" xfId="949"/>
    <cellStyle name="Comma 44 3 4" xfId="950"/>
    <cellStyle name="Comma 44 3 4 2" xfId="951"/>
    <cellStyle name="Comma 44 3 5" xfId="952"/>
    <cellStyle name="Comma 44 4" xfId="953"/>
    <cellStyle name="Comma 44 4 2" xfId="954"/>
    <cellStyle name="Comma 44 4 2 2" xfId="955"/>
    <cellStyle name="Comma 44 4 2 2 2" xfId="956"/>
    <cellStyle name="Comma 44 4 2 3" xfId="957"/>
    <cellStyle name="Comma 44 4 3" xfId="958"/>
    <cellStyle name="Comma 44 4 3 2" xfId="959"/>
    <cellStyle name="Comma 44 4 4" xfId="960"/>
    <cellStyle name="Comma 44 4 4 2" xfId="961"/>
    <cellStyle name="Comma 44 4 5" xfId="962"/>
    <cellStyle name="Comma 44 5" xfId="963"/>
    <cellStyle name="Comma 44 5 2" xfId="964"/>
    <cellStyle name="Comma 44 5 2 2" xfId="965"/>
    <cellStyle name="Comma 44 5 2 2 2" xfId="966"/>
    <cellStyle name="Comma 44 5 2 3" xfId="967"/>
    <cellStyle name="Comma 44 5 3" xfId="968"/>
    <cellStyle name="Comma 44 5 3 2" xfId="969"/>
    <cellStyle name="Comma 44 5 4" xfId="970"/>
    <cellStyle name="Comma 44 5 4 2" xfId="971"/>
    <cellStyle name="Comma 44 5 5" xfId="972"/>
    <cellStyle name="Comma 44 6" xfId="973"/>
    <cellStyle name="Comma 44 6 2" xfId="974"/>
    <cellStyle name="Comma 44 6 2 2" xfId="975"/>
    <cellStyle name="Comma 44 6 2 2 2" xfId="976"/>
    <cellStyle name="Comma 44 6 2 3" xfId="977"/>
    <cellStyle name="Comma 44 6 3" xfId="978"/>
    <cellStyle name="Comma 44 6 3 2" xfId="979"/>
    <cellStyle name="Comma 44 6 4" xfId="980"/>
    <cellStyle name="Comma 44 6 4 2" xfId="981"/>
    <cellStyle name="Comma 44 6 5" xfId="982"/>
    <cellStyle name="Comma 44 7" xfId="983"/>
    <cellStyle name="Comma 44 7 2" xfId="984"/>
    <cellStyle name="Comma 44 7 2 2" xfId="985"/>
    <cellStyle name="Comma 44 7 2 2 2" xfId="986"/>
    <cellStyle name="Comma 44 7 2 3" xfId="987"/>
    <cellStyle name="Comma 44 7 3" xfId="988"/>
    <cellStyle name="Comma 44 7 3 2" xfId="989"/>
    <cellStyle name="Comma 44 7 4" xfId="990"/>
    <cellStyle name="Comma 44 8" xfId="991"/>
    <cellStyle name="Comma 44 8 2" xfId="992"/>
    <cellStyle name="Comma 44 8 2 2" xfId="993"/>
    <cellStyle name="Comma 44 8 2 2 2" xfId="994"/>
    <cellStyle name="Comma 44 8 2 3" xfId="995"/>
    <cellStyle name="Comma 44 8 3" xfId="996"/>
    <cellStyle name="Comma 44 8 3 2" xfId="997"/>
    <cellStyle name="Comma 44 8 4" xfId="998"/>
    <cellStyle name="Comma 44 9" xfId="999"/>
    <cellStyle name="Comma 44 9 2" xfId="1000"/>
    <cellStyle name="Comma 44 9 2 2" xfId="1001"/>
    <cellStyle name="Comma 44 9 3" xfId="1002"/>
    <cellStyle name="Comma 45" xfId="1003"/>
    <cellStyle name="Comma 45 10" xfId="1004"/>
    <cellStyle name="Comma 45 10 2" xfId="1005"/>
    <cellStyle name="Comma 45 11" xfId="1006"/>
    <cellStyle name="Comma 45 11 2" xfId="1007"/>
    <cellStyle name="Comma 45 12" xfId="1008"/>
    <cellStyle name="Comma 45 2" xfId="1009"/>
    <cellStyle name="Comma 45 2 2" xfId="1010"/>
    <cellStyle name="Comma 45 2 2 2" xfId="1011"/>
    <cellStyle name="Comma 45 2 2 2 2" xfId="1012"/>
    <cellStyle name="Comma 45 2 2 3" xfId="1013"/>
    <cellStyle name="Comma 45 2 3" xfId="1014"/>
    <cellStyle name="Comma 45 2 3 2" xfId="1015"/>
    <cellStyle name="Comma 45 2 4" xfId="1016"/>
    <cellStyle name="Comma 45 2 4 2" xfId="1017"/>
    <cellStyle name="Comma 45 2 5" xfId="1018"/>
    <cellStyle name="Comma 45 3" xfId="1019"/>
    <cellStyle name="Comma 45 3 2" xfId="1020"/>
    <cellStyle name="Comma 45 3 2 2" xfId="1021"/>
    <cellStyle name="Comma 45 3 2 2 2" xfId="1022"/>
    <cellStyle name="Comma 45 3 2 3" xfId="1023"/>
    <cellStyle name="Comma 45 3 3" xfId="1024"/>
    <cellStyle name="Comma 45 3 3 2" xfId="1025"/>
    <cellStyle name="Comma 45 3 4" xfId="1026"/>
    <cellStyle name="Comma 45 3 4 2" xfId="1027"/>
    <cellStyle name="Comma 45 3 5" xfId="1028"/>
    <cellStyle name="Comma 45 4" xfId="1029"/>
    <cellStyle name="Comma 45 4 2" xfId="1030"/>
    <cellStyle name="Comma 45 4 2 2" xfId="1031"/>
    <cellStyle name="Comma 45 4 2 2 2" xfId="1032"/>
    <cellStyle name="Comma 45 4 2 3" xfId="1033"/>
    <cellStyle name="Comma 45 4 3" xfId="1034"/>
    <cellStyle name="Comma 45 4 3 2" xfId="1035"/>
    <cellStyle name="Comma 45 4 4" xfId="1036"/>
    <cellStyle name="Comma 45 4 4 2" xfId="1037"/>
    <cellStyle name="Comma 45 4 5" xfId="1038"/>
    <cellStyle name="Comma 45 5" xfId="1039"/>
    <cellStyle name="Comma 45 5 2" xfId="1040"/>
    <cellStyle name="Comma 45 5 2 2" xfId="1041"/>
    <cellStyle name="Comma 45 5 2 2 2" xfId="1042"/>
    <cellStyle name="Comma 45 5 2 3" xfId="1043"/>
    <cellStyle name="Comma 45 5 3" xfId="1044"/>
    <cellStyle name="Comma 45 5 3 2" xfId="1045"/>
    <cellStyle name="Comma 45 5 4" xfId="1046"/>
    <cellStyle name="Comma 45 5 4 2" xfId="1047"/>
    <cellStyle name="Comma 45 5 5" xfId="1048"/>
    <cellStyle name="Comma 45 6" xfId="1049"/>
    <cellStyle name="Comma 45 6 2" xfId="1050"/>
    <cellStyle name="Comma 45 6 2 2" xfId="1051"/>
    <cellStyle name="Comma 45 6 2 2 2" xfId="1052"/>
    <cellStyle name="Comma 45 6 2 3" xfId="1053"/>
    <cellStyle name="Comma 45 6 3" xfId="1054"/>
    <cellStyle name="Comma 45 6 3 2" xfId="1055"/>
    <cellStyle name="Comma 45 6 4" xfId="1056"/>
    <cellStyle name="Comma 45 6 4 2" xfId="1057"/>
    <cellStyle name="Comma 45 6 5" xfId="1058"/>
    <cellStyle name="Comma 45 7" xfId="1059"/>
    <cellStyle name="Comma 45 7 2" xfId="1060"/>
    <cellStyle name="Comma 45 7 2 2" xfId="1061"/>
    <cellStyle name="Comma 45 7 2 2 2" xfId="1062"/>
    <cellStyle name="Comma 45 7 2 3" xfId="1063"/>
    <cellStyle name="Comma 45 7 3" xfId="1064"/>
    <cellStyle name="Comma 45 7 3 2" xfId="1065"/>
    <cellStyle name="Comma 45 7 4" xfId="1066"/>
    <cellStyle name="Comma 45 8" xfId="1067"/>
    <cellStyle name="Comma 45 8 2" xfId="1068"/>
    <cellStyle name="Comma 45 8 2 2" xfId="1069"/>
    <cellStyle name="Comma 45 8 2 2 2" xfId="1070"/>
    <cellStyle name="Comma 45 8 2 3" xfId="1071"/>
    <cellStyle name="Comma 45 8 3" xfId="1072"/>
    <cellStyle name="Comma 45 8 3 2" xfId="1073"/>
    <cellStyle name="Comma 45 8 4" xfId="1074"/>
    <cellStyle name="Comma 45 9" xfId="1075"/>
    <cellStyle name="Comma 45 9 2" xfId="1076"/>
    <cellStyle name="Comma 45 9 2 2" xfId="1077"/>
    <cellStyle name="Comma 45 9 3" xfId="1078"/>
    <cellStyle name="Comma 46" xfId="1079"/>
    <cellStyle name="Comma 46 10" xfId="1080"/>
    <cellStyle name="Comma 46 10 2" xfId="1081"/>
    <cellStyle name="Comma 46 11" xfId="1082"/>
    <cellStyle name="Comma 46 11 2" xfId="1083"/>
    <cellStyle name="Comma 46 12" xfId="1084"/>
    <cellStyle name="Comma 46 2" xfId="1085"/>
    <cellStyle name="Comma 46 2 2" xfId="1086"/>
    <cellStyle name="Comma 46 2 2 2" xfId="1087"/>
    <cellStyle name="Comma 46 2 2 2 2" xfId="1088"/>
    <cellStyle name="Comma 46 2 2 3" xfId="1089"/>
    <cellStyle name="Comma 46 2 3" xfId="1090"/>
    <cellStyle name="Comma 46 2 3 2" xfId="1091"/>
    <cellStyle name="Comma 46 2 4" xfId="1092"/>
    <cellStyle name="Comma 46 2 4 2" xfId="1093"/>
    <cellStyle name="Comma 46 2 5" xfId="1094"/>
    <cellStyle name="Comma 46 3" xfId="1095"/>
    <cellStyle name="Comma 46 3 2" xfId="1096"/>
    <cellStyle name="Comma 46 3 2 2" xfId="1097"/>
    <cellStyle name="Comma 46 3 2 2 2" xfId="1098"/>
    <cellStyle name="Comma 46 3 2 3" xfId="1099"/>
    <cellStyle name="Comma 46 3 3" xfId="1100"/>
    <cellStyle name="Comma 46 3 3 2" xfId="1101"/>
    <cellStyle name="Comma 46 3 4" xfId="1102"/>
    <cellStyle name="Comma 46 3 4 2" xfId="1103"/>
    <cellStyle name="Comma 46 3 5" xfId="1104"/>
    <cellStyle name="Comma 46 4" xfId="1105"/>
    <cellStyle name="Comma 46 4 2" xfId="1106"/>
    <cellStyle name="Comma 46 4 2 2" xfId="1107"/>
    <cellStyle name="Comma 46 4 2 2 2" xfId="1108"/>
    <cellStyle name="Comma 46 4 2 3" xfId="1109"/>
    <cellStyle name="Comma 46 4 3" xfId="1110"/>
    <cellStyle name="Comma 46 4 3 2" xfId="1111"/>
    <cellStyle name="Comma 46 4 4" xfId="1112"/>
    <cellStyle name="Comma 46 4 4 2" xfId="1113"/>
    <cellStyle name="Comma 46 4 5" xfId="1114"/>
    <cellStyle name="Comma 46 5" xfId="1115"/>
    <cellStyle name="Comma 46 5 2" xfId="1116"/>
    <cellStyle name="Comma 46 5 2 2" xfId="1117"/>
    <cellStyle name="Comma 46 5 2 2 2" xfId="1118"/>
    <cellStyle name="Comma 46 5 2 3" xfId="1119"/>
    <cellStyle name="Comma 46 5 3" xfId="1120"/>
    <cellStyle name="Comma 46 5 3 2" xfId="1121"/>
    <cellStyle name="Comma 46 5 4" xfId="1122"/>
    <cellStyle name="Comma 46 5 4 2" xfId="1123"/>
    <cellStyle name="Comma 46 5 5" xfId="1124"/>
    <cellStyle name="Comma 46 6" xfId="1125"/>
    <cellStyle name="Comma 46 6 2" xfId="1126"/>
    <cellStyle name="Comma 46 6 2 2" xfId="1127"/>
    <cellStyle name="Comma 46 6 2 2 2" xfId="1128"/>
    <cellStyle name="Comma 46 6 2 3" xfId="1129"/>
    <cellStyle name="Comma 46 6 3" xfId="1130"/>
    <cellStyle name="Comma 46 6 3 2" xfId="1131"/>
    <cellStyle name="Comma 46 6 4" xfId="1132"/>
    <cellStyle name="Comma 46 6 4 2" xfId="1133"/>
    <cellStyle name="Comma 46 6 5" xfId="1134"/>
    <cellStyle name="Comma 46 7" xfId="1135"/>
    <cellStyle name="Comma 46 7 2" xfId="1136"/>
    <cellStyle name="Comma 46 7 2 2" xfId="1137"/>
    <cellStyle name="Comma 46 7 2 2 2" xfId="1138"/>
    <cellStyle name="Comma 46 7 2 3" xfId="1139"/>
    <cellStyle name="Comma 46 7 3" xfId="1140"/>
    <cellStyle name="Comma 46 7 3 2" xfId="1141"/>
    <cellStyle name="Comma 46 7 4" xfId="1142"/>
    <cellStyle name="Comma 46 8" xfId="1143"/>
    <cellStyle name="Comma 46 8 2" xfId="1144"/>
    <cellStyle name="Comma 46 8 2 2" xfId="1145"/>
    <cellStyle name="Comma 46 8 2 2 2" xfId="1146"/>
    <cellStyle name="Comma 46 8 2 3" xfId="1147"/>
    <cellStyle name="Comma 46 8 3" xfId="1148"/>
    <cellStyle name="Comma 46 8 3 2" xfId="1149"/>
    <cellStyle name="Comma 46 8 4" xfId="1150"/>
    <cellStyle name="Comma 46 9" xfId="1151"/>
    <cellStyle name="Comma 46 9 2" xfId="1152"/>
    <cellStyle name="Comma 46 9 2 2" xfId="1153"/>
    <cellStyle name="Comma 46 9 3" xfId="1154"/>
    <cellStyle name="Comma 47" xfId="1155"/>
    <cellStyle name="Comma 47 10" xfId="1156"/>
    <cellStyle name="Comma 47 10 2" xfId="1157"/>
    <cellStyle name="Comma 47 11" xfId="1158"/>
    <cellStyle name="Comma 47 11 2" xfId="1159"/>
    <cellStyle name="Comma 47 12" xfId="1160"/>
    <cellStyle name="Comma 47 2" xfId="1161"/>
    <cellStyle name="Comma 47 2 2" xfId="1162"/>
    <cellStyle name="Comma 47 2 2 2" xfId="1163"/>
    <cellStyle name="Comma 47 2 2 2 2" xfId="1164"/>
    <cellStyle name="Comma 47 2 2 3" xfId="1165"/>
    <cellStyle name="Comma 47 2 3" xfId="1166"/>
    <cellStyle name="Comma 47 2 3 2" xfId="1167"/>
    <cellStyle name="Comma 47 2 4" xfId="1168"/>
    <cellStyle name="Comma 47 2 4 2" xfId="1169"/>
    <cellStyle name="Comma 47 2 5" xfId="1170"/>
    <cellStyle name="Comma 47 3" xfId="1171"/>
    <cellStyle name="Comma 47 3 2" xfId="1172"/>
    <cellStyle name="Comma 47 3 2 2" xfId="1173"/>
    <cellStyle name="Comma 47 3 2 2 2" xfId="1174"/>
    <cellStyle name="Comma 47 3 2 3" xfId="1175"/>
    <cellStyle name="Comma 47 3 3" xfId="1176"/>
    <cellStyle name="Comma 47 3 3 2" xfId="1177"/>
    <cellStyle name="Comma 47 3 4" xfId="1178"/>
    <cellStyle name="Comma 47 3 4 2" xfId="1179"/>
    <cellStyle name="Comma 47 3 5" xfId="1180"/>
    <cellStyle name="Comma 47 4" xfId="1181"/>
    <cellStyle name="Comma 47 4 2" xfId="1182"/>
    <cellStyle name="Comma 47 4 2 2" xfId="1183"/>
    <cellStyle name="Comma 47 4 2 2 2" xfId="1184"/>
    <cellStyle name="Comma 47 4 2 3" xfId="1185"/>
    <cellStyle name="Comma 47 4 3" xfId="1186"/>
    <cellStyle name="Comma 47 4 3 2" xfId="1187"/>
    <cellStyle name="Comma 47 4 4" xfId="1188"/>
    <cellStyle name="Comma 47 4 4 2" xfId="1189"/>
    <cellStyle name="Comma 47 4 5" xfId="1190"/>
    <cellStyle name="Comma 47 5" xfId="1191"/>
    <cellStyle name="Comma 47 5 2" xfId="1192"/>
    <cellStyle name="Comma 47 5 2 2" xfId="1193"/>
    <cellStyle name="Comma 47 5 2 2 2" xfId="1194"/>
    <cellStyle name="Comma 47 5 2 3" xfId="1195"/>
    <cellStyle name="Comma 47 5 3" xfId="1196"/>
    <cellStyle name="Comma 47 5 3 2" xfId="1197"/>
    <cellStyle name="Comma 47 5 4" xfId="1198"/>
    <cellStyle name="Comma 47 5 4 2" xfId="1199"/>
    <cellStyle name="Comma 47 5 5" xfId="1200"/>
    <cellStyle name="Comma 47 6" xfId="1201"/>
    <cellStyle name="Comma 47 6 2" xfId="1202"/>
    <cellStyle name="Comma 47 6 2 2" xfId="1203"/>
    <cellStyle name="Comma 47 6 2 2 2" xfId="1204"/>
    <cellStyle name="Comma 47 6 2 3" xfId="1205"/>
    <cellStyle name="Comma 47 6 3" xfId="1206"/>
    <cellStyle name="Comma 47 6 3 2" xfId="1207"/>
    <cellStyle name="Comma 47 6 4" xfId="1208"/>
    <cellStyle name="Comma 47 6 4 2" xfId="1209"/>
    <cellStyle name="Comma 47 6 5" xfId="1210"/>
    <cellStyle name="Comma 47 7" xfId="1211"/>
    <cellStyle name="Comma 47 7 2" xfId="1212"/>
    <cellStyle name="Comma 47 7 2 2" xfId="1213"/>
    <cellStyle name="Comma 47 7 2 2 2" xfId="1214"/>
    <cellStyle name="Comma 47 7 2 3" xfId="1215"/>
    <cellStyle name="Comma 47 7 3" xfId="1216"/>
    <cellStyle name="Comma 47 7 3 2" xfId="1217"/>
    <cellStyle name="Comma 47 7 4" xfId="1218"/>
    <cellStyle name="Comma 47 8" xfId="1219"/>
    <cellStyle name="Comma 47 8 2" xfId="1220"/>
    <cellStyle name="Comma 47 8 2 2" xfId="1221"/>
    <cellStyle name="Comma 47 8 2 2 2" xfId="1222"/>
    <cellStyle name="Comma 47 8 2 3" xfId="1223"/>
    <cellStyle name="Comma 47 8 3" xfId="1224"/>
    <cellStyle name="Comma 47 8 3 2" xfId="1225"/>
    <cellStyle name="Comma 47 8 4" xfId="1226"/>
    <cellStyle name="Comma 47 9" xfId="1227"/>
    <cellStyle name="Comma 47 9 2" xfId="1228"/>
    <cellStyle name="Comma 47 9 2 2" xfId="1229"/>
    <cellStyle name="Comma 47 9 3" xfId="1230"/>
    <cellStyle name="Comma 48" xfId="1231"/>
    <cellStyle name="Comma 48 10" xfId="1232"/>
    <cellStyle name="Comma 48 10 2" xfId="1233"/>
    <cellStyle name="Comma 48 11" xfId="1234"/>
    <cellStyle name="Comma 48 11 2" xfId="1235"/>
    <cellStyle name="Comma 48 12" xfId="1236"/>
    <cellStyle name="Comma 48 2" xfId="1237"/>
    <cellStyle name="Comma 48 2 2" xfId="1238"/>
    <cellStyle name="Comma 48 2 2 2" xfId="1239"/>
    <cellStyle name="Comma 48 2 2 2 2" xfId="1240"/>
    <cellStyle name="Comma 48 2 2 3" xfId="1241"/>
    <cellStyle name="Comma 48 2 3" xfId="1242"/>
    <cellStyle name="Comma 48 2 3 2" xfId="1243"/>
    <cellStyle name="Comma 48 2 4" xfId="1244"/>
    <cellStyle name="Comma 48 2 4 2" xfId="1245"/>
    <cellStyle name="Comma 48 2 5" xfId="1246"/>
    <cellStyle name="Comma 48 3" xfId="1247"/>
    <cellStyle name="Comma 48 3 2" xfId="1248"/>
    <cellStyle name="Comma 48 3 2 2" xfId="1249"/>
    <cellStyle name="Comma 48 3 2 2 2" xfId="1250"/>
    <cellStyle name="Comma 48 3 2 3" xfId="1251"/>
    <cellStyle name="Comma 48 3 3" xfId="1252"/>
    <cellStyle name="Comma 48 3 3 2" xfId="1253"/>
    <cellStyle name="Comma 48 3 4" xfId="1254"/>
    <cellStyle name="Comma 48 3 4 2" xfId="1255"/>
    <cellStyle name="Comma 48 3 5" xfId="1256"/>
    <cellStyle name="Comma 48 4" xfId="1257"/>
    <cellStyle name="Comma 48 4 2" xfId="1258"/>
    <cellStyle name="Comma 48 4 2 2" xfId="1259"/>
    <cellStyle name="Comma 48 4 2 2 2" xfId="1260"/>
    <cellStyle name="Comma 48 4 2 3" xfId="1261"/>
    <cellStyle name="Comma 48 4 3" xfId="1262"/>
    <cellStyle name="Comma 48 4 3 2" xfId="1263"/>
    <cellStyle name="Comma 48 4 4" xfId="1264"/>
    <cellStyle name="Comma 48 4 4 2" xfId="1265"/>
    <cellStyle name="Comma 48 4 5" xfId="1266"/>
    <cellStyle name="Comma 48 5" xfId="1267"/>
    <cellStyle name="Comma 48 5 2" xfId="1268"/>
    <cellStyle name="Comma 48 5 2 2" xfId="1269"/>
    <cellStyle name="Comma 48 5 2 2 2" xfId="1270"/>
    <cellStyle name="Comma 48 5 2 3" xfId="1271"/>
    <cellStyle name="Comma 48 5 3" xfId="1272"/>
    <cellStyle name="Comma 48 5 3 2" xfId="1273"/>
    <cellStyle name="Comma 48 5 4" xfId="1274"/>
    <cellStyle name="Comma 48 5 4 2" xfId="1275"/>
    <cellStyle name="Comma 48 5 5" xfId="1276"/>
    <cellStyle name="Comma 48 6" xfId="1277"/>
    <cellStyle name="Comma 48 6 2" xfId="1278"/>
    <cellStyle name="Comma 48 6 2 2" xfId="1279"/>
    <cellStyle name="Comma 48 6 2 2 2" xfId="1280"/>
    <cellStyle name="Comma 48 6 2 3" xfId="1281"/>
    <cellStyle name="Comma 48 6 3" xfId="1282"/>
    <cellStyle name="Comma 48 6 3 2" xfId="1283"/>
    <cellStyle name="Comma 48 6 4" xfId="1284"/>
    <cellStyle name="Comma 48 6 4 2" xfId="1285"/>
    <cellStyle name="Comma 48 6 5" xfId="1286"/>
    <cellStyle name="Comma 48 7" xfId="1287"/>
    <cellStyle name="Comma 48 7 2" xfId="1288"/>
    <cellStyle name="Comma 48 7 2 2" xfId="1289"/>
    <cellStyle name="Comma 48 7 2 2 2" xfId="1290"/>
    <cellStyle name="Comma 48 7 2 3" xfId="1291"/>
    <cellStyle name="Comma 48 7 3" xfId="1292"/>
    <cellStyle name="Comma 48 7 3 2" xfId="1293"/>
    <cellStyle name="Comma 48 7 4" xfId="1294"/>
    <cellStyle name="Comma 48 8" xfId="1295"/>
    <cellStyle name="Comma 48 8 2" xfId="1296"/>
    <cellStyle name="Comma 48 8 2 2" xfId="1297"/>
    <cellStyle name="Comma 48 8 2 2 2" xfId="1298"/>
    <cellStyle name="Comma 48 8 2 3" xfId="1299"/>
    <cellStyle name="Comma 48 8 3" xfId="1300"/>
    <cellStyle name="Comma 48 8 3 2" xfId="1301"/>
    <cellStyle name="Comma 48 8 4" xfId="1302"/>
    <cellStyle name="Comma 48 9" xfId="1303"/>
    <cellStyle name="Comma 48 9 2" xfId="1304"/>
    <cellStyle name="Comma 48 9 2 2" xfId="1305"/>
    <cellStyle name="Comma 48 9 3" xfId="1306"/>
    <cellStyle name="Comma 49" xfId="1307"/>
    <cellStyle name="Comma 49 10" xfId="1308"/>
    <cellStyle name="Comma 49 10 2" xfId="1309"/>
    <cellStyle name="Comma 49 11" xfId="1310"/>
    <cellStyle name="Comma 49 11 2" xfId="1311"/>
    <cellStyle name="Comma 49 12" xfId="1312"/>
    <cellStyle name="Comma 49 2" xfId="1313"/>
    <cellStyle name="Comma 49 2 2" xfId="1314"/>
    <cellStyle name="Comma 49 2 2 2" xfId="1315"/>
    <cellStyle name="Comma 49 2 2 2 2" xfId="1316"/>
    <cellStyle name="Comma 49 2 2 3" xfId="1317"/>
    <cellStyle name="Comma 49 2 3" xfId="1318"/>
    <cellStyle name="Comma 49 2 3 2" xfId="1319"/>
    <cellStyle name="Comma 49 2 4" xfId="1320"/>
    <cellStyle name="Comma 49 2 4 2" xfId="1321"/>
    <cellStyle name="Comma 49 2 5" xfId="1322"/>
    <cellStyle name="Comma 49 3" xfId="1323"/>
    <cellStyle name="Comma 49 3 2" xfId="1324"/>
    <cellStyle name="Comma 49 3 2 2" xfId="1325"/>
    <cellStyle name="Comma 49 3 2 2 2" xfId="1326"/>
    <cellStyle name="Comma 49 3 2 3" xfId="1327"/>
    <cellStyle name="Comma 49 3 3" xfId="1328"/>
    <cellStyle name="Comma 49 3 3 2" xfId="1329"/>
    <cellStyle name="Comma 49 3 4" xfId="1330"/>
    <cellStyle name="Comma 49 3 4 2" xfId="1331"/>
    <cellStyle name="Comma 49 3 5" xfId="1332"/>
    <cellStyle name="Comma 49 4" xfId="1333"/>
    <cellStyle name="Comma 49 4 2" xfId="1334"/>
    <cellStyle name="Comma 49 4 2 2" xfId="1335"/>
    <cellStyle name="Comma 49 4 2 2 2" xfId="1336"/>
    <cellStyle name="Comma 49 4 2 3" xfId="1337"/>
    <cellStyle name="Comma 49 4 3" xfId="1338"/>
    <cellStyle name="Comma 49 4 3 2" xfId="1339"/>
    <cellStyle name="Comma 49 4 4" xfId="1340"/>
    <cellStyle name="Comma 49 4 4 2" xfId="1341"/>
    <cellStyle name="Comma 49 4 5" xfId="1342"/>
    <cellStyle name="Comma 49 5" xfId="1343"/>
    <cellStyle name="Comma 49 5 2" xfId="1344"/>
    <cellStyle name="Comma 49 5 2 2" xfId="1345"/>
    <cellStyle name="Comma 49 5 2 2 2" xfId="1346"/>
    <cellStyle name="Comma 49 5 2 3" xfId="1347"/>
    <cellStyle name="Comma 49 5 3" xfId="1348"/>
    <cellStyle name="Comma 49 5 3 2" xfId="1349"/>
    <cellStyle name="Comma 49 5 4" xfId="1350"/>
    <cellStyle name="Comma 49 5 4 2" xfId="1351"/>
    <cellStyle name="Comma 49 5 5" xfId="1352"/>
    <cellStyle name="Comma 49 6" xfId="1353"/>
    <cellStyle name="Comma 49 6 2" xfId="1354"/>
    <cellStyle name="Comma 49 6 2 2" xfId="1355"/>
    <cellStyle name="Comma 49 6 2 2 2" xfId="1356"/>
    <cellStyle name="Comma 49 6 2 3" xfId="1357"/>
    <cellStyle name="Comma 49 6 3" xfId="1358"/>
    <cellStyle name="Comma 49 6 3 2" xfId="1359"/>
    <cellStyle name="Comma 49 6 4" xfId="1360"/>
    <cellStyle name="Comma 49 6 4 2" xfId="1361"/>
    <cellStyle name="Comma 49 6 5" xfId="1362"/>
    <cellStyle name="Comma 49 7" xfId="1363"/>
    <cellStyle name="Comma 49 7 2" xfId="1364"/>
    <cellStyle name="Comma 49 7 2 2" xfId="1365"/>
    <cellStyle name="Comma 49 7 2 2 2" xfId="1366"/>
    <cellStyle name="Comma 49 7 2 3" xfId="1367"/>
    <cellStyle name="Comma 49 7 3" xfId="1368"/>
    <cellStyle name="Comma 49 7 3 2" xfId="1369"/>
    <cellStyle name="Comma 49 7 4" xfId="1370"/>
    <cellStyle name="Comma 49 8" xfId="1371"/>
    <cellStyle name="Comma 49 8 2" xfId="1372"/>
    <cellStyle name="Comma 49 8 2 2" xfId="1373"/>
    <cellStyle name="Comma 49 8 2 2 2" xfId="1374"/>
    <cellStyle name="Comma 49 8 2 3" xfId="1375"/>
    <cellStyle name="Comma 49 8 3" xfId="1376"/>
    <cellStyle name="Comma 49 8 3 2" xfId="1377"/>
    <cellStyle name="Comma 49 8 4" xfId="1378"/>
    <cellStyle name="Comma 49 9" xfId="1379"/>
    <cellStyle name="Comma 49 9 2" xfId="1380"/>
    <cellStyle name="Comma 49 9 2 2" xfId="1381"/>
    <cellStyle name="Comma 49 9 3" xfId="1382"/>
    <cellStyle name="Comma 5" xfId="61"/>
    <cellStyle name="Comma 5 10" xfId="4627"/>
    <cellStyle name="Comma 5 10 2" xfId="7729"/>
    <cellStyle name="Comma 5 10 2 2" xfId="13921"/>
    <cellStyle name="Comma 5 10 2 2 2" xfId="32881"/>
    <cellStyle name="Comma 5 10 2 2 3" xfId="51345"/>
    <cellStyle name="Comma 5 10 2 3" xfId="20073"/>
    <cellStyle name="Comma 5 10 2 3 2" xfId="39033"/>
    <cellStyle name="Comma 5 10 2 3 3" xfId="57497"/>
    <cellStyle name="Comma 5 10 2 4" xfId="26728"/>
    <cellStyle name="Comma 5 10 2 5" xfId="45192"/>
    <cellStyle name="Comma 5 10 3" xfId="10855"/>
    <cellStyle name="Comma 5 10 3 2" xfId="29815"/>
    <cellStyle name="Comma 5 10 3 3" xfId="48279"/>
    <cellStyle name="Comma 5 10 4" xfId="17007"/>
    <cellStyle name="Comma 5 10 4 2" xfId="35967"/>
    <cellStyle name="Comma 5 10 4 3" xfId="54431"/>
    <cellStyle name="Comma 5 10 5" xfId="23662"/>
    <cellStyle name="Comma 5 10 6" xfId="42126"/>
    <cellStyle name="Comma 5 11" xfId="6194"/>
    <cellStyle name="Comma 5 11 2" xfId="12387"/>
    <cellStyle name="Comma 5 11 2 2" xfId="31347"/>
    <cellStyle name="Comma 5 11 2 3" xfId="49811"/>
    <cellStyle name="Comma 5 11 3" xfId="18539"/>
    <cellStyle name="Comma 5 11 3 2" xfId="37499"/>
    <cellStyle name="Comma 5 11 3 3" xfId="55963"/>
    <cellStyle name="Comma 5 11 4" xfId="25194"/>
    <cellStyle name="Comma 5 11 5" xfId="43658"/>
    <cellStyle name="Comma 5 12" xfId="9321"/>
    <cellStyle name="Comma 5 12 2" xfId="28281"/>
    <cellStyle name="Comma 5 12 3" xfId="46745"/>
    <cellStyle name="Comma 5 13" xfId="15473"/>
    <cellStyle name="Comma 5 13 2" xfId="34433"/>
    <cellStyle name="Comma 5 13 3" xfId="52897"/>
    <cellStyle name="Comma 5 14" xfId="22066"/>
    <cellStyle name="Comma 5 15" xfId="22128"/>
    <cellStyle name="Comma 5 16" xfId="40589"/>
    <cellStyle name="Comma 5 2" xfId="62"/>
    <cellStyle name="Comma 5 2 10" xfId="15479"/>
    <cellStyle name="Comma 5 2 10 2" xfId="34439"/>
    <cellStyle name="Comma 5 2 10 3" xfId="52903"/>
    <cellStyle name="Comma 5 2 11" xfId="22067"/>
    <cellStyle name="Comma 5 2 12" xfId="22134"/>
    <cellStyle name="Comma 5 2 13" xfId="40595"/>
    <cellStyle name="Comma 5 2 2" xfId="63"/>
    <cellStyle name="Comma 5 2 2 10" xfId="22145"/>
    <cellStyle name="Comma 5 2 2 11" xfId="40606"/>
    <cellStyle name="Comma 5 2 2 2" xfId="283"/>
    <cellStyle name="Comma 5 2 2 2 2" xfId="4546"/>
    <cellStyle name="Comma 5 2 2 2 2 2" xfId="6169"/>
    <cellStyle name="Comma 5 2 2 2 2 2 2" xfId="9255"/>
    <cellStyle name="Comma 5 2 2 2 2 2 2 2" xfId="15447"/>
    <cellStyle name="Comma 5 2 2 2 2 2 2 2 2" xfId="34407"/>
    <cellStyle name="Comma 5 2 2 2 2 2 2 2 3" xfId="52871"/>
    <cellStyle name="Comma 5 2 2 2 2 2 2 3" xfId="21599"/>
    <cellStyle name="Comma 5 2 2 2 2 2 2 3 2" xfId="40559"/>
    <cellStyle name="Comma 5 2 2 2 2 2 2 3 3" xfId="59023"/>
    <cellStyle name="Comma 5 2 2 2 2 2 2 4" xfId="28254"/>
    <cellStyle name="Comma 5 2 2 2 2 2 2 5" xfId="46718"/>
    <cellStyle name="Comma 5 2 2 2 2 2 3" xfId="12381"/>
    <cellStyle name="Comma 5 2 2 2 2 2 3 2" xfId="31341"/>
    <cellStyle name="Comma 5 2 2 2 2 2 3 3" xfId="49805"/>
    <cellStyle name="Comma 5 2 2 2 2 2 4" xfId="18533"/>
    <cellStyle name="Comma 5 2 2 2 2 2 4 2" xfId="37493"/>
    <cellStyle name="Comma 5 2 2 2 2 2 4 3" xfId="55957"/>
    <cellStyle name="Comma 5 2 2 2 2 2 5" xfId="25188"/>
    <cellStyle name="Comma 5 2 2 2 2 2 6" xfId="43652"/>
    <cellStyle name="Comma 5 2 2 2 2 3" xfId="7720"/>
    <cellStyle name="Comma 5 2 2 2 2 3 2" xfId="13913"/>
    <cellStyle name="Comma 5 2 2 2 2 3 2 2" xfId="32873"/>
    <cellStyle name="Comma 5 2 2 2 2 3 2 3" xfId="51337"/>
    <cellStyle name="Comma 5 2 2 2 2 3 3" xfId="20065"/>
    <cellStyle name="Comma 5 2 2 2 2 3 3 2" xfId="39025"/>
    <cellStyle name="Comma 5 2 2 2 2 3 3 3" xfId="57489"/>
    <cellStyle name="Comma 5 2 2 2 2 3 4" xfId="26720"/>
    <cellStyle name="Comma 5 2 2 2 2 3 5" xfId="45184"/>
    <cellStyle name="Comma 5 2 2 2 2 4" xfId="10847"/>
    <cellStyle name="Comma 5 2 2 2 2 4 2" xfId="29807"/>
    <cellStyle name="Comma 5 2 2 2 2 4 3" xfId="48271"/>
    <cellStyle name="Comma 5 2 2 2 2 5" xfId="16999"/>
    <cellStyle name="Comma 5 2 2 2 2 5 2" xfId="35959"/>
    <cellStyle name="Comma 5 2 2 2 2 5 3" xfId="54423"/>
    <cellStyle name="Comma 5 2 2 2 2 6" xfId="23654"/>
    <cellStyle name="Comma 5 2 2 2 2 7" xfId="42118"/>
    <cellStyle name="Comma 5 2 2 2 3" xfId="5401"/>
    <cellStyle name="Comma 5 2 2 2 3 2" xfId="8486"/>
    <cellStyle name="Comma 5 2 2 2 3 2 2" xfId="14678"/>
    <cellStyle name="Comma 5 2 2 2 3 2 2 2" xfId="33638"/>
    <cellStyle name="Comma 5 2 2 2 3 2 2 3" xfId="52102"/>
    <cellStyle name="Comma 5 2 2 2 3 2 3" xfId="20830"/>
    <cellStyle name="Comma 5 2 2 2 3 2 3 2" xfId="39790"/>
    <cellStyle name="Comma 5 2 2 2 3 2 3 3" xfId="58254"/>
    <cellStyle name="Comma 5 2 2 2 3 2 4" xfId="27485"/>
    <cellStyle name="Comma 5 2 2 2 3 2 5" xfId="45949"/>
    <cellStyle name="Comma 5 2 2 2 3 3" xfId="11612"/>
    <cellStyle name="Comma 5 2 2 2 3 3 2" xfId="30572"/>
    <cellStyle name="Comma 5 2 2 2 3 3 3" xfId="49036"/>
    <cellStyle name="Comma 5 2 2 2 3 4" xfId="17764"/>
    <cellStyle name="Comma 5 2 2 2 3 4 2" xfId="36724"/>
    <cellStyle name="Comma 5 2 2 2 3 4 3" xfId="55188"/>
    <cellStyle name="Comma 5 2 2 2 3 5" xfId="24419"/>
    <cellStyle name="Comma 5 2 2 2 3 6" xfId="42883"/>
    <cellStyle name="Comma 5 2 2 2 4" xfId="6951"/>
    <cellStyle name="Comma 5 2 2 2 4 2" xfId="13144"/>
    <cellStyle name="Comma 5 2 2 2 4 2 2" xfId="32104"/>
    <cellStyle name="Comma 5 2 2 2 4 2 3" xfId="50568"/>
    <cellStyle name="Comma 5 2 2 2 4 3" xfId="19296"/>
    <cellStyle name="Comma 5 2 2 2 4 3 2" xfId="38256"/>
    <cellStyle name="Comma 5 2 2 2 4 3 3" xfId="56720"/>
    <cellStyle name="Comma 5 2 2 2 4 4" xfId="25951"/>
    <cellStyle name="Comma 5 2 2 2 4 5" xfId="44415"/>
    <cellStyle name="Comma 5 2 2 2 5" xfId="10078"/>
    <cellStyle name="Comma 5 2 2 2 5 2" xfId="29038"/>
    <cellStyle name="Comma 5 2 2 2 5 3" xfId="47502"/>
    <cellStyle name="Comma 5 2 2 2 6" xfId="16230"/>
    <cellStyle name="Comma 5 2 2 2 6 2" xfId="35190"/>
    <cellStyle name="Comma 5 2 2 2 6 3" xfId="53654"/>
    <cellStyle name="Comma 5 2 2 2 7" xfId="22885"/>
    <cellStyle name="Comma 5 2 2 2 8" xfId="41349"/>
    <cellStyle name="Comma 5 2 2 3" xfId="1385"/>
    <cellStyle name="Comma 5 2 2 4" xfId="3841"/>
    <cellStyle name="Comma 5 2 2 4 2" xfId="5430"/>
    <cellStyle name="Comma 5 2 2 4 2 2" xfId="8515"/>
    <cellStyle name="Comma 5 2 2 4 2 2 2" xfId="14707"/>
    <cellStyle name="Comma 5 2 2 4 2 2 2 2" xfId="33667"/>
    <cellStyle name="Comma 5 2 2 4 2 2 2 3" xfId="52131"/>
    <cellStyle name="Comma 5 2 2 4 2 2 3" xfId="20859"/>
    <cellStyle name="Comma 5 2 2 4 2 2 3 2" xfId="39819"/>
    <cellStyle name="Comma 5 2 2 4 2 2 3 3" xfId="58283"/>
    <cellStyle name="Comma 5 2 2 4 2 2 4" xfId="27514"/>
    <cellStyle name="Comma 5 2 2 4 2 2 5" xfId="45978"/>
    <cellStyle name="Comma 5 2 2 4 2 3" xfId="11641"/>
    <cellStyle name="Comma 5 2 2 4 2 3 2" xfId="30601"/>
    <cellStyle name="Comma 5 2 2 4 2 3 3" xfId="49065"/>
    <cellStyle name="Comma 5 2 2 4 2 4" xfId="17793"/>
    <cellStyle name="Comma 5 2 2 4 2 4 2" xfId="36753"/>
    <cellStyle name="Comma 5 2 2 4 2 4 3" xfId="55217"/>
    <cellStyle name="Comma 5 2 2 4 2 5" xfId="24448"/>
    <cellStyle name="Comma 5 2 2 4 2 6" xfId="42912"/>
    <cellStyle name="Comma 5 2 2 4 3" xfId="6980"/>
    <cellStyle name="Comma 5 2 2 4 3 2" xfId="13173"/>
    <cellStyle name="Comma 5 2 2 4 3 2 2" xfId="32133"/>
    <cellStyle name="Comma 5 2 2 4 3 2 3" xfId="50597"/>
    <cellStyle name="Comma 5 2 2 4 3 3" xfId="19325"/>
    <cellStyle name="Comma 5 2 2 4 3 3 2" xfId="38285"/>
    <cellStyle name="Comma 5 2 2 4 3 3 3" xfId="56749"/>
    <cellStyle name="Comma 5 2 2 4 3 4" xfId="25980"/>
    <cellStyle name="Comma 5 2 2 4 3 5" xfId="44444"/>
    <cellStyle name="Comma 5 2 2 4 4" xfId="10107"/>
    <cellStyle name="Comma 5 2 2 4 4 2" xfId="29067"/>
    <cellStyle name="Comma 5 2 2 4 4 3" xfId="47531"/>
    <cellStyle name="Comma 5 2 2 4 5" xfId="16259"/>
    <cellStyle name="Comma 5 2 2 4 5 2" xfId="35219"/>
    <cellStyle name="Comma 5 2 2 4 5 3" xfId="53683"/>
    <cellStyle name="Comma 5 2 2 4 6" xfId="22914"/>
    <cellStyle name="Comma 5 2 2 4 7" xfId="41378"/>
    <cellStyle name="Comma 5 2 2 5" xfId="4645"/>
    <cellStyle name="Comma 5 2 2 5 2" xfId="7746"/>
    <cellStyle name="Comma 5 2 2 5 2 2" xfId="13938"/>
    <cellStyle name="Comma 5 2 2 5 2 2 2" xfId="32898"/>
    <cellStyle name="Comma 5 2 2 5 2 2 3" xfId="51362"/>
    <cellStyle name="Comma 5 2 2 5 2 3" xfId="20090"/>
    <cellStyle name="Comma 5 2 2 5 2 3 2" xfId="39050"/>
    <cellStyle name="Comma 5 2 2 5 2 3 3" xfId="57514"/>
    <cellStyle name="Comma 5 2 2 5 2 4" xfId="26745"/>
    <cellStyle name="Comma 5 2 2 5 2 5" xfId="45209"/>
    <cellStyle name="Comma 5 2 2 5 3" xfId="10872"/>
    <cellStyle name="Comma 5 2 2 5 3 2" xfId="29832"/>
    <cellStyle name="Comma 5 2 2 5 3 3" xfId="48296"/>
    <cellStyle name="Comma 5 2 2 5 4" xfId="17024"/>
    <cellStyle name="Comma 5 2 2 5 4 2" xfId="35984"/>
    <cellStyle name="Comma 5 2 2 5 4 3" xfId="54448"/>
    <cellStyle name="Comma 5 2 2 5 5" xfId="23679"/>
    <cellStyle name="Comma 5 2 2 5 6" xfId="42143"/>
    <cellStyle name="Comma 5 2 2 6" xfId="6211"/>
    <cellStyle name="Comma 5 2 2 6 2" xfId="12404"/>
    <cellStyle name="Comma 5 2 2 6 2 2" xfId="31364"/>
    <cellStyle name="Comma 5 2 2 6 2 3" xfId="49828"/>
    <cellStyle name="Comma 5 2 2 6 3" xfId="18556"/>
    <cellStyle name="Comma 5 2 2 6 3 2" xfId="37516"/>
    <cellStyle name="Comma 5 2 2 6 3 3" xfId="55980"/>
    <cellStyle name="Comma 5 2 2 6 4" xfId="25211"/>
    <cellStyle name="Comma 5 2 2 6 5" xfId="43675"/>
    <cellStyle name="Comma 5 2 2 7" xfId="9338"/>
    <cellStyle name="Comma 5 2 2 7 2" xfId="28298"/>
    <cellStyle name="Comma 5 2 2 7 3" xfId="46762"/>
    <cellStyle name="Comma 5 2 2 8" xfId="15490"/>
    <cellStyle name="Comma 5 2 2 8 2" xfId="34450"/>
    <cellStyle name="Comma 5 2 2 8 3" xfId="52914"/>
    <cellStyle name="Comma 5 2 2 9" xfId="22068"/>
    <cellStyle name="Comma 5 2 3" xfId="282"/>
    <cellStyle name="Comma 5 2 3 2" xfId="1386"/>
    <cellStyle name="Comma 5 2 4" xfId="3792"/>
    <cellStyle name="Comma 5 2 4 2" xfId="4537"/>
    <cellStyle name="Comma 5 2 4 2 2" xfId="6160"/>
    <cellStyle name="Comma 5 2 4 2 2 2" xfId="9246"/>
    <cellStyle name="Comma 5 2 4 2 2 2 2" xfId="15438"/>
    <cellStyle name="Comma 5 2 4 2 2 2 2 2" xfId="34398"/>
    <cellStyle name="Comma 5 2 4 2 2 2 2 3" xfId="52862"/>
    <cellStyle name="Comma 5 2 4 2 2 2 3" xfId="21590"/>
    <cellStyle name="Comma 5 2 4 2 2 2 3 2" xfId="40550"/>
    <cellStyle name="Comma 5 2 4 2 2 2 3 3" xfId="59014"/>
    <cellStyle name="Comma 5 2 4 2 2 2 4" xfId="28245"/>
    <cellStyle name="Comma 5 2 4 2 2 2 5" xfId="46709"/>
    <cellStyle name="Comma 5 2 4 2 2 3" xfId="12372"/>
    <cellStyle name="Comma 5 2 4 2 2 3 2" xfId="31332"/>
    <cellStyle name="Comma 5 2 4 2 2 3 3" xfId="49796"/>
    <cellStyle name="Comma 5 2 4 2 2 4" xfId="18524"/>
    <cellStyle name="Comma 5 2 4 2 2 4 2" xfId="37484"/>
    <cellStyle name="Comma 5 2 4 2 2 4 3" xfId="55948"/>
    <cellStyle name="Comma 5 2 4 2 2 5" xfId="25179"/>
    <cellStyle name="Comma 5 2 4 2 2 6" xfId="43643"/>
    <cellStyle name="Comma 5 2 4 2 3" xfId="7711"/>
    <cellStyle name="Comma 5 2 4 2 3 2" xfId="13904"/>
    <cellStyle name="Comma 5 2 4 2 3 2 2" xfId="32864"/>
    <cellStyle name="Comma 5 2 4 2 3 2 3" xfId="51328"/>
    <cellStyle name="Comma 5 2 4 2 3 3" xfId="20056"/>
    <cellStyle name="Comma 5 2 4 2 3 3 2" xfId="39016"/>
    <cellStyle name="Comma 5 2 4 2 3 3 3" xfId="57480"/>
    <cellStyle name="Comma 5 2 4 2 3 4" xfId="26711"/>
    <cellStyle name="Comma 5 2 4 2 3 5" xfId="45175"/>
    <cellStyle name="Comma 5 2 4 2 4" xfId="10838"/>
    <cellStyle name="Comma 5 2 4 2 4 2" xfId="29798"/>
    <cellStyle name="Comma 5 2 4 2 4 3" xfId="48262"/>
    <cellStyle name="Comma 5 2 4 2 5" xfId="16990"/>
    <cellStyle name="Comma 5 2 4 2 5 2" xfId="35950"/>
    <cellStyle name="Comma 5 2 4 2 5 3" xfId="54414"/>
    <cellStyle name="Comma 5 2 4 2 6" xfId="23645"/>
    <cellStyle name="Comma 5 2 4 2 7" xfId="42109"/>
    <cellStyle name="Comma 5 2 4 3" xfId="5392"/>
    <cellStyle name="Comma 5 2 4 3 2" xfId="8477"/>
    <cellStyle name="Comma 5 2 4 3 2 2" xfId="14669"/>
    <cellStyle name="Comma 5 2 4 3 2 2 2" xfId="33629"/>
    <cellStyle name="Comma 5 2 4 3 2 2 3" xfId="52093"/>
    <cellStyle name="Comma 5 2 4 3 2 3" xfId="20821"/>
    <cellStyle name="Comma 5 2 4 3 2 3 2" xfId="39781"/>
    <cellStyle name="Comma 5 2 4 3 2 3 3" xfId="58245"/>
    <cellStyle name="Comma 5 2 4 3 2 4" xfId="27476"/>
    <cellStyle name="Comma 5 2 4 3 2 5" xfId="45940"/>
    <cellStyle name="Comma 5 2 4 3 3" xfId="11603"/>
    <cellStyle name="Comma 5 2 4 3 3 2" xfId="30563"/>
    <cellStyle name="Comma 5 2 4 3 3 3" xfId="49027"/>
    <cellStyle name="Comma 5 2 4 3 4" xfId="17755"/>
    <cellStyle name="Comma 5 2 4 3 4 2" xfId="36715"/>
    <cellStyle name="Comma 5 2 4 3 4 3" xfId="55179"/>
    <cellStyle name="Comma 5 2 4 3 5" xfId="24410"/>
    <cellStyle name="Comma 5 2 4 3 6" xfId="42874"/>
    <cellStyle name="Comma 5 2 4 4" xfId="6942"/>
    <cellStyle name="Comma 5 2 4 4 2" xfId="13135"/>
    <cellStyle name="Comma 5 2 4 4 2 2" xfId="32095"/>
    <cellStyle name="Comma 5 2 4 4 2 3" xfId="50559"/>
    <cellStyle name="Comma 5 2 4 4 3" xfId="19287"/>
    <cellStyle name="Comma 5 2 4 4 3 2" xfId="38247"/>
    <cellStyle name="Comma 5 2 4 4 3 3" xfId="56711"/>
    <cellStyle name="Comma 5 2 4 4 4" xfId="25942"/>
    <cellStyle name="Comma 5 2 4 4 5" xfId="44406"/>
    <cellStyle name="Comma 5 2 4 5" xfId="10069"/>
    <cellStyle name="Comma 5 2 4 5 2" xfId="29029"/>
    <cellStyle name="Comma 5 2 4 5 3" xfId="47493"/>
    <cellStyle name="Comma 5 2 4 6" xfId="16221"/>
    <cellStyle name="Comma 5 2 4 6 2" xfId="35181"/>
    <cellStyle name="Comma 5 2 4 6 3" xfId="53645"/>
    <cellStyle name="Comma 5 2 4 7" xfId="22876"/>
    <cellStyle name="Comma 5 2 4 8" xfId="41340"/>
    <cellStyle name="Comma 5 2 5" xfId="1384"/>
    <cellStyle name="Comma 5 2 6" xfId="3830"/>
    <cellStyle name="Comma 5 2 6 2" xfId="5419"/>
    <cellStyle name="Comma 5 2 6 2 2" xfId="8504"/>
    <cellStyle name="Comma 5 2 6 2 2 2" xfId="14696"/>
    <cellStyle name="Comma 5 2 6 2 2 2 2" xfId="33656"/>
    <cellStyle name="Comma 5 2 6 2 2 2 3" xfId="52120"/>
    <cellStyle name="Comma 5 2 6 2 2 3" xfId="20848"/>
    <cellStyle name="Comma 5 2 6 2 2 3 2" xfId="39808"/>
    <cellStyle name="Comma 5 2 6 2 2 3 3" xfId="58272"/>
    <cellStyle name="Comma 5 2 6 2 2 4" xfId="27503"/>
    <cellStyle name="Comma 5 2 6 2 2 5" xfId="45967"/>
    <cellStyle name="Comma 5 2 6 2 3" xfId="11630"/>
    <cellStyle name="Comma 5 2 6 2 3 2" xfId="30590"/>
    <cellStyle name="Comma 5 2 6 2 3 3" xfId="49054"/>
    <cellStyle name="Comma 5 2 6 2 4" xfId="17782"/>
    <cellStyle name="Comma 5 2 6 2 4 2" xfId="36742"/>
    <cellStyle name="Comma 5 2 6 2 4 3" xfId="55206"/>
    <cellStyle name="Comma 5 2 6 2 5" xfId="24437"/>
    <cellStyle name="Comma 5 2 6 2 6" xfId="42901"/>
    <cellStyle name="Comma 5 2 6 3" xfId="6969"/>
    <cellStyle name="Comma 5 2 6 3 2" xfId="13162"/>
    <cellStyle name="Comma 5 2 6 3 2 2" xfId="32122"/>
    <cellStyle name="Comma 5 2 6 3 2 3" xfId="50586"/>
    <cellStyle name="Comma 5 2 6 3 3" xfId="19314"/>
    <cellStyle name="Comma 5 2 6 3 3 2" xfId="38274"/>
    <cellStyle name="Comma 5 2 6 3 3 3" xfId="56738"/>
    <cellStyle name="Comma 5 2 6 3 4" xfId="25969"/>
    <cellStyle name="Comma 5 2 6 3 5" xfId="44433"/>
    <cellStyle name="Comma 5 2 6 4" xfId="10096"/>
    <cellStyle name="Comma 5 2 6 4 2" xfId="29056"/>
    <cellStyle name="Comma 5 2 6 4 3" xfId="47520"/>
    <cellStyle name="Comma 5 2 6 5" xfId="16248"/>
    <cellStyle name="Comma 5 2 6 5 2" xfId="35208"/>
    <cellStyle name="Comma 5 2 6 5 3" xfId="53672"/>
    <cellStyle name="Comma 5 2 6 6" xfId="22903"/>
    <cellStyle name="Comma 5 2 6 7" xfId="41367"/>
    <cellStyle name="Comma 5 2 7" xfId="4633"/>
    <cellStyle name="Comma 5 2 7 2" xfId="7735"/>
    <cellStyle name="Comma 5 2 7 2 2" xfId="13927"/>
    <cellStyle name="Comma 5 2 7 2 2 2" xfId="32887"/>
    <cellStyle name="Comma 5 2 7 2 2 3" xfId="51351"/>
    <cellStyle name="Comma 5 2 7 2 3" xfId="20079"/>
    <cellStyle name="Comma 5 2 7 2 3 2" xfId="39039"/>
    <cellStyle name="Comma 5 2 7 2 3 3" xfId="57503"/>
    <cellStyle name="Comma 5 2 7 2 4" xfId="26734"/>
    <cellStyle name="Comma 5 2 7 2 5" xfId="45198"/>
    <cellStyle name="Comma 5 2 7 3" xfId="10861"/>
    <cellStyle name="Comma 5 2 7 3 2" xfId="29821"/>
    <cellStyle name="Comma 5 2 7 3 3" xfId="48285"/>
    <cellStyle name="Comma 5 2 7 4" xfId="17013"/>
    <cellStyle name="Comma 5 2 7 4 2" xfId="35973"/>
    <cellStyle name="Comma 5 2 7 4 3" xfId="54437"/>
    <cellStyle name="Comma 5 2 7 5" xfId="23668"/>
    <cellStyle name="Comma 5 2 7 6" xfId="42132"/>
    <cellStyle name="Comma 5 2 8" xfId="6200"/>
    <cellStyle name="Comma 5 2 8 2" xfId="12393"/>
    <cellStyle name="Comma 5 2 8 2 2" xfId="31353"/>
    <cellStyle name="Comma 5 2 8 2 3" xfId="49817"/>
    <cellStyle name="Comma 5 2 8 3" xfId="18545"/>
    <cellStyle name="Comma 5 2 8 3 2" xfId="37505"/>
    <cellStyle name="Comma 5 2 8 3 3" xfId="55969"/>
    <cellStyle name="Comma 5 2 8 4" xfId="25200"/>
    <cellStyle name="Comma 5 2 8 5" xfId="43664"/>
    <cellStyle name="Comma 5 2 9" xfId="9327"/>
    <cellStyle name="Comma 5 2 9 2" xfId="28287"/>
    <cellStyle name="Comma 5 2 9 3" xfId="46751"/>
    <cellStyle name="Comma 5 3" xfId="64"/>
    <cellStyle name="Comma 5 3 10" xfId="22139"/>
    <cellStyle name="Comma 5 3 11" xfId="40600"/>
    <cellStyle name="Comma 5 3 2" xfId="284"/>
    <cellStyle name="Comma 5 3 2 2" xfId="4541"/>
    <cellStyle name="Comma 5 3 2 2 2" xfId="6164"/>
    <cellStyle name="Comma 5 3 2 2 2 2" xfId="9250"/>
    <cellStyle name="Comma 5 3 2 2 2 2 2" xfId="15442"/>
    <cellStyle name="Comma 5 3 2 2 2 2 2 2" xfId="34402"/>
    <cellStyle name="Comma 5 3 2 2 2 2 2 3" xfId="52866"/>
    <cellStyle name="Comma 5 3 2 2 2 2 3" xfId="21594"/>
    <cellStyle name="Comma 5 3 2 2 2 2 3 2" xfId="40554"/>
    <cellStyle name="Comma 5 3 2 2 2 2 3 3" xfId="59018"/>
    <cellStyle name="Comma 5 3 2 2 2 2 4" xfId="28249"/>
    <cellStyle name="Comma 5 3 2 2 2 2 5" xfId="46713"/>
    <cellStyle name="Comma 5 3 2 2 2 3" xfId="12376"/>
    <cellStyle name="Comma 5 3 2 2 2 3 2" xfId="31336"/>
    <cellStyle name="Comma 5 3 2 2 2 3 3" xfId="49800"/>
    <cellStyle name="Comma 5 3 2 2 2 4" xfId="18528"/>
    <cellStyle name="Comma 5 3 2 2 2 4 2" xfId="37488"/>
    <cellStyle name="Comma 5 3 2 2 2 4 3" xfId="55952"/>
    <cellStyle name="Comma 5 3 2 2 2 5" xfId="25183"/>
    <cellStyle name="Comma 5 3 2 2 2 6" xfId="43647"/>
    <cellStyle name="Comma 5 3 2 2 3" xfId="7715"/>
    <cellStyle name="Comma 5 3 2 2 3 2" xfId="13908"/>
    <cellStyle name="Comma 5 3 2 2 3 2 2" xfId="32868"/>
    <cellStyle name="Comma 5 3 2 2 3 2 3" xfId="51332"/>
    <cellStyle name="Comma 5 3 2 2 3 3" xfId="20060"/>
    <cellStyle name="Comma 5 3 2 2 3 3 2" xfId="39020"/>
    <cellStyle name="Comma 5 3 2 2 3 3 3" xfId="57484"/>
    <cellStyle name="Comma 5 3 2 2 3 4" xfId="26715"/>
    <cellStyle name="Comma 5 3 2 2 3 5" xfId="45179"/>
    <cellStyle name="Comma 5 3 2 2 4" xfId="10842"/>
    <cellStyle name="Comma 5 3 2 2 4 2" xfId="29802"/>
    <cellStyle name="Comma 5 3 2 2 4 3" xfId="48266"/>
    <cellStyle name="Comma 5 3 2 2 5" xfId="16994"/>
    <cellStyle name="Comma 5 3 2 2 5 2" xfId="35954"/>
    <cellStyle name="Comma 5 3 2 2 5 3" xfId="54418"/>
    <cellStyle name="Comma 5 3 2 2 6" xfId="23649"/>
    <cellStyle name="Comma 5 3 2 2 7" xfId="42113"/>
    <cellStyle name="Comma 5 3 2 3" xfId="5396"/>
    <cellStyle name="Comma 5 3 2 3 2" xfId="8481"/>
    <cellStyle name="Comma 5 3 2 3 2 2" xfId="14673"/>
    <cellStyle name="Comma 5 3 2 3 2 2 2" xfId="33633"/>
    <cellStyle name="Comma 5 3 2 3 2 2 3" xfId="52097"/>
    <cellStyle name="Comma 5 3 2 3 2 3" xfId="20825"/>
    <cellStyle name="Comma 5 3 2 3 2 3 2" xfId="39785"/>
    <cellStyle name="Comma 5 3 2 3 2 3 3" xfId="58249"/>
    <cellStyle name="Comma 5 3 2 3 2 4" xfId="27480"/>
    <cellStyle name="Comma 5 3 2 3 2 5" xfId="45944"/>
    <cellStyle name="Comma 5 3 2 3 3" xfId="11607"/>
    <cellStyle name="Comma 5 3 2 3 3 2" xfId="30567"/>
    <cellStyle name="Comma 5 3 2 3 3 3" xfId="49031"/>
    <cellStyle name="Comma 5 3 2 3 4" xfId="17759"/>
    <cellStyle name="Comma 5 3 2 3 4 2" xfId="36719"/>
    <cellStyle name="Comma 5 3 2 3 4 3" xfId="55183"/>
    <cellStyle name="Comma 5 3 2 3 5" xfId="24414"/>
    <cellStyle name="Comma 5 3 2 3 6" xfId="42878"/>
    <cellStyle name="Comma 5 3 2 4" xfId="6946"/>
    <cellStyle name="Comma 5 3 2 4 2" xfId="13139"/>
    <cellStyle name="Comma 5 3 2 4 2 2" xfId="32099"/>
    <cellStyle name="Comma 5 3 2 4 2 3" xfId="50563"/>
    <cellStyle name="Comma 5 3 2 4 3" xfId="19291"/>
    <cellStyle name="Comma 5 3 2 4 3 2" xfId="38251"/>
    <cellStyle name="Comma 5 3 2 4 3 3" xfId="56715"/>
    <cellStyle name="Comma 5 3 2 4 4" xfId="25946"/>
    <cellStyle name="Comma 5 3 2 4 5" xfId="44410"/>
    <cellStyle name="Comma 5 3 2 5" xfId="10073"/>
    <cellStyle name="Comma 5 3 2 5 2" xfId="29033"/>
    <cellStyle name="Comma 5 3 2 5 3" xfId="47497"/>
    <cellStyle name="Comma 5 3 2 6" xfId="16225"/>
    <cellStyle name="Comma 5 3 2 6 2" xfId="35185"/>
    <cellStyle name="Comma 5 3 2 6 3" xfId="53649"/>
    <cellStyle name="Comma 5 3 2 7" xfId="22880"/>
    <cellStyle name="Comma 5 3 2 8" xfId="41344"/>
    <cellStyle name="Comma 5 3 3" xfId="1387"/>
    <cellStyle name="Comma 5 3 4" xfId="3835"/>
    <cellStyle name="Comma 5 3 4 2" xfId="5424"/>
    <cellStyle name="Comma 5 3 4 2 2" xfId="8509"/>
    <cellStyle name="Comma 5 3 4 2 2 2" xfId="14701"/>
    <cellStyle name="Comma 5 3 4 2 2 2 2" xfId="33661"/>
    <cellStyle name="Comma 5 3 4 2 2 2 3" xfId="52125"/>
    <cellStyle name="Comma 5 3 4 2 2 3" xfId="20853"/>
    <cellStyle name="Comma 5 3 4 2 2 3 2" xfId="39813"/>
    <cellStyle name="Comma 5 3 4 2 2 3 3" xfId="58277"/>
    <cellStyle name="Comma 5 3 4 2 2 4" xfId="27508"/>
    <cellStyle name="Comma 5 3 4 2 2 5" xfId="45972"/>
    <cellStyle name="Comma 5 3 4 2 3" xfId="11635"/>
    <cellStyle name="Comma 5 3 4 2 3 2" xfId="30595"/>
    <cellStyle name="Comma 5 3 4 2 3 3" xfId="49059"/>
    <cellStyle name="Comma 5 3 4 2 4" xfId="17787"/>
    <cellStyle name="Comma 5 3 4 2 4 2" xfId="36747"/>
    <cellStyle name="Comma 5 3 4 2 4 3" xfId="55211"/>
    <cellStyle name="Comma 5 3 4 2 5" xfId="24442"/>
    <cellStyle name="Comma 5 3 4 2 6" xfId="42906"/>
    <cellStyle name="Comma 5 3 4 3" xfId="6974"/>
    <cellStyle name="Comma 5 3 4 3 2" xfId="13167"/>
    <cellStyle name="Comma 5 3 4 3 2 2" xfId="32127"/>
    <cellStyle name="Comma 5 3 4 3 2 3" xfId="50591"/>
    <cellStyle name="Comma 5 3 4 3 3" xfId="19319"/>
    <cellStyle name="Comma 5 3 4 3 3 2" xfId="38279"/>
    <cellStyle name="Comma 5 3 4 3 3 3" xfId="56743"/>
    <cellStyle name="Comma 5 3 4 3 4" xfId="25974"/>
    <cellStyle name="Comma 5 3 4 3 5" xfId="44438"/>
    <cellStyle name="Comma 5 3 4 4" xfId="10101"/>
    <cellStyle name="Comma 5 3 4 4 2" xfId="29061"/>
    <cellStyle name="Comma 5 3 4 4 3" xfId="47525"/>
    <cellStyle name="Comma 5 3 4 5" xfId="16253"/>
    <cellStyle name="Comma 5 3 4 5 2" xfId="35213"/>
    <cellStyle name="Comma 5 3 4 5 3" xfId="53677"/>
    <cellStyle name="Comma 5 3 4 6" xfId="22908"/>
    <cellStyle name="Comma 5 3 4 7" xfId="41372"/>
    <cellStyle name="Comma 5 3 5" xfId="4639"/>
    <cellStyle name="Comma 5 3 5 2" xfId="7740"/>
    <cellStyle name="Comma 5 3 5 2 2" xfId="13932"/>
    <cellStyle name="Comma 5 3 5 2 2 2" xfId="32892"/>
    <cellStyle name="Comma 5 3 5 2 2 3" xfId="51356"/>
    <cellStyle name="Comma 5 3 5 2 3" xfId="20084"/>
    <cellStyle name="Comma 5 3 5 2 3 2" xfId="39044"/>
    <cellStyle name="Comma 5 3 5 2 3 3" xfId="57508"/>
    <cellStyle name="Comma 5 3 5 2 4" xfId="26739"/>
    <cellStyle name="Comma 5 3 5 2 5" xfId="45203"/>
    <cellStyle name="Comma 5 3 5 3" xfId="10866"/>
    <cellStyle name="Comma 5 3 5 3 2" xfId="29826"/>
    <cellStyle name="Comma 5 3 5 3 3" xfId="48290"/>
    <cellStyle name="Comma 5 3 5 4" xfId="17018"/>
    <cellStyle name="Comma 5 3 5 4 2" xfId="35978"/>
    <cellStyle name="Comma 5 3 5 4 3" xfId="54442"/>
    <cellStyle name="Comma 5 3 5 5" xfId="23673"/>
    <cellStyle name="Comma 5 3 5 6" xfId="42137"/>
    <cellStyle name="Comma 5 3 6" xfId="6205"/>
    <cellStyle name="Comma 5 3 6 2" xfId="12398"/>
    <cellStyle name="Comma 5 3 6 2 2" xfId="31358"/>
    <cellStyle name="Comma 5 3 6 2 3" xfId="49822"/>
    <cellStyle name="Comma 5 3 6 3" xfId="18550"/>
    <cellStyle name="Comma 5 3 6 3 2" xfId="37510"/>
    <cellStyle name="Comma 5 3 6 3 3" xfId="55974"/>
    <cellStyle name="Comma 5 3 6 4" xfId="25205"/>
    <cellStyle name="Comma 5 3 6 5" xfId="43669"/>
    <cellStyle name="Comma 5 3 7" xfId="9332"/>
    <cellStyle name="Comma 5 3 7 2" xfId="28292"/>
    <cellStyle name="Comma 5 3 7 3" xfId="46756"/>
    <cellStyle name="Comma 5 3 8" xfId="15484"/>
    <cellStyle name="Comma 5 3 8 2" xfId="34444"/>
    <cellStyle name="Comma 5 3 8 3" xfId="52908"/>
    <cellStyle name="Comma 5 3 9" xfId="22069"/>
    <cellStyle name="Comma 5 4" xfId="65"/>
    <cellStyle name="Comma 5 4 2" xfId="285"/>
    <cellStyle name="Comma 5 4 3" xfId="1388"/>
    <cellStyle name="Comma 5 4 4" xfId="22070"/>
    <cellStyle name="Comma 5 5" xfId="281"/>
    <cellStyle name="Comma 5 5 2" xfId="1390"/>
    <cellStyle name="Comma 5 5 3" xfId="1391"/>
    <cellStyle name="Comma 5 5 4" xfId="1389"/>
    <cellStyle name="Comma 5 6" xfId="1392"/>
    <cellStyle name="Comma 5 7" xfId="3785"/>
    <cellStyle name="Comma 5 7 2" xfId="4533"/>
    <cellStyle name="Comma 5 7 2 2" xfId="6156"/>
    <cellStyle name="Comma 5 7 2 2 2" xfId="9242"/>
    <cellStyle name="Comma 5 7 2 2 2 2" xfId="15434"/>
    <cellStyle name="Comma 5 7 2 2 2 2 2" xfId="34394"/>
    <cellStyle name="Comma 5 7 2 2 2 2 3" xfId="52858"/>
    <cellStyle name="Comma 5 7 2 2 2 3" xfId="21586"/>
    <cellStyle name="Comma 5 7 2 2 2 3 2" xfId="40546"/>
    <cellStyle name="Comma 5 7 2 2 2 3 3" xfId="59010"/>
    <cellStyle name="Comma 5 7 2 2 2 4" xfId="28241"/>
    <cellStyle name="Comma 5 7 2 2 2 5" xfId="46705"/>
    <cellStyle name="Comma 5 7 2 2 3" xfId="12368"/>
    <cellStyle name="Comma 5 7 2 2 3 2" xfId="31328"/>
    <cellStyle name="Comma 5 7 2 2 3 3" xfId="49792"/>
    <cellStyle name="Comma 5 7 2 2 4" xfId="18520"/>
    <cellStyle name="Comma 5 7 2 2 4 2" xfId="37480"/>
    <cellStyle name="Comma 5 7 2 2 4 3" xfId="55944"/>
    <cellStyle name="Comma 5 7 2 2 5" xfId="25175"/>
    <cellStyle name="Comma 5 7 2 2 6" xfId="43639"/>
    <cellStyle name="Comma 5 7 2 3" xfId="7707"/>
    <cellStyle name="Comma 5 7 2 3 2" xfId="13900"/>
    <cellStyle name="Comma 5 7 2 3 2 2" xfId="32860"/>
    <cellStyle name="Comma 5 7 2 3 2 3" xfId="51324"/>
    <cellStyle name="Comma 5 7 2 3 3" xfId="20052"/>
    <cellStyle name="Comma 5 7 2 3 3 2" xfId="39012"/>
    <cellStyle name="Comma 5 7 2 3 3 3" xfId="57476"/>
    <cellStyle name="Comma 5 7 2 3 4" xfId="26707"/>
    <cellStyle name="Comma 5 7 2 3 5" xfId="45171"/>
    <cellStyle name="Comma 5 7 2 4" xfId="10834"/>
    <cellStyle name="Comma 5 7 2 4 2" xfId="29794"/>
    <cellStyle name="Comma 5 7 2 4 3" xfId="48258"/>
    <cellStyle name="Comma 5 7 2 5" xfId="16986"/>
    <cellStyle name="Comma 5 7 2 5 2" xfId="35946"/>
    <cellStyle name="Comma 5 7 2 5 3" xfId="54410"/>
    <cellStyle name="Comma 5 7 2 6" xfId="23641"/>
    <cellStyle name="Comma 5 7 2 7" xfId="42105"/>
    <cellStyle name="Comma 5 7 3" xfId="5388"/>
    <cellStyle name="Comma 5 7 3 2" xfId="8473"/>
    <cellStyle name="Comma 5 7 3 2 2" xfId="14665"/>
    <cellStyle name="Comma 5 7 3 2 2 2" xfId="33625"/>
    <cellStyle name="Comma 5 7 3 2 2 3" xfId="52089"/>
    <cellStyle name="Comma 5 7 3 2 3" xfId="20817"/>
    <cellStyle name="Comma 5 7 3 2 3 2" xfId="39777"/>
    <cellStyle name="Comma 5 7 3 2 3 3" xfId="58241"/>
    <cellStyle name="Comma 5 7 3 2 4" xfId="27472"/>
    <cellStyle name="Comma 5 7 3 2 5" xfId="45936"/>
    <cellStyle name="Comma 5 7 3 3" xfId="11599"/>
    <cellStyle name="Comma 5 7 3 3 2" xfId="30559"/>
    <cellStyle name="Comma 5 7 3 3 3" xfId="49023"/>
    <cellStyle name="Comma 5 7 3 4" xfId="17751"/>
    <cellStyle name="Comma 5 7 3 4 2" xfId="36711"/>
    <cellStyle name="Comma 5 7 3 4 3" xfId="55175"/>
    <cellStyle name="Comma 5 7 3 5" xfId="24406"/>
    <cellStyle name="Comma 5 7 3 6" xfId="42870"/>
    <cellStyle name="Comma 5 7 4" xfId="6938"/>
    <cellStyle name="Comma 5 7 4 2" xfId="13131"/>
    <cellStyle name="Comma 5 7 4 2 2" xfId="32091"/>
    <cellStyle name="Comma 5 7 4 2 3" xfId="50555"/>
    <cellStyle name="Comma 5 7 4 3" xfId="19283"/>
    <cellStyle name="Comma 5 7 4 3 2" xfId="38243"/>
    <cellStyle name="Comma 5 7 4 3 3" xfId="56707"/>
    <cellStyle name="Comma 5 7 4 4" xfId="25938"/>
    <cellStyle name="Comma 5 7 4 5" xfId="44402"/>
    <cellStyle name="Comma 5 7 5" xfId="10065"/>
    <cellStyle name="Comma 5 7 5 2" xfId="29025"/>
    <cellStyle name="Comma 5 7 5 3" xfId="47489"/>
    <cellStyle name="Comma 5 7 6" xfId="16217"/>
    <cellStyle name="Comma 5 7 6 2" xfId="35177"/>
    <cellStyle name="Comma 5 7 6 3" xfId="53641"/>
    <cellStyle name="Comma 5 7 7" xfId="22872"/>
    <cellStyle name="Comma 5 7 8" xfId="41336"/>
    <cellStyle name="Comma 5 8" xfId="1383"/>
    <cellStyle name="Comma 5 9" xfId="3824"/>
    <cellStyle name="Comma 5 9 2" xfId="5413"/>
    <cellStyle name="Comma 5 9 2 2" xfId="8498"/>
    <cellStyle name="Comma 5 9 2 2 2" xfId="14690"/>
    <cellStyle name="Comma 5 9 2 2 2 2" xfId="33650"/>
    <cellStyle name="Comma 5 9 2 2 2 3" xfId="52114"/>
    <cellStyle name="Comma 5 9 2 2 3" xfId="20842"/>
    <cellStyle name="Comma 5 9 2 2 3 2" xfId="39802"/>
    <cellStyle name="Comma 5 9 2 2 3 3" xfId="58266"/>
    <cellStyle name="Comma 5 9 2 2 4" xfId="27497"/>
    <cellStyle name="Comma 5 9 2 2 5" xfId="45961"/>
    <cellStyle name="Comma 5 9 2 3" xfId="11624"/>
    <cellStyle name="Comma 5 9 2 3 2" xfId="30584"/>
    <cellStyle name="Comma 5 9 2 3 3" xfId="49048"/>
    <cellStyle name="Comma 5 9 2 4" xfId="17776"/>
    <cellStyle name="Comma 5 9 2 4 2" xfId="36736"/>
    <cellStyle name="Comma 5 9 2 4 3" xfId="55200"/>
    <cellStyle name="Comma 5 9 2 5" xfId="24431"/>
    <cellStyle name="Comma 5 9 2 6" xfId="42895"/>
    <cellStyle name="Comma 5 9 3" xfId="6963"/>
    <cellStyle name="Comma 5 9 3 2" xfId="13156"/>
    <cellStyle name="Comma 5 9 3 2 2" xfId="32116"/>
    <cellStyle name="Comma 5 9 3 2 3" xfId="50580"/>
    <cellStyle name="Comma 5 9 3 3" xfId="19308"/>
    <cellStyle name="Comma 5 9 3 3 2" xfId="38268"/>
    <cellStyle name="Comma 5 9 3 3 3" xfId="56732"/>
    <cellStyle name="Comma 5 9 3 4" xfId="25963"/>
    <cellStyle name="Comma 5 9 3 5" xfId="44427"/>
    <cellStyle name="Comma 5 9 4" xfId="10090"/>
    <cellStyle name="Comma 5 9 4 2" xfId="29050"/>
    <cellStyle name="Comma 5 9 4 3" xfId="47514"/>
    <cellStyle name="Comma 5 9 5" xfId="16242"/>
    <cellStyle name="Comma 5 9 5 2" xfId="35202"/>
    <cellStyle name="Comma 5 9 5 3" xfId="53666"/>
    <cellStyle name="Comma 5 9 6" xfId="22897"/>
    <cellStyle name="Comma 5 9 7" xfId="41361"/>
    <cellStyle name="Comma 50" xfId="1393"/>
    <cellStyle name="Comma 50 10" xfId="1394"/>
    <cellStyle name="Comma 50 10 2" xfId="1395"/>
    <cellStyle name="Comma 50 11" xfId="1396"/>
    <cellStyle name="Comma 50 11 2" xfId="1397"/>
    <cellStyle name="Comma 50 12" xfId="1398"/>
    <cellStyle name="Comma 50 2" xfId="1399"/>
    <cellStyle name="Comma 50 2 2" xfId="1400"/>
    <cellStyle name="Comma 50 2 2 2" xfId="1401"/>
    <cellStyle name="Comma 50 2 2 2 2" xfId="1402"/>
    <cellStyle name="Comma 50 2 2 3" xfId="1403"/>
    <cellStyle name="Comma 50 2 3" xfId="1404"/>
    <cellStyle name="Comma 50 2 3 2" xfId="1405"/>
    <cellStyle name="Comma 50 2 4" xfId="1406"/>
    <cellStyle name="Comma 50 2 4 2" xfId="1407"/>
    <cellStyle name="Comma 50 2 5" xfId="1408"/>
    <cellStyle name="Comma 50 3" xfId="1409"/>
    <cellStyle name="Comma 50 3 2" xfId="1410"/>
    <cellStyle name="Comma 50 3 2 2" xfId="1411"/>
    <cellStyle name="Comma 50 3 2 2 2" xfId="1412"/>
    <cellStyle name="Comma 50 3 2 3" xfId="1413"/>
    <cellStyle name="Comma 50 3 3" xfId="1414"/>
    <cellStyle name="Comma 50 3 3 2" xfId="1415"/>
    <cellStyle name="Comma 50 3 4" xfId="1416"/>
    <cellStyle name="Comma 50 3 4 2" xfId="1417"/>
    <cellStyle name="Comma 50 3 5" xfId="1418"/>
    <cellStyle name="Comma 50 4" xfId="1419"/>
    <cellStyle name="Comma 50 4 2" xfId="1420"/>
    <cellStyle name="Comma 50 4 2 2" xfId="1421"/>
    <cellStyle name="Comma 50 4 2 2 2" xfId="1422"/>
    <cellStyle name="Comma 50 4 2 3" xfId="1423"/>
    <cellStyle name="Comma 50 4 3" xfId="1424"/>
    <cellStyle name="Comma 50 4 3 2" xfId="1425"/>
    <cellStyle name="Comma 50 4 4" xfId="1426"/>
    <cellStyle name="Comma 50 4 4 2" xfId="1427"/>
    <cellStyle name="Comma 50 4 5" xfId="1428"/>
    <cellStyle name="Comma 50 5" xfId="1429"/>
    <cellStyle name="Comma 50 5 2" xfId="1430"/>
    <cellStyle name="Comma 50 5 2 2" xfId="1431"/>
    <cellStyle name="Comma 50 5 2 2 2" xfId="1432"/>
    <cellStyle name="Comma 50 5 2 3" xfId="1433"/>
    <cellStyle name="Comma 50 5 3" xfId="1434"/>
    <cellStyle name="Comma 50 5 3 2" xfId="1435"/>
    <cellStyle name="Comma 50 5 4" xfId="1436"/>
    <cellStyle name="Comma 50 5 4 2" xfId="1437"/>
    <cellStyle name="Comma 50 5 5" xfId="1438"/>
    <cellStyle name="Comma 50 6" xfId="1439"/>
    <cellStyle name="Comma 50 6 2" xfId="1440"/>
    <cellStyle name="Comma 50 6 2 2" xfId="1441"/>
    <cellStyle name="Comma 50 6 2 2 2" xfId="1442"/>
    <cellStyle name="Comma 50 6 2 3" xfId="1443"/>
    <cellStyle name="Comma 50 6 3" xfId="1444"/>
    <cellStyle name="Comma 50 6 3 2" xfId="1445"/>
    <cellStyle name="Comma 50 6 4" xfId="1446"/>
    <cellStyle name="Comma 50 6 4 2" xfId="1447"/>
    <cellStyle name="Comma 50 6 5" xfId="1448"/>
    <cellStyle name="Comma 50 7" xfId="1449"/>
    <cellStyle name="Comma 50 7 2" xfId="1450"/>
    <cellStyle name="Comma 50 7 2 2" xfId="1451"/>
    <cellStyle name="Comma 50 7 2 2 2" xfId="1452"/>
    <cellStyle name="Comma 50 7 2 3" xfId="1453"/>
    <cellStyle name="Comma 50 7 3" xfId="1454"/>
    <cellStyle name="Comma 50 7 3 2" xfId="1455"/>
    <cellStyle name="Comma 50 7 4" xfId="1456"/>
    <cellStyle name="Comma 50 8" xfId="1457"/>
    <cellStyle name="Comma 50 8 2" xfId="1458"/>
    <cellStyle name="Comma 50 8 2 2" xfId="1459"/>
    <cellStyle name="Comma 50 8 2 2 2" xfId="1460"/>
    <cellStyle name="Comma 50 8 2 3" xfId="1461"/>
    <cellStyle name="Comma 50 8 3" xfId="1462"/>
    <cellStyle name="Comma 50 8 3 2" xfId="1463"/>
    <cellStyle name="Comma 50 8 4" xfId="1464"/>
    <cellStyle name="Comma 50 9" xfId="1465"/>
    <cellStyle name="Comma 50 9 2" xfId="1466"/>
    <cellStyle name="Comma 50 9 2 2" xfId="1467"/>
    <cellStyle name="Comma 50 9 3" xfId="1468"/>
    <cellStyle name="Comma 51" xfId="1469"/>
    <cellStyle name="Comma 51 10" xfId="1470"/>
    <cellStyle name="Comma 51 10 2" xfId="1471"/>
    <cellStyle name="Comma 51 11" xfId="1472"/>
    <cellStyle name="Comma 51 11 2" xfId="1473"/>
    <cellStyle name="Comma 51 12" xfId="1474"/>
    <cellStyle name="Comma 51 2" xfId="1475"/>
    <cellStyle name="Comma 51 2 2" xfId="1476"/>
    <cellStyle name="Comma 51 2 2 2" xfId="1477"/>
    <cellStyle name="Comma 51 2 2 2 2" xfId="1478"/>
    <cellStyle name="Comma 51 2 2 3" xfId="1479"/>
    <cellStyle name="Comma 51 2 3" xfId="1480"/>
    <cellStyle name="Comma 51 2 3 2" xfId="1481"/>
    <cellStyle name="Comma 51 2 4" xfId="1482"/>
    <cellStyle name="Comma 51 2 4 2" xfId="1483"/>
    <cellStyle name="Comma 51 2 5" xfId="1484"/>
    <cellStyle name="Comma 51 3" xfId="1485"/>
    <cellStyle name="Comma 51 3 2" xfId="1486"/>
    <cellStyle name="Comma 51 3 2 2" xfId="1487"/>
    <cellStyle name="Comma 51 3 2 2 2" xfId="1488"/>
    <cellStyle name="Comma 51 3 2 3" xfId="1489"/>
    <cellStyle name="Comma 51 3 3" xfId="1490"/>
    <cellStyle name="Comma 51 3 3 2" xfId="1491"/>
    <cellStyle name="Comma 51 3 4" xfId="1492"/>
    <cellStyle name="Comma 51 3 4 2" xfId="1493"/>
    <cellStyle name="Comma 51 3 5" xfId="1494"/>
    <cellStyle name="Comma 51 4" xfId="1495"/>
    <cellStyle name="Comma 51 4 2" xfId="1496"/>
    <cellStyle name="Comma 51 4 2 2" xfId="1497"/>
    <cellStyle name="Comma 51 4 2 2 2" xfId="1498"/>
    <cellStyle name="Comma 51 4 2 3" xfId="1499"/>
    <cellStyle name="Comma 51 4 3" xfId="1500"/>
    <cellStyle name="Comma 51 4 3 2" xfId="1501"/>
    <cellStyle name="Comma 51 4 4" xfId="1502"/>
    <cellStyle name="Comma 51 4 4 2" xfId="1503"/>
    <cellStyle name="Comma 51 4 5" xfId="1504"/>
    <cellStyle name="Comma 51 5" xfId="1505"/>
    <cellStyle name="Comma 51 5 2" xfId="1506"/>
    <cellStyle name="Comma 51 5 2 2" xfId="1507"/>
    <cellStyle name="Comma 51 5 2 2 2" xfId="1508"/>
    <cellStyle name="Comma 51 5 2 3" xfId="1509"/>
    <cellStyle name="Comma 51 5 3" xfId="1510"/>
    <cellStyle name="Comma 51 5 3 2" xfId="1511"/>
    <cellStyle name="Comma 51 5 4" xfId="1512"/>
    <cellStyle name="Comma 51 5 4 2" xfId="1513"/>
    <cellStyle name="Comma 51 5 5" xfId="1514"/>
    <cellStyle name="Comma 51 6" xfId="1515"/>
    <cellStyle name="Comma 51 6 2" xfId="1516"/>
    <cellStyle name="Comma 51 6 2 2" xfId="1517"/>
    <cellStyle name="Comma 51 6 2 2 2" xfId="1518"/>
    <cellStyle name="Comma 51 6 2 3" xfId="1519"/>
    <cellStyle name="Comma 51 6 3" xfId="1520"/>
    <cellStyle name="Comma 51 6 3 2" xfId="1521"/>
    <cellStyle name="Comma 51 6 4" xfId="1522"/>
    <cellStyle name="Comma 51 6 4 2" xfId="1523"/>
    <cellStyle name="Comma 51 6 5" xfId="1524"/>
    <cellStyle name="Comma 51 7" xfId="1525"/>
    <cellStyle name="Comma 51 7 2" xfId="1526"/>
    <cellStyle name="Comma 51 7 2 2" xfId="1527"/>
    <cellStyle name="Comma 51 7 2 2 2" xfId="1528"/>
    <cellStyle name="Comma 51 7 2 3" xfId="1529"/>
    <cellStyle name="Comma 51 7 3" xfId="1530"/>
    <cellStyle name="Comma 51 7 3 2" xfId="1531"/>
    <cellStyle name="Comma 51 7 4" xfId="1532"/>
    <cellStyle name="Comma 51 8" xfId="1533"/>
    <cellStyle name="Comma 51 8 2" xfId="1534"/>
    <cellStyle name="Comma 51 8 2 2" xfId="1535"/>
    <cellStyle name="Comma 51 8 2 2 2" xfId="1536"/>
    <cellStyle name="Comma 51 8 2 3" xfId="1537"/>
    <cellStyle name="Comma 51 8 3" xfId="1538"/>
    <cellStyle name="Comma 51 8 3 2" xfId="1539"/>
    <cellStyle name="Comma 51 8 4" xfId="1540"/>
    <cellStyle name="Comma 51 9" xfId="1541"/>
    <cellStyle name="Comma 51 9 2" xfId="1542"/>
    <cellStyle name="Comma 51 9 2 2" xfId="1543"/>
    <cellStyle name="Comma 51 9 3" xfId="1544"/>
    <cellStyle name="Comma 52" xfId="1545"/>
    <cellStyle name="Comma 52 10" xfId="1546"/>
    <cellStyle name="Comma 52 10 2" xfId="1547"/>
    <cellStyle name="Comma 52 11" xfId="1548"/>
    <cellStyle name="Comma 52 11 2" xfId="1549"/>
    <cellStyle name="Comma 52 12" xfId="1550"/>
    <cellStyle name="Comma 52 2" xfId="1551"/>
    <cellStyle name="Comma 52 2 2" xfId="1552"/>
    <cellStyle name="Comma 52 2 2 2" xfId="1553"/>
    <cellStyle name="Comma 52 2 2 2 2" xfId="1554"/>
    <cellStyle name="Comma 52 2 2 3" xfId="1555"/>
    <cellStyle name="Comma 52 2 3" xfId="1556"/>
    <cellStyle name="Comma 52 2 3 2" xfId="1557"/>
    <cellStyle name="Comma 52 2 4" xfId="1558"/>
    <cellStyle name="Comma 52 2 4 2" xfId="1559"/>
    <cellStyle name="Comma 52 2 5" xfId="1560"/>
    <cellStyle name="Comma 52 3" xfId="1561"/>
    <cellStyle name="Comma 52 3 2" xfId="1562"/>
    <cellStyle name="Comma 52 3 2 2" xfId="1563"/>
    <cellStyle name="Comma 52 3 2 2 2" xfId="1564"/>
    <cellStyle name="Comma 52 3 2 3" xfId="1565"/>
    <cellStyle name="Comma 52 3 3" xfId="1566"/>
    <cellStyle name="Comma 52 3 3 2" xfId="1567"/>
    <cellStyle name="Comma 52 3 4" xfId="1568"/>
    <cellStyle name="Comma 52 3 4 2" xfId="1569"/>
    <cellStyle name="Comma 52 3 5" xfId="1570"/>
    <cellStyle name="Comma 52 4" xfId="1571"/>
    <cellStyle name="Comma 52 4 2" xfId="1572"/>
    <cellStyle name="Comma 52 4 2 2" xfId="1573"/>
    <cellStyle name="Comma 52 4 2 2 2" xfId="1574"/>
    <cellStyle name="Comma 52 4 2 3" xfId="1575"/>
    <cellStyle name="Comma 52 4 3" xfId="1576"/>
    <cellStyle name="Comma 52 4 3 2" xfId="1577"/>
    <cellStyle name="Comma 52 4 4" xfId="1578"/>
    <cellStyle name="Comma 52 4 4 2" xfId="1579"/>
    <cellStyle name="Comma 52 4 5" xfId="1580"/>
    <cellStyle name="Comma 52 5" xfId="1581"/>
    <cellStyle name="Comma 52 5 2" xfId="1582"/>
    <cellStyle name="Comma 52 5 2 2" xfId="1583"/>
    <cellStyle name="Comma 52 5 2 2 2" xfId="1584"/>
    <cellStyle name="Comma 52 5 2 3" xfId="1585"/>
    <cellStyle name="Comma 52 5 3" xfId="1586"/>
    <cellStyle name="Comma 52 5 3 2" xfId="1587"/>
    <cellStyle name="Comma 52 5 4" xfId="1588"/>
    <cellStyle name="Comma 52 5 4 2" xfId="1589"/>
    <cellStyle name="Comma 52 5 5" xfId="1590"/>
    <cellStyle name="Comma 52 6" xfId="1591"/>
    <cellStyle name="Comma 52 6 2" xfId="1592"/>
    <cellStyle name="Comma 52 6 2 2" xfId="1593"/>
    <cellStyle name="Comma 52 6 2 2 2" xfId="1594"/>
    <cellStyle name="Comma 52 6 2 3" xfId="1595"/>
    <cellStyle name="Comma 52 6 3" xfId="1596"/>
    <cellStyle name="Comma 52 6 3 2" xfId="1597"/>
    <cellStyle name="Comma 52 6 4" xfId="1598"/>
    <cellStyle name="Comma 52 6 4 2" xfId="1599"/>
    <cellStyle name="Comma 52 6 5" xfId="1600"/>
    <cellStyle name="Comma 52 7" xfId="1601"/>
    <cellStyle name="Comma 52 7 2" xfId="1602"/>
    <cellStyle name="Comma 52 7 2 2" xfId="1603"/>
    <cellStyle name="Comma 52 7 2 2 2" xfId="1604"/>
    <cellStyle name="Comma 52 7 2 3" xfId="1605"/>
    <cellStyle name="Comma 52 7 3" xfId="1606"/>
    <cellStyle name="Comma 52 7 3 2" xfId="1607"/>
    <cellStyle name="Comma 52 7 4" xfId="1608"/>
    <cellStyle name="Comma 52 8" xfId="1609"/>
    <cellStyle name="Comma 52 8 2" xfId="1610"/>
    <cellStyle name="Comma 52 8 2 2" xfId="1611"/>
    <cellStyle name="Comma 52 8 2 2 2" xfId="1612"/>
    <cellStyle name="Comma 52 8 2 3" xfId="1613"/>
    <cellStyle name="Comma 52 8 3" xfId="1614"/>
    <cellStyle name="Comma 52 8 3 2" xfId="1615"/>
    <cellStyle name="Comma 52 8 4" xfId="1616"/>
    <cellStyle name="Comma 52 9" xfId="1617"/>
    <cellStyle name="Comma 52 9 2" xfId="1618"/>
    <cellStyle name="Comma 52 9 2 2" xfId="1619"/>
    <cellStyle name="Comma 52 9 3" xfId="1620"/>
    <cellStyle name="Comma 53" xfId="1621"/>
    <cellStyle name="Comma 53 10" xfId="1622"/>
    <cellStyle name="Comma 53 10 2" xfId="1623"/>
    <cellStyle name="Comma 53 11" xfId="1624"/>
    <cellStyle name="Comma 53 11 2" xfId="1625"/>
    <cellStyle name="Comma 53 12" xfId="1626"/>
    <cellStyle name="Comma 53 2" xfId="1627"/>
    <cellStyle name="Comma 53 2 2" xfId="1628"/>
    <cellStyle name="Comma 53 2 2 2" xfId="1629"/>
    <cellStyle name="Comma 53 2 2 2 2" xfId="1630"/>
    <cellStyle name="Comma 53 2 2 3" xfId="1631"/>
    <cellStyle name="Comma 53 2 3" xfId="1632"/>
    <cellStyle name="Comma 53 2 3 2" xfId="1633"/>
    <cellStyle name="Comma 53 2 4" xfId="1634"/>
    <cellStyle name="Comma 53 2 4 2" xfId="1635"/>
    <cellStyle name="Comma 53 2 5" xfId="1636"/>
    <cellStyle name="Comma 53 3" xfId="1637"/>
    <cellStyle name="Comma 53 3 2" xfId="1638"/>
    <cellStyle name="Comma 53 3 2 2" xfId="1639"/>
    <cellStyle name="Comma 53 3 2 2 2" xfId="1640"/>
    <cellStyle name="Comma 53 3 2 3" xfId="1641"/>
    <cellStyle name="Comma 53 3 3" xfId="1642"/>
    <cellStyle name="Comma 53 3 3 2" xfId="1643"/>
    <cellStyle name="Comma 53 3 4" xfId="1644"/>
    <cellStyle name="Comma 53 3 4 2" xfId="1645"/>
    <cellStyle name="Comma 53 3 5" xfId="1646"/>
    <cellStyle name="Comma 53 4" xfId="1647"/>
    <cellStyle name="Comma 53 4 2" xfId="1648"/>
    <cellStyle name="Comma 53 4 2 2" xfId="1649"/>
    <cellStyle name="Comma 53 4 2 2 2" xfId="1650"/>
    <cellStyle name="Comma 53 4 2 3" xfId="1651"/>
    <cellStyle name="Comma 53 4 3" xfId="1652"/>
    <cellStyle name="Comma 53 4 3 2" xfId="1653"/>
    <cellStyle name="Comma 53 4 4" xfId="1654"/>
    <cellStyle name="Comma 53 4 4 2" xfId="1655"/>
    <cellStyle name="Comma 53 4 5" xfId="1656"/>
    <cellStyle name="Comma 53 5" xfId="1657"/>
    <cellStyle name="Comma 53 5 2" xfId="1658"/>
    <cellStyle name="Comma 53 5 2 2" xfId="1659"/>
    <cellStyle name="Comma 53 5 2 2 2" xfId="1660"/>
    <cellStyle name="Comma 53 5 2 3" xfId="1661"/>
    <cellStyle name="Comma 53 5 3" xfId="1662"/>
    <cellStyle name="Comma 53 5 3 2" xfId="1663"/>
    <cellStyle name="Comma 53 5 4" xfId="1664"/>
    <cellStyle name="Comma 53 5 4 2" xfId="1665"/>
    <cellStyle name="Comma 53 5 5" xfId="1666"/>
    <cellStyle name="Comma 53 6" xfId="1667"/>
    <cellStyle name="Comma 53 6 2" xfId="1668"/>
    <cellStyle name="Comma 53 6 2 2" xfId="1669"/>
    <cellStyle name="Comma 53 6 2 2 2" xfId="1670"/>
    <cellStyle name="Comma 53 6 2 3" xfId="1671"/>
    <cellStyle name="Comma 53 6 3" xfId="1672"/>
    <cellStyle name="Comma 53 6 3 2" xfId="1673"/>
    <cellStyle name="Comma 53 6 4" xfId="1674"/>
    <cellStyle name="Comma 53 6 4 2" xfId="1675"/>
    <cellStyle name="Comma 53 6 5" xfId="1676"/>
    <cellStyle name="Comma 53 7" xfId="1677"/>
    <cellStyle name="Comma 53 7 2" xfId="1678"/>
    <cellStyle name="Comma 53 7 2 2" xfId="1679"/>
    <cellStyle name="Comma 53 7 2 2 2" xfId="1680"/>
    <cellStyle name="Comma 53 7 2 3" xfId="1681"/>
    <cellStyle name="Comma 53 7 3" xfId="1682"/>
    <cellStyle name="Comma 53 7 3 2" xfId="1683"/>
    <cellStyle name="Comma 53 7 4" xfId="1684"/>
    <cellStyle name="Comma 53 8" xfId="1685"/>
    <cellStyle name="Comma 53 8 2" xfId="1686"/>
    <cellStyle name="Comma 53 8 2 2" xfId="1687"/>
    <cellStyle name="Comma 53 8 2 2 2" xfId="1688"/>
    <cellStyle name="Comma 53 8 2 3" xfId="1689"/>
    <cellStyle name="Comma 53 8 3" xfId="1690"/>
    <cellStyle name="Comma 53 8 3 2" xfId="1691"/>
    <cellStyle name="Comma 53 8 4" xfId="1692"/>
    <cellStyle name="Comma 53 9" xfId="1693"/>
    <cellStyle name="Comma 53 9 2" xfId="1694"/>
    <cellStyle name="Comma 53 9 2 2" xfId="1695"/>
    <cellStyle name="Comma 53 9 3" xfId="1696"/>
    <cellStyle name="Comma 54" xfId="1697"/>
    <cellStyle name="Comma 54 10" xfId="1698"/>
    <cellStyle name="Comma 54 10 2" xfId="1699"/>
    <cellStyle name="Comma 54 11" xfId="1700"/>
    <cellStyle name="Comma 54 11 2" xfId="1701"/>
    <cellStyle name="Comma 54 12" xfId="1702"/>
    <cellStyle name="Comma 54 2" xfId="1703"/>
    <cellStyle name="Comma 54 2 2" xfId="1704"/>
    <cellStyle name="Comma 54 2 2 2" xfId="1705"/>
    <cellStyle name="Comma 54 2 2 2 2" xfId="1706"/>
    <cellStyle name="Comma 54 2 2 3" xfId="1707"/>
    <cellStyle name="Comma 54 2 3" xfId="1708"/>
    <cellStyle name="Comma 54 2 3 2" xfId="1709"/>
    <cellStyle name="Comma 54 2 4" xfId="1710"/>
    <cellStyle name="Comma 54 2 4 2" xfId="1711"/>
    <cellStyle name="Comma 54 2 5" xfId="1712"/>
    <cellStyle name="Comma 54 3" xfId="1713"/>
    <cellStyle name="Comma 54 3 2" xfId="1714"/>
    <cellStyle name="Comma 54 3 2 2" xfId="1715"/>
    <cellStyle name="Comma 54 3 2 2 2" xfId="1716"/>
    <cellStyle name="Comma 54 3 2 3" xfId="1717"/>
    <cellStyle name="Comma 54 3 3" xfId="1718"/>
    <cellStyle name="Comma 54 3 3 2" xfId="1719"/>
    <cellStyle name="Comma 54 3 4" xfId="1720"/>
    <cellStyle name="Comma 54 3 4 2" xfId="1721"/>
    <cellStyle name="Comma 54 3 5" xfId="1722"/>
    <cellStyle name="Comma 54 4" xfId="1723"/>
    <cellStyle name="Comma 54 4 2" xfId="1724"/>
    <cellStyle name="Comma 54 4 2 2" xfId="1725"/>
    <cellStyle name="Comma 54 4 2 2 2" xfId="1726"/>
    <cellStyle name="Comma 54 4 2 3" xfId="1727"/>
    <cellStyle name="Comma 54 4 3" xfId="1728"/>
    <cellStyle name="Comma 54 4 3 2" xfId="1729"/>
    <cellStyle name="Comma 54 4 4" xfId="1730"/>
    <cellStyle name="Comma 54 4 4 2" xfId="1731"/>
    <cellStyle name="Comma 54 4 5" xfId="1732"/>
    <cellStyle name="Comma 54 5" xfId="1733"/>
    <cellStyle name="Comma 54 5 2" xfId="1734"/>
    <cellStyle name="Comma 54 5 2 2" xfId="1735"/>
    <cellStyle name="Comma 54 5 2 2 2" xfId="1736"/>
    <cellStyle name="Comma 54 5 2 3" xfId="1737"/>
    <cellStyle name="Comma 54 5 3" xfId="1738"/>
    <cellStyle name="Comma 54 5 3 2" xfId="1739"/>
    <cellStyle name="Comma 54 5 4" xfId="1740"/>
    <cellStyle name="Comma 54 5 4 2" xfId="1741"/>
    <cellStyle name="Comma 54 5 5" xfId="1742"/>
    <cellStyle name="Comma 54 6" xfId="1743"/>
    <cellStyle name="Comma 54 6 2" xfId="1744"/>
    <cellStyle name="Comma 54 6 2 2" xfId="1745"/>
    <cellStyle name="Comma 54 6 2 2 2" xfId="1746"/>
    <cellStyle name="Comma 54 6 2 3" xfId="1747"/>
    <cellStyle name="Comma 54 6 3" xfId="1748"/>
    <cellStyle name="Comma 54 6 3 2" xfId="1749"/>
    <cellStyle name="Comma 54 6 4" xfId="1750"/>
    <cellStyle name="Comma 54 6 4 2" xfId="1751"/>
    <cellStyle name="Comma 54 6 5" xfId="1752"/>
    <cellStyle name="Comma 54 7" xfId="1753"/>
    <cellStyle name="Comma 54 7 2" xfId="1754"/>
    <cellStyle name="Comma 54 7 2 2" xfId="1755"/>
    <cellStyle name="Comma 54 7 2 2 2" xfId="1756"/>
    <cellStyle name="Comma 54 7 2 3" xfId="1757"/>
    <cellStyle name="Comma 54 7 3" xfId="1758"/>
    <cellStyle name="Comma 54 7 3 2" xfId="1759"/>
    <cellStyle name="Comma 54 7 4" xfId="1760"/>
    <cellStyle name="Comma 54 8" xfId="1761"/>
    <cellStyle name="Comma 54 8 2" xfId="1762"/>
    <cellStyle name="Comma 54 8 2 2" xfId="1763"/>
    <cellStyle name="Comma 54 8 2 2 2" xfId="1764"/>
    <cellStyle name="Comma 54 8 2 3" xfId="1765"/>
    <cellStyle name="Comma 54 8 3" xfId="1766"/>
    <cellStyle name="Comma 54 8 3 2" xfId="1767"/>
    <cellStyle name="Comma 54 8 4" xfId="1768"/>
    <cellStyle name="Comma 54 9" xfId="1769"/>
    <cellStyle name="Comma 54 9 2" xfId="1770"/>
    <cellStyle name="Comma 54 9 2 2" xfId="1771"/>
    <cellStyle name="Comma 54 9 3" xfId="1772"/>
    <cellStyle name="Comma 55" xfId="1773"/>
    <cellStyle name="Comma 55 10" xfId="1774"/>
    <cellStyle name="Comma 55 10 2" xfId="1775"/>
    <cellStyle name="Comma 55 11" xfId="1776"/>
    <cellStyle name="Comma 55 11 2" xfId="1777"/>
    <cellStyle name="Comma 55 12" xfId="1778"/>
    <cellStyle name="Comma 55 2" xfId="1779"/>
    <cellStyle name="Comma 55 2 2" xfId="1780"/>
    <cellStyle name="Comma 55 2 2 2" xfId="1781"/>
    <cellStyle name="Comma 55 2 2 2 2" xfId="1782"/>
    <cellStyle name="Comma 55 2 2 3" xfId="1783"/>
    <cellStyle name="Comma 55 2 3" xfId="1784"/>
    <cellStyle name="Comma 55 2 3 2" xfId="1785"/>
    <cellStyle name="Comma 55 2 4" xfId="1786"/>
    <cellStyle name="Comma 55 2 4 2" xfId="1787"/>
    <cellStyle name="Comma 55 2 5" xfId="1788"/>
    <cellStyle name="Comma 55 3" xfId="1789"/>
    <cellStyle name="Comma 55 3 2" xfId="1790"/>
    <cellStyle name="Comma 55 3 2 2" xfId="1791"/>
    <cellStyle name="Comma 55 3 2 2 2" xfId="1792"/>
    <cellStyle name="Comma 55 3 2 3" xfId="1793"/>
    <cellStyle name="Comma 55 3 3" xfId="1794"/>
    <cellStyle name="Comma 55 3 3 2" xfId="1795"/>
    <cellStyle name="Comma 55 3 4" xfId="1796"/>
    <cellStyle name="Comma 55 3 4 2" xfId="1797"/>
    <cellStyle name="Comma 55 3 5" xfId="1798"/>
    <cellStyle name="Comma 55 4" xfId="1799"/>
    <cellStyle name="Comma 55 4 2" xfId="1800"/>
    <cellStyle name="Comma 55 4 2 2" xfId="1801"/>
    <cellStyle name="Comma 55 4 2 2 2" xfId="1802"/>
    <cellStyle name="Comma 55 4 2 3" xfId="1803"/>
    <cellStyle name="Comma 55 4 3" xfId="1804"/>
    <cellStyle name="Comma 55 4 3 2" xfId="1805"/>
    <cellStyle name="Comma 55 4 4" xfId="1806"/>
    <cellStyle name="Comma 55 4 4 2" xfId="1807"/>
    <cellStyle name="Comma 55 4 5" xfId="1808"/>
    <cellStyle name="Comma 55 5" xfId="1809"/>
    <cellStyle name="Comma 55 5 2" xfId="1810"/>
    <cellStyle name="Comma 55 5 2 2" xfId="1811"/>
    <cellStyle name="Comma 55 5 2 2 2" xfId="1812"/>
    <cellStyle name="Comma 55 5 2 3" xfId="1813"/>
    <cellStyle name="Comma 55 5 3" xfId="1814"/>
    <cellStyle name="Comma 55 5 3 2" xfId="1815"/>
    <cellStyle name="Comma 55 5 4" xfId="1816"/>
    <cellStyle name="Comma 55 5 4 2" xfId="1817"/>
    <cellStyle name="Comma 55 5 5" xfId="1818"/>
    <cellStyle name="Comma 55 6" xfId="1819"/>
    <cellStyle name="Comma 55 6 2" xfId="1820"/>
    <cellStyle name="Comma 55 6 2 2" xfId="1821"/>
    <cellStyle name="Comma 55 6 2 2 2" xfId="1822"/>
    <cellStyle name="Comma 55 6 2 3" xfId="1823"/>
    <cellStyle name="Comma 55 6 3" xfId="1824"/>
    <cellStyle name="Comma 55 6 3 2" xfId="1825"/>
    <cellStyle name="Comma 55 6 4" xfId="1826"/>
    <cellStyle name="Comma 55 6 4 2" xfId="1827"/>
    <cellStyle name="Comma 55 6 5" xfId="1828"/>
    <cellStyle name="Comma 55 7" xfId="1829"/>
    <cellStyle name="Comma 55 7 2" xfId="1830"/>
    <cellStyle name="Comma 55 7 2 2" xfId="1831"/>
    <cellStyle name="Comma 55 7 2 2 2" xfId="1832"/>
    <cellStyle name="Comma 55 7 2 3" xfId="1833"/>
    <cellStyle name="Comma 55 7 3" xfId="1834"/>
    <cellStyle name="Comma 55 7 3 2" xfId="1835"/>
    <cellStyle name="Comma 55 7 4" xfId="1836"/>
    <cellStyle name="Comma 55 8" xfId="1837"/>
    <cellStyle name="Comma 55 8 2" xfId="1838"/>
    <cellStyle name="Comma 55 8 2 2" xfId="1839"/>
    <cellStyle name="Comma 55 8 2 2 2" xfId="1840"/>
    <cellStyle name="Comma 55 8 2 3" xfId="1841"/>
    <cellStyle name="Comma 55 8 3" xfId="1842"/>
    <cellStyle name="Comma 55 8 3 2" xfId="1843"/>
    <cellStyle name="Comma 55 8 4" xfId="1844"/>
    <cellStyle name="Comma 55 9" xfId="1845"/>
    <cellStyle name="Comma 55 9 2" xfId="1846"/>
    <cellStyle name="Comma 55 9 2 2" xfId="1847"/>
    <cellStyle name="Comma 55 9 3" xfId="1848"/>
    <cellStyle name="Comma 56" xfId="1849"/>
    <cellStyle name="Comma 56 10" xfId="1850"/>
    <cellStyle name="Comma 56 10 2" xfId="1851"/>
    <cellStyle name="Comma 56 11" xfId="1852"/>
    <cellStyle name="Comma 56 11 2" xfId="1853"/>
    <cellStyle name="Comma 56 12" xfId="1854"/>
    <cellStyle name="Comma 56 2" xfId="1855"/>
    <cellStyle name="Comma 56 2 2" xfId="1856"/>
    <cellStyle name="Comma 56 2 2 2" xfId="1857"/>
    <cellStyle name="Comma 56 2 2 2 2" xfId="1858"/>
    <cellStyle name="Comma 56 2 2 3" xfId="1859"/>
    <cellStyle name="Comma 56 2 3" xfId="1860"/>
    <cellStyle name="Comma 56 2 3 2" xfId="1861"/>
    <cellStyle name="Comma 56 2 4" xfId="1862"/>
    <cellStyle name="Comma 56 2 4 2" xfId="1863"/>
    <cellStyle name="Comma 56 2 5" xfId="1864"/>
    <cellStyle name="Comma 56 3" xfId="1865"/>
    <cellStyle name="Comma 56 3 2" xfId="1866"/>
    <cellStyle name="Comma 56 3 2 2" xfId="1867"/>
    <cellStyle name="Comma 56 3 2 2 2" xfId="1868"/>
    <cellStyle name="Comma 56 3 2 3" xfId="1869"/>
    <cellStyle name="Comma 56 3 3" xfId="1870"/>
    <cellStyle name="Comma 56 3 3 2" xfId="1871"/>
    <cellStyle name="Comma 56 3 4" xfId="1872"/>
    <cellStyle name="Comma 56 3 4 2" xfId="1873"/>
    <cellStyle name="Comma 56 3 5" xfId="1874"/>
    <cellStyle name="Comma 56 4" xfId="1875"/>
    <cellStyle name="Comma 56 4 2" xfId="1876"/>
    <cellStyle name="Comma 56 4 2 2" xfId="1877"/>
    <cellStyle name="Comma 56 4 2 2 2" xfId="1878"/>
    <cellStyle name="Comma 56 4 2 3" xfId="1879"/>
    <cellStyle name="Comma 56 4 3" xfId="1880"/>
    <cellStyle name="Comma 56 4 3 2" xfId="1881"/>
    <cellStyle name="Comma 56 4 4" xfId="1882"/>
    <cellStyle name="Comma 56 4 4 2" xfId="1883"/>
    <cellStyle name="Comma 56 4 5" xfId="1884"/>
    <cellStyle name="Comma 56 5" xfId="1885"/>
    <cellStyle name="Comma 56 5 2" xfId="1886"/>
    <cellStyle name="Comma 56 5 2 2" xfId="1887"/>
    <cellStyle name="Comma 56 5 2 2 2" xfId="1888"/>
    <cellStyle name="Comma 56 5 2 3" xfId="1889"/>
    <cellStyle name="Comma 56 5 3" xfId="1890"/>
    <cellStyle name="Comma 56 5 3 2" xfId="1891"/>
    <cellStyle name="Comma 56 5 4" xfId="1892"/>
    <cellStyle name="Comma 56 5 4 2" xfId="1893"/>
    <cellStyle name="Comma 56 5 5" xfId="1894"/>
    <cellStyle name="Comma 56 6" xfId="1895"/>
    <cellStyle name="Comma 56 6 2" xfId="1896"/>
    <cellStyle name="Comma 56 6 2 2" xfId="1897"/>
    <cellStyle name="Comma 56 6 2 2 2" xfId="1898"/>
    <cellStyle name="Comma 56 6 2 3" xfId="1899"/>
    <cellStyle name="Comma 56 6 3" xfId="1900"/>
    <cellStyle name="Comma 56 6 3 2" xfId="1901"/>
    <cellStyle name="Comma 56 6 4" xfId="1902"/>
    <cellStyle name="Comma 56 6 4 2" xfId="1903"/>
    <cellStyle name="Comma 56 6 5" xfId="1904"/>
    <cellStyle name="Comma 56 7" xfId="1905"/>
    <cellStyle name="Comma 56 7 2" xfId="1906"/>
    <cellStyle name="Comma 56 7 2 2" xfId="1907"/>
    <cellStyle name="Comma 56 7 2 2 2" xfId="1908"/>
    <cellStyle name="Comma 56 7 2 3" xfId="1909"/>
    <cellStyle name="Comma 56 7 3" xfId="1910"/>
    <cellStyle name="Comma 56 7 3 2" xfId="1911"/>
    <cellStyle name="Comma 56 7 4" xfId="1912"/>
    <cellStyle name="Comma 56 8" xfId="1913"/>
    <cellStyle name="Comma 56 8 2" xfId="1914"/>
    <cellStyle name="Comma 56 8 2 2" xfId="1915"/>
    <cellStyle name="Comma 56 8 2 2 2" xfId="1916"/>
    <cellStyle name="Comma 56 8 2 3" xfId="1917"/>
    <cellStyle name="Comma 56 8 3" xfId="1918"/>
    <cellStyle name="Comma 56 8 3 2" xfId="1919"/>
    <cellStyle name="Comma 56 8 4" xfId="1920"/>
    <cellStyle name="Comma 56 9" xfId="1921"/>
    <cellStyle name="Comma 56 9 2" xfId="1922"/>
    <cellStyle name="Comma 56 9 2 2" xfId="1923"/>
    <cellStyle name="Comma 56 9 3" xfId="1924"/>
    <cellStyle name="Comma 57" xfId="1925"/>
    <cellStyle name="Comma 57 10" xfId="1926"/>
    <cellStyle name="Comma 57 10 2" xfId="1927"/>
    <cellStyle name="Comma 57 11" xfId="1928"/>
    <cellStyle name="Comma 57 11 2" xfId="1929"/>
    <cellStyle name="Comma 57 12" xfId="1930"/>
    <cellStyle name="Comma 57 2" xfId="1931"/>
    <cellStyle name="Comma 57 2 2" xfId="1932"/>
    <cellStyle name="Comma 57 2 2 2" xfId="1933"/>
    <cellStyle name="Comma 57 2 2 2 2" xfId="1934"/>
    <cellStyle name="Comma 57 2 2 3" xfId="1935"/>
    <cellStyle name="Comma 57 2 3" xfId="1936"/>
    <cellStyle name="Comma 57 2 3 2" xfId="1937"/>
    <cellStyle name="Comma 57 2 4" xfId="1938"/>
    <cellStyle name="Comma 57 2 4 2" xfId="1939"/>
    <cellStyle name="Comma 57 2 5" xfId="1940"/>
    <cellStyle name="Comma 57 3" xfId="1941"/>
    <cellStyle name="Comma 57 3 2" xfId="1942"/>
    <cellStyle name="Comma 57 3 2 2" xfId="1943"/>
    <cellStyle name="Comma 57 3 2 2 2" xfId="1944"/>
    <cellStyle name="Comma 57 3 2 3" xfId="1945"/>
    <cellStyle name="Comma 57 3 3" xfId="1946"/>
    <cellStyle name="Comma 57 3 3 2" xfId="1947"/>
    <cellStyle name="Comma 57 3 4" xfId="1948"/>
    <cellStyle name="Comma 57 3 4 2" xfId="1949"/>
    <cellStyle name="Comma 57 3 5" xfId="1950"/>
    <cellStyle name="Comma 57 4" xfId="1951"/>
    <cellStyle name="Comma 57 4 2" xfId="1952"/>
    <cellStyle name="Comma 57 4 2 2" xfId="1953"/>
    <cellStyle name="Comma 57 4 2 2 2" xfId="1954"/>
    <cellStyle name="Comma 57 4 2 3" xfId="1955"/>
    <cellStyle name="Comma 57 4 3" xfId="1956"/>
    <cellStyle name="Comma 57 4 3 2" xfId="1957"/>
    <cellStyle name="Comma 57 4 4" xfId="1958"/>
    <cellStyle name="Comma 57 4 4 2" xfId="1959"/>
    <cellStyle name="Comma 57 4 5" xfId="1960"/>
    <cellStyle name="Comma 57 5" xfId="1961"/>
    <cellStyle name="Comma 57 5 2" xfId="1962"/>
    <cellStyle name="Comma 57 5 2 2" xfId="1963"/>
    <cellStyle name="Comma 57 5 2 2 2" xfId="1964"/>
    <cellStyle name="Comma 57 5 2 3" xfId="1965"/>
    <cellStyle name="Comma 57 5 3" xfId="1966"/>
    <cellStyle name="Comma 57 5 3 2" xfId="1967"/>
    <cellStyle name="Comma 57 5 4" xfId="1968"/>
    <cellStyle name="Comma 57 5 4 2" xfId="1969"/>
    <cellStyle name="Comma 57 5 5" xfId="1970"/>
    <cellStyle name="Comma 57 6" xfId="1971"/>
    <cellStyle name="Comma 57 6 2" xfId="1972"/>
    <cellStyle name="Comma 57 6 2 2" xfId="1973"/>
    <cellStyle name="Comma 57 6 2 2 2" xfId="1974"/>
    <cellStyle name="Comma 57 6 2 3" xfId="1975"/>
    <cellStyle name="Comma 57 6 3" xfId="1976"/>
    <cellStyle name="Comma 57 6 3 2" xfId="1977"/>
    <cellStyle name="Comma 57 6 4" xfId="1978"/>
    <cellStyle name="Comma 57 6 4 2" xfId="1979"/>
    <cellStyle name="Comma 57 6 5" xfId="1980"/>
    <cellStyle name="Comma 57 7" xfId="1981"/>
    <cellStyle name="Comma 57 7 2" xfId="1982"/>
    <cellStyle name="Comma 57 7 2 2" xfId="1983"/>
    <cellStyle name="Comma 57 7 2 2 2" xfId="1984"/>
    <cellStyle name="Comma 57 7 2 3" xfId="1985"/>
    <cellStyle name="Comma 57 7 3" xfId="1986"/>
    <cellStyle name="Comma 57 7 3 2" xfId="1987"/>
    <cellStyle name="Comma 57 7 4" xfId="1988"/>
    <cellStyle name="Comma 57 8" xfId="1989"/>
    <cellStyle name="Comma 57 8 2" xfId="1990"/>
    <cellStyle name="Comma 57 8 2 2" xfId="1991"/>
    <cellStyle name="Comma 57 8 2 2 2" xfId="1992"/>
    <cellStyle name="Comma 57 8 2 3" xfId="1993"/>
    <cellStyle name="Comma 57 8 3" xfId="1994"/>
    <cellStyle name="Comma 57 8 3 2" xfId="1995"/>
    <cellStyle name="Comma 57 8 4" xfId="1996"/>
    <cellStyle name="Comma 57 9" xfId="1997"/>
    <cellStyle name="Comma 57 9 2" xfId="1998"/>
    <cellStyle name="Comma 57 9 2 2" xfId="1999"/>
    <cellStyle name="Comma 57 9 3" xfId="2000"/>
    <cellStyle name="Comma 58" xfId="2001"/>
    <cellStyle name="Comma 58 10" xfId="2002"/>
    <cellStyle name="Comma 58 10 2" xfId="2003"/>
    <cellStyle name="Comma 58 11" xfId="2004"/>
    <cellStyle name="Comma 58 11 2" xfId="2005"/>
    <cellStyle name="Comma 58 12" xfId="2006"/>
    <cellStyle name="Comma 58 2" xfId="2007"/>
    <cellStyle name="Comma 58 2 2" xfId="2008"/>
    <cellStyle name="Comma 58 2 2 2" xfId="2009"/>
    <cellStyle name="Comma 58 2 2 2 2" xfId="2010"/>
    <cellStyle name="Comma 58 2 2 3" xfId="2011"/>
    <cellStyle name="Comma 58 2 3" xfId="2012"/>
    <cellStyle name="Comma 58 2 3 2" xfId="2013"/>
    <cellStyle name="Comma 58 2 4" xfId="2014"/>
    <cellStyle name="Comma 58 2 4 2" xfId="2015"/>
    <cellStyle name="Comma 58 2 5" xfId="2016"/>
    <cellStyle name="Comma 58 3" xfId="2017"/>
    <cellStyle name="Comma 58 3 2" xfId="2018"/>
    <cellStyle name="Comma 58 3 2 2" xfId="2019"/>
    <cellStyle name="Comma 58 3 2 2 2" xfId="2020"/>
    <cellStyle name="Comma 58 3 2 3" xfId="2021"/>
    <cellStyle name="Comma 58 3 3" xfId="2022"/>
    <cellStyle name="Comma 58 3 3 2" xfId="2023"/>
    <cellStyle name="Comma 58 3 4" xfId="2024"/>
    <cellStyle name="Comma 58 3 4 2" xfId="2025"/>
    <cellStyle name="Comma 58 3 5" xfId="2026"/>
    <cellStyle name="Comma 58 4" xfId="2027"/>
    <cellStyle name="Comma 58 4 2" xfId="2028"/>
    <cellStyle name="Comma 58 4 2 2" xfId="2029"/>
    <cellStyle name="Comma 58 4 2 2 2" xfId="2030"/>
    <cellStyle name="Comma 58 4 2 3" xfId="2031"/>
    <cellStyle name="Comma 58 4 3" xfId="2032"/>
    <cellStyle name="Comma 58 4 3 2" xfId="2033"/>
    <cellStyle name="Comma 58 4 4" xfId="2034"/>
    <cellStyle name="Comma 58 4 4 2" xfId="2035"/>
    <cellStyle name="Comma 58 4 5" xfId="2036"/>
    <cellStyle name="Comma 58 5" xfId="2037"/>
    <cellStyle name="Comma 58 5 2" xfId="2038"/>
    <cellStyle name="Comma 58 5 2 2" xfId="2039"/>
    <cellStyle name="Comma 58 5 2 2 2" xfId="2040"/>
    <cellStyle name="Comma 58 5 2 3" xfId="2041"/>
    <cellStyle name="Comma 58 5 3" xfId="2042"/>
    <cellStyle name="Comma 58 5 3 2" xfId="2043"/>
    <cellStyle name="Comma 58 5 4" xfId="2044"/>
    <cellStyle name="Comma 58 5 4 2" xfId="2045"/>
    <cellStyle name="Comma 58 5 5" xfId="2046"/>
    <cellStyle name="Comma 58 6" xfId="2047"/>
    <cellStyle name="Comma 58 6 2" xfId="2048"/>
    <cellStyle name="Comma 58 6 2 2" xfId="2049"/>
    <cellStyle name="Comma 58 6 2 2 2" xfId="2050"/>
    <cellStyle name="Comma 58 6 2 3" xfId="2051"/>
    <cellStyle name="Comma 58 6 3" xfId="2052"/>
    <cellStyle name="Comma 58 6 3 2" xfId="2053"/>
    <cellStyle name="Comma 58 6 4" xfId="2054"/>
    <cellStyle name="Comma 58 6 4 2" xfId="2055"/>
    <cellStyle name="Comma 58 6 5" xfId="2056"/>
    <cellStyle name="Comma 58 7" xfId="2057"/>
    <cellStyle name="Comma 58 7 2" xfId="2058"/>
    <cellStyle name="Comma 58 7 2 2" xfId="2059"/>
    <cellStyle name="Comma 58 7 2 2 2" xfId="2060"/>
    <cellStyle name="Comma 58 7 2 3" xfId="2061"/>
    <cellStyle name="Comma 58 7 3" xfId="2062"/>
    <cellStyle name="Comma 58 7 3 2" xfId="2063"/>
    <cellStyle name="Comma 58 7 4" xfId="2064"/>
    <cellStyle name="Comma 58 8" xfId="2065"/>
    <cellStyle name="Comma 58 8 2" xfId="2066"/>
    <cellStyle name="Comma 58 8 2 2" xfId="2067"/>
    <cellStyle name="Comma 58 8 2 2 2" xfId="2068"/>
    <cellStyle name="Comma 58 8 2 3" xfId="2069"/>
    <cellStyle name="Comma 58 8 3" xfId="2070"/>
    <cellStyle name="Comma 58 8 3 2" xfId="2071"/>
    <cellStyle name="Comma 58 8 4" xfId="2072"/>
    <cellStyle name="Comma 58 9" xfId="2073"/>
    <cellStyle name="Comma 58 9 2" xfId="2074"/>
    <cellStyle name="Comma 58 9 2 2" xfId="2075"/>
    <cellStyle name="Comma 58 9 3" xfId="2076"/>
    <cellStyle name="Comma 59" xfId="2077"/>
    <cellStyle name="Comma 6" xfId="66"/>
    <cellStyle name="Comma 6 10" xfId="9307"/>
    <cellStyle name="Comma 6 10 2" xfId="15469"/>
    <cellStyle name="Comma 6 10 2 2" xfId="34429"/>
    <cellStyle name="Comma 6 10 2 3" xfId="52893"/>
    <cellStyle name="Comma 6 10 3" xfId="21621"/>
    <cellStyle name="Comma 6 10 3 2" xfId="40581"/>
    <cellStyle name="Comma 6 10 3 3" xfId="59045"/>
    <cellStyle name="Comma 6 10 4" xfId="28276"/>
    <cellStyle name="Comma 6 10 5" xfId="46740"/>
    <cellStyle name="Comma 6 11" xfId="9323"/>
    <cellStyle name="Comma 6 11 2" xfId="28283"/>
    <cellStyle name="Comma 6 11 3" xfId="46747"/>
    <cellStyle name="Comma 6 12" xfId="15475"/>
    <cellStyle name="Comma 6 12 2" xfId="34435"/>
    <cellStyle name="Comma 6 12 3" xfId="52899"/>
    <cellStyle name="Comma 6 13" xfId="22071"/>
    <cellStyle name="Comma 6 14" xfId="22130"/>
    <cellStyle name="Comma 6 15" xfId="40591"/>
    <cellStyle name="Comma 6 2" xfId="67"/>
    <cellStyle name="Comma 6 2 10" xfId="15481"/>
    <cellStyle name="Comma 6 2 10 2" xfId="34441"/>
    <cellStyle name="Comma 6 2 10 3" xfId="52905"/>
    <cellStyle name="Comma 6 2 11" xfId="22072"/>
    <cellStyle name="Comma 6 2 12" xfId="22136"/>
    <cellStyle name="Comma 6 2 13" xfId="40597"/>
    <cellStyle name="Comma 6 2 2" xfId="68"/>
    <cellStyle name="Comma 6 2 2 10" xfId="40608"/>
    <cellStyle name="Comma 6 2 2 2" xfId="288"/>
    <cellStyle name="Comma 6 2 2 2 2" xfId="4548"/>
    <cellStyle name="Comma 6 2 2 2 2 2" xfId="6171"/>
    <cellStyle name="Comma 6 2 2 2 2 2 2" xfId="9257"/>
    <cellStyle name="Comma 6 2 2 2 2 2 2 2" xfId="15449"/>
    <cellStyle name="Comma 6 2 2 2 2 2 2 2 2" xfId="34409"/>
    <cellStyle name="Comma 6 2 2 2 2 2 2 2 3" xfId="52873"/>
    <cellStyle name="Comma 6 2 2 2 2 2 2 3" xfId="21601"/>
    <cellStyle name="Comma 6 2 2 2 2 2 2 3 2" xfId="40561"/>
    <cellStyle name="Comma 6 2 2 2 2 2 2 3 3" xfId="59025"/>
    <cellStyle name="Comma 6 2 2 2 2 2 2 4" xfId="28256"/>
    <cellStyle name="Comma 6 2 2 2 2 2 2 5" xfId="46720"/>
    <cellStyle name="Comma 6 2 2 2 2 2 3" xfId="12383"/>
    <cellStyle name="Comma 6 2 2 2 2 2 3 2" xfId="31343"/>
    <cellStyle name="Comma 6 2 2 2 2 2 3 3" xfId="49807"/>
    <cellStyle name="Comma 6 2 2 2 2 2 4" xfId="18535"/>
    <cellStyle name="Comma 6 2 2 2 2 2 4 2" xfId="37495"/>
    <cellStyle name="Comma 6 2 2 2 2 2 4 3" xfId="55959"/>
    <cellStyle name="Comma 6 2 2 2 2 2 5" xfId="25190"/>
    <cellStyle name="Comma 6 2 2 2 2 2 6" xfId="43654"/>
    <cellStyle name="Comma 6 2 2 2 2 3" xfId="7722"/>
    <cellStyle name="Comma 6 2 2 2 2 3 2" xfId="13915"/>
    <cellStyle name="Comma 6 2 2 2 2 3 2 2" xfId="32875"/>
    <cellStyle name="Comma 6 2 2 2 2 3 2 3" xfId="51339"/>
    <cellStyle name="Comma 6 2 2 2 2 3 3" xfId="20067"/>
    <cellStyle name="Comma 6 2 2 2 2 3 3 2" xfId="39027"/>
    <cellStyle name="Comma 6 2 2 2 2 3 3 3" xfId="57491"/>
    <cellStyle name="Comma 6 2 2 2 2 3 4" xfId="26722"/>
    <cellStyle name="Comma 6 2 2 2 2 3 5" xfId="45186"/>
    <cellStyle name="Comma 6 2 2 2 2 4" xfId="10849"/>
    <cellStyle name="Comma 6 2 2 2 2 4 2" xfId="29809"/>
    <cellStyle name="Comma 6 2 2 2 2 4 3" xfId="48273"/>
    <cellStyle name="Comma 6 2 2 2 2 5" xfId="17001"/>
    <cellStyle name="Comma 6 2 2 2 2 5 2" xfId="35961"/>
    <cellStyle name="Comma 6 2 2 2 2 5 3" xfId="54425"/>
    <cellStyle name="Comma 6 2 2 2 2 6" xfId="23656"/>
    <cellStyle name="Comma 6 2 2 2 2 7" xfId="42120"/>
    <cellStyle name="Comma 6 2 2 2 3" xfId="5403"/>
    <cellStyle name="Comma 6 2 2 2 3 2" xfId="8488"/>
    <cellStyle name="Comma 6 2 2 2 3 2 2" xfId="14680"/>
    <cellStyle name="Comma 6 2 2 2 3 2 2 2" xfId="33640"/>
    <cellStyle name="Comma 6 2 2 2 3 2 2 3" xfId="52104"/>
    <cellStyle name="Comma 6 2 2 2 3 2 3" xfId="20832"/>
    <cellStyle name="Comma 6 2 2 2 3 2 3 2" xfId="39792"/>
    <cellStyle name="Comma 6 2 2 2 3 2 3 3" xfId="58256"/>
    <cellStyle name="Comma 6 2 2 2 3 2 4" xfId="27487"/>
    <cellStyle name="Comma 6 2 2 2 3 2 5" xfId="45951"/>
    <cellStyle name="Comma 6 2 2 2 3 3" xfId="11614"/>
    <cellStyle name="Comma 6 2 2 2 3 3 2" xfId="30574"/>
    <cellStyle name="Comma 6 2 2 2 3 3 3" xfId="49038"/>
    <cellStyle name="Comma 6 2 2 2 3 4" xfId="17766"/>
    <cellStyle name="Comma 6 2 2 2 3 4 2" xfId="36726"/>
    <cellStyle name="Comma 6 2 2 2 3 4 3" xfId="55190"/>
    <cellStyle name="Comma 6 2 2 2 3 5" xfId="24421"/>
    <cellStyle name="Comma 6 2 2 2 3 6" xfId="42885"/>
    <cellStyle name="Comma 6 2 2 2 4" xfId="6953"/>
    <cellStyle name="Comma 6 2 2 2 4 2" xfId="13146"/>
    <cellStyle name="Comma 6 2 2 2 4 2 2" xfId="32106"/>
    <cellStyle name="Comma 6 2 2 2 4 2 3" xfId="50570"/>
    <cellStyle name="Comma 6 2 2 2 4 3" xfId="19298"/>
    <cellStyle name="Comma 6 2 2 2 4 3 2" xfId="38258"/>
    <cellStyle name="Comma 6 2 2 2 4 3 3" xfId="56722"/>
    <cellStyle name="Comma 6 2 2 2 4 4" xfId="25953"/>
    <cellStyle name="Comma 6 2 2 2 4 5" xfId="44417"/>
    <cellStyle name="Comma 6 2 2 2 5" xfId="10080"/>
    <cellStyle name="Comma 6 2 2 2 5 2" xfId="29040"/>
    <cellStyle name="Comma 6 2 2 2 5 3" xfId="47504"/>
    <cellStyle name="Comma 6 2 2 2 6" xfId="16232"/>
    <cellStyle name="Comma 6 2 2 2 6 2" xfId="35192"/>
    <cellStyle name="Comma 6 2 2 2 6 3" xfId="53656"/>
    <cellStyle name="Comma 6 2 2 2 7" xfId="22887"/>
    <cellStyle name="Comma 6 2 2 2 8" xfId="41351"/>
    <cellStyle name="Comma 6 2 2 3" xfId="3843"/>
    <cellStyle name="Comma 6 2 2 3 2" xfId="5432"/>
    <cellStyle name="Comma 6 2 2 3 2 2" xfId="8517"/>
    <cellStyle name="Comma 6 2 2 3 2 2 2" xfId="14709"/>
    <cellStyle name="Comma 6 2 2 3 2 2 2 2" xfId="33669"/>
    <cellStyle name="Comma 6 2 2 3 2 2 2 3" xfId="52133"/>
    <cellStyle name="Comma 6 2 2 3 2 2 3" xfId="20861"/>
    <cellStyle name="Comma 6 2 2 3 2 2 3 2" xfId="39821"/>
    <cellStyle name="Comma 6 2 2 3 2 2 3 3" xfId="58285"/>
    <cellStyle name="Comma 6 2 2 3 2 2 4" xfId="27516"/>
    <cellStyle name="Comma 6 2 2 3 2 2 5" xfId="45980"/>
    <cellStyle name="Comma 6 2 2 3 2 3" xfId="11643"/>
    <cellStyle name="Comma 6 2 2 3 2 3 2" xfId="30603"/>
    <cellStyle name="Comma 6 2 2 3 2 3 3" xfId="49067"/>
    <cellStyle name="Comma 6 2 2 3 2 4" xfId="17795"/>
    <cellStyle name="Comma 6 2 2 3 2 4 2" xfId="36755"/>
    <cellStyle name="Comma 6 2 2 3 2 4 3" xfId="55219"/>
    <cellStyle name="Comma 6 2 2 3 2 5" xfId="24450"/>
    <cellStyle name="Comma 6 2 2 3 2 6" xfId="42914"/>
    <cellStyle name="Comma 6 2 2 3 3" xfId="6982"/>
    <cellStyle name="Comma 6 2 2 3 3 2" xfId="13175"/>
    <cellStyle name="Comma 6 2 2 3 3 2 2" xfId="32135"/>
    <cellStyle name="Comma 6 2 2 3 3 2 3" xfId="50599"/>
    <cellStyle name="Comma 6 2 2 3 3 3" xfId="19327"/>
    <cellStyle name="Comma 6 2 2 3 3 3 2" xfId="38287"/>
    <cellStyle name="Comma 6 2 2 3 3 3 3" xfId="56751"/>
    <cellStyle name="Comma 6 2 2 3 3 4" xfId="25982"/>
    <cellStyle name="Comma 6 2 2 3 3 5" xfId="44446"/>
    <cellStyle name="Comma 6 2 2 3 4" xfId="10109"/>
    <cellStyle name="Comma 6 2 2 3 4 2" xfId="29069"/>
    <cellStyle name="Comma 6 2 2 3 4 3" xfId="47533"/>
    <cellStyle name="Comma 6 2 2 3 5" xfId="16261"/>
    <cellStyle name="Comma 6 2 2 3 5 2" xfId="35221"/>
    <cellStyle name="Comma 6 2 2 3 5 3" xfId="53685"/>
    <cellStyle name="Comma 6 2 2 3 6" xfId="22916"/>
    <cellStyle name="Comma 6 2 2 3 7" xfId="41380"/>
    <cellStyle name="Comma 6 2 2 4" xfId="4647"/>
    <cellStyle name="Comma 6 2 2 4 2" xfId="7748"/>
    <cellStyle name="Comma 6 2 2 4 2 2" xfId="13940"/>
    <cellStyle name="Comma 6 2 2 4 2 2 2" xfId="32900"/>
    <cellStyle name="Comma 6 2 2 4 2 2 3" xfId="51364"/>
    <cellStyle name="Comma 6 2 2 4 2 3" xfId="20092"/>
    <cellStyle name="Comma 6 2 2 4 2 3 2" xfId="39052"/>
    <cellStyle name="Comma 6 2 2 4 2 3 3" xfId="57516"/>
    <cellStyle name="Comma 6 2 2 4 2 4" xfId="26747"/>
    <cellStyle name="Comma 6 2 2 4 2 5" xfId="45211"/>
    <cellStyle name="Comma 6 2 2 4 3" xfId="10874"/>
    <cellStyle name="Comma 6 2 2 4 3 2" xfId="29834"/>
    <cellStyle name="Comma 6 2 2 4 3 3" xfId="48298"/>
    <cellStyle name="Comma 6 2 2 4 4" xfId="17026"/>
    <cellStyle name="Comma 6 2 2 4 4 2" xfId="35986"/>
    <cellStyle name="Comma 6 2 2 4 4 3" xfId="54450"/>
    <cellStyle name="Comma 6 2 2 4 5" xfId="23681"/>
    <cellStyle name="Comma 6 2 2 4 6" xfId="42145"/>
    <cellStyle name="Comma 6 2 2 5" xfId="6213"/>
    <cellStyle name="Comma 6 2 2 5 2" xfId="12406"/>
    <cellStyle name="Comma 6 2 2 5 2 2" xfId="31366"/>
    <cellStyle name="Comma 6 2 2 5 2 3" xfId="49830"/>
    <cellStyle name="Comma 6 2 2 5 3" xfId="18558"/>
    <cellStyle name="Comma 6 2 2 5 3 2" xfId="37518"/>
    <cellStyle name="Comma 6 2 2 5 3 3" xfId="55982"/>
    <cellStyle name="Comma 6 2 2 5 4" xfId="25213"/>
    <cellStyle name="Comma 6 2 2 5 5" xfId="43677"/>
    <cellStyle name="Comma 6 2 2 6" xfId="9340"/>
    <cellStyle name="Comma 6 2 2 6 2" xfId="28300"/>
    <cellStyle name="Comma 6 2 2 6 3" xfId="46764"/>
    <cellStyle name="Comma 6 2 2 7" xfId="15492"/>
    <cellStyle name="Comma 6 2 2 7 2" xfId="34452"/>
    <cellStyle name="Comma 6 2 2 7 3" xfId="52916"/>
    <cellStyle name="Comma 6 2 2 8" xfId="22073"/>
    <cellStyle name="Comma 6 2 2 9" xfId="22147"/>
    <cellStyle name="Comma 6 2 3" xfId="287"/>
    <cellStyle name="Comma 6 2 3 2" xfId="4539"/>
    <cellStyle name="Comma 6 2 3 2 2" xfId="6162"/>
    <cellStyle name="Comma 6 2 3 2 2 2" xfId="9248"/>
    <cellStyle name="Comma 6 2 3 2 2 2 2" xfId="15440"/>
    <cellStyle name="Comma 6 2 3 2 2 2 2 2" xfId="34400"/>
    <cellStyle name="Comma 6 2 3 2 2 2 2 3" xfId="52864"/>
    <cellStyle name="Comma 6 2 3 2 2 2 3" xfId="21592"/>
    <cellStyle name="Comma 6 2 3 2 2 2 3 2" xfId="40552"/>
    <cellStyle name="Comma 6 2 3 2 2 2 3 3" xfId="59016"/>
    <cellStyle name="Comma 6 2 3 2 2 2 4" xfId="28247"/>
    <cellStyle name="Comma 6 2 3 2 2 2 5" xfId="46711"/>
    <cellStyle name="Comma 6 2 3 2 2 3" xfId="12374"/>
    <cellStyle name="Comma 6 2 3 2 2 3 2" xfId="31334"/>
    <cellStyle name="Comma 6 2 3 2 2 3 3" xfId="49798"/>
    <cellStyle name="Comma 6 2 3 2 2 4" xfId="18526"/>
    <cellStyle name="Comma 6 2 3 2 2 4 2" xfId="37486"/>
    <cellStyle name="Comma 6 2 3 2 2 4 3" xfId="55950"/>
    <cellStyle name="Comma 6 2 3 2 2 5" xfId="25181"/>
    <cellStyle name="Comma 6 2 3 2 2 6" xfId="43645"/>
    <cellStyle name="Comma 6 2 3 2 3" xfId="7713"/>
    <cellStyle name="Comma 6 2 3 2 3 2" xfId="13906"/>
    <cellStyle name="Comma 6 2 3 2 3 2 2" xfId="32866"/>
    <cellStyle name="Comma 6 2 3 2 3 2 3" xfId="51330"/>
    <cellStyle name="Comma 6 2 3 2 3 3" xfId="20058"/>
    <cellStyle name="Comma 6 2 3 2 3 3 2" xfId="39018"/>
    <cellStyle name="Comma 6 2 3 2 3 3 3" xfId="57482"/>
    <cellStyle name="Comma 6 2 3 2 3 4" xfId="26713"/>
    <cellStyle name="Comma 6 2 3 2 3 5" xfId="45177"/>
    <cellStyle name="Comma 6 2 3 2 4" xfId="10840"/>
    <cellStyle name="Comma 6 2 3 2 4 2" xfId="29800"/>
    <cellStyle name="Comma 6 2 3 2 4 3" xfId="48264"/>
    <cellStyle name="Comma 6 2 3 2 5" xfId="16992"/>
    <cellStyle name="Comma 6 2 3 2 5 2" xfId="35952"/>
    <cellStyle name="Comma 6 2 3 2 5 3" xfId="54416"/>
    <cellStyle name="Comma 6 2 3 2 6" xfId="23647"/>
    <cellStyle name="Comma 6 2 3 2 7" xfId="42111"/>
    <cellStyle name="Comma 6 2 3 3" xfId="5394"/>
    <cellStyle name="Comma 6 2 3 3 2" xfId="8479"/>
    <cellStyle name="Comma 6 2 3 3 2 2" xfId="14671"/>
    <cellStyle name="Comma 6 2 3 3 2 2 2" xfId="33631"/>
    <cellStyle name="Comma 6 2 3 3 2 2 3" xfId="52095"/>
    <cellStyle name="Comma 6 2 3 3 2 3" xfId="20823"/>
    <cellStyle name="Comma 6 2 3 3 2 3 2" xfId="39783"/>
    <cellStyle name="Comma 6 2 3 3 2 3 3" xfId="58247"/>
    <cellStyle name="Comma 6 2 3 3 2 4" xfId="27478"/>
    <cellStyle name="Comma 6 2 3 3 2 5" xfId="45942"/>
    <cellStyle name="Comma 6 2 3 3 3" xfId="11605"/>
    <cellStyle name="Comma 6 2 3 3 3 2" xfId="30565"/>
    <cellStyle name="Comma 6 2 3 3 3 3" xfId="49029"/>
    <cellStyle name="Comma 6 2 3 3 4" xfId="17757"/>
    <cellStyle name="Comma 6 2 3 3 4 2" xfId="36717"/>
    <cellStyle name="Comma 6 2 3 3 4 3" xfId="55181"/>
    <cellStyle name="Comma 6 2 3 3 5" xfId="24412"/>
    <cellStyle name="Comma 6 2 3 3 6" xfId="42876"/>
    <cellStyle name="Comma 6 2 3 4" xfId="6944"/>
    <cellStyle name="Comma 6 2 3 4 2" xfId="13137"/>
    <cellStyle name="Comma 6 2 3 4 2 2" xfId="32097"/>
    <cellStyle name="Comma 6 2 3 4 2 3" xfId="50561"/>
    <cellStyle name="Comma 6 2 3 4 3" xfId="19289"/>
    <cellStyle name="Comma 6 2 3 4 3 2" xfId="38249"/>
    <cellStyle name="Comma 6 2 3 4 3 3" xfId="56713"/>
    <cellStyle name="Comma 6 2 3 4 4" xfId="25944"/>
    <cellStyle name="Comma 6 2 3 4 5" xfId="44408"/>
    <cellStyle name="Comma 6 2 3 5" xfId="10071"/>
    <cellStyle name="Comma 6 2 3 5 2" xfId="29031"/>
    <cellStyle name="Comma 6 2 3 5 3" xfId="47495"/>
    <cellStyle name="Comma 6 2 3 6" xfId="16223"/>
    <cellStyle name="Comma 6 2 3 6 2" xfId="35183"/>
    <cellStyle name="Comma 6 2 3 6 3" xfId="53647"/>
    <cellStyle name="Comma 6 2 3 7" xfId="22878"/>
    <cellStyle name="Comma 6 2 3 8" xfId="41342"/>
    <cellStyle name="Comma 6 2 4" xfId="2079"/>
    <cellStyle name="Comma 6 2 5" xfId="3832"/>
    <cellStyle name="Comma 6 2 5 2" xfId="5421"/>
    <cellStyle name="Comma 6 2 5 2 2" xfId="8506"/>
    <cellStyle name="Comma 6 2 5 2 2 2" xfId="14698"/>
    <cellStyle name="Comma 6 2 5 2 2 2 2" xfId="33658"/>
    <cellStyle name="Comma 6 2 5 2 2 2 3" xfId="52122"/>
    <cellStyle name="Comma 6 2 5 2 2 3" xfId="20850"/>
    <cellStyle name="Comma 6 2 5 2 2 3 2" xfId="39810"/>
    <cellStyle name="Comma 6 2 5 2 2 3 3" xfId="58274"/>
    <cellStyle name="Comma 6 2 5 2 2 4" xfId="27505"/>
    <cellStyle name="Comma 6 2 5 2 2 5" xfId="45969"/>
    <cellStyle name="Comma 6 2 5 2 3" xfId="11632"/>
    <cellStyle name="Comma 6 2 5 2 3 2" xfId="30592"/>
    <cellStyle name="Comma 6 2 5 2 3 3" xfId="49056"/>
    <cellStyle name="Comma 6 2 5 2 4" xfId="17784"/>
    <cellStyle name="Comma 6 2 5 2 4 2" xfId="36744"/>
    <cellStyle name="Comma 6 2 5 2 4 3" xfId="55208"/>
    <cellStyle name="Comma 6 2 5 2 5" xfId="24439"/>
    <cellStyle name="Comma 6 2 5 2 6" xfId="42903"/>
    <cellStyle name="Comma 6 2 5 3" xfId="6971"/>
    <cellStyle name="Comma 6 2 5 3 2" xfId="13164"/>
    <cellStyle name="Comma 6 2 5 3 2 2" xfId="32124"/>
    <cellStyle name="Comma 6 2 5 3 2 3" xfId="50588"/>
    <cellStyle name="Comma 6 2 5 3 3" xfId="19316"/>
    <cellStyle name="Comma 6 2 5 3 3 2" xfId="38276"/>
    <cellStyle name="Comma 6 2 5 3 3 3" xfId="56740"/>
    <cellStyle name="Comma 6 2 5 3 4" xfId="25971"/>
    <cellStyle name="Comma 6 2 5 3 5" xfId="44435"/>
    <cellStyle name="Comma 6 2 5 4" xfId="10098"/>
    <cellStyle name="Comma 6 2 5 4 2" xfId="29058"/>
    <cellStyle name="Comma 6 2 5 4 3" xfId="47522"/>
    <cellStyle name="Comma 6 2 5 5" xfId="16250"/>
    <cellStyle name="Comma 6 2 5 5 2" xfId="35210"/>
    <cellStyle name="Comma 6 2 5 5 3" xfId="53674"/>
    <cellStyle name="Comma 6 2 5 6" xfId="22905"/>
    <cellStyle name="Comma 6 2 5 7" xfId="41369"/>
    <cellStyle name="Comma 6 2 6" xfId="4635"/>
    <cellStyle name="Comma 6 2 6 2" xfId="7737"/>
    <cellStyle name="Comma 6 2 6 2 2" xfId="13929"/>
    <cellStyle name="Comma 6 2 6 2 2 2" xfId="32889"/>
    <cellStyle name="Comma 6 2 6 2 2 3" xfId="51353"/>
    <cellStyle name="Comma 6 2 6 2 3" xfId="20081"/>
    <cellStyle name="Comma 6 2 6 2 3 2" xfId="39041"/>
    <cellStyle name="Comma 6 2 6 2 3 3" xfId="57505"/>
    <cellStyle name="Comma 6 2 6 2 4" xfId="26736"/>
    <cellStyle name="Comma 6 2 6 2 5" xfId="45200"/>
    <cellStyle name="Comma 6 2 6 3" xfId="10863"/>
    <cellStyle name="Comma 6 2 6 3 2" xfId="29823"/>
    <cellStyle name="Comma 6 2 6 3 3" xfId="48287"/>
    <cellStyle name="Comma 6 2 6 4" xfId="17015"/>
    <cellStyle name="Comma 6 2 6 4 2" xfId="35975"/>
    <cellStyle name="Comma 6 2 6 4 3" xfId="54439"/>
    <cellStyle name="Comma 6 2 6 5" xfId="23670"/>
    <cellStyle name="Comma 6 2 6 6" xfId="42134"/>
    <cellStyle name="Comma 6 2 7" xfId="6202"/>
    <cellStyle name="Comma 6 2 7 2" xfId="12395"/>
    <cellStyle name="Comma 6 2 7 2 2" xfId="31355"/>
    <cellStyle name="Comma 6 2 7 2 3" xfId="49819"/>
    <cellStyle name="Comma 6 2 7 3" xfId="18547"/>
    <cellStyle name="Comma 6 2 7 3 2" xfId="37507"/>
    <cellStyle name="Comma 6 2 7 3 3" xfId="55971"/>
    <cellStyle name="Comma 6 2 7 4" xfId="25202"/>
    <cellStyle name="Comma 6 2 7 5" xfId="43666"/>
    <cellStyle name="Comma 6 2 8" xfId="9310"/>
    <cellStyle name="Comma 6 2 8 2" xfId="15470"/>
    <cellStyle name="Comma 6 2 8 2 2" xfId="34430"/>
    <cellStyle name="Comma 6 2 8 2 3" xfId="52894"/>
    <cellStyle name="Comma 6 2 8 3" xfId="21622"/>
    <cellStyle name="Comma 6 2 8 3 2" xfId="40582"/>
    <cellStyle name="Comma 6 2 8 3 3" xfId="59046"/>
    <cellStyle name="Comma 6 2 8 4" xfId="28277"/>
    <cellStyle name="Comma 6 2 8 5" xfId="46741"/>
    <cellStyle name="Comma 6 2 9" xfId="9329"/>
    <cellStyle name="Comma 6 2 9 2" xfId="28289"/>
    <cellStyle name="Comma 6 2 9 3" xfId="46753"/>
    <cellStyle name="Comma 6 3" xfId="69"/>
    <cellStyle name="Comma 6 3 10" xfId="15486"/>
    <cellStyle name="Comma 6 3 10 2" xfId="34446"/>
    <cellStyle name="Comma 6 3 10 3" xfId="52910"/>
    <cellStyle name="Comma 6 3 11" xfId="22074"/>
    <cellStyle name="Comma 6 3 12" xfId="22141"/>
    <cellStyle name="Comma 6 3 13" xfId="40602"/>
    <cellStyle name="Comma 6 3 2" xfId="289"/>
    <cellStyle name="Comma 6 3 2 2" xfId="2081"/>
    <cellStyle name="Comma 6 3 3" xfId="2082"/>
    <cellStyle name="Comma 6 3 4" xfId="3804"/>
    <cellStyle name="Comma 6 3 4 2" xfId="4543"/>
    <cellStyle name="Comma 6 3 4 2 2" xfId="6166"/>
    <cellStyle name="Comma 6 3 4 2 2 2" xfId="9252"/>
    <cellStyle name="Comma 6 3 4 2 2 2 2" xfId="15444"/>
    <cellStyle name="Comma 6 3 4 2 2 2 2 2" xfId="34404"/>
    <cellStyle name="Comma 6 3 4 2 2 2 2 3" xfId="52868"/>
    <cellStyle name="Comma 6 3 4 2 2 2 3" xfId="21596"/>
    <cellStyle name="Comma 6 3 4 2 2 2 3 2" xfId="40556"/>
    <cellStyle name="Comma 6 3 4 2 2 2 3 3" xfId="59020"/>
    <cellStyle name="Comma 6 3 4 2 2 2 4" xfId="28251"/>
    <cellStyle name="Comma 6 3 4 2 2 2 5" xfId="46715"/>
    <cellStyle name="Comma 6 3 4 2 2 3" xfId="12378"/>
    <cellStyle name="Comma 6 3 4 2 2 3 2" xfId="31338"/>
    <cellStyle name="Comma 6 3 4 2 2 3 3" xfId="49802"/>
    <cellStyle name="Comma 6 3 4 2 2 4" xfId="18530"/>
    <cellStyle name="Comma 6 3 4 2 2 4 2" xfId="37490"/>
    <cellStyle name="Comma 6 3 4 2 2 4 3" xfId="55954"/>
    <cellStyle name="Comma 6 3 4 2 2 5" xfId="25185"/>
    <cellStyle name="Comma 6 3 4 2 2 6" xfId="43649"/>
    <cellStyle name="Comma 6 3 4 2 3" xfId="7717"/>
    <cellStyle name="Comma 6 3 4 2 3 2" xfId="13910"/>
    <cellStyle name="Comma 6 3 4 2 3 2 2" xfId="32870"/>
    <cellStyle name="Comma 6 3 4 2 3 2 3" xfId="51334"/>
    <cellStyle name="Comma 6 3 4 2 3 3" xfId="20062"/>
    <cellStyle name="Comma 6 3 4 2 3 3 2" xfId="39022"/>
    <cellStyle name="Comma 6 3 4 2 3 3 3" xfId="57486"/>
    <cellStyle name="Comma 6 3 4 2 3 4" xfId="26717"/>
    <cellStyle name="Comma 6 3 4 2 3 5" xfId="45181"/>
    <cellStyle name="Comma 6 3 4 2 4" xfId="10844"/>
    <cellStyle name="Comma 6 3 4 2 4 2" xfId="29804"/>
    <cellStyle name="Comma 6 3 4 2 4 3" xfId="48268"/>
    <cellStyle name="Comma 6 3 4 2 5" xfId="16996"/>
    <cellStyle name="Comma 6 3 4 2 5 2" xfId="35956"/>
    <cellStyle name="Comma 6 3 4 2 5 3" xfId="54420"/>
    <cellStyle name="Comma 6 3 4 2 6" xfId="23651"/>
    <cellStyle name="Comma 6 3 4 2 7" xfId="42115"/>
    <cellStyle name="Comma 6 3 4 3" xfId="5398"/>
    <cellStyle name="Comma 6 3 4 3 2" xfId="8483"/>
    <cellStyle name="Comma 6 3 4 3 2 2" xfId="14675"/>
    <cellStyle name="Comma 6 3 4 3 2 2 2" xfId="33635"/>
    <cellStyle name="Comma 6 3 4 3 2 2 3" xfId="52099"/>
    <cellStyle name="Comma 6 3 4 3 2 3" xfId="20827"/>
    <cellStyle name="Comma 6 3 4 3 2 3 2" xfId="39787"/>
    <cellStyle name="Comma 6 3 4 3 2 3 3" xfId="58251"/>
    <cellStyle name="Comma 6 3 4 3 2 4" xfId="27482"/>
    <cellStyle name="Comma 6 3 4 3 2 5" xfId="45946"/>
    <cellStyle name="Comma 6 3 4 3 3" xfId="11609"/>
    <cellStyle name="Comma 6 3 4 3 3 2" xfId="30569"/>
    <cellStyle name="Comma 6 3 4 3 3 3" xfId="49033"/>
    <cellStyle name="Comma 6 3 4 3 4" xfId="17761"/>
    <cellStyle name="Comma 6 3 4 3 4 2" xfId="36721"/>
    <cellStyle name="Comma 6 3 4 3 4 3" xfId="55185"/>
    <cellStyle name="Comma 6 3 4 3 5" xfId="24416"/>
    <cellStyle name="Comma 6 3 4 3 6" xfId="42880"/>
    <cellStyle name="Comma 6 3 4 4" xfId="6948"/>
    <cellStyle name="Comma 6 3 4 4 2" xfId="13141"/>
    <cellStyle name="Comma 6 3 4 4 2 2" xfId="32101"/>
    <cellStyle name="Comma 6 3 4 4 2 3" xfId="50565"/>
    <cellStyle name="Comma 6 3 4 4 3" xfId="19293"/>
    <cellStyle name="Comma 6 3 4 4 3 2" xfId="38253"/>
    <cellStyle name="Comma 6 3 4 4 3 3" xfId="56717"/>
    <cellStyle name="Comma 6 3 4 4 4" xfId="25948"/>
    <cellStyle name="Comma 6 3 4 4 5" xfId="44412"/>
    <cellStyle name="Comma 6 3 4 5" xfId="10075"/>
    <cellStyle name="Comma 6 3 4 5 2" xfId="29035"/>
    <cellStyle name="Comma 6 3 4 5 3" xfId="47499"/>
    <cellStyle name="Comma 6 3 4 6" xfId="16227"/>
    <cellStyle name="Comma 6 3 4 6 2" xfId="35187"/>
    <cellStyle name="Comma 6 3 4 6 3" xfId="53651"/>
    <cellStyle name="Comma 6 3 4 7" xfId="22882"/>
    <cellStyle name="Comma 6 3 4 8" xfId="41346"/>
    <cellStyle name="Comma 6 3 5" xfId="2080"/>
    <cellStyle name="Comma 6 3 6" xfId="3837"/>
    <cellStyle name="Comma 6 3 6 2" xfId="5426"/>
    <cellStyle name="Comma 6 3 6 2 2" xfId="8511"/>
    <cellStyle name="Comma 6 3 6 2 2 2" xfId="14703"/>
    <cellStyle name="Comma 6 3 6 2 2 2 2" xfId="33663"/>
    <cellStyle name="Comma 6 3 6 2 2 2 3" xfId="52127"/>
    <cellStyle name="Comma 6 3 6 2 2 3" xfId="20855"/>
    <cellStyle name="Comma 6 3 6 2 2 3 2" xfId="39815"/>
    <cellStyle name="Comma 6 3 6 2 2 3 3" xfId="58279"/>
    <cellStyle name="Comma 6 3 6 2 2 4" xfId="27510"/>
    <cellStyle name="Comma 6 3 6 2 2 5" xfId="45974"/>
    <cellStyle name="Comma 6 3 6 2 3" xfId="11637"/>
    <cellStyle name="Comma 6 3 6 2 3 2" xfId="30597"/>
    <cellStyle name="Comma 6 3 6 2 3 3" xfId="49061"/>
    <cellStyle name="Comma 6 3 6 2 4" xfId="17789"/>
    <cellStyle name="Comma 6 3 6 2 4 2" xfId="36749"/>
    <cellStyle name="Comma 6 3 6 2 4 3" xfId="55213"/>
    <cellStyle name="Comma 6 3 6 2 5" xfId="24444"/>
    <cellStyle name="Comma 6 3 6 2 6" xfId="42908"/>
    <cellStyle name="Comma 6 3 6 3" xfId="6976"/>
    <cellStyle name="Comma 6 3 6 3 2" xfId="13169"/>
    <cellStyle name="Comma 6 3 6 3 2 2" xfId="32129"/>
    <cellStyle name="Comma 6 3 6 3 2 3" xfId="50593"/>
    <cellStyle name="Comma 6 3 6 3 3" xfId="19321"/>
    <cellStyle name="Comma 6 3 6 3 3 2" xfId="38281"/>
    <cellStyle name="Comma 6 3 6 3 3 3" xfId="56745"/>
    <cellStyle name="Comma 6 3 6 3 4" xfId="25976"/>
    <cellStyle name="Comma 6 3 6 3 5" xfId="44440"/>
    <cellStyle name="Comma 6 3 6 4" xfId="10103"/>
    <cellStyle name="Comma 6 3 6 4 2" xfId="29063"/>
    <cellStyle name="Comma 6 3 6 4 3" xfId="47527"/>
    <cellStyle name="Comma 6 3 6 5" xfId="16255"/>
    <cellStyle name="Comma 6 3 6 5 2" xfId="35215"/>
    <cellStyle name="Comma 6 3 6 5 3" xfId="53679"/>
    <cellStyle name="Comma 6 3 6 6" xfId="22910"/>
    <cellStyle name="Comma 6 3 6 7" xfId="41374"/>
    <cellStyle name="Comma 6 3 7" xfId="4641"/>
    <cellStyle name="Comma 6 3 7 2" xfId="7742"/>
    <cellStyle name="Comma 6 3 7 2 2" xfId="13934"/>
    <cellStyle name="Comma 6 3 7 2 2 2" xfId="32894"/>
    <cellStyle name="Comma 6 3 7 2 2 3" xfId="51358"/>
    <cellStyle name="Comma 6 3 7 2 3" xfId="20086"/>
    <cellStyle name="Comma 6 3 7 2 3 2" xfId="39046"/>
    <cellStyle name="Comma 6 3 7 2 3 3" xfId="57510"/>
    <cellStyle name="Comma 6 3 7 2 4" xfId="26741"/>
    <cellStyle name="Comma 6 3 7 2 5" xfId="45205"/>
    <cellStyle name="Comma 6 3 7 3" xfId="10868"/>
    <cellStyle name="Comma 6 3 7 3 2" xfId="29828"/>
    <cellStyle name="Comma 6 3 7 3 3" xfId="48292"/>
    <cellStyle name="Comma 6 3 7 4" xfId="17020"/>
    <cellStyle name="Comma 6 3 7 4 2" xfId="35980"/>
    <cellStyle name="Comma 6 3 7 4 3" xfId="54444"/>
    <cellStyle name="Comma 6 3 7 5" xfId="23675"/>
    <cellStyle name="Comma 6 3 7 6" xfId="42139"/>
    <cellStyle name="Comma 6 3 8" xfId="6207"/>
    <cellStyle name="Comma 6 3 8 2" xfId="12400"/>
    <cellStyle name="Comma 6 3 8 2 2" xfId="31360"/>
    <cellStyle name="Comma 6 3 8 2 3" xfId="49824"/>
    <cellStyle name="Comma 6 3 8 3" xfId="18552"/>
    <cellStyle name="Comma 6 3 8 3 2" xfId="37512"/>
    <cellStyle name="Comma 6 3 8 3 3" xfId="55976"/>
    <cellStyle name="Comma 6 3 8 4" xfId="25207"/>
    <cellStyle name="Comma 6 3 8 5" xfId="43671"/>
    <cellStyle name="Comma 6 3 9" xfId="9334"/>
    <cellStyle name="Comma 6 3 9 2" xfId="28294"/>
    <cellStyle name="Comma 6 3 9 3" xfId="46758"/>
    <cellStyle name="Comma 6 4" xfId="70"/>
    <cellStyle name="Comma 6 4 2" xfId="290"/>
    <cellStyle name="Comma 6 4 3" xfId="2083"/>
    <cellStyle name="Comma 6 4 4" xfId="22075"/>
    <cellStyle name="Comma 6 5" xfId="286"/>
    <cellStyle name="Comma 6 5 2" xfId="4535"/>
    <cellStyle name="Comma 6 5 2 2" xfId="6158"/>
    <cellStyle name="Comma 6 5 2 2 2" xfId="9244"/>
    <cellStyle name="Comma 6 5 2 2 2 2" xfId="15436"/>
    <cellStyle name="Comma 6 5 2 2 2 2 2" xfId="34396"/>
    <cellStyle name="Comma 6 5 2 2 2 2 3" xfId="52860"/>
    <cellStyle name="Comma 6 5 2 2 2 3" xfId="21588"/>
    <cellStyle name="Comma 6 5 2 2 2 3 2" xfId="40548"/>
    <cellStyle name="Comma 6 5 2 2 2 3 3" xfId="59012"/>
    <cellStyle name="Comma 6 5 2 2 2 4" xfId="28243"/>
    <cellStyle name="Comma 6 5 2 2 2 5" xfId="46707"/>
    <cellStyle name="Comma 6 5 2 2 3" xfId="12370"/>
    <cellStyle name="Comma 6 5 2 2 3 2" xfId="31330"/>
    <cellStyle name="Comma 6 5 2 2 3 3" xfId="49794"/>
    <cellStyle name="Comma 6 5 2 2 4" xfId="18522"/>
    <cellStyle name="Comma 6 5 2 2 4 2" xfId="37482"/>
    <cellStyle name="Comma 6 5 2 2 4 3" xfId="55946"/>
    <cellStyle name="Comma 6 5 2 2 5" xfId="25177"/>
    <cellStyle name="Comma 6 5 2 2 6" xfId="43641"/>
    <cellStyle name="Comma 6 5 2 3" xfId="7709"/>
    <cellStyle name="Comma 6 5 2 3 2" xfId="13902"/>
    <cellStyle name="Comma 6 5 2 3 2 2" xfId="32862"/>
    <cellStyle name="Comma 6 5 2 3 2 3" xfId="51326"/>
    <cellStyle name="Comma 6 5 2 3 3" xfId="20054"/>
    <cellStyle name="Comma 6 5 2 3 3 2" xfId="39014"/>
    <cellStyle name="Comma 6 5 2 3 3 3" xfId="57478"/>
    <cellStyle name="Comma 6 5 2 3 4" xfId="26709"/>
    <cellStyle name="Comma 6 5 2 3 5" xfId="45173"/>
    <cellStyle name="Comma 6 5 2 4" xfId="10836"/>
    <cellStyle name="Comma 6 5 2 4 2" xfId="29796"/>
    <cellStyle name="Comma 6 5 2 4 3" xfId="48260"/>
    <cellStyle name="Comma 6 5 2 5" xfId="16988"/>
    <cellStyle name="Comma 6 5 2 5 2" xfId="35948"/>
    <cellStyle name="Comma 6 5 2 5 3" xfId="54412"/>
    <cellStyle name="Comma 6 5 2 6" xfId="23643"/>
    <cellStyle name="Comma 6 5 2 7" xfId="42107"/>
    <cellStyle name="Comma 6 5 3" xfId="5390"/>
    <cellStyle name="Comma 6 5 3 2" xfId="8475"/>
    <cellStyle name="Comma 6 5 3 2 2" xfId="14667"/>
    <cellStyle name="Comma 6 5 3 2 2 2" xfId="33627"/>
    <cellStyle name="Comma 6 5 3 2 2 3" xfId="52091"/>
    <cellStyle name="Comma 6 5 3 2 3" xfId="20819"/>
    <cellStyle name="Comma 6 5 3 2 3 2" xfId="39779"/>
    <cellStyle name="Comma 6 5 3 2 3 3" xfId="58243"/>
    <cellStyle name="Comma 6 5 3 2 4" xfId="27474"/>
    <cellStyle name="Comma 6 5 3 2 5" xfId="45938"/>
    <cellStyle name="Comma 6 5 3 3" xfId="11601"/>
    <cellStyle name="Comma 6 5 3 3 2" xfId="30561"/>
    <cellStyle name="Comma 6 5 3 3 3" xfId="49025"/>
    <cellStyle name="Comma 6 5 3 4" xfId="17753"/>
    <cellStyle name="Comma 6 5 3 4 2" xfId="36713"/>
    <cellStyle name="Comma 6 5 3 4 3" xfId="55177"/>
    <cellStyle name="Comma 6 5 3 5" xfId="24408"/>
    <cellStyle name="Comma 6 5 3 6" xfId="42872"/>
    <cellStyle name="Comma 6 5 4" xfId="6940"/>
    <cellStyle name="Comma 6 5 4 2" xfId="13133"/>
    <cellStyle name="Comma 6 5 4 2 2" xfId="32093"/>
    <cellStyle name="Comma 6 5 4 2 3" xfId="50557"/>
    <cellStyle name="Comma 6 5 4 3" xfId="19285"/>
    <cellStyle name="Comma 6 5 4 3 2" xfId="38245"/>
    <cellStyle name="Comma 6 5 4 3 3" xfId="56709"/>
    <cellStyle name="Comma 6 5 4 4" xfId="25940"/>
    <cellStyle name="Comma 6 5 4 5" xfId="44404"/>
    <cellStyle name="Comma 6 5 5" xfId="10067"/>
    <cellStyle name="Comma 6 5 5 2" xfId="29027"/>
    <cellStyle name="Comma 6 5 5 3" xfId="47491"/>
    <cellStyle name="Comma 6 5 6" xfId="16219"/>
    <cellStyle name="Comma 6 5 6 2" xfId="35179"/>
    <cellStyle name="Comma 6 5 6 3" xfId="53643"/>
    <cellStyle name="Comma 6 5 7" xfId="22874"/>
    <cellStyle name="Comma 6 5 8" xfId="41338"/>
    <cellStyle name="Comma 6 6" xfId="2078"/>
    <cellStyle name="Comma 6 7" xfId="3826"/>
    <cellStyle name="Comma 6 7 2" xfId="5415"/>
    <cellStyle name="Comma 6 7 2 2" xfId="8500"/>
    <cellStyle name="Comma 6 7 2 2 2" xfId="14692"/>
    <cellStyle name="Comma 6 7 2 2 2 2" xfId="33652"/>
    <cellStyle name="Comma 6 7 2 2 2 3" xfId="52116"/>
    <cellStyle name="Comma 6 7 2 2 3" xfId="20844"/>
    <cellStyle name="Comma 6 7 2 2 3 2" xfId="39804"/>
    <cellStyle name="Comma 6 7 2 2 3 3" xfId="58268"/>
    <cellStyle name="Comma 6 7 2 2 4" xfId="27499"/>
    <cellStyle name="Comma 6 7 2 2 5" xfId="45963"/>
    <cellStyle name="Comma 6 7 2 3" xfId="11626"/>
    <cellStyle name="Comma 6 7 2 3 2" xfId="30586"/>
    <cellStyle name="Comma 6 7 2 3 3" xfId="49050"/>
    <cellStyle name="Comma 6 7 2 4" xfId="17778"/>
    <cellStyle name="Comma 6 7 2 4 2" xfId="36738"/>
    <cellStyle name="Comma 6 7 2 4 3" xfId="55202"/>
    <cellStyle name="Comma 6 7 2 5" xfId="24433"/>
    <cellStyle name="Comma 6 7 2 6" xfId="42897"/>
    <cellStyle name="Comma 6 7 3" xfId="6965"/>
    <cellStyle name="Comma 6 7 3 2" xfId="13158"/>
    <cellStyle name="Comma 6 7 3 2 2" xfId="32118"/>
    <cellStyle name="Comma 6 7 3 2 3" xfId="50582"/>
    <cellStyle name="Comma 6 7 3 3" xfId="19310"/>
    <cellStyle name="Comma 6 7 3 3 2" xfId="38270"/>
    <cellStyle name="Comma 6 7 3 3 3" xfId="56734"/>
    <cellStyle name="Comma 6 7 3 4" xfId="25965"/>
    <cellStyle name="Comma 6 7 3 5" xfId="44429"/>
    <cellStyle name="Comma 6 7 4" xfId="10092"/>
    <cellStyle name="Comma 6 7 4 2" xfId="29052"/>
    <cellStyle name="Comma 6 7 4 3" xfId="47516"/>
    <cellStyle name="Comma 6 7 5" xfId="16244"/>
    <cellStyle name="Comma 6 7 5 2" xfId="35204"/>
    <cellStyle name="Comma 6 7 5 3" xfId="53668"/>
    <cellStyle name="Comma 6 7 6" xfId="22899"/>
    <cellStyle name="Comma 6 7 7" xfId="41363"/>
    <cellStyle name="Comma 6 8" xfId="4629"/>
    <cellStyle name="Comma 6 8 2" xfId="7731"/>
    <cellStyle name="Comma 6 8 2 2" xfId="13923"/>
    <cellStyle name="Comma 6 8 2 2 2" xfId="32883"/>
    <cellStyle name="Comma 6 8 2 2 3" xfId="51347"/>
    <cellStyle name="Comma 6 8 2 3" xfId="20075"/>
    <cellStyle name="Comma 6 8 2 3 2" xfId="39035"/>
    <cellStyle name="Comma 6 8 2 3 3" xfId="57499"/>
    <cellStyle name="Comma 6 8 2 4" xfId="26730"/>
    <cellStyle name="Comma 6 8 2 5" xfId="45194"/>
    <cellStyle name="Comma 6 8 3" xfId="10857"/>
    <cellStyle name="Comma 6 8 3 2" xfId="29817"/>
    <cellStyle name="Comma 6 8 3 3" xfId="48281"/>
    <cellStyle name="Comma 6 8 4" xfId="17009"/>
    <cellStyle name="Comma 6 8 4 2" xfId="35969"/>
    <cellStyle name="Comma 6 8 4 3" xfId="54433"/>
    <cellStyle name="Comma 6 8 5" xfId="23664"/>
    <cellStyle name="Comma 6 8 6" xfId="42128"/>
    <cellStyle name="Comma 6 9" xfId="6196"/>
    <cellStyle name="Comma 6 9 2" xfId="12389"/>
    <cellStyle name="Comma 6 9 2 2" xfId="31349"/>
    <cellStyle name="Comma 6 9 2 3" xfId="49813"/>
    <cellStyle name="Comma 6 9 3" xfId="18541"/>
    <cellStyle name="Comma 6 9 3 2" xfId="37501"/>
    <cellStyle name="Comma 6 9 3 3" xfId="55965"/>
    <cellStyle name="Comma 6 9 4" xfId="25196"/>
    <cellStyle name="Comma 6 9 5" xfId="43660"/>
    <cellStyle name="Comma 60" xfId="2084"/>
    <cellStyle name="Comma 61" xfId="2085"/>
    <cellStyle name="Comma 62" xfId="2086"/>
    <cellStyle name="Comma 63" xfId="2087"/>
    <cellStyle name="Comma 64" xfId="2088"/>
    <cellStyle name="Comma 65" xfId="2089"/>
    <cellStyle name="Comma 66" xfId="2090"/>
    <cellStyle name="Comma 67" xfId="2091"/>
    <cellStyle name="Comma 68" xfId="2092"/>
    <cellStyle name="Comma 69" xfId="2093"/>
    <cellStyle name="Comma 7" xfId="71"/>
    <cellStyle name="Comma 7 2" xfId="72"/>
    <cellStyle name="Comma 7 2 2" xfId="292"/>
    <cellStyle name="Comma 7 2 3" xfId="2095"/>
    <cellStyle name="Comma 7 2 4" xfId="22077"/>
    <cellStyle name="Comma 7 3" xfId="291"/>
    <cellStyle name="Comma 7 3 2" xfId="2097"/>
    <cellStyle name="Comma 7 3 3" xfId="2098"/>
    <cellStyle name="Comma 7 3 4" xfId="2096"/>
    <cellStyle name="Comma 7 4" xfId="2099"/>
    <cellStyle name="Comma 7 5" xfId="3790"/>
    <cellStyle name="Comma 7 6" xfId="2094"/>
    <cellStyle name="Comma 7 7" xfId="242"/>
    <cellStyle name="Comma 7 8" xfId="22076"/>
    <cellStyle name="Comma 70" xfId="2100"/>
    <cellStyle name="Comma 71" xfId="2101"/>
    <cellStyle name="Comma 72" xfId="2102"/>
    <cellStyle name="Comma 73" xfId="2103"/>
    <cellStyle name="Comma 74" xfId="2104"/>
    <cellStyle name="Comma 75" xfId="2105"/>
    <cellStyle name="Comma 76" xfId="2106"/>
    <cellStyle name="Comma 77" xfId="2107"/>
    <cellStyle name="Comma 78" xfId="2108"/>
    <cellStyle name="Comma 79" xfId="2109"/>
    <cellStyle name="Comma 8" xfId="73"/>
    <cellStyle name="Comma 8 2" xfId="293"/>
    <cellStyle name="Comma 8 2 2" xfId="2112"/>
    <cellStyle name="Comma 8 2 3" xfId="2113"/>
    <cellStyle name="Comma 8 2 4" xfId="2111"/>
    <cellStyle name="Comma 8 3" xfId="3796"/>
    <cellStyle name="Comma 8 4" xfId="2110"/>
    <cellStyle name="Comma 8 5" xfId="246"/>
    <cellStyle name="Comma 8 6" xfId="22078"/>
    <cellStyle name="Comma 80" xfId="2114"/>
    <cellStyle name="Comma 81" xfId="2115"/>
    <cellStyle name="Comma 82" xfId="2116"/>
    <cellStyle name="Comma 83" xfId="2117"/>
    <cellStyle name="Comma 84" xfId="2118"/>
    <cellStyle name="Comma 85" xfId="2119"/>
    <cellStyle name="Comma 86" xfId="2120"/>
    <cellStyle name="Comma 87" xfId="2121"/>
    <cellStyle name="Comma 88" xfId="2122"/>
    <cellStyle name="Comma 89" xfId="2123"/>
    <cellStyle name="Comma 9" xfId="153"/>
    <cellStyle name="Comma 9 2" xfId="361"/>
    <cellStyle name="Comma 9 2 2" xfId="2126"/>
    <cellStyle name="Comma 9 2 3" xfId="2127"/>
    <cellStyle name="Comma 9 2 4" xfId="2125"/>
    <cellStyle name="Comma 9 3" xfId="2128"/>
    <cellStyle name="Comma 9 4" xfId="3800"/>
    <cellStyle name="Comma 9 5" xfId="2124"/>
    <cellStyle name="Comma 9 6" xfId="407"/>
    <cellStyle name="Comma 9 7" xfId="22120"/>
    <cellStyle name="Comma 90" xfId="2129"/>
    <cellStyle name="Comma 91" xfId="2130"/>
    <cellStyle name="Comma 92" xfId="2131"/>
    <cellStyle name="Comma 93" xfId="2132"/>
    <cellStyle name="Comma 94" xfId="2133"/>
    <cellStyle name="Comma 95" xfId="2134"/>
    <cellStyle name="Comma 96" xfId="2135"/>
    <cellStyle name="Comma 97" xfId="2136"/>
    <cellStyle name="Comma 98" xfId="2137"/>
    <cellStyle name="Comma 99" xfId="2138"/>
    <cellStyle name="Comma(+Credit)" xfId="2139"/>
    <cellStyle name="Comma0" xfId="154"/>
    <cellStyle name="Comma0 2" xfId="9269"/>
    <cellStyle name="Comma4" xfId="155"/>
    <cellStyle name="Company Name" xfId="2140"/>
    <cellStyle name="Company Name 2" xfId="2141"/>
    <cellStyle name="Company Name 3" xfId="2142"/>
    <cellStyle name="CountryTitle" xfId="156"/>
    <cellStyle name="Currency" xfId="2" builtinId="4"/>
    <cellStyle name="Currency [0] 2" xfId="477"/>
    <cellStyle name="Currency [0] 2 2" xfId="3713"/>
    <cellStyle name="Currency [0] 2 3" xfId="392"/>
    <cellStyle name="Currency [0] 3" xfId="454"/>
    <cellStyle name="Currency [0] 4" xfId="241"/>
    <cellStyle name="Currency [0] 5" xfId="3712"/>
    <cellStyle name="Currency [0] 6" xfId="3813"/>
    <cellStyle name="Currency [0] 7" xfId="6191"/>
    <cellStyle name="Currency [0] 8" xfId="9318"/>
    <cellStyle name="Currency [0] 9" xfId="449"/>
    <cellStyle name="currency 0" xfId="157"/>
    <cellStyle name="Currency 0.0" xfId="2143"/>
    <cellStyle name="Currency 0.00" xfId="2144"/>
    <cellStyle name="Currency 0.000" xfId="2145"/>
    <cellStyle name="Currency 10" xfId="416"/>
    <cellStyle name="Currency 10 2" xfId="2147"/>
    <cellStyle name="Currency 10 3" xfId="2148"/>
    <cellStyle name="Currency 10 4" xfId="2149"/>
    <cellStyle name="Currency 10 5" xfId="2150"/>
    <cellStyle name="Currency 10 6" xfId="2151"/>
    <cellStyle name="Currency 10 6 2" xfId="2152"/>
    <cellStyle name="Currency 10 6 3" xfId="2153"/>
    <cellStyle name="Currency 10 7" xfId="2154"/>
    <cellStyle name="Currency 10 8" xfId="3799"/>
    <cellStyle name="Currency 10 9" xfId="2146"/>
    <cellStyle name="Currency 100" xfId="2155"/>
    <cellStyle name="Currency 101" xfId="2156"/>
    <cellStyle name="Currency 102" xfId="2157"/>
    <cellStyle name="Currency 103" xfId="2158"/>
    <cellStyle name="Currency 104" xfId="2159"/>
    <cellStyle name="Currency 105" xfId="2160"/>
    <cellStyle name="Currency 106" xfId="2161"/>
    <cellStyle name="Currency 107" xfId="2162"/>
    <cellStyle name="Currency 108" xfId="2163"/>
    <cellStyle name="Currency 109" xfId="2164"/>
    <cellStyle name="Currency 11" xfId="2165"/>
    <cellStyle name="Currency 11 2" xfId="2166"/>
    <cellStyle name="Currency 11 3" xfId="2167"/>
    <cellStyle name="Currency 110" xfId="2168"/>
    <cellStyle name="Currency 111" xfId="2169"/>
    <cellStyle name="Currency 112" xfId="2170"/>
    <cellStyle name="Currency 113" xfId="2171"/>
    <cellStyle name="Currency 114" xfId="2172"/>
    <cellStyle name="Currency 115" xfId="2173"/>
    <cellStyle name="Currency 116" xfId="2174"/>
    <cellStyle name="Currency 117" xfId="2175"/>
    <cellStyle name="Currency 118" xfId="2176"/>
    <cellStyle name="Currency 118 2" xfId="2177"/>
    <cellStyle name="Currency 118 2 2" xfId="2178"/>
    <cellStyle name="Currency 118 2 2 2" xfId="2179"/>
    <cellStyle name="Currency 118 2 3" xfId="2180"/>
    <cellStyle name="Currency 118 3" xfId="2181"/>
    <cellStyle name="Currency 118 3 2" xfId="2182"/>
    <cellStyle name="Currency 118 4" xfId="2183"/>
    <cellStyle name="Currency 118 4 2" xfId="2184"/>
    <cellStyle name="Currency 118 5" xfId="2185"/>
    <cellStyle name="Currency 119" xfId="2186"/>
    <cellStyle name="Currency 119 2" xfId="2187"/>
    <cellStyle name="Currency 119 2 2" xfId="2188"/>
    <cellStyle name="Currency 119 2 2 2" xfId="2189"/>
    <cellStyle name="Currency 119 2 3" xfId="2190"/>
    <cellStyle name="Currency 119 3" xfId="2191"/>
    <cellStyle name="Currency 119 3 2" xfId="2192"/>
    <cellStyle name="Currency 119 4" xfId="2193"/>
    <cellStyle name="Currency 119 4 2" xfId="2194"/>
    <cellStyle name="Currency 119 5" xfId="2195"/>
    <cellStyle name="Currency 12" xfId="2196"/>
    <cellStyle name="Currency 12 2" xfId="2197"/>
    <cellStyle name="Currency 12 3" xfId="2198"/>
    <cellStyle name="Currency 120" xfId="2199"/>
    <cellStyle name="Currency 120 2" xfId="3940"/>
    <cellStyle name="Currency 120 2 2" xfId="5553"/>
    <cellStyle name="Currency 120 2 2 2" xfId="8638"/>
    <cellStyle name="Currency 120 2 2 2 2" xfId="14830"/>
    <cellStyle name="Currency 120 2 2 2 2 2" xfId="33790"/>
    <cellStyle name="Currency 120 2 2 2 2 3" xfId="52254"/>
    <cellStyle name="Currency 120 2 2 2 3" xfId="20982"/>
    <cellStyle name="Currency 120 2 2 2 3 2" xfId="39942"/>
    <cellStyle name="Currency 120 2 2 2 3 3" xfId="58406"/>
    <cellStyle name="Currency 120 2 2 2 4" xfId="27637"/>
    <cellStyle name="Currency 120 2 2 2 5" xfId="46101"/>
    <cellStyle name="Currency 120 2 2 3" xfId="11764"/>
    <cellStyle name="Currency 120 2 2 3 2" xfId="30724"/>
    <cellStyle name="Currency 120 2 2 3 3" xfId="49188"/>
    <cellStyle name="Currency 120 2 2 4" xfId="17916"/>
    <cellStyle name="Currency 120 2 2 4 2" xfId="36876"/>
    <cellStyle name="Currency 120 2 2 4 3" xfId="55340"/>
    <cellStyle name="Currency 120 2 2 5" xfId="24571"/>
    <cellStyle name="Currency 120 2 2 6" xfId="43035"/>
    <cellStyle name="Currency 120 2 3" xfId="7103"/>
    <cellStyle name="Currency 120 2 3 2" xfId="13296"/>
    <cellStyle name="Currency 120 2 3 2 2" xfId="32256"/>
    <cellStyle name="Currency 120 2 3 2 3" xfId="50720"/>
    <cellStyle name="Currency 120 2 3 3" xfId="19448"/>
    <cellStyle name="Currency 120 2 3 3 2" xfId="38408"/>
    <cellStyle name="Currency 120 2 3 3 3" xfId="56872"/>
    <cellStyle name="Currency 120 2 3 4" xfId="26103"/>
    <cellStyle name="Currency 120 2 3 5" xfId="44567"/>
    <cellStyle name="Currency 120 2 4" xfId="10230"/>
    <cellStyle name="Currency 120 2 4 2" xfId="29190"/>
    <cellStyle name="Currency 120 2 4 3" xfId="47654"/>
    <cellStyle name="Currency 120 2 5" xfId="16382"/>
    <cellStyle name="Currency 120 2 5 2" xfId="35342"/>
    <cellStyle name="Currency 120 2 5 3" xfId="53806"/>
    <cellStyle name="Currency 120 2 6" xfId="23037"/>
    <cellStyle name="Currency 120 2 7" xfId="41501"/>
    <cellStyle name="Currency 120 3" xfId="4770"/>
    <cellStyle name="Currency 120 3 2" xfId="7869"/>
    <cellStyle name="Currency 120 3 2 2" xfId="14061"/>
    <cellStyle name="Currency 120 3 2 2 2" xfId="33021"/>
    <cellStyle name="Currency 120 3 2 2 3" xfId="51485"/>
    <cellStyle name="Currency 120 3 2 3" xfId="20213"/>
    <cellStyle name="Currency 120 3 2 3 2" xfId="39173"/>
    <cellStyle name="Currency 120 3 2 3 3" xfId="57637"/>
    <cellStyle name="Currency 120 3 2 4" xfId="26868"/>
    <cellStyle name="Currency 120 3 2 5" xfId="45332"/>
    <cellStyle name="Currency 120 3 3" xfId="10995"/>
    <cellStyle name="Currency 120 3 3 2" xfId="29955"/>
    <cellStyle name="Currency 120 3 3 3" xfId="48419"/>
    <cellStyle name="Currency 120 3 4" xfId="17147"/>
    <cellStyle name="Currency 120 3 4 2" xfId="36107"/>
    <cellStyle name="Currency 120 3 4 3" xfId="54571"/>
    <cellStyle name="Currency 120 3 5" xfId="23802"/>
    <cellStyle name="Currency 120 3 6" xfId="42266"/>
    <cellStyle name="Currency 120 4" xfId="6334"/>
    <cellStyle name="Currency 120 4 2" xfId="12527"/>
    <cellStyle name="Currency 120 4 2 2" xfId="31487"/>
    <cellStyle name="Currency 120 4 2 3" xfId="49951"/>
    <cellStyle name="Currency 120 4 3" xfId="18679"/>
    <cellStyle name="Currency 120 4 3 2" xfId="37639"/>
    <cellStyle name="Currency 120 4 3 3" xfId="56103"/>
    <cellStyle name="Currency 120 4 4" xfId="25334"/>
    <cellStyle name="Currency 120 4 5" xfId="43798"/>
    <cellStyle name="Currency 120 5" xfId="9461"/>
    <cellStyle name="Currency 120 5 2" xfId="28421"/>
    <cellStyle name="Currency 120 5 3" xfId="46885"/>
    <cellStyle name="Currency 120 6" xfId="15613"/>
    <cellStyle name="Currency 120 6 2" xfId="34573"/>
    <cellStyle name="Currency 120 6 3" xfId="53037"/>
    <cellStyle name="Currency 120 7" xfId="22268"/>
    <cellStyle name="Currency 120 8" xfId="40729"/>
    <cellStyle name="Currency 121" xfId="2200"/>
    <cellStyle name="Currency 121 2" xfId="3941"/>
    <cellStyle name="Currency 121 2 2" xfId="5554"/>
    <cellStyle name="Currency 121 2 2 2" xfId="8639"/>
    <cellStyle name="Currency 121 2 2 2 2" xfId="14831"/>
    <cellStyle name="Currency 121 2 2 2 2 2" xfId="33791"/>
    <cellStyle name="Currency 121 2 2 2 2 3" xfId="52255"/>
    <cellStyle name="Currency 121 2 2 2 3" xfId="20983"/>
    <cellStyle name="Currency 121 2 2 2 3 2" xfId="39943"/>
    <cellStyle name="Currency 121 2 2 2 3 3" xfId="58407"/>
    <cellStyle name="Currency 121 2 2 2 4" xfId="27638"/>
    <cellStyle name="Currency 121 2 2 2 5" xfId="46102"/>
    <cellStyle name="Currency 121 2 2 3" xfId="11765"/>
    <cellStyle name="Currency 121 2 2 3 2" xfId="30725"/>
    <cellStyle name="Currency 121 2 2 3 3" xfId="49189"/>
    <cellStyle name="Currency 121 2 2 4" xfId="17917"/>
    <cellStyle name="Currency 121 2 2 4 2" xfId="36877"/>
    <cellStyle name="Currency 121 2 2 4 3" xfId="55341"/>
    <cellStyle name="Currency 121 2 2 5" xfId="24572"/>
    <cellStyle name="Currency 121 2 2 6" xfId="43036"/>
    <cellStyle name="Currency 121 2 3" xfId="7104"/>
    <cellStyle name="Currency 121 2 3 2" xfId="13297"/>
    <cellStyle name="Currency 121 2 3 2 2" xfId="32257"/>
    <cellStyle name="Currency 121 2 3 2 3" xfId="50721"/>
    <cellStyle name="Currency 121 2 3 3" xfId="19449"/>
    <cellStyle name="Currency 121 2 3 3 2" xfId="38409"/>
    <cellStyle name="Currency 121 2 3 3 3" xfId="56873"/>
    <cellStyle name="Currency 121 2 3 4" xfId="26104"/>
    <cellStyle name="Currency 121 2 3 5" xfId="44568"/>
    <cellStyle name="Currency 121 2 4" xfId="10231"/>
    <cellStyle name="Currency 121 2 4 2" xfId="29191"/>
    <cellStyle name="Currency 121 2 4 3" xfId="47655"/>
    <cellStyle name="Currency 121 2 5" xfId="16383"/>
    <cellStyle name="Currency 121 2 5 2" xfId="35343"/>
    <cellStyle name="Currency 121 2 5 3" xfId="53807"/>
    <cellStyle name="Currency 121 2 6" xfId="23038"/>
    <cellStyle name="Currency 121 2 7" xfId="41502"/>
    <cellStyle name="Currency 121 3" xfId="4771"/>
    <cellStyle name="Currency 121 3 2" xfId="7870"/>
    <cellStyle name="Currency 121 3 2 2" xfId="14062"/>
    <cellStyle name="Currency 121 3 2 2 2" xfId="33022"/>
    <cellStyle name="Currency 121 3 2 2 3" xfId="51486"/>
    <cellStyle name="Currency 121 3 2 3" xfId="20214"/>
    <cellStyle name="Currency 121 3 2 3 2" xfId="39174"/>
    <cellStyle name="Currency 121 3 2 3 3" xfId="57638"/>
    <cellStyle name="Currency 121 3 2 4" xfId="26869"/>
    <cellStyle name="Currency 121 3 2 5" xfId="45333"/>
    <cellStyle name="Currency 121 3 3" xfId="10996"/>
    <cellStyle name="Currency 121 3 3 2" xfId="29956"/>
    <cellStyle name="Currency 121 3 3 3" xfId="48420"/>
    <cellStyle name="Currency 121 3 4" xfId="17148"/>
    <cellStyle name="Currency 121 3 4 2" xfId="36108"/>
    <cellStyle name="Currency 121 3 4 3" xfId="54572"/>
    <cellStyle name="Currency 121 3 5" xfId="23803"/>
    <cellStyle name="Currency 121 3 6" xfId="42267"/>
    <cellStyle name="Currency 121 4" xfId="6335"/>
    <cellStyle name="Currency 121 4 2" xfId="12528"/>
    <cellStyle name="Currency 121 4 2 2" xfId="31488"/>
    <cellStyle name="Currency 121 4 2 3" xfId="49952"/>
    <cellStyle name="Currency 121 4 3" xfId="18680"/>
    <cellStyle name="Currency 121 4 3 2" xfId="37640"/>
    <cellStyle name="Currency 121 4 3 3" xfId="56104"/>
    <cellStyle name="Currency 121 4 4" xfId="25335"/>
    <cellStyle name="Currency 121 4 5" xfId="43799"/>
    <cellStyle name="Currency 121 5" xfId="9462"/>
    <cellStyle name="Currency 121 5 2" xfId="28422"/>
    <cellStyle name="Currency 121 5 3" xfId="46886"/>
    <cellStyle name="Currency 121 6" xfId="15614"/>
    <cellStyle name="Currency 121 6 2" xfId="34574"/>
    <cellStyle name="Currency 121 6 3" xfId="53038"/>
    <cellStyle name="Currency 121 7" xfId="22269"/>
    <cellStyle name="Currency 121 8" xfId="40730"/>
    <cellStyle name="Currency 122" xfId="2201"/>
    <cellStyle name="Currency 122 2" xfId="3942"/>
    <cellStyle name="Currency 122 2 2" xfId="5555"/>
    <cellStyle name="Currency 122 2 2 2" xfId="8640"/>
    <cellStyle name="Currency 122 2 2 2 2" xfId="14832"/>
    <cellStyle name="Currency 122 2 2 2 2 2" xfId="33792"/>
    <cellStyle name="Currency 122 2 2 2 2 3" xfId="52256"/>
    <cellStyle name="Currency 122 2 2 2 3" xfId="20984"/>
    <cellStyle name="Currency 122 2 2 2 3 2" xfId="39944"/>
    <cellStyle name="Currency 122 2 2 2 3 3" xfId="58408"/>
    <cellStyle name="Currency 122 2 2 2 4" xfId="27639"/>
    <cellStyle name="Currency 122 2 2 2 5" xfId="46103"/>
    <cellStyle name="Currency 122 2 2 3" xfId="11766"/>
    <cellStyle name="Currency 122 2 2 3 2" xfId="30726"/>
    <cellStyle name="Currency 122 2 2 3 3" xfId="49190"/>
    <cellStyle name="Currency 122 2 2 4" xfId="17918"/>
    <cellStyle name="Currency 122 2 2 4 2" xfId="36878"/>
    <cellStyle name="Currency 122 2 2 4 3" xfId="55342"/>
    <cellStyle name="Currency 122 2 2 5" xfId="24573"/>
    <cellStyle name="Currency 122 2 2 6" xfId="43037"/>
    <cellStyle name="Currency 122 2 3" xfId="7105"/>
    <cellStyle name="Currency 122 2 3 2" xfId="13298"/>
    <cellStyle name="Currency 122 2 3 2 2" xfId="32258"/>
    <cellStyle name="Currency 122 2 3 2 3" xfId="50722"/>
    <cellStyle name="Currency 122 2 3 3" xfId="19450"/>
    <cellStyle name="Currency 122 2 3 3 2" xfId="38410"/>
    <cellStyle name="Currency 122 2 3 3 3" xfId="56874"/>
    <cellStyle name="Currency 122 2 3 4" xfId="26105"/>
    <cellStyle name="Currency 122 2 3 5" xfId="44569"/>
    <cellStyle name="Currency 122 2 4" xfId="10232"/>
    <cellStyle name="Currency 122 2 4 2" xfId="29192"/>
    <cellStyle name="Currency 122 2 4 3" xfId="47656"/>
    <cellStyle name="Currency 122 2 5" xfId="16384"/>
    <cellStyle name="Currency 122 2 5 2" xfId="35344"/>
    <cellStyle name="Currency 122 2 5 3" xfId="53808"/>
    <cellStyle name="Currency 122 2 6" xfId="23039"/>
    <cellStyle name="Currency 122 2 7" xfId="41503"/>
    <cellStyle name="Currency 122 3" xfId="4772"/>
    <cellStyle name="Currency 122 3 2" xfId="7871"/>
    <cellStyle name="Currency 122 3 2 2" xfId="14063"/>
    <cellStyle name="Currency 122 3 2 2 2" xfId="33023"/>
    <cellStyle name="Currency 122 3 2 2 3" xfId="51487"/>
    <cellStyle name="Currency 122 3 2 3" xfId="20215"/>
    <cellStyle name="Currency 122 3 2 3 2" xfId="39175"/>
    <cellStyle name="Currency 122 3 2 3 3" xfId="57639"/>
    <cellStyle name="Currency 122 3 2 4" xfId="26870"/>
    <cellStyle name="Currency 122 3 2 5" xfId="45334"/>
    <cellStyle name="Currency 122 3 3" xfId="10997"/>
    <cellStyle name="Currency 122 3 3 2" xfId="29957"/>
    <cellStyle name="Currency 122 3 3 3" xfId="48421"/>
    <cellStyle name="Currency 122 3 4" xfId="17149"/>
    <cellStyle name="Currency 122 3 4 2" xfId="36109"/>
    <cellStyle name="Currency 122 3 4 3" xfId="54573"/>
    <cellStyle name="Currency 122 3 5" xfId="23804"/>
    <cellStyle name="Currency 122 3 6" xfId="42268"/>
    <cellStyle name="Currency 122 4" xfId="6336"/>
    <cellStyle name="Currency 122 4 2" xfId="12529"/>
    <cellStyle name="Currency 122 4 2 2" xfId="31489"/>
    <cellStyle name="Currency 122 4 2 3" xfId="49953"/>
    <cellStyle name="Currency 122 4 3" xfId="18681"/>
    <cellStyle name="Currency 122 4 3 2" xfId="37641"/>
    <cellStyle name="Currency 122 4 3 3" xfId="56105"/>
    <cellStyle name="Currency 122 4 4" xfId="25336"/>
    <cellStyle name="Currency 122 4 5" xfId="43800"/>
    <cellStyle name="Currency 122 5" xfId="9463"/>
    <cellStyle name="Currency 122 5 2" xfId="28423"/>
    <cellStyle name="Currency 122 5 3" xfId="46887"/>
    <cellStyle name="Currency 122 6" xfId="15615"/>
    <cellStyle name="Currency 122 6 2" xfId="34575"/>
    <cellStyle name="Currency 122 6 3" xfId="53039"/>
    <cellStyle name="Currency 122 7" xfId="22270"/>
    <cellStyle name="Currency 122 8" xfId="40731"/>
    <cellStyle name="Currency 123" xfId="2202"/>
    <cellStyle name="Currency 123 2" xfId="3943"/>
    <cellStyle name="Currency 123 2 2" xfId="5556"/>
    <cellStyle name="Currency 123 2 2 2" xfId="8641"/>
    <cellStyle name="Currency 123 2 2 2 2" xfId="14833"/>
    <cellStyle name="Currency 123 2 2 2 2 2" xfId="33793"/>
    <cellStyle name="Currency 123 2 2 2 2 3" xfId="52257"/>
    <cellStyle name="Currency 123 2 2 2 3" xfId="20985"/>
    <cellStyle name="Currency 123 2 2 2 3 2" xfId="39945"/>
    <cellStyle name="Currency 123 2 2 2 3 3" xfId="58409"/>
    <cellStyle name="Currency 123 2 2 2 4" xfId="27640"/>
    <cellStyle name="Currency 123 2 2 2 5" xfId="46104"/>
    <cellStyle name="Currency 123 2 2 3" xfId="11767"/>
    <cellStyle name="Currency 123 2 2 3 2" xfId="30727"/>
    <cellStyle name="Currency 123 2 2 3 3" xfId="49191"/>
    <cellStyle name="Currency 123 2 2 4" xfId="17919"/>
    <cellStyle name="Currency 123 2 2 4 2" xfId="36879"/>
    <cellStyle name="Currency 123 2 2 4 3" xfId="55343"/>
    <cellStyle name="Currency 123 2 2 5" xfId="24574"/>
    <cellStyle name="Currency 123 2 2 6" xfId="43038"/>
    <cellStyle name="Currency 123 2 3" xfId="7106"/>
    <cellStyle name="Currency 123 2 3 2" xfId="13299"/>
    <cellStyle name="Currency 123 2 3 2 2" xfId="32259"/>
    <cellStyle name="Currency 123 2 3 2 3" xfId="50723"/>
    <cellStyle name="Currency 123 2 3 3" xfId="19451"/>
    <cellStyle name="Currency 123 2 3 3 2" xfId="38411"/>
    <cellStyle name="Currency 123 2 3 3 3" xfId="56875"/>
    <cellStyle name="Currency 123 2 3 4" xfId="26106"/>
    <cellStyle name="Currency 123 2 3 5" xfId="44570"/>
    <cellStyle name="Currency 123 2 4" xfId="10233"/>
    <cellStyle name="Currency 123 2 4 2" xfId="29193"/>
    <cellStyle name="Currency 123 2 4 3" xfId="47657"/>
    <cellStyle name="Currency 123 2 5" xfId="16385"/>
    <cellStyle name="Currency 123 2 5 2" xfId="35345"/>
    <cellStyle name="Currency 123 2 5 3" xfId="53809"/>
    <cellStyle name="Currency 123 2 6" xfId="23040"/>
    <cellStyle name="Currency 123 2 7" xfId="41504"/>
    <cellStyle name="Currency 123 3" xfId="4773"/>
    <cellStyle name="Currency 123 3 2" xfId="7872"/>
    <cellStyle name="Currency 123 3 2 2" xfId="14064"/>
    <cellStyle name="Currency 123 3 2 2 2" xfId="33024"/>
    <cellStyle name="Currency 123 3 2 2 3" xfId="51488"/>
    <cellStyle name="Currency 123 3 2 3" xfId="20216"/>
    <cellStyle name="Currency 123 3 2 3 2" xfId="39176"/>
    <cellStyle name="Currency 123 3 2 3 3" xfId="57640"/>
    <cellStyle name="Currency 123 3 2 4" xfId="26871"/>
    <cellStyle name="Currency 123 3 2 5" xfId="45335"/>
    <cellStyle name="Currency 123 3 3" xfId="10998"/>
    <cellStyle name="Currency 123 3 3 2" xfId="29958"/>
    <cellStyle name="Currency 123 3 3 3" xfId="48422"/>
    <cellStyle name="Currency 123 3 4" xfId="17150"/>
    <cellStyle name="Currency 123 3 4 2" xfId="36110"/>
    <cellStyle name="Currency 123 3 4 3" xfId="54574"/>
    <cellStyle name="Currency 123 3 5" xfId="23805"/>
    <cellStyle name="Currency 123 3 6" xfId="42269"/>
    <cellStyle name="Currency 123 4" xfId="6337"/>
    <cellStyle name="Currency 123 4 2" xfId="12530"/>
    <cellStyle name="Currency 123 4 2 2" xfId="31490"/>
    <cellStyle name="Currency 123 4 2 3" xfId="49954"/>
    <cellStyle name="Currency 123 4 3" xfId="18682"/>
    <cellStyle name="Currency 123 4 3 2" xfId="37642"/>
    <cellStyle name="Currency 123 4 3 3" xfId="56106"/>
    <cellStyle name="Currency 123 4 4" xfId="25337"/>
    <cellStyle name="Currency 123 4 5" xfId="43801"/>
    <cellStyle name="Currency 123 5" xfId="9464"/>
    <cellStyle name="Currency 123 5 2" xfId="28424"/>
    <cellStyle name="Currency 123 5 3" xfId="46888"/>
    <cellStyle name="Currency 123 6" xfId="15616"/>
    <cellStyle name="Currency 123 6 2" xfId="34576"/>
    <cellStyle name="Currency 123 6 3" xfId="53040"/>
    <cellStyle name="Currency 123 7" xfId="22271"/>
    <cellStyle name="Currency 123 8" xfId="40732"/>
    <cellStyle name="Currency 124" xfId="2203"/>
    <cellStyle name="Currency 124 2" xfId="3944"/>
    <cellStyle name="Currency 124 2 2" xfId="5557"/>
    <cellStyle name="Currency 124 2 2 2" xfId="8642"/>
    <cellStyle name="Currency 124 2 2 2 2" xfId="14834"/>
    <cellStyle name="Currency 124 2 2 2 2 2" xfId="33794"/>
    <cellStyle name="Currency 124 2 2 2 2 3" xfId="52258"/>
    <cellStyle name="Currency 124 2 2 2 3" xfId="20986"/>
    <cellStyle name="Currency 124 2 2 2 3 2" xfId="39946"/>
    <cellStyle name="Currency 124 2 2 2 3 3" xfId="58410"/>
    <cellStyle name="Currency 124 2 2 2 4" xfId="27641"/>
    <cellStyle name="Currency 124 2 2 2 5" xfId="46105"/>
    <cellStyle name="Currency 124 2 2 3" xfId="11768"/>
    <cellStyle name="Currency 124 2 2 3 2" xfId="30728"/>
    <cellStyle name="Currency 124 2 2 3 3" xfId="49192"/>
    <cellStyle name="Currency 124 2 2 4" xfId="17920"/>
    <cellStyle name="Currency 124 2 2 4 2" xfId="36880"/>
    <cellStyle name="Currency 124 2 2 4 3" xfId="55344"/>
    <cellStyle name="Currency 124 2 2 5" xfId="24575"/>
    <cellStyle name="Currency 124 2 2 6" xfId="43039"/>
    <cellStyle name="Currency 124 2 3" xfId="7107"/>
    <cellStyle name="Currency 124 2 3 2" xfId="13300"/>
    <cellStyle name="Currency 124 2 3 2 2" xfId="32260"/>
    <cellStyle name="Currency 124 2 3 2 3" xfId="50724"/>
    <cellStyle name="Currency 124 2 3 3" xfId="19452"/>
    <cellStyle name="Currency 124 2 3 3 2" xfId="38412"/>
    <cellStyle name="Currency 124 2 3 3 3" xfId="56876"/>
    <cellStyle name="Currency 124 2 3 4" xfId="26107"/>
    <cellStyle name="Currency 124 2 3 5" xfId="44571"/>
    <cellStyle name="Currency 124 2 4" xfId="10234"/>
    <cellStyle name="Currency 124 2 4 2" xfId="29194"/>
    <cellStyle name="Currency 124 2 4 3" xfId="47658"/>
    <cellStyle name="Currency 124 2 5" xfId="16386"/>
    <cellStyle name="Currency 124 2 5 2" xfId="35346"/>
    <cellStyle name="Currency 124 2 5 3" xfId="53810"/>
    <cellStyle name="Currency 124 2 6" xfId="23041"/>
    <cellStyle name="Currency 124 2 7" xfId="41505"/>
    <cellStyle name="Currency 124 3" xfId="4774"/>
    <cellStyle name="Currency 124 3 2" xfId="7873"/>
    <cellStyle name="Currency 124 3 2 2" xfId="14065"/>
    <cellStyle name="Currency 124 3 2 2 2" xfId="33025"/>
    <cellStyle name="Currency 124 3 2 2 3" xfId="51489"/>
    <cellStyle name="Currency 124 3 2 3" xfId="20217"/>
    <cellStyle name="Currency 124 3 2 3 2" xfId="39177"/>
    <cellStyle name="Currency 124 3 2 3 3" xfId="57641"/>
    <cellStyle name="Currency 124 3 2 4" xfId="26872"/>
    <cellStyle name="Currency 124 3 2 5" xfId="45336"/>
    <cellStyle name="Currency 124 3 3" xfId="10999"/>
    <cellStyle name="Currency 124 3 3 2" xfId="29959"/>
    <cellStyle name="Currency 124 3 3 3" xfId="48423"/>
    <cellStyle name="Currency 124 3 4" xfId="17151"/>
    <cellStyle name="Currency 124 3 4 2" xfId="36111"/>
    <cellStyle name="Currency 124 3 4 3" xfId="54575"/>
    <cellStyle name="Currency 124 3 5" xfId="23806"/>
    <cellStyle name="Currency 124 3 6" xfId="42270"/>
    <cellStyle name="Currency 124 4" xfId="6338"/>
    <cellStyle name="Currency 124 4 2" xfId="12531"/>
    <cellStyle name="Currency 124 4 2 2" xfId="31491"/>
    <cellStyle name="Currency 124 4 2 3" xfId="49955"/>
    <cellStyle name="Currency 124 4 3" xfId="18683"/>
    <cellStyle name="Currency 124 4 3 2" xfId="37643"/>
    <cellStyle name="Currency 124 4 3 3" xfId="56107"/>
    <cellStyle name="Currency 124 4 4" xfId="25338"/>
    <cellStyle name="Currency 124 4 5" xfId="43802"/>
    <cellStyle name="Currency 124 5" xfId="9465"/>
    <cellStyle name="Currency 124 5 2" xfId="28425"/>
    <cellStyle name="Currency 124 5 3" xfId="46889"/>
    <cellStyle name="Currency 124 6" xfId="15617"/>
    <cellStyle name="Currency 124 6 2" xfId="34577"/>
    <cellStyle name="Currency 124 6 3" xfId="53041"/>
    <cellStyle name="Currency 124 7" xfId="22272"/>
    <cellStyle name="Currency 124 8" xfId="40733"/>
    <cellStyle name="Currency 125" xfId="2204"/>
    <cellStyle name="Currency 125 2" xfId="3945"/>
    <cellStyle name="Currency 125 2 2" xfId="5558"/>
    <cellStyle name="Currency 125 2 2 2" xfId="8643"/>
    <cellStyle name="Currency 125 2 2 2 2" xfId="14835"/>
    <cellStyle name="Currency 125 2 2 2 2 2" xfId="33795"/>
    <cellStyle name="Currency 125 2 2 2 2 3" xfId="52259"/>
    <cellStyle name="Currency 125 2 2 2 3" xfId="20987"/>
    <cellStyle name="Currency 125 2 2 2 3 2" xfId="39947"/>
    <cellStyle name="Currency 125 2 2 2 3 3" xfId="58411"/>
    <cellStyle name="Currency 125 2 2 2 4" xfId="27642"/>
    <cellStyle name="Currency 125 2 2 2 5" xfId="46106"/>
    <cellStyle name="Currency 125 2 2 3" xfId="11769"/>
    <cellStyle name="Currency 125 2 2 3 2" xfId="30729"/>
    <cellStyle name="Currency 125 2 2 3 3" xfId="49193"/>
    <cellStyle name="Currency 125 2 2 4" xfId="17921"/>
    <cellStyle name="Currency 125 2 2 4 2" xfId="36881"/>
    <cellStyle name="Currency 125 2 2 4 3" xfId="55345"/>
    <cellStyle name="Currency 125 2 2 5" xfId="24576"/>
    <cellStyle name="Currency 125 2 2 6" xfId="43040"/>
    <cellStyle name="Currency 125 2 3" xfId="7108"/>
    <cellStyle name="Currency 125 2 3 2" xfId="13301"/>
    <cellStyle name="Currency 125 2 3 2 2" xfId="32261"/>
    <cellStyle name="Currency 125 2 3 2 3" xfId="50725"/>
    <cellStyle name="Currency 125 2 3 3" xfId="19453"/>
    <cellStyle name="Currency 125 2 3 3 2" xfId="38413"/>
    <cellStyle name="Currency 125 2 3 3 3" xfId="56877"/>
    <cellStyle name="Currency 125 2 3 4" xfId="26108"/>
    <cellStyle name="Currency 125 2 3 5" xfId="44572"/>
    <cellStyle name="Currency 125 2 4" xfId="10235"/>
    <cellStyle name="Currency 125 2 4 2" xfId="29195"/>
    <cellStyle name="Currency 125 2 4 3" xfId="47659"/>
    <cellStyle name="Currency 125 2 5" xfId="16387"/>
    <cellStyle name="Currency 125 2 5 2" xfId="35347"/>
    <cellStyle name="Currency 125 2 5 3" xfId="53811"/>
    <cellStyle name="Currency 125 2 6" xfId="23042"/>
    <cellStyle name="Currency 125 2 7" xfId="41506"/>
    <cellStyle name="Currency 125 3" xfId="4775"/>
    <cellStyle name="Currency 125 3 2" xfId="7874"/>
    <cellStyle name="Currency 125 3 2 2" xfId="14066"/>
    <cellStyle name="Currency 125 3 2 2 2" xfId="33026"/>
    <cellStyle name="Currency 125 3 2 2 3" xfId="51490"/>
    <cellStyle name="Currency 125 3 2 3" xfId="20218"/>
    <cellStyle name="Currency 125 3 2 3 2" xfId="39178"/>
    <cellStyle name="Currency 125 3 2 3 3" xfId="57642"/>
    <cellStyle name="Currency 125 3 2 4" xfId="26873"/>
    <cellStyle name="Currency 125 3 2 5" xfId="45337"/>
    <cellStyle name="Currency 125 3 3" xfId="11000"/>
    <cellStyle name="Currency 125 3 3 2" xfId="29960"/>
    <cellStyle name="Currency 125 3 3 3" xfId="48424"/>
    <cellStyle name="Currency 125 3 4" xfId="17152"/>
    <cellStyle name="Currency 125 3 4 2" xfId="36112"/>
    <cellStyle name="Currency 125 3 4 3" xfId="54576"/>
    <cellStyle name="Currency 125 3 5" xfId="23807"/>
    <cellStyle name="Currency 125 3 6" xfId="42271"/>
    <cellStyle name="Currency 125 4" xfId="6339"/>
    <cellStyle name="Currency 125 4 2" xfId="12532"/>
    <cellStyle name="Currency 125 4 2 2" xfId="31492"/>
    <cellStyle name="Currency 125 4 2 3" xfId="49956"/>
    <cellStyle name="Currency 125 4 3" xfId="18684"/>
    <cellStyle name="Currency 125 4 3 2" xfId="37644"/>
    <cellStyle name="Currency 125 4 3 3" xfId="56108"/>
    <cellStyle name="Currency 125 4 4" xfId="25339"/>
    <cellStyle name="Currency 125 4 5" xfId="43803"/>
    <cellStyle name="Currency 125 5" xfId="9466"/>
    <cellStyle name="Currency 125 5 2" xfId="28426"/>
    <cellStyle name="Currency 125 5 3" xfId="46890"/>
    <cellStyle name="Currency 125 6" xfId="15618"/>
    <cellStyle name="Currency 125 6 2" xfId="34578"/>
    <cellStyle name="Currency 125 6 3" xfId="53042"/>
    <cellStyle name="Currency 125 7" xfId="22273"/>
    <cellStyle name="Currency 125 8" xfId="40734"/>
    <cellStyle name="Currency 126" xfId="2205"/>
    <cellStyle name="Currency 126 2" xfId="3946"/>
    <cellStyle name="Currency 126 2 2" xfId="5559"/>
    <cellStyle name="Currency 126 2 2 2" xfId="8644"/>
    <cellStyle name="Currency 126 2 2 2 2" xfId="14836"/>
    <cellStyle name="Currency 126 2 2 2 2 2" xfId="33796"/>
    <cellStyle name="Currency 126 2 2 2 2 3" xfId="52260"/>
    <cellStyle name="Currency 126 2 2 2 3" xfId="20988"/>
    <cellStyle name="Currency 126 2 2 2 3 2" xfId="39948"/>
    <cellStyle name="Currency 126 2 2 2 3 3" xfId="58412"/>
    <cellStyle name="Currency 126 2 2 2 4" xfId="27643"/>
    <cellStyle name="Currency 126 2 2 2 5" xfId="46107"/>
    <cellStyle name="Currency 126 2 2 3" xfId="11770"/>
    <cellStyle name="Currency 126 2 2 3 2" xfId="30730"/>
    <cellStyle name="Currency 126 2 2 3 3" xfId="49194"/>
    <cellStyle name="Currency 126 2 2 4" xfId="17922"/>
    <cellStyle name="Currency 126 2 2 4 2" xfId="36882"/>
    <cellStyle name="Currency 126 2 2 4 3" xfId="55346"/>
    <cellStyle name="Currency 126 2 2 5" xfId="24577"/>
    <cellStyle name="Currency 126 2 2 6" xfId="43041"/>
    <cellStyle name="Currency 126 2 3" xfId="7109"/>
    <cellStyle name="Currency 126 2 3 2" xfId="13302"/>
    <cellStyle name="Currency 126 2 3 2 2" xfId="32262"/>
    <cellStyle name="Currency 126 2 3 2 3" xfId="50726"/>
    <cellStyle name="Currency 126 2 3 3" xfId="19454"/>
    <cellStyle name="Currency 126 2 3 3 2" xfId="38414"/>
    <cellStyle name="Currency 126 2 3 3 3" xfId="56878"/>
    <cellStyle name="Currency 126 2 3 4" xfId="26109"/>
    <cellStyle name="Currency 126 2 3 5" xfId="44573"/>
    <cellStyle name="Currency 126 2 4" xfId="10236"/>
    <cellStyle name="Currency 126 2 4 2" xfId="29196"/>
    <cellStyle name="Currency 126 2 4 3" xfId="47660"/>
    <cellStyle name="Currency 126 2 5" xfId="16388"/>
    <cellStyle name="Currency 126 2 5 2" xfId="35348"/>
    <cellStyle name="Currency 126 2 5 3" xfId="53812"/>
    <cellStyle name="Currency 126 2 6" xfId="23043"/>
    <cellStyle name="Currency 126 2 7" xfId="41507"/>
    <cellStyle name="Currency 126 3" xfId="4776"/>
    <cellStyle name="Currency 126 3 2" xfId="7875"/>
    <cellStyle name="Currency 126 3 2 2" xfId="14067"/>
    <cellStyle name="Currency 126 3 2 2 2" xfId="33027"/>
    <cellStyle name="Currency 126 3 2 2 3" xfId="51491"/>
    <cellStyle name="Currency 126 3 2 3" xfId="20219"/>
    <cellStyle name="Currency 126 3 2 3 2" xfId="39179"/>
    <cellStyle name="Currency 126 3 2 3 3" xfId="57643"/>
    <cellStyle name="Currency 126 3 2 4" xfId="26874"/>
    <cellStyle name="Currency 126 3 2 5" xfId="45338"/>
    <cellStyle name="Currency 126 3 3" xfId="11001"/>
    <cellStyle name="Currency 126 3 3 2" xfId="29961"/>
    <cellStyle name="Currency 126 3 3 3" xfId="48425"/>
    <cellStyle name="Currency 126 3 4" xfId="17153"/>
    <cellStyle name="Currency 126 3 4 2" xfId="36113"/>
    <cellStyle name="Currency 126 3 4 3" xfId="54577"/>
    <cellStyle name="Currency 126 3 5" xfId="23808"/>
    <cellStyle name="Currency 126 3 6" xfId="42272"/>
    <cellStyle name="Currency 126 4" xfId="6340"/>
    <cellStyle name="Currency 126 4 2" xfId="12533"/>
    <cellStyle name="Currency 126 4 2 2" xfId="31493"/>
    <cellStyle name="Currency 126 4 2 3" xfId="49957"/>
    <cellStyle name="Currency 126 4 3" xfId="18685"/>
    <cellStyle name="Currency 126 4 3 2" xfId="37645"/>
    <cellStyle name="Currency 126 4 3 3" xfId="56109"/>
    <cellStyle name="Currency 126 4 4" xfId="25340"/>
    <cellStyle name="Currency 126 4 5" xfId="43804"/>
    <cellStyle name="Currency 126 5" xfId="9467"/>
    <cellStyle name="Currency 126 5 2" xfId="28427"/>
    <cellStyle name="Currency 126 5 3" xfId="46891"/>
    <cellStyle name="Currency 126 6" xfId="15619"/>
    <cellStyle name="Currency 126 6 2" xfId="34579"/>
    <cellStyle name="Currency 126 6 3" xfId="53043"/>
    <cellStyle name="Currency 126 7" xfId="22274"/>
    <cellStyle name="Currency 126 8" xfId="40735"/>
    <cellStyle name="Currency 127" xfId="2206"/>
    <cellStyle name="Currency 127 2" xfId="3947"/>
    <cellStyle name="Currency 127 2 2" xfId="5560"/>
    <cellStyle name="Currency 127 2 2 2" xfId="8645"/>
    <cellStyle name="Currency 127 2 2 2 2" xfId="14837"/>
    <cellStyle name="Currency 127 2 2 2 2 2" xfId="33797"/>
    <cellStyle name="Currency 127 2 2 2 2 3" xfId="52261"/>
    <cellStyle name="Currency 127 2 2 2 3" xfId="20989"/>
    <cellStyle name="Currency 127 2 2 2 3 2" xfId="39949"/>
    <cellStyle name="Currency 127 2 2 2 3 3" xfId="58413"/>
    <cellStyle name="Currency 127 2 2 2 4" xfId="27644"/>
    <cellStyle name="Currency 127 2 2 2 5" xfId="46108"/>
    <cellStyle name="Currency 127 2 2 3" xfId="11771"/>
    <cellStyle name="Currency 127 2 2 3 2" xfId="30731"/>
    <cellStyle name="Currency 127 2 2 3 3" xfId="49195"/>
    <cellStyle name="Currency 127 2 2 4" xfId="17923"/>
    <cellStyle name="Currency 127 2 2 4 2" xfId="36883"/>
    <cellStyle name="Currency 127 2 2 4 3" xfId="55347"/>
    <cellStyle name="Currency 127 2 2 5" xfId="24578"/>
    <cellStyle name="Currency 127 2 2 6" xfId="43042"/>
    <cellStyle name="Currency 127 2 3" xfId="7110"/>
    <cellStyle name="Currency 127 2 3 2" xfId="13303"/>
    <cellStyle name="Currency 127 2 3 2 2" xfId="32263"/>
    <cellStyle name="Currency 127 2 3 2 3" xfId="50727"/>
    <cellStyle name="Currency 127 2 3 3" xfId="19455"/>
    <cellStyle name="Currency 127 2 3 3 2" xfId="38415"/>
    <cellStyle name="Currency 127 2 3 3 3" xfId="56879"/>
    <cellStyle name="Currency 127 2 3 4" xfId="26110"/>
    <cellStyle name="Currency 127 2 3 5" xfId="44574"/>
    <cellStyle name="Currency 127 2 4" xfId="10237"/>
    <cellStyle name="Currency 127 2 4 2" xfId="29197"/>
    <cellStyle name="Currency 127 2 4 3" xfId="47661"/>
    <cellStyle name="Currency 127 2 5" xfId="16389"/>
    <cellStyle name="Currency 127 2 5 2" xfId="35349"/>
    <cellStyle name="Currency 127 2 5 3" xfId="53813"/>
    <cellStyle name="Currency 127 2 6" xfId="23044"/>
    <cellStyle name="Currency 127 2 7" xfId="41508"/>
    <cellStyle name="Currency 127 3" xfId="4777"/>
    <cellStyle name="Currency 127 3 2" xfId="7876"/>
    <cellStyle name="Currency 127 3 2 2" xfId="14068"/>
    <cellStyle name="Currency 127 3 2 2 2" xfId="33028"/>
    <cellStyle name="Currency 127 3 2 2 3" xfId="51492"/>
    <cellStyle name="Currency 127 3 2 3" xfId="20220"/>
    <cellStyle name="Currency 127 3 2 3 2" xfId="39180"/>
    <cellStyle name="Currency 127 3 2 3 3" xfId="57644"/>
    <cellStyle name="Currency 127 3 2 4" xfId="26875"/>
    <cellStyle name="Currency 127 3 2 5" xfId="45339"/>
    <cellStyle name="Currency 127 3 3" xfId="11002"/>
    <cellStyle name="Currency 127 3 3 2" xfId="29962"/>
    <cellStyle name="Currency 127 3 3 3" xfId="48426"/>
    <cellStyle name="Currency 127 3 4" xfId="17154"/>
    <cellStyle name="Currency 127 3 4 2" xfId="36114"/>
    <cellStyle name="Currency 127 3 4 3" xfId="54578"/>
    <cellStyle name="Currency 127 3 5" xfId="23809"/>
    <cellStyle name="Currency 127 3 6" xfId="42273"/>
    <cellStyle name="Currency 127 4" xfId="6341"/>
    <cellStyle name="Currency 127 4 2" xfId="12534"/>
    <cellStyle name="Currency 127 4 2 2" xfId="31494"/>
    <cellStyle name="Currency 127 4 2 3" xfId="49958"/>
    <cellStyle name="Currency 127 4 3" xfId="18686"/>
    <cellStyle name="Currency 127 4 3 2" xfId="37646"/>
    <cellStyle name="Currency 127 4 3 3" xfId="56110"/>
    <cellStyle name="Currency 127 4 4" xfId="25341"/>
    <cellStyle name="Currency 127 4 5" xfId="43805"/>
    <cellStyle name="Currency 127 5" xfId="9468"/>
    <cellStyle name="Currency 127 5 2" xfId="28428"/>
    <cellStyle name="Currency 127 5 3" xfId="46892"/>
    <cellStyle name="Currency 127 6" xfId="15620"/>
    <cellStyle name="Currency 127 6 2" xfId="34580"/>
    <cellStyle name="Currency 127 6 3" xfId="53044"/>
    <cellStyle name="Currency 127 7" xfId="22275"/>
    <cellStyle name="Currency 127 8" xfId="40736"/>
    <cellStyle name="Currency 128" xfId="2207"/>
    <cellStyle name="Currency 128 2" xfId="3948"/>
    <cellStyle name="Currency 128 2 2" xfId="5561"/>
    <cellStyle name="Currency 128 2 2 2" xfId="8646"/>
    <cellStyle name="Currency 128 2 2 2 2" xfId="14838"/>
    <cellStyle name="Currency 128 2 2 2 2 2" xfId="33798"/>
    <cellStyle name="Currency 128 2 2 2 2 3" xfId="52262"/>
    <cellStyle name="Currency 128 2 2 2 3" xfId="20990"/>
    <cellStyle name="Currency 128 2 2 2 3 2" xfId="39950"/>
    <cellStyle name="Currency 128 2 2 2 3 3" xfId="58414"/>
    <cellStyle name="Currency 128 2 2 2 4" xfId="27645"/>
    <cellStyle name="Currency 128 2 2 2 5" xfId="46109"/>
    <cellStyle name="Currency 128 2 2 3" xfId="11772"/>
    <cellStyle name="Currency 128 2 2 3 2" xfId="30732"/>
    <cellStyle name="Currency 128 2 2 3 3" xfId="49196"/>
    <cellStyle name="Currency 128 2 2 4" xfId="17924"/>
    <cellStyle name="Currency 128 2 2 4 2" xfId="36884"/>
    <cellStyle name="Currency 128 2 2 4 3" xfId="55348"/>
    <cellStyle name="Currency 128 2 2 5" xfId="24579"/>
    <cellStyle name="Currency 128 2 2 6" xfId="43043"/>
    <cellStyle name="Currency 128 2 3" xfId="7111"/>
    <cellStyle name="Currency 128 2 3 2" xfId="13304"/>
    <cellStyle name="Currency 128 2 3 2 2" xfId="32264"/>
    <cellStyle name="Currency 128 2 3 2 3" xfId="50728"/>
    <cellStyle name="Currency 128 2 3 3" xfId="19456"/>
    <cellStyle name="Currency 128 2 3 3 2" xfId="38416"/>
    <cellStyle name="Currency 128 2 3 3 3" xfId="56880"/>
    <cellStyle name="Currency 128 2 3 4" xfId="26111"/>
    <cellStyle name="Currency 128 2 3 5" xfId="44575"/>
    <cellStyle name="Currency 128 2 4" xfId="10238"/>
    <cellStyle name="Currency 128 2 4 2" xfId="29198"/>
    <cellStyle name="Currency 128 2 4 3" xfId="47662"/>
    <cellStyle name="Currency 128 2 5" xfId="16390"/>
    <cellStyle name="Currency 128 2 5 2" xfId="35350"/>
    <cellStyle name="Currency 128 2 5 3" xfId="53814"/>
    <cellStyle name="Currency 128 2 6" xfId="23045"/>
    <cellStyle name="Currency 128 2 7" xfId="41509"/>
    <cellStyle name="Currency 128 3" xfId="4778"/>
    <cellStyle name="Currency 128 3 2" xfId="7877"/>
    <cellStyle name="Currency 128 3 2 2" xfId="14069"/>
    <cellStyle name="Currency 128 3 2 2 2" xfId="33029"/>
    <cellStyle name="Currency 128 3 2 2 3" xfId="51493"/>
    <cellStyle name="Currency 128 3 2 3" xfId="20221"/>
    <cellStyle name="Currency 128 3 2 3 2" xfId="39181"/>
    <cellStyle name="Currency 128 3 2 3 3" xfId="57645"/>
    <cellStyle name="Currency 128 3 2 4" xfId="26876"/>
    <cellStyle name="Currency 128 3 2 5" xfId="45340"/>
    <cellStyle name="Currency 128 3 3" xfId="11003"/>
    <cellStyle name="Currency 128 3 3 2" xfId="29963"/>
    <cellStyle name="Currency 128 3 3 3" xfId="48427"/>
    <cellStyle name="Currency 128 3 4" xfId="17155"/>
    <cellStyle name="Currency 128 3 4 2" xfId="36115"/>
    <cellStyle name="Currency 128 3 4 3" xfId="54579"/>
    <cellStyle name="Currency 128 3 5" xfId="23810"/>
    <cellStyle name="Currency 128 3 6" xfId="42274"/>
    <cellStyle name="Currency 128 4" xfId="6342"/>
    <cellStyle name="Currency 128 4 2" xfId="12535"/>
    <cellStyle name="Currency 128 4 2 2" xfId="31495"/>
    <cellStyle name="Currency 128 4 2 3" xfId="49959"/>
    <cellStyle name="Currency 128 4 3" xfId="18687"/>
    <cellStyle name="Currency 128 4 3 2" xfId="37647"/>
    <cellStyle name="Currency 128 4 3 3" xfId="56111"/>
    <cellStyle name="Currency 128 4 4" xfId="25342"/>
    <cellStyle name="Currency 128 4 5" xfId="43806"/>
    <cellStyle name="Currency 128 5" xfId="9469"/>
    <cellStyle name="Currency 128 5 2" xfId="28429"/>
    <cellStyle name="Currency 128 5 3" xfId="46893"/>
    <cellStyle name="Currency 128 6" xfId="15621"/>
    <cellStyle name="Currency 128 6 2" xfId="34581"/>
    <cellStyle name="Currency 128 6 3" xfId="53045"/>
    <cellStyle name="Currency 128 7" xfId="22276"/>
    <cellStyle name="Currency 128 8" xfId="40737"/>
    <cellStyle name="Currency 129" xfId="2208"/>
    <cellStyle name="Currency 129 2" xfId="3949"/>
    <cellStyle name="Currency 129 2 2" xfId="5562"/>
    <cellStyle name="Currency 129 2 2 2" xfId="8647"/>
    <cellStyle name="Currency 129 2 2 2 2" xfId="14839"/>
    <cellStyle name="Currency 129 2 2 2 2 2" xfId="33799"/>
    <cellStyle name="Currency 129 2 2 2 2 3" xfId="52263"/>
    <cellStyle name="Currency 129 2 2 2 3" xfId="20991"/>
    <cellStyle name="Currency 129 2 2 2 3 2" xfId="39951"/>
    <cellStyle name="Currency 129 2 2 2 3 3" xfId="58415"/>
    <cellStyle name="Currency 129 2 2 2 4" xfId="27646"/>
    <cellStyle name="Currency 129 2 2 2 5" xfId="46110"/>
    <cellStyle name="Currency 129 2 2 3" xfId="11773"/>
    <cellStyle name="Currency 129 2 2 3 2" xfId="30733"/>
    <cellStyle name="Currency 129 2 2 3 3" xfId="49197"/>
    <cellStyle name="Currency 129 2 2 4" xfId="17925"/>
    <cellStyle name="Currency 129 2 2 4 2" xfId="36885"/>
    <cellStyle name="Currency 129 2 2 4 3" xfId="55349"/>
    <cellStyle name="Currency 129 2 2 5" xfId="24580"/>
    <cellStyle name="Currency 129 2 2 6" xfId="43044"/>
    <cellStyle name="Currency 129 2 3" xfId="7112"/>
    <cellStyle name="Currency 129 2 3 2" xfId="13305"/>
    <cellStyle name="Currency 129 2 3 2 2" xfId="32265"/>
    <cellStyle name="Currency 129 2 3 2 3" xfId="50729"/>
    <cellStyle name="Currency 129 2 3 3" xfId="19457"/>
    <cellStyle name="Currency 129 2 3 3 2" xfId="38417"/>
    <cellStyle name="Currency 129 2 3 3 3" xfId="56881"/>
    <cellStyle name="Currency 129 2 3 4" xfId="26112"/>
    <cellStyle name="Currency 129 2 3 5" xfId="44576"/>
    <cellStyle name="Currency 129 2 4" xfId="10239"/>
    <cellStyle name="Currency 129 2 4 2" xfId="29199"/>
    <cellStyle name="Currency 129 2 4 3" xfId="47663"/>
    <cellStyle name="Currency 129 2 5" xfId="16391"/>
    <cellStyle name="Currency 129 2 5 2" xfId="35351"/>
    <cellStyle name="Currency 129 2 5 3" xfId="53815"/>
    <cellStyle name="Currency 129 2 6" xfId="23046"/>
    <cellStyle name="Currency 129 2 7" xfId="41510"/>
    <cellStyle name="Currency 129 3" xfId="4779"/>
    <cellStyle name="Currency 129 3 2" xfId="7878"/>
    <cellStyle name="Currency 129 3 2 2" xfId="14070"/>
    <cellStyle name="Currency 129 3 2 2 2" xfId="33030"/>
    <cellStyle name="Currency 129 3 2 2 3" xfId="51494"/>
    <cellStyle name="Currency 129 3 2 3" xfId="20222"/>
    <cellStyle name="Currency 129 3 2 3 2" xfId="39182"/>
    <cellStyle name="Currency 129 3 2 3 3" xfId="57646"/>
    <cellStyle name="Currency 129 3 2 4" xfId="26877"/>
    <cellStyle name="Currency 129 3 2 5" xfId="45341"/>
    <cellStyle name="Currency 129 3 3" xfId="11004"/>
    <cellStyle name="Currency 129 3 3 2" xfId="29964"/>
    <cellStyle name="Currency 129 3 3 3" xfId="48428"/>
    <cellStyle name="Currency 129 3 4" xfId="17156"/>
    <cellStyle name="Currency 129 3 4 2" xfId="36116"/>
    <cellStyle name="Currency 129 3 4 3" xfId="54580"/>
    <cellStyle name="Currency 129 3 5" xfId="23811"/>
    <cellStyle name="Currency 129 3 6" xfId="42275"/>
    <cellStyle name="Currency 129 4" xfId="6343"/>
    <cellStyle name="Currency 129 4 2" xfId="12536"/>
    <cellStyle name="Currency 129 4 2 2" xfId="31496"/>
    <cellStyle name="Currency 129 4 2 3" xfId="49960"/>
    <cellStyle name="Currency 129 4 3" xfId="18688"/>
    <cellStyle name="Currency 129 4 3 2" xfId="37648"/>
    <cellStyle name="Currency 129 4 3 3" xfId="56112"/>
    <cellStyle name="Currency 129 4 4" xfId="25343"/>
    <cellStyle name="Currency 129 4 5" xfId="43807"/>
    <cellStyle name="Currency 129 5" xfId="9470"/>
    <cellStyle name="Currency 129 5 2" xfId="28430"/>
    <cellStyle name="Currency 129 5 3" xfId="46894"/>
    <cellStyle name="Currency 129 6" xfId="15622"/>
    <cellStyle name="Currency 129 6 2" xfId="34582"/>
    <cellStyle name="Currency 129 6 3" xfId="53046"/>
    <cellStyle name="Currency 129 7" xfId="22277"/>
    <cellStyle name="Currency 129 8" xfId="40738"/>
    <cellStyle name="Currency 13" xfId="2209"/>
    <cellStyle name="Currency 13 2" xfId="2210"/>
    <cellStyle name="Currency 13 3" xfId="2211"/>
    <cellStyle name="Currency 130" xfId="2212"/>
    <cellStyle name="Currency 130 2" xfId="3950"/>
    <cellStyle name="Currency 130 2 2" xfId="5563"/>
    <cellStyle name="Currency 130 2 2 2" xfId="8648"/>
    <cellStyle name="Currency 130 2 2 2 2" xfId="14840"/>
    <cellStyle name="Currency 130 2 2 2 2 2" xfId="33800"/>
    <cellStyle name="Currency 130 2 2 2 2 3" xfId="52264"/>
    <cellStyle name="Currency 130 2 2 2 3" xfId="20992"/>
    <cellStyle name="Currency 130 2 2 2 3 2" xfId="39952"/>
    <cellStyle name="Currency 130 2 2 2 3 3" xfId="58416"/>
    <cellStyle name="Currency 130 2 2 2 4" xfId="27647"/>
    <cellStyle name="Currency 130 2 2 2 5" xfId="46111"/>
    <cellStyle name="Currency 130 2 2 3" xfId="11774"/>
    <cellStyle name="Currency 130 2 2 3 2" xfId="30734"/>
    <cellStyle name="Currency 130 2 2 3 3" xfId="49198"/>
    <cellStyle name="Currency 130 2 2 4" xfId="17926"/>
    <cellStyle name="Currency 130 2 2 4 2" xfId="36886"/>
    <cellStyle name="Currency 130 2 2 4 3" xfId="55350"/>
    <cellStyle name="Currency 130 2 2 5" xfId="24581"/>
    <cellStyle name="Currency 130 2 2 6" xfId="43045"/>
    <cellStyle name="Currency 130 2 3" xfId="7113"/>
    <cellStyle name="Currency 130 2 3 2" xfId="13306"/>
    <cellStyle name="Currency 130 2 3 2 2" xfId="32266"/>
    <cellStyle name="Currency 130 2 3 2 3" xfId="50730"/>
    <cellStyle name="Currency 130 2 3 3" xfId="19458"/>
    <cellStyle name="Currency 130 2 3 3 2" xfId="38418"/>
    <cellStyle name="Currency 130 2 3 3 3" xfId="56882"/>
    <cellStyle name="Currency 130 2 3 4" xfId="26113"/>
    <cellStyle name="Currency 130 2 3 5" xfId="44577"/>
    <cellStyle name="Currency 130 2 4" xfId="10240"/>
    <cellStyle name="Currency 130 2 4 2" xfId="29200"/>
    <cellStyle name="Currency 130 2 4 3" xfId="47664"/>
    <cellStyle name="Currency 130 2 5" xfId="16392"/>
    <cellStyle name="Currency 130 2 5 2" xfId="35352"/>
    <cellStyle name="Currency 130 2 5 3" xfId="53816"/>
    <cellStyle name="Currency 130 2 6" xfId="23047"/>
    <cellStyle name="Currency 130 2 7" xfId="41511"/>
    <cellStyle name="Currency 130 3" xfId="4780"/>
    <cellStyle name="Currency 130 3 2" xfId="7879"/>
    <cellStyle name="Currency 130 3 2 2" xfId="14071"/>
    <cellStyle name="Currency 130 3 2 2 2" xfId="33031"/>
    <cellStyle name="Currency 130 3 2 2 3" xfId="51495"/>
    <cellStyle name="Currency 130 3 2 3" xfId="20223"/>
    <cellStyle name="Currency 130 3 2 3 2" xfId="39183"/>
    <cellStyle name="Currency 130 3 2 3 3" xfId="57647"/>
    <cellStyle name="Currency 130 3 2 4" xfId="26878"/>
    <cellStyle name="Currency 130 3 2 5" xfId="45342"/>
    <cellStyle name="Currency 130 3 3" xfId="11005"/>
    <cellStyle name="Currency 130 3 3 2" xfId="29965"/>
    <cellStyle name="Currency 130 3 3 3" xfId="48429"/>
    <cellStyle name="Currency 130 3 4" xfId="17157"/>
    <cellStyle name="Currency 130 3 4 2" xfId="36117"/>
    <cellStyle name="Currency 130 3 4 3" xfId="54581"/>
    <cellStyle name="Currency 130 3 5" xfId="23812"/>
    <cellStyle name="Currency 130 3 6" xfId="42276"/>
    <cellStyle name="Currency 130 4" xfId="6344"/>
    <cellStyle name="Currency 130 4 2" xfId="12537"/>
    <cellStyle name="Currency 130 4 2 2" xfId="31497"/>
    <cellStyle name="Currency 130 4 2 3" xfId="49961"/>
    <cellStyle name="Currency 130 4 3" xfId="18689"/>
    <cellStyle name="Currency 130 4 3 2" xfId="37649"/>
    <cellStyle name="Currency 130 4 3 3" xfId="56113"/>
    <cellStyle name="Currency 130 4 4" xfId="25344"/>
    <cellStyle name="Currency 130 4 5" xfId="43808"/>
    <cellStyle name="Currency 130 5" xfId="9471"/>
    <cellStyle name="Currency 130 5 2" xfId="28431"/>
    <cellStyle name="Currency 130 5 3" xfId="46895"/>
    <cellStyle name="Currency 130 6" xfId="15623"/>
    <cellStyle name="Currency 130 6 2" xfId="34583"/>
    <cellStyle name="Currency 130 6 3" xfId="53047"/>
    <cellStyle name="Currency 130 7" xfId="22278"/>
    <cellStyle name="Currency 130 8" xfId="40739"/>
    <cellStyle name="Currency 131" xfId="2213"/>
    <cellStyle name="Currency 132" xfId="2214"/>
    <cellStyle name="Currency 133" xfId="2215"/>
    <cellStyle name="Currency 134" xfId="2216"/>
    <cellStyle name="Currency 135" xfId="2217"/>
    <cellStyle name="Currency 136" xfId="2218"/>
    <cellStyle name="Currency 137" xfId="2219"/>
    <cellStyle name="Currency 138" xfId="2220"/>
    <cellStyle name="Currency 139" xfId="2221"/>
    <cellStyle name="Currency 14" xfId="2222"/>
    <cellStyle name="Currency 14 2" xfId="2223"/>
    <cellStyle name="Currency 14 3" xfId="2224"/>
    <cellStyle name="Currency 140" xfId="2225"/>
    <cellStyle name="Currency 141" xfId="2226"/>
    <cellStyle name="Currency 142" xfId="2227"/>
    <cellStyle name="Currency 143" xfId="2228"/>
    <cellStyle name="Currency 144" xfId="2229"/>
    <cellStyle name="Currency 145" xfId="2230"/>
    <cellStyle name="Currency 146" xfId="2231"/>
    <cellStyle name="Currency 147" xfId="2232"/>
    <cellStyle name="Currency 148" xfId="2233"/>
    <cellStyle name="Currency 149" xfId="2234"/>
    <cellStyle name="Currency 15" xfId="2235"/>
    <cellStyle name="Currency 15 2" xfId="2236"/>
    <cellStyle name="Currency 15 3" xfId="2237"/>
    <cellStyle name="Currency 150" xfId="2238"/>
    <cellStyle name="Currency 151" xfId="2239"/>
    <cellStyle name="Currency 152" xfId="2240"/>
    <cellStyle name="Currency 153" xfId="2241"/>
    <cellStyle name="Currency 154" xfId="2242"/>
    <cellStyle name="Currency 155" xfId="2243"/>
    <cellStyle name="Currency 156" xfId="2244"/>
    <cellStyle name="Currency 157" xfId="2245"/>
    <cellStyle name="Currency 158" xfId="2246"/>
    <cellStyle name="Currency 159" xfId="2247"/>
    <cellStyle name="Currency 159 2" xfId="3951"/>
    <cellStyle name="Currency 159 2 2" xfId="5564"/>
    <cellStyle name="Currency 159 2 2 2" xfId="8649"/>
    <cellStyle name="Currency 159 2 2 2 2" xfId="14841"/>
    <cellStyle name="Currency 159 2 2 2 2 2" xfId="33801"/>
    <cellStyle name="Currency 159 2 2 2 2 3" xfId="52265"/>
    <cellStyle name="Currency 159 2 2 2 3" xfId="20993"/>
    <cellStyle name="Currency 159 2 2 2 3 2" xfId="39953"/>
    <cellStyle name="Currency 159 2 2 2 3 3" xfId="58417"/>
    <cellStyle name="Currency 159 2 2 2 4" xfId="27648"/>
    <cellStyle name="Currency 159 2 2 2 5" xfId="46112"/>
    <cellStyle name="Currency 159 2 2 3" xfId="11775"/>
    <cellStyle name="Currency 159 2 2 3 2" xfId="30735"/>
    <cellStyle name="Currency 159 2 2 3 3" xfId="49199"/>
    <cellStyle name="Currency 159 2 2 4" xfId="17927"/>
    <cellStyle name="Currency 159 2 2 4 2" xfId="36887"/>
    <cellStyle name="Currency 159 2 2 4 3" xfId="55351"/>
    <cellStyle name="Currency 159 2 2 5" xfId="24582"/>
    <cellStyle name="Currency 159 2 2 6" xfId="43046"/>
    <cellStyle name="Currency 159 2 3" xfId="7114"/>
    <cellStyle name="Currency 159 2 3 2" xfId="13307"/>
    <cellStyle name="Currency 159 2 3 2 2" xfId="32267"/>
    <cellStyle name="Currency 159 2 3 2 3" xfId="50731"/>
    <cellStyle name="Currency 159 2 3 3" xfId="19459"/>
    <cellStyle name="Currency 159 2 3 3 2" xfId="38419"/>
    <cellStyle name="Currency 159 2 3 3 3" xfId="56883"/>
    <cellStyle name="Currency 159 2 3 4" xfId="26114"/>
    <cellStyle name="Currency 159 2 3 5" xfId="44578"/>
    <cellStyle name="Currency 159 2 4" xfId="10241"/>
    <cellStyle name="Currency 159 2 4 2" xfId="29201"/>
    <cellStyle name="Currency 159 2 4 3" xfId="47665"/>
    <cellStyle name="Currency 159 2 5" xfId="16393"/>
    <cellStyle name="Currency 159 2 5 2" xfId="35353"/>
    <cellStyle name="Currency 159 2 5 3" xfId="53817"/>
    <cellStyle name="Currency 159 2 6" xfId="23048"/>
    <cellStyle name="Currency 159 2 7" xfId="41512"/>
    <cellStyle name="Currency 159 3" xfId="4781"/>
    <cellStyle name="Currency 159 3 2" xfId="7880"/>
    <cellStyle name="Currency 159 3 2 2" xfId="14072"/>
    <cellStyle name="Currency 159 3 2 2 2" xfId="33032"/>
    <cellStyle name="Currency 159 3 2 2 3" xfId="51496"/>
    <cellStyle name="Currency 159 3 2 3" xfId="20224"/>
    <cellStyle name="Currency 159 3 2 3 2" xfId="39184"/>
    <cellStyle name="Currency 159 3 2 3 3" xfId="57648"/>
    <cellStyle name="Currency 159 3 2 4" xfId="26879"/>
    <cellStyle name="Currency 159 3 2 5" xfId="45343"/>
    <cellStyle name="Currency 159 3 3" xfId="11006"/>
    <cellStyle name="Currency 159 3 3 2" xfId="29966"/>
    <cellStyle name="Currency 159 3 3 3" xfId="48430"/>
    <cellStyle name="Currency 159 3 4" xfId="17158"/>
    <cellStyle name="Currency 159 3 4 2" xfId="36118"/>
    <cellStyle name="Currency 159 3 4 3" xfId="54582"/>
    <cellStyle name="Currency 159 3 5" xfId="23813"/>
    <cellStyle name="Currency 159 3 6" xfId="42277"/>
    <cellStyle name="Currency 159 4" xfId="6345"/>
    <cellStyle name="Currency 159 4 2" xfId="12538"/>
    <cellStyle name="Currency 159 4 2 2" xfId="31498"/>
    <cellStyle name="Currency 159 4 2 3" xfId="49962"/>
    <cellStyle name="Currency 159 4 3" xfId="18690"/>
    <cellStyle name="Currency 159 4 3 2" xfId="37650"/>
    <cellStyle name="Currency 159 4 3 3" xfId="56114"/>
    <cellStyle name="Currency 159 4 4" xfId="25345"/>
    <cellStyle name="Currency 159 4 5" xfId="43809"/>
    <cellStyle name="Currency 159 5" xfId="9472"/>
    <cellStyle name="Currency 159 5 2" xfId="28432"/>
    <cellStyle name="Currency 159 5 3" xfId="46896"/>
    <cellStyle name="Currency 159 6" xfId="15624"/>
    <cellStyle name="Currency 159 6 2" xfId="34584"/>
    <cellStyle name="Currency 159 6 3" xfId="53048"/>
    <cellStyle name="Currency 159 7" xfId="22279"/>
    <cellStyle name="Currency 159 8" xfId="40740"/>
    <cellStyle name="Currency 16" xfId="2248"/>
    <cellStyle name="Currency 16 2" xfId="2249"/>
    <cellStyle name="Currency 16 3" xfId="2250"/>
    <cellStyle name="Currency 160" xfId="465"/>
    <cellStyle name="Currency 161" xfId="3709"/>
    <cellStyle name="Currency 162" xfId="3811"/>
    <cellStyle name="Currency 162 2" xfId="3816"/>
    <cellStyle name="Currency 162 3" xfId="5407"/>
    <cellStyle name="Currency 162 3 2" xfId="8492"/>
    <cellStyle name="Currency 162 3 2 2" xfId="14684"/>
    <cellStyle name="Currency 162 3 2 2 2" xfId="33644"/>
    <cellStyle name="Currency 162 3 2 2 3" xfId="52108"/>
    <cellStyle name="Currency 162 3 2 3" xfId="20836"/>
    <cellStyle name="Currency 162 3 2 3 2" xfId="39796"/>
    <cellStyle name="Currency 162 3 2 3 3" xfId="58260"/>
    <cellStyle name="Currency 162 3 2 4" xfId="27491"/>
    <cellStyle name="Currency 162 3 2 5" xfId="45955"/>
    <cellStyle name="Currency 162 3 3" xfId="11618"/>
    <cellStyle name="Currency 162 3 3 2" xfId="30578"/>
    <cellStyle name="Currency 162 3 3 3" xfId="49042"/>
    <cellStyle name="Currency 162 3 4" xfId="17770"/>
    <cellStyle name="Currency 162 3 4 2" xfId="36730"/>
    <cellStyle name="Currency 162 3 4 3" xfId="55194"/>
    <cellStyle name="Currency 162 3 5" xfId="24425"/>
    <cellStyle name="Currency 162 3 6" xfId="42889"/>
    <cellStyle name="Currency 162 4" xfId="6957"/>
    <cellStyle name="Currency 162 4 2" xfId="13150"/>
    <cellStyle name="Currency 162 4 2 2" xfId="32110"/>
    <cellStyle name="Currency 162 4 2 3" xfId="50574"/>
    <cellStyle name="Currency 162 4 3" xfId="19302"/>
    <cellStyle name="Currency 162 4 3 2" xfId="38262"/>
    <cellStyle name="Currency 162 4 3 3" xfId="56726"/>
    <cellStyle name="Currency 162 4 4" xfId="25957"/>
    <cellStyle name="Currency 162 4 5" xfId="44421"/>
    <cellStyle name="Currency 162 5" xfId="10084"/>
    <cellStyle name="Currency 162 5 2" xfId="29044"/>
    <cellStyle name="Currency 162 5 3" xfId="47508"/>
    <cellStyle name="Currency 162 6" xfId="16236"/>
    <cellStyle name="Currency 162 6 2" xfId="35196"/>
    <cellStyle name="Currency 162 6 3" xfId="53660"/>
    <cellStyle name="Currency 162 7" xfId="22891"/>
    <cellStyle name="Currency 162 8" xfId="41355"/>
    <cellStyle name="Currency 163" xfId="4550"/>
    <cellStyle name="Currency 164" xfId="4618"/>
    <cellStyle name="Currency 165" xfId="4558"/>
    <cellStyle name="Currency 166" xfId="4609"/>
    <cellStyle name="Currency 167" xfId="4569"/>
    <cellStyle name="Currency 168" xfId="4555"/>
    <cellStyle name="Currency 169" xfId="4611"/>
    <cellStyle name="Currency 17" xfId="2251"/>
    <cellStyle name="Currency 17 2" xfId="2252"/>
    <cellStyle name="Currency 17 3" xfId="2253"/>
    <cellStyle name="Currency 170" xfId="4567"/>
    <cellStyle name="Currency 171" xfId="4607"/>
    <cellStyle name="Currency 172" xfId="4598"/>
    <cellStyle name="Currency 173" xfId="4572"/>
    <cellStyle name="Currency 174" xfId="4594"/>
    <cellStyle name="Currency 175" xfId="4579"/>
    <cellStyle name="Currency 176" xfId="4575"/>
    <cellStyle name="Currency 177" xfId="4591"/>
    <cellStyle name="Currency 178" xfId="4578"/>
    <cellStyle name="Currency 179" xfId="3820"/>
    <cellStyle name="Currency 179 2" xfId="5409"/>
    <cellStyle name="Currency 179 2 2" xfId="8494"/>
    <cellStyle name="Currency 179 2 2 2" xfId="14686"/>
    <cellStyle name="Currency 179 2 2 2 2" xfId="33646"/>
    <cellStyle name="Currency 179 2 2 2 3" xfId="52110"/>
    <cellStyle name="Currency 179 2 2 3" xfId="20838"/>
    <cellStyle name="Currency 179 2 2 3 2" xfId="39798"/>
    <cellStyle name="Currency 179 2 2 3 3" xfId="58262"/>
    <cellStyle name="Currency 179 2 2 4" xfId="27493"/>
    <cellStyle name="Currency 179 2 2 5" xfId="45957"/>
    <cellStyle name="Currency 179 2 3" xfId="11620"/>
    <cellStyle name="Currency 179 2 3 2" xfId="30580"/>
    <cellStyle name="Currency 179 2 3 3" xfId="49044"/>
    <cellStyle name="Currency 179 2 4" xfId="17772"/>
    <cellStyle name="Currency 179 2 4 2" xfId="36732"/>
    <cellStyle name="Currency 179 2 4 3" xfId="55196"/>
    <cellStyle name="Currency 179 2 5" xfId="24427"/>
    <cellStyle name="Currency 179 2 6" xfId="42891"/>
    <cellStyle name="Currency 179 3" xfId="6959"/>
    <cellStyle name="Currency 179 3 2" xfId="13152"/>
    <cellStyle name="Currency 179 3 2 2" xfId="32112"/>
    <cellStyle name="Currency 179 3 2 3" xfId="50576"/>
    <cellStyle name="Currency 179 3 3" xfId="19304"/>
    <cellStyle name="Currency 179 3 3 2" xfId="38264"/>
    <cellStyle name="Currency 179 3 3 3" xfId="56728"/>
    <cellStyle name="Currency 179 3 4" xfId="25959"/>
    <cellStyle name="Currency 179 3 5" xfId="44423"/>
    <cellStyle name="Currency 179 4" xfId="10086"/>
    <cellStyle name="Currency 179 4 2" xfId="29046"/>
    <cellStyle name="Currency 179 4 3" xfId="47510"/>
    <cellStyle name="Currency 179 5" xfId="16238"/>
    <cellStyle name="Currency 179 5 2" xfId="35198"/>
    <cellStyle name="Currency 179 5 3" xfId="53662"/>
    <cellStyle name="Currency 179 6" xfId="22893"/>
    <cellStyle name="Currency 179 7" xfId="41357"/>
    <cellStyle name="Currency 18" xfId="2254"/>
    <cellStyle name="Currency 18 2" xfId="2255"/>
    <cellStyle name="Currency 18 3" xfId="2256"/>
    <cellStyle name="Currency 180" xfId="6188"/>
    <cellStyle name="Currency 181" xfId="9259"/>
    <cellStyle name="Currency 182" xfId="9263"/>
    <cellStyle name="Currency 183" xfId="9315"/>
    <cellStyle name="Currency 184" xfId="359"/>
    <cellStyle name="Currency 185" xfId="4385"/>
    <cellStyle name="Currency 186" xfId="21686"/>
    <cellStyle name="Currency 187" xfId="21880"/>
    <cellStyle name="Currency 188" xfId="21958"/>
    <cellStyle name="Currency 189" xfId="21850"/>
    <cellStyle name="Currency 19" xfId="2257"/>
    <cellStyle name="Currency 19 2" xfId="2258"/>
    <cellStyle name="Currency 19 3" xfId="2259"/>
    <cellStyle name="Currency 190" xfId="21770"/>
    <cellStyle name="Currency 191" xfId="21801"/>
    <cellStyle name="Currency 192" xfId="21898"/>
    <cellStyle name="Currency 193" xfId="21653"/>
    <cellStyle name="Currency 194" xfId="21940"/>
    <cellStyle name="Currency 195" xfId="21990"/>
    <cellStyle name="Currency 196" xfId="21870"/>
    <cellStyle name="Currency 197" xfId="21673"/>
    <cellStyle name="Currency 198" xfId="22124"/>
    <cellStyle name="Currency 199" xfId="40585"/>
    <cellStyle name="Currency 2" xfId="11"/>
    <cellStyle name="Currency 2 10" xfId="442"/>
    <cellStyle name="Currency 2 10 2" xfId="3731"/>
    <cellStyle name="Currency 2 10 3" xfId="2261"/>
    <cellStyle name="Currency 2 11" xfId="441"/>
    <cellStyle name="Currency 2 11 2" xfId="3732"/>
    <cellStyle name="Currency 2 11 3" xfId="2262"/>
    <cellStyle name="Currency 2 12" xfId="249"/>
    <cellStyle name="Currency 2 12 2" xfId="3733"/>
    <cellStyle name="Currency 2 12 3" xfId="2263"/>
    <cellStyle name="Currency 2 13" xfId="472"/>
    <cellStyle name="Currency 2 13 2" xfId="3734"/>
    <cellStyle name="Currency 2 13 3" xfId="2264"/>
    <cellStyle name="Currency 2 14" xfId="223"/>
    <cellStyle name="Currency 2 14 2" xfId="3735"/>
    <cellStyle name="Currency 2 14 3" xfId="2265"/>
    <cellStyle name="Currency 2 15" xfId="431"/>
    <cellStyle name="Currency 2 15 2" xfId="3736"/>
    <cellStyle name="Currency 2 15 3" xfId="2266"/>
    <cellStyle name="Currency 2 16" xfId="352"/>
    <cellStyle name="Currency 2 16 2" xfId="3737"/>
    <cellStyle name="Currency 2 16 3" xfId="2267"/>
    <cellStyle name="Currency 2 17" xfId="353"/>
    <cellStyle name="Currency 2 17 2" xfId="3738"/>
    <cellStyle name="Currency 2 17 3" xfId="2268"/>
    <cellStyle name="Currency 2 18" xfId="337"/>
    <cellStyle name="Currency 2 18 2" xfId="3739"/>
    <cellStyle name="Currency 2 18 3" xfId="2269"/>
    <cellStyle name="Currency 2 19" xfId="435"/>
    <cellStyle name="Currency 2 19 2" xfId="3740"/>
    <cellStyle name="Currency 2 19 3" xfId="2270"/>
    <cellStyle name="Currency 2 2" xfId="18"/>
    <cellStyle name="Currency 2 2 10" xfId="2272"/>
    <cellStyle name="Currency 2 2 10 2" xfId="3954"/>
    <cellStyle name="Currency 2 2 10 2 2" xfId="5567"/>
    <cellStyle name="Currency 2 2 10 2 2 2" xfId="8652"/>
    <cellStyle name="Currency 2 2 10 2 2 2 2" xfId="14844"/>
    <cellStyle name="Currency 2 2 10 2 2 2 2 2" xfId="33804"/>
    <cellStyle name="Currency 2 2 10 2 2 2 2 3" xfId="52268"/>
    <cellStyle name="Currency 2 2 10 2 2 2 3" xfId="20996"/>
    <cellStyle name="Currency 2 2 10 2 2 2 3 2" xfId="39956"/>
    <cellStyle name="Currency 2 2 10 2 2 2 3 3" xfId="58420"/>
    <cellStyle name="Currency 2 2 10 2 2 2 4" xfId="27651"/>
    <cellStyle name="Currency 2 2 10 2 2 2 5" xfId="46115"/>
    <cellStyle name="Currency 2 2 10 2 2 3" xfId="11778"/>
    <cellStyle name="Currency 2 2 10 2 2 3 2" xfId="30738"/>
    <cellStyle name="Currency 2 2 10 2 2 3 3" xfId="49202"/>
    <cellStyle name="Currency 2 2 10 2 2 4" xfId="17930"/>
    <cellStyle name="Currency 2 2 10 2 2 4 2" xfId="36890"/>
    <cellStyle name="Currency 2 2 10 2 2 4 3" xfId="55354"/>
    <cellStyle name="Currency 2 2 10 2 2 5" xfId="24585"/>
    <cellStyle name="Currency 2 2 10 2 2 6" xfId="43049"/>
    <cellStyle name="Currency 2 2 10 2 3" xfId="7117"/>
    <cellStyle name="Currency 2 2 10 2 3 2" xfId="13310"/>
    <cellStyle name="Currency 2 2 10 2 3 2 2" xfId="32270"/>
    <cellStyle name="Currency 2 2 10 2 3 2 3" xfId="50734"/>
    <cellStyle name="Currency 2 2 10 2 3 3" xfId="19462"/>
    <cellStyle name="Currency 2 2 10 2 3 3 2" xfId="38422"/>
    <cellStyle name="Currency 2 2 10 2 3 3 3" xfId="56886"/>
    <cellStyle name="Currency 2 2 10 2 3 4" xfId="26117"/>
    <cellStyle name="Currency 2 2 10 2 3 5" xfId="44581"/>
    <cellStyle name="Currency 2 2 10 2 4" xfId="10244"/>
    <cellStyle name="Currency 2 2 10 2 4 2" xfId="29204"/>
    <cellStyle name="Currency 2 2 10 2 4 3" xfId="47668"/>
    <cellStyle name="Currency 2 2 10 2 5" xfId="16396"/>
    <cellStyle name="Currency 2 2 10 2 5 2" xfId="35356"/>
    <cellStyle name="Currency 2 2 10 2 5 3" xfId="53820"/>
    <cellStyle name="Currency 2 2 10 2 6" xfId="23051"/>
    <cellStyle name="Currency 2 2 10 2 7" xfId="41515"/>
    <cellStyle name="Currency 2 2 10 3" xfId="4784"/>
    <cellStyle name="Currency 2 2 10 3 2" xfId="7883"/>
    <cellStyle name="Currency 2 2 10 3 2 2" xfId="14075"/>
    <cellStyle name="Currency 2 2 10 3 2 2 2" xfId="33035"/>
    <cellStyle name="Currency 2 2 10 3 2 2 3" xfId="51499"/>
    <cellStyle name="Currency 2 2 10 3 2 3" xfId="20227"/>
    <cellStyle name="Currency 2 2 10 3 2 3 2" xfId="39187"/>
    <cellStyle name="Currency 2 2 10 3 2 3 3" xfId="57651"/>
    <cellStyle name="Currency 2 2 10 3 2 4" xfId="26882"/>
    <cellStyle name="Currency 2 2 10 3 2 5" xfId="45346"/>
    <cellStyle name="Currency 2 2 10 3 3" xfId="11009"/>
    <cellStyle name="Currency 2 2 10 3 3 2" xfId="29969"/>
    <cellStyle name="Currency 2 2 10 3 3 3" xfId="48433"/>
    <cellStyle name="Currency 2 2 10 3 4" xfId="17161"/>
    <cellStyle name="Currency 2 2 10 3 4 2" xfId="36121"/>
    <cellStyle name="Currency 2 2 10 3 4 3" xfId="54585"/>
    <cellStyle name="Currency 2 2 10 3 5" xfId="23816"/>
    <cellStyle name="Currency 2 2 10 3 6" xfId="42280"/>
    <cellStyle name="Currency 2 2 10 4" xfId="6348"/>
    <cellStyle name="Currency 2 2 10 4 2" xfId="12541"/>
    <cellStyle name="Currency 2 2 10 4 2 2" xfId="31501"/>
    <cellStyle name="Currency 2 2 10 4 2 3" xfId="49965"/>
    <cellStyle name="Currency 2 2 10 4 3" xfId="18693"/>
    <cellStyle name="Currency 2 2 10 4 3 2" xfId="37653"/>
    <cellStyle name="Currency 2 2 10 4 3 3" xfId="56117"/>
    <cellStyle name="Currency 2 2 10 4 4" xfId="25348"/>
    <cellStyle name="Currency 2 2 10 4 5" xfId="43812"/>
    <cellStyle name="Currency 2 2 10 5" xfId="9475"/>
    <cellStyle name="Currency 2 2 10 5 2" xfId="28435"/>
    <cellStyle name="Currency 2 2 10 5 3" xfId="46899"/>
    <cellStyle name="Currency 2 2 10 6" xfId="15627"/>
    <cellStyle name="Currency 2 2 10 6 2" xfId="34587"/>
    <cellStyle name="Currency 2 2 10 6 3" xfId="53051"/>
    <cellStyle name="Currency 2 2 10 7" xfId="22282"/>
    <cellStyle name="Currency 2 2 10 8" xfId="40743"/>
    <cellStyle name="Currency 2 2 11" xfId="2273"/>
    <cellStyle name="Currency 2 2 11 2" xfId="3955"/>
    <cellStyle name="Currency 2 2 11 2 2" xfId="5568"/>
    <cellStyle name="Currency 2 2 11 2 2 2" xfId="8653"/>
    <cellStyle name="Currency 2 2 11 2 2 2 2" xfId="14845"/>
    <cellStyle name="Currency 2 2 11 2 2 2 2 2" xfId="33805"/>
    <cellStyle name="Currency 2 2 11 2 2 2 2 3" xfId="52269"/>
    <cellStyle name="Currency 2 2 11 2 2 2 3" xfId="20997"/>
    <cellStyle name="Currency 2 2 11 2 2 2 3 2" xfId="39957"/>
    <cellStyle name="Currency 2 2 11 2 2 2 3 3" xfId="58421"/>
    <cellStyle name="Currency 2 2 11 2 2 2 4" xfId="27652"/>
    <cellStyle name="Currency 2 2 11 2 2 2 5" xfId="46116"/>
    <cellStyle name="Currency 2 2 11 2 2 3" xfId="11779"/>
    <cellStyle name="Currency 2 2 11 2 2 3 2" xfId="30739"/>
    <cellStyle name="Currency 2 2 11 2 2 3 3" xfId="49203"/>
    <cellStyle name="Currency 2 2 11 2 2 4" xfId="17931"/>
    <cellStyle name="Currency 2 2 11 2 2 4 2" xfId="36891"/>
    <cellStyle name="Currency 2 2 11 2 2 4 3" xfId="55355"/>
    <cellStyle name="Currency 2 2 11 2 2 5" xfId="24586"/>
    <cellStyle name="Currency 2 2 11 2 2 6" xfId="43050"/>
    <cellStyle name="Currency 2 2 11 2 3" xfId="7118"/>
    <cellStyle name="Currency 2 2 11 2 3 2" xfId="13311"/>
    <cellStyle name="Currency 2 2 11 2 3 2 2" xfId="32271"/>
    <cellStyle name="Currency 2 2 11 2 3 2 3" xfId="50735"/>
    <cellStyle name="Currency 2 2 11 2 3 3" xfId="19463"/>
    <cellStyle name="Currency 2 2 11 2 3 3 2" xfId="38423"/>
    <cellStyle name="Currency 2 2 11 2 3 3 3" xfId="56887"/>
    <cellStyle name="Currency 2 2 11 2 3 4" xfId="26118"/>
    <cellStyle name="Currency 2 2 11 2 3 5" xfId="44582"/>
    <cellStyle name="Currency 2 2 11 2 4" xfId="10245"/>
    <cellStyle name="Currency 2 2 11 2 4 2" xfId="29205"/>
    <cellStyle name="Currency 2 2 11 2 4 3" xfId="47669"/>
    <cellStyle name="Currency 2 2 11 2 5" xfId="16397"/>
    <cellStyle name="Currency 2 2 11 2 5 2" xfId="35357"/>
    <cellStyle name="Currency 2 2 11 2 5 3" xfId="53821"/>
    <cellStyle name="Currency 2 2 11 2 6" xfId="23052"/>
    <cellStyle name="Currency 2 2 11 2 7" xfId="41516"/>
    <cellStyle name="Currency 2 2 11 3" xfId="4785"/>
    <cellStyle name="Currency 2 2 11 3 2" xfId="7884"/>
    <cellStyle name="Currency 2 2 11 3 2 2" xfId="14076"/>
    <cellStyle name="Currency 2 2 11 3 2 2 2" xfId="33036"/>
    <cellStyle name="Currency 2 2 11 3 2 2 3" xfId="51500"/>
    <cellStyle name="Currency 2 2 11 3 2 3" xfId="20228"/>
    <cellStyle name="Currency 2 2 11 3 2 3 2" xfId="39188"/>
    <cellStyle name="Currency 2 2 11 3 2 3 3" xfId="57652"/>
    <cellStyle name="Currency 2 2 11 3 2 4" xfId="26883"/>
    <cellStyle name="Currency 2 2 11 3 2 5" xfId="45347"/>
    <cellStyle name="Currency 2 2 11 3 3" xfId="11010"/>
    <cellStyle name="Currency 2 2 11 3 3 2" xfId="29970"/>
    <cellStyle name="Currency 2 2 11 3 3 3" xfId="48434"/>
    <cellStyle name="Currency 2 2 11 3 4" xfId="17162"/>
    <cellStyle name="Currency 2 2 11 3 4 2" xfId="36122"/>
    <cellStyle name="Currency 2 2 11 3 4 3" xfId="54586"/>
    <cellStyle name="Currency 2 2 11 3 5" xfId="23817"/>
    <cellStyle name="Currency 2 2 11 3 6" xfId="42281"/>
    <cellStyle name="Currency 2 2 11 4" xfId="6349"/>
    <cellStyle name="Currency 2 2 11 4 2" xfId="12542"/>
    <cellStyle name="Currency 2 2 11 4 2 2" xfId="31502"/>
    <cellStyle name="Currency 2 2 11 4 2 3" xfId="49966"/>
    <cellStyle name="Currency 2 2 11 4 3" xfId="18694"/>
    <cellStyle name="Currency 2 2 11 4 3 2" xfId="37654"/>
    <cellStyle name="Currency 2 2 11 4 3 3" xfId="56118"/>
    <cellStyle name="Currency 2 2 11 4 4" xfId="25349"/>
    <cellStyle name="Currency 2 2 11 4 5" xfId="43813"/>
    <cellStyle name="Currency 2 2 11 5" xfId="9476"/>
    <cellStyle name="Currency 2 2 11 5 2" xfId="28436"/>
    <cellStyle name="Currency 2 2 11 5 3" xfId="46900"/>
    <cellStyle name="Currency 2 2 11 6" xfId="15628"/>
    <cellStyle name="Currency 2 2 11 6 2" xfId="34588"/>
    <cellStyle name="Currency 2 2 11 6 3" xfId="53052"/>
    <cellStyle name="Currency 2 2 11 7" xfId="22283"/>
    <cellStyle name="Currency 2 2 11 8" xfId="40744"/>
    <cellStyle name="Currency 2 2 12" xfId="2274"/>
    <cellStyle name="Currency 2 2 12 2" xfId="3956"/>
    <cellStyle name="Currency 2 2 12 2 2" xfId="5569"/>
    <cellStyle name="Currency 2 2 12 2 2 2" xfId="8654"/>
    <cellStyle name="Currency 2 2 12 2 2 2 2" xfId="14846"/>
    <cellStyle name="Currency 2 2 12 2 2 2 2 2" xfId="33806"/>
    <cellStyle name="Currency 2 2 12 2 2 2 2 3" xfId="52270"/>
    <cellStyle name="Currency 2 2 12 2 2 2 3" xfId="20998"/>
    <cellStyle name="Currency 2 2 12 2 2 2 3 2" xfId="39958"/>
    <cellStyle name="Currency 2 2 12 2 2 2 3 3" xfId="58422"/>
    <cellStyle name="Currency 2 2 12 2 2 2 4" xfId="27653"/>
    <cellStyle name="Currency 2 2 12 2 2 2 5" xfId="46117"/>
    <cellStyle name="Currency 2 2 12 2 2 3" xfId="11780"/>
    <cellStyle name="Currency 2 2 12 2 2 3 2" xfId="30740"/>
    <cellStyle name="Currency 2 2 12 2 2 3 3" xfId="49204"/>
    <cellStyle name="Currency 2 2 12 2 2 4" xfId="17932"/>
    <cellStyle name="Currency 2 2 12 2 2 4 2" xfId="36892"/>
    <cellStyle name="Currency 2 2 12 2 2 4 3" xfId="55356"/>
    <cellStyle name="Currency 2 2 12 2 2 5" xfId="24587"/>
    <cellStyle name="Currency 2 2 12 2 2 6" xfId="43051"/>
    <cellStyle name="Currency 2 2 12 2 3" xfId="7119"/>
    <cellStyle name="Currency 2 2 12 2 3 2" xfId="13312"/>
    <cellStyle name="Currency 2 2 12 2 3 2 2" xfId="32272"/>
    <cellStyle name="Currency 2 2 12 2 3 2 3" xfId="50736"/>
    <cellStyle name="Currency 2 2 12 2 3 3" xfId="19464"/>
    <cellStyle name="Currency 2 2 12 2 3 3 2" xfId="38424"/>
    <cellStyle name="Currency 2 2 12 2 3 3 3" xfId="56888"/>
    <cellStyle name="Currency 2 2 12 2 3 4" xfId="26119"/>
    <cellStyle name="Currency 2 2 12 2 3 5" xfId="44583"/>
    <cellStyle name="Currency 2 2 12 2 4" xfId="10246"/>
    <cellStyle name="Currency 2 2 12 2 4 2" xfId="29206"/>
    <cellStyle name="Currency 2 2 12 2 4 3" xfId="47670"/>
    <cellStyle name="Currency 2 2 12 2 5" xfId="16398"/>
    <cellStyle name="Currency 2 2 12 2 5 2" xfId="35358"/>
    <cellStyle name="Currency 2 2 12 2 5 3" xfId="53822"/>
    <cellStyle name="Currency 2 2 12 2 6" xfId="23053"/>
    <cellStyle name="Currency 2 2 12 2 7" xfId="41517"/>
    <cellStyle name="Currency 2 2 12 3" xfId="4786"/>
    <cellStyle name="Currency 2 2 12 3 2" xfId="7885"/>
    <cellStyle name="Currency 2 2 12 3 2 2" xfId="14077"/>
    <cellStyle name="Currency 2 2 12 3 2 2 2" xfId="33037"/>
    <cellStyle name="Currency 2 2 12 3 2 2 3" xfId="51501"/>
    <cellStyle name="Currency 2 2 12 3 2 3" xfId="20229"/>
    <cellStyle name="Currency 2 2 12 3 2 3 2" xfId="39189"/>
    <cellStyle name="Currency 2 2 12 3 2 3 3" xfId="57653"/>
    <cellStyle name="Currency 2 2 12 3 2 4" xfId="26884"/>
    <cellStyle name="Currency 2 2 12 3 2 5" xfId="45348"/>
    <cellStyle name="Currency 2 2 12 3 3" xfId="11011"/>
    <cellStyle name="Currency 2 2 12 3 3 2" xfId="29971"/>
    <cellStyle name="Currency 2 2 12 3 3 3" xfId="48435"/>
    <cellStyle name="Currency 2 2 12 3 4" xfId="17163"/>
    <cellStyle name="Currency 2 2 12 3 4 2" xfId="36123"/>
    <cellStyle name="Currency 2 2 12 3 4 3" xfId="54587"/>
    <cellStyle name="Currency 2 2 12 3 5" xfId="23818"/>
    <cellStyle name="Currency 2 2 12 3 6" xfId="42282"/>
    <cellStyle name="Currency 2 2 12 4" xfId="6350"/>
    <cellStyle name="Currency 2 2 12 4 2" xfId="12543"/>
    <cellStyle name="Currency 2 2 12 4 2 2" xfId="31503"/>
    <cellStyle name="Currency 2 2 12 4 2 3" xfId="49967"/>
    <cellStyle name="Currency 2 2 12 4 3" xfId="18695"/>
    <cellStyle name="Currency 2 2 12 4 3 2" xfId="37655"/>
    <cellStyle name="Currency 2 2 12 4 3 3" xfId="56119"/>
    <cellStyle name="Currency 2 2 12 4 4" xfId="25350"/>
    <cellStyle name="Currency 2 2 12 4 5" xfId="43814"/>
    <cellStyle name="Currency 2 2 12 5" xfId="9477"/>
    <cellStyle name="Currency 2 2 12 5 2" xfId="28437"/>
    <cellStyle name="Currency 2 2 12 5 3" xfId="46901"/>
    <cellStyle name="Currency 2 2 12 6" xfId="15629"/>
    <cellStyle name="Currency 2 2 12 6 2" xfId="34589"/>
    <cellStyle name="Currency 2 2 12 6 3" xfId="53053"/>
    <cellStyle name="Currency 2 2 12 7" xfId="22284"/>
    <cellStyle name="Currency 2 2 12 8" xfId="40745"/>
    <cellStyle name="Currency 2 2 13" xfId="2275"/>
    <cellStyle name="Currency 2 2 13 2" xfId="3957"/>
    <cellStyle name="Currency 2 2 13 2 2" xfId="5570"/>
    <cellStyle name="Currency 2 2 13 2 2 2" xfId="8655"/>
    <cellStyle name="Currency 2 2 13 2 2 2 2" xfId="14847"/>
    <cellStyle name="Currency 2 2 13 2 2 2 2 2" xfId="33807"/>
    <cellStyle name="Currency 2 2 13 2 2 2 2 3" xfId="52271"/>
    <cellStyle name="Currency 2 2 13 2 2 2 3" xfId="20999"/>
    <cellStyle name="Currency 2 2 13 2 2 2 3 2" xfId="39959"/>
    <cellStyle name="Currency 2 2 13 2 2 2 3 3" xfId="58423"/>
    <cellStyle name="Currency 2 2 13 2 2 2 4" xfId="27654"/>
    <cellStyle name="Currency 2 2 13 2 2 2 5" xfId="46118"/>
    <cellStyle name="Currency 2 2 13 2 2 3" xfId="11781"/>
    <cellStyle name="Currency 2 2 13 2 2 3 2" xfId="30741"/>
    <cellStyle name="Currency 2 2 13 2 2 3 3" xfId="49205"/>
    <cellStyle name="Currency 2 2 13 2 2 4" xfId="17933"/>
    <cellStyle name="Currency 2 2 13 2 2 4 2" xfId="36893"/>
    <cellStyle name="Currency 2 2 13 2 2 4 3" xfId="55357"/>
    <cellStyle name="Currency 2 2 13 2 2 5" xfId="24588"/>
    <cellStyle name="Currency 2 2 13 2 2 6" xfId="43052"/>
    <cellStyle name="Currency 2 2 13 2 3" xfId="7120"/>
    <cellStyle name="Currency 2 2 13 2 3 2" xfId="13313"/>
    <cellStyle name="Currency 2 2 13 2 3 2 2" xfId="32273"/>
    <cellStyle name="Currency 2 2 13 2 3 2 3" xfId="50737"/>
    <cellStyle name="Currency 2 2 13 2 3 3" xfId="19465"/>
    <cellStyle name="Currency 2 2 13 2 3 3 2" xfId="38425"/>
    <cellStyle name="Currency 2 2 13 2 3 3 3" xfId="56889"/>
    <cellStyle name="Currency 2 2 13 2 3 4" xfId="26120"/>
    <cellStyle name="Currency 2 2 13 2 3 5" xfId="44584"/>
    <cellStyle name="Currency 2 2 13 2 4" xfId="10247"/>
    <cellStyle name="Currency 2 2 13 2 4 2" xfId="29207"/>
    <cellStyle name="Currency 2 2 13 2 4 3" xfId="47671"/>
    <cellStyle name="Currency 2 2 13 2 5" xfId="16399"/>
    <cellStyle name="Currency 2 2 13 2 5 2" xfId="35359"/>
    <cellStyle name="Currency 2 2 13 2 5 3" xfId="53823"/>
    <cellStyle name="Currency 2 2 13 2 6" xfId="23054"/>
    <cellStyle name="Currency 2 2 13 2 7" xfId="41518"/>
    <cellStyle name="Currency 2 2 13 3" xfId="4787"/>
    <cellStyle name="Currency 2 2 13 3 2" xfId="7886"/>
    <cellStyle name="Currency 2 2 13 3 2 2" xfId="14078"/>
    <cellStyle name="Currency 2 2 13 3 2 2 2" xfId="33038"/>
    <cellStyle name="Currency 2 2 13 3 2 2 3" xfId="51502"/>
    <cellStyle name="Currency 2 2 13 3 2 3" xfId="20230"/>
    <cellStyle name="Currency 2 2 13 3 2 3 2" xfId="39190"/>
    <cellStyle name="Currency 2 2 13 3 2 3 3" xfId="57654"/>
    <cellStyle name="Currency 2 2 13 3 2 4" xfId="26885"/>
    <cellStyle name="Currency 2 2 13 3 2 5" xfId="45349"/>
    <cellStyle name="Currency 2 2 13 3 3" xfId="11012"/>
    <cellStyle name="Currency 2 2 13 3 3 2" xfId="29972"/>
    <cellStyle name="Currency 2 2 13 3 3 3" xfId="48436"/>
    <cellStyle name="Currency 2 2 13 3 4" xfId="17164"/>
    <cellStyle name="Currency 2 2 13 3 4 2" xfId="36124"/>
    <cellStyle name="Currency 2 2 13 3 4 3" xfId="54588"/>
    <cellStyle name="Currency 2 2 13 3 5" xfId="23819"/>
    <cellStyle name="Currency 2 2 13 3 6" xfId="42283"/>
    <cellStyle name="Currency 2 2 13 4" xfId="6351"/>
    <cellStyle name="Currency 2 2 13 4 2" xfId="12544"/>
    <cellStyle name="Currency 2 2 13 4 2 2" xfId="31504"/>
    <cellStyle name="Currency 2 2 13 4 2 3" xfId="49968"/>
    <cellStyle name="Currency 2 2 13 4 3" xfId="18696"/>
    <cellStyle name="Currency 2 2 13 4 3 2" xfId="37656"/>
    <cellStyle name="Currency 2 2 13 4 3 3" xfId="56120"/>
    <cellStyle name="Currency 2 2 13 4 4" xfId="25351"/>
    <cellStyle name="Currency 2 2 13 4 5" xfId="43815"/>
    <cellStyle name="Currency 2 2 13 5" xfId="9478"/>
    <cellStyle name="Currency 2 2 13 5 2" xfId="28438"/>
    <cellStyle name="Currency 2 2 13 5 3" xfId="46902"/>
    <cellStyle name="Currency 2 2 13 6" xfId="15630"/>
    <cellStyle name="Currency 2 2 13 6 2" xfId="34590"/>
    <cellStyle name="Currency 2 2 13 6 3" xfId="53054"/>
    <cellStyle name="Currency 2 2 13 7" xfId="22285"/>
    <cellStyle name="Currency 2 2 13 8" xfId="40746"/>
    <cellStyle name="Currency 2 2 14" xfId="2276"/>
    <cellStyle name="Currency 2 2 14 2" xfId="3958"/>
    <cellStyle name="Currency 2 2 14 2 2" xfId="5571"/>
    <cellStyle name="Currency 2 2 14 2 2 2" xfId="8656"/>
    <cellStyle name="Currency 2 2 14 2 2 2 2" xfId="14848"/>
    <cellStyle name="Currency 2 2 14 2 2 2 2 2" xfId="33808"/>
    <cellStyle name="Currency 2 2 14 2 2 2 2 3" xfId="52272"/>
    <cellStyle name="Currency 2 2 14 2 2 2 3" xfId="21000"/>
    <cellStyle name="Currency 2 2 14 2 2 2 3 2" xfId="39960"/>
    <cellStyle name="Currency 2 2 14 2 2 2 3 3" xfId="58424"/>
    <cellStyle name="Currency 2 2 14 2 2 2 4" xfId="27655"/>
    <cellStyle name="Currency 2 2 14 2 2 2 5" xfId="46119"/>
    <cellStyle name="Currency 2 2 14 2 2 3" xfId="11782"/>
    <cellStyle name="Currency 2 2 14 2 2 3 2" xfId="30742"/>
    <cellStyle name="Currency 2 2 14 2 2 3 3" xfId="49206"/>
    <cellStyle name="Currency 2 2 14 2 2 4" xfId="17934"/>
    <cellStyle name="Currency 2 2 14 2 2 4 2" xfId="36894"/>
    <cellStyle name="Currency 2 2 14 2 2 4 3" xfId="55358"/>
    <cellStyle name="Currency 2 2 14 2 2 5" xfId="24589"/>
    <cellStyle name="Currency 2 2 14 2 2 6" xfId="43053"/>
    <cellStyle name="Currency 2 2 14 2 3" xfId="7121"/>
    <cellStyle name="Currency 2 2 14 2 3 2" xfId="13314"/>
    <cellStyle name="Currency 2 2 14 2 3 2 2" xfId="32274"/>
    <cellStyle name="Currency 2 2 14 2 3 2 3" xfId="50738"/>
    <cellStyle name="Currency 2 2 14 2 3 3" xfId="19466"/>
    <cellStyle name="Currency 2 2 14 2 3 3 2" xfId="38426"/>
    <cellStyle name="Currency 2 2 14 2 3 3 3" xfId="56890"/>
    <cellStyle name="Currency 2 2 14 2 3 4" xfId="26121"/>
    <cellStyle name="Currency 2 2 14 2 3 5" xfId="44585"/>
    <cellStyle name="Currency 2 2 14 2 4" xfId="10248"/>
    <cellStyle name="Currency 2 2 14 2 4 2" xfId="29208"/>
    <cellStyle name="Currency 2 2 14 2 4 3" xfId="47672"/>
    <cellStyle name="Currency 2 2 14 2 5" xfId="16400"/>
    <cellStyle name="Currency 2 2 14 2 5 2" xfId="35360"/>
    <cellStyle name="Currency 2 2 14 2 5 3" xfId="53824"/>
    <cellStyle name="Currency 2 2 14 2 6" xfId="23055"/>
    <cellStyle name="Currency 2 2 14 2 7" xfId="41519"/>
    <cellStyle name="Currency 2 2 14 3" xfId="4788"/>
    <cellStyle name="Currency 2 2 14 3 2" xfId="7887"/>
    <cellStyle name="Currency 2 2 14 3 2 2" xfId="14079"/>
    <cellStyle name="Currency 2 2 14 3 2 2 2" xfId="33039"/>
    <cellStyle name="Currency 2 2 14 3 2 2 3" xfId="51503"/>
    <cellStyle name="Currency 2 2 14 3 2 3" xfId="20231"/>
    <cellStyle name="Currency 2 2 14 3 2 3 2" xfId="39191"/>
    <cellStyle name="Currency 2 2 14 3 2 3 3" xfId="57655"/>
    <cellStyle name="Currency 2 2 14 3 2 4" xfId="26886"/>
    <cellStyle name="Currency 2 2 14 3 2 5" xfId="45350"/>
    <cellStyle name="Currency 2 2 14 3 3" xfId="11013"/>
    <cellStyle name="Currency 2 2 14 3 3 2" xfId="29973"/>
    <cellStyle name="Currency 2 2 14 3 3 3" xfId="48437"/>
    <cellStyle name="Currency 2 2 14 3 4" xfId="17165"/>
    <cellStyle name="Currency 2 2 14 3 4 2" xfId="36125"/>
    <cellStyle name="Currency 2 2 14 3 4 3" xfId="54589"/>
    <cellStyle name="Currency 2 2 14 3 5" xfId="23820"/>
    <cellStyle name="Currency 2 2 14 3 6" xfId="42284"/>
    <cellStyle name="Currency 2 2 14 4" xfId="6352"/>
    <cellStyle name="Currency 2 2 14 4 2" xfId="12545"/>
    <cellStyle name="Currency 2 2 14 4 2 2" xfId="31505"/>
    <cellStyle name="Currency 2 2 14 4 2 3" xfId="49969"/>
    <cellStyle name="Currency 2 2 14 4 3" xfId="18697"/>
    <cellStyle name="Currency 2 2 14 4 3 2" xfId="37657"/>
    <cellStyle name="Currency 2 2 14 4 3 3" xfId="56121"/>
    <cellStyle name="Currency 2 2 14 4 4" xfId="25352"/>
    <cellStyle name="Currency 2 2 14 4 5" xfId="43816"/>
    <cellStyle name="Currency 2 2 14 5" xfId="9479"/>
    <cellStyle name="Currency 2 2 14 5 2" xfId="28439"/>
    <cellStyle name="Currency 2 2 14 5 3" xfId="46903"/>
    <cellStyle name="Currency 2 2 14 6" xfId="15631"/>
    <cellStyle name="Currency 2 2 14 6 2" xfId="34591"/>
    <cellStyle name="Currency 2 2 14 6 3" xfId="53055"/>
    <cellStyle name="Currency 2 2 14 7" xfId="22286"/>
    <cellStyle name="Currency 2 2 14 8" xfId="40747"/>
    <cellStyle name="Currency 2 2 15" xfId="2277"/>
    <cellStyle name="Currency 2 2 15 2" xfId="3959"/>
    <cellStyle name="Currency 2 2 15 2 2" xfId="5572"/>
    <cellStyle name="Currency 2 2 15 2 2 2" xfId="8657"/>
    <cellStyle name="Currency 2 2 15 2 2 2 2" xfId="14849"/>
    <cellStyle name="Currency 2 2 15 2 2 2 2 2" xfId="33809"/>
    <cellStyle name="Currency 2 2 15 2 2 2 2 3" xfId="52273"/>
    <cellStyle name="Currency 2 2 15 2 2 2 3" xfId="21001"/>
    <cellStyle name="Currency 2 2 15 2 2 2 3 2" xfId="39961"/>
    <cellStyle name="Currency 2 2 15 2 2 2 3 3" xfId="58425"/>
    <cellStyle name="Currency 2 2 15 2 2 2 4" xfId="27656"/>
    <cellStyle name="Currency 2 2 15 2 2 2 5" xfId="46120"/>
    <cellStyle name="Currency 2 2 15 2 2 3" xfId="11783"/>
    <cellStyle name="Currency 2 2 15 2 2 3 2" xfId="30743"/>
    <cellStyle name="Currency 2 2 15 2 2 3 3" xfId="49207"/>
    <cellStyle name="Currency 2 2 15 2 2 4" xfId="17935"/>
    <cellStyle name="Currency 2 2 15 2 2 4 2" xfId="36895"/>
    <cellStyle name="Currency 2 2 15 2 2 4 3" xfId="55359"/>
    <cellStyle name="Currency 2 2 15 2 2 5" xfId="24590"/>
    <cellStyle name="Currency 2 2 15 2 2 6" xfId="43054"/>
    <cellStyle name="Currency 2 2 15 2 3" xfId="7122"/>
    <cellStyle name="Currency 2 2 15 2 3 2" xfId="13315"/>
    <cellStyle name="Currency 2 2 15 2 3 2 2" xfId="32275"/>
    <cellStyle name="Currency 2 2 15 2 3 2 3" xfId="50739"/>
    <cellStyle name="Currency 2 2 15 2 3 3" xfId="19467"/>
    <cellStyle name="Currency 2 2 15 2 3 3 2" xfId="38427"/>
    <cellStyle name="Currency 2 2 15 2 3 3 3" xfId="56891"/>
    <cellStyle name="Currency 2 2 15 2 3 4" xfId="26122"/>
    <cellStyle name="Currency 2 2 15 2 3 5" xfId="44586"/>
    <cellStyle name="Currency 2 2 15 2 4" xfId="10249"/>
    <cellStyle name="Currency 2 2 15 2 4 2" xfId="29209"/>
    <cellStyle name="Currency 2 2 15 2 4 3" xfId="47673"/>
    <cellStyle name="Currency 2 2 15 2 5" xfId="16401"/>
    <cellStyle name="Currency 2 2 15 2 5 2" xfId="35361"/>
    <cellStyle name="Currency 2 2 15 2 5 3" xfId="53825"/>
    <cellStyle name="Currency 2 2 15 2 6" xfId="23056"/>
    <cellStyle name="Currency 2 2 15 2 7" xfId="41520"/>
    <cellStyle name="Currency 2 2 15 3" xfId="4789"/>
    <cellStyle name="Currency 2 2 15 3 2" xfId="7888"/>
    <cellStyle name="Currency 2 2 15 3 2 2" xfId="14080"/>
    <cellStyle name="Currency 2 2 15 3 2 2 2" xfId="33040"/>
    <cellStyle name="Currency 2 2 15 3 2 2 3" xfId="51504"/>
    <cellStyle name="Currency 2 2 15 3 2 3" xfId="20232"/>
    <cellStyle name="Currency 2 2 15 3 2 3 2" xfId="39192"/>
    <cellStyle name="Currency 2 2 15 3 2 3 3" xfId="57656"/>
    <cellStyle name="Currency 2 2 15 3 2 4" xfId="26887"/>
    <cellStyle name="Currency 2 2 15 3 2 5" xfId="45351"/>
    <cellStyle name="Currency 2 2 15 3 3" xfId="11014"/>
    <cellStyle name="Currency 2 2 15 3 3 2" xfId="29974"/>
    <cellStyle name="Currency 2 2 15 3 3 3" xfId="48438"/>
    <cellStyle name="Currency 2 2 15 3 4" xfId="17166"/>
    <cellStyle name="Currency 2 2 15 3 4 2" xfId="36126"/>
    <cellStyle name="Currency 2 2 15 3 4 3" xfId="54590"/>
    <cellStyle name="Currency 2 2 15 3 5" xfId="23821"/>
    <cellStyle name="Currency 2 2 15 3 6" xfId="42285"/>
    <cellStyle name="Currency 2 2 15 4" xfId="6353"/>
    <cellStyle name="Currency 2 2 15 4 2" xfId="12546"/>
    <cellStyle name="Currency 2 2 15 4 2 2" xfId="31506"/>
    <cellStyle name="Currency 2 2 15 4 2 3" xfId="49970"/>
    <cellStyle name="Currency 2 2 15 4 3" xfId="18698"/>
    <cellStyle name="Currency 2 2 15 4 3 2" xfId="37658"/>
    <cellStyle name="Currency 2 2 15 4 3 3" xfId="56122"/>
    <cellStyle name="Currency 2 2 15 4 4" xfId="25353"/>
    <cellStyle name="Currency 2 2 15 4 5" xfId="43817"/>
    <cellStyle name="Currency 2 2 15 5" xfId="9480"/>
    <cellStyle name="Currency 2 2 15 5 2" xfId="28440"/>
    <cellStyle name="Currency 2 2 15 5 3" xfId="46904"/>
    <cellStyle name="Currency 2 2 15 6" xfId="15632"/>
    <cellStyle name="Currency 2 2 15 6 2" xfId="34592"/>
    <cellStyle name="Currency 2 2 15 6 3" xfId="53056"/>
    <cellStyle name="Currency 2 2 15 7" xfId="22287"/>
    <cellStyle name="Currency 2 2 15 8" xfId="40748"/>
    <cellStyle name="Currency 2 2 16" xfId="2278"/>
    <cellStyle name="Currency 2 2 16 2" xfId="3960"/>
    <cellStyle name="Currency 2 2 16 2 2" xfId="5573"/>
    <cellStyle name="Currency 2 2 16 2 2 2" xfId="8658"/>
    <cellStyle name="Currency 2 2 16 2 2 2 2" xfId="14850"/>
    <cellStyle name="Currency 2 2 16 2 2 2 2 2" xfId="33810"/>
    <cellStyle name="Currency 2 2 16 2 2 2 2 3" xfId="52274"/>
    <cellStyle name="Currency 2 2 16 2 2 2 3" xfId="21002"/>
    <cellStyle name="Currency 2 2 16 2 2 2 3 2" xfId="39962"/>
    <cellStyle name="Currency 2 2 16 2 2 2 3 3" xfId="58426"/>
    <cellStyle name="Currency 2 2 16 2 2 2 4" xfId="27657"/>
    <cellStyle name="Currency 2 2 16 2 2 2 5" xfId="46121"/>
    <cellStyle name="Currency 2 2 16 2 2 3" xfId="11784"/>
    <cellStyle name="Currency 2 2 16 2 2 3 2" xfId="30744"/>
    <cellStyle name="Currency 2 2 16 2 2 3 3" xfId="49208"/>
    <cellStyle name="Currency 2 2 16 2 2 4" xfId="17936"/>
    <cellStyle name="Currency 2 2 16 2 2 4 2" xfId="36896"/>
    <cellStyle name="Currency 2 2 16 2 2 4 3" xfId="55360"/>
    <cellStyle name="Currency 2 2 16 2 2 5" xfId="24591"/>
    <cellStyle name="Currency 2 2 16 2 2 6" xfId="43055"/>
    <cellStyle name="Currency 2 2 16 2 3" xfId="7123"/>
    <cellStyle name="Currency 2 2 16 2 3 2" xfId="13316"/>
    <cellStyle name="Currency 2 2 16 2 3 2 2" xfId="32276"/>
    <cellStyle name="Currency 2 2 16 2 3 2 3" xfId="50740"/>
    <cellStyle name="Currency 2 2 16 2 3 3" xfId="19468"/>
    <cellStyle name="Currency 2 2 16 2 3 3 2" xfId="38428"/>
    <cellStyle name="Currency 2 2 16 2 3 3 3" xfId="56892"/>
    <cellStyle name="Currency 2 2 16 2 3 4" xfId="26123"/>
    <cellStyle name="Currency 2 2 16 2 3 5" xfId="44587"/>
    <cellStyle name="Currency 2 2 16 2 4" xfId="10250"/>
    <cellStyle name="Currency 2 2 16 2 4 2" xfId="29210"/>
    <cellStyle name="Currency 2 2 16 2 4 3" xfId="47674"/>
    <cellStyle name="Currency 2 2 16 2 5" xfId="16402"/>
    <cellStyle name="Currency 2 2 16 2 5 2" xfId="35362"/>
    <cellStyle name="Currency 2 2 16 2 5 3" xfId="53826"/>
    <cellStyle name="Currency 2 2 16 2 6" xfId="23057"/>
    <cellStyle name="Currency 2 2 16 2 7" xfId="41521"/>
    <cellStyle name="Currency 2 2 16 3" xfId="4790"/>
    <cellStyle name="Currency 2 2 16 3 2" xfId="7889"/>
    <cellStyle name="Currency 2 2 16 3 2 2" xfId="14081"/>
    <cellStyle name="Currency 2 2 16 3 2 2 2" xfId="33041"/>
    <cellStyle name="Currency 2 2 16 3 2 2 3" xfId="51505"/>
    <cellStyle name="Currency 2 2 16 3 2 3" xfId="20233"/>
    <cellStyle name="Currency 2 2 16 3 2 3 2" xfId="39193"/>
    <cellStyle name="Currency 2 2 16 3 2 3 3" xfId="57657"/>
    <cellStyle name="Currency 2 2 16 3 2 4" xfId="26888"/>
    <cellStyle name="Currency 2 2 16 3 2 5" xfId="45352"/>
    <cellStyle name="Currency 2 2 16 3 3" xfId="11015"/>
    <cellStyle name="Currency 2 2 16 3 3 2" xfId="29975"/>
    <cellStyle name="Currency 2 2 16 3 3 3" xfId="48439"/>
    <cellStyle name="Currency 2 2 16 3 4" xfId="17167"/>
    <cellStyle name="Currency 2 2 16 3 4 2" xfId="36127"/>
    <cellStyle name="Currency 2 2 16 3 4 3" xfId="54591"/>
    <cellStyle name="Currency 2 2 16 3 5" xfId="23822"/>
    <cellStyle name="Currency 2 2 16 3 6" xfId="42286"/>
    <cellStyle name="Currency 2 2 16 4" xfId="6354"/>
    <cellStyle name="Currency 2 2 16 4 2" xfId="12547"/>
    <cellStyle name="Currency 2 2 16 4 2 2" xfId="31507"/>
    <cellStyle name="Currency 2 2 16 4 2 3" xfId="49971"/>
    <cellStyle name="Currency 2 2 16 4 3" xfId="18699"/>
    <cellStyle name="Currency 2 2 16 4 3 2" xfId="37659"/>
    <cellStyle name="Currency 2 2 16 4 3 3" xfId="56123"/>
    <cellStyle name="Currency 2 2 16 4 4" xfId="25354"/>
    <cellStyle name="Currency 2 2 16 4 5" xfId="43818"/>
    <cellStyle name="Currency 2 2 16 5" xfId="9481"/>
    <cellStyle name="Currency 2 2 16 5 2" xfId="28441"/>
    <cellStyle name="Currency 2 2 16 5 3" xfId="46905"/>
    <cellStyle name="Currency 2 2 16 6" xfId="15633"/>
    <cellStyle name="Currency 2 2 16 6 2" xfId="34593"/>
    <cellStyle name="Currency 2 2 16 6 3" xfId="53057"/>
    <cellStyle name="Currency 2 2 16 7" xfId="22288"/>
    <cellStyle name="Currency 2 2 16 8" xfId="40749"/>
    <cellStyle name="Currency 2 2 17" xfId="2279"/>
    <cellStyle name="Currency 2 2 17 2" xfId="3961"/>
    <cellStyle name="Currency 2 2 17 2 2" xfId="5574"/>
    <cellStyle name="Currency 2 2 17 2 2 2" xfId="8659"/>
    <cellStyle name="Currency 2 2 17 2 2 2 2" xfId="14851"/>
    <cellStyle name="Currency 2 2 17 2 2 2 2 2" xfId="33811"/>
    <cellStyle name="Currency 2 2 17 2 2 2 2 3" xfId="52275"/>
    <cellStyle name="Currency 2 2 17 2 2 2 3" xfId="21003"/>
    <cellStyle name="Currency 2 2 17 2 2 2 3 2" xfId="39963"/>
    <cellStyle name="Currency 2 2 17 2 2 2 3 3" xfId="58427"/>
    <cellStyle name="Currency 2 2 17 2 2 2 4" xfId="27658"/>
    <cellStyle name="Currency 2 2 17 2 2 2 5" xfId="46122"/>
    <cellStyle name="Currency 2 2 17 2 2 3" xfId="11785"/>
    <cellStyle name="Currency 2 2 17 2 2 3 2" xfId="30745"/>
    <cellStyle name="Currency 2 2 17 2 2 3 3" xfId="49209"/>
    <cellStyle name="Currency 2 2 17 2 2 4" xfId="17937"/>
    <cellStyle name="Currency 2 2 17 2 2 4 2" xfId="36897"/>
    <cellStyle name="Currency 2 2 17 2 2 4 3" xfId="55361"/>
    <cellStyle name="Currency 2 2 17 2 2 5" xfId="24592"/>
    <cellStyle name="Currency 2 2 17 2 2 6" xfId="43056"/>
    <cellStyle name="Currency 2 2 17 2 3" xfId="7124"/>
    <cellStyle name="Currency 2 2 17 2 3 2" xfId="13317"/>
    <cellStyle name="Currency 2 2 17 2 3 2 2" xfId="32277"/>
    <cellStyle name="Currency 2 2 17 2 3 2 3" xfId="50741"/>
    <cellStyle name="Currency 2 2 17 2 3 3" xfId="19469"/>
    <cellStyle name="Currency 2 2 17 2 3 3 2" xfId="38429"/>
    <cellStyle name="Currency 2 2 17 2 3 3 3" xfId="56893"/>
    <cellStyle name="Currency 2 2 17 2 3 4" xfId="26124"/>
    <cellStyle name="Currency 2 2 17 2 3 5" xfId="44588"/>
    <cellStyle name="Currency 2 2 17 2 4" xfId="10251"/>
    <cellStyle name="Currency 2 2 17 2 4 2" xfId="29211"/>
    <cellStyle name="Currency 2 2 17 2 4 3" xfId="47675"/>
    <cellStyle name="Currency 2 2 17 2 5" xfId="16403"/>
    <cellStyle name="Currency 2 2 17 2 5 2" xfId="35363"/>
    <cellStyle name="Currency 2 2 17 2 5 3" xfId="53827"/>
    <cellStyle name="Currency 2 2 17 2 6" xfId="23058"/>
    <cellStyle name="Currency 2 2 17 2 7" xfId="41522"/>
    <cellStyle name="Currency 2 2 17 3" xfId="4791"/>
    <cellStyle name="Currency 2 2 17 3 2" xfId="7890"/>
    <cellStyle name="Currency 2 2 17 3 2 2" xfId="14082"/>
    <cellStyle name="Currency 2 2 17 3 2 2 2" xfId="33042"/>
    <cellStyle name="Currency 2 2 17 3 2 2 3" xfId="51506"/>
    <cellStyle name="Currency 2 2 17 3 2 3" xfId="20234"/>
    <cellStyle name="Currency 2 2 17 3 2 3 2" xfId="39194"/>
    <cellStyle name="Currency 2 2 17 3 2 3 3" xfId="57658"/>
    <cellStyle name="Currency 2 2 17 3 2 4" xfId="26889"/>
    <cellStyle name="Currency 2 2 17 3 2 5" xfId="45353"/>
    <cellStyle name="Currency 2 2 17 3 3" xfId="11016"/>
    <cellStyle name="Currency 2 2 17 3 3 2" xfId="29976"/>
    <cellStyle name="Currency 2 2 17 3 3 3" xfId="48440"/>
    <cellStyle name="Currency 2 2 17 3 4" xfId="17168"/>
    <cellStyle name="Currency 2 2 17 3 4 2" xfId="36128"/>
    <cellStyle name="Currency 2 2 17 3 4 3" xfId="54592"/>
    <cellStyle name="Currency 2 2 17 3 5" xfId="23823"/>
    <cellStyle name="Currency 2 2 17 3 6" xfId="42287"/>
    <cellStyle name="Currency 2 2 17 4" xfId="6355"/>
    <cellStyle name="Currency 2 2 17 4 2" xfId="12548"/>
    <cellStyle name="Currency 2 2 17 4 2 2" xfId="31508"/>
    <cellStyle name="Currency 2 2 17 4 2 3" xfId="49972"/>
    <cellStyle name="Currency 2 2 17 4 3" xfId="18700"/>
    <cellStyle name="Currency 2 2 17 4 3 2" xfId="37660"/>
    <cellStyle name="Currency 2 2 17 4 3 3" xfId="56124"/>
    <cellStyle name="Currency 2 2 17 4 4" xfId="25355"/>
    <cellStyle name="Currency 2 2 17 4 5" xfId="43819"/>
    <cellStyle name="Currency 2 2 17 5" xfId="9482"/>
    <cellStyle name="Currency 2 2 17 5 2" xfId="28442"/>
    <cellStyle name="Currency 2 2 17 5 3" xfId="46906"/>
    <cellStyle name="Currency 2 2 17 6" xfId="15634"/>
    <cellStyle name="Currency 2 2 17 6 2" xfId="34594"/>
    <cellStyle name="Currency 2 2 17 6 3" xfId="53058"/>
    <cellStyle name="Currency 2 2 17 7" xfId="22289"/>
    <cellStyle name="Currency 2 2 17 8" xfId="40750"/>
    <cellStyle name="Currency 2 2 18" xfId="2280"/>
    <cellStyle name="Currency 2 2 18 2" xfId="3962"/>
    <cellStyle name="Currency 2 2 18 2 2" xfId="5575"/>
    <cellStyle name="Currency 2 2 18 2 2 2" xfId="8660"/>
    <cellStyle name="Currency 2 2 18 2 2 2 2" xfId="14852"/>
    <cellStyle name="Currency 2 2 18 2 2 2 2 2" xfId="33812"/>
    <cellStyle name="Currency 2 2 18 2 2 2 2 3" xfId="52276"/>
    <cellStyle name="Currency 2 2 18 2 2 2 3" xfId="21004"/>
    <cellStyle name="Currency 2 2 18 2 2 2 3 2" xfId="39964"/>
    <cellStyle name="Currency 2 2 18 2 2 2 3 3" xfId="58428"/>
    <cellStyle name="Currency 2 2 18 2 2 2 4" xfId="27659"/>
    <cellStyle name="Currency 2 2 18 2 2 2 5" xfId="46123"/>
    <cellStyle name="Currency 2 2 18 2 2 3" xfId="11786"/>
    <cellStyle name="Currency 2 2 18 2 2 3 2" xfId="30746"/>
    <cellStyle name="Currency 2 2 18 2 2 3 3" xfId="49210"/>
    <cellStyle name="Currency 2 2 18 2 2 4" xfId="17938"/>
    <cellStyle name="Currency 2 2 18 2 2 4 2" xfId="36898"/>
    <cellStyle name="Currency 2 2 18 2 2 4 3" xfId="55362"/>
    <cellStyle name="Currency 2 2 18 2 2 5" xfId="24593"/>
    <cellStyle name="Currency 2 2 18 2 2 6" xfId="43057"/>
    <cellStyle name="Currency 2 2 18 2 3" xfId="7125"/>
    <cellStyle name="Currency 2 2 18 2 3 2" xfId="13318"/>
    <cellStyle name="Currency 2 2 18 2 3 2 2" xfId="32278"/>
    <cellStyle name="Currency 2 2 18 2 3 2 3" xfId="50742"/>
    <cellStyle name="Currency 2 2 18 2 3 3" xfId="19470"/>
    <cellStyle name="Currency 2 2 18 2 3 3 2" xfId="38430"/>
    <cellStyle name="Currency 2 2 18 2 3 3 3" xfId="56894"/>
    <cellStyle name="Currency 2 2 18 2 3 4" xfId="26125"/>
    <cellStyle name="Currency 2 2 18 2 3 5" xfId="44589"/>
    <cellStyle name="Currency 2 2 18 2 4" xfId="10252"/>
    <cellStyle name="Currency 2 2 18 2 4 2" xfId="29212"/>
    <cellStyle name="Currency 2 2 18 2 4 3" xfId="47676"/>
    <cellStyle name="Currency 2 2 18 2 5" xfId="16404"/>
    <cellStyle name="Currency 2 2 18 2 5 2" xfId="35364"/>
    <cellStyle name="Currency 2 2 18 2 5 3" xfId="53828"/>
    <cellStyle name="Currency 2 2 18 2 6" xfId="23059"/>
    <cellStyle name="Currency 2 2 18 2 7" xfId="41523"/>
    <cellStyle name="Currency 2 2 18 3" xfId="4792"/>
    <cellStyle name="Currency 2 2 18 3 2" xfId="7891"/>
    <cellStyle name="Currency 2 2 18 3 2 2" xfId="14083"/>
    <cellStyle name="Currency 2 2 18 3 2 2 2" xfId="33043"/>
    <cellStyle name="Currency 2 2 18 3 2 2 3" xfId="51507"/>
    <cellStyle name="Currency 2 2 18 3 2 3" xfId="20235"/>
    <cellStyle name="Currency 2 2 18 3 2 3 2" xfId="39195"/>
    <cellStyle name="Currency 2 2 18 3 2 3 3" xfId="57659"/>
    <cellStyle name="Currency 2 2 18 3 2 4" xfId="26890"/>
    <cellStyle name="Currency 2 2 18 3 2 5" xfId="45354"/>
    <cellStyle name="Currency 2 2 18 3 3" xfId="11017"/>
    <cellStyle name="Currency 2 2 18 3 3 2" xfId="29977"/>
    <cellStyle name="Currency 2 2 18 3 3 3" xfId="48441"/>
    <cellStyle name="Currency 2 2 18 3 4" xfId="17169"/>
    <cellStyle name="Currency 2 2 18 3 4 2" xfId="36129"/>
    <cellStyle name="Currency 2 2 18 3 4 3" xfId="54593"/>
    <cellStyle name="Currency 2 2 18 3 5" xfId="23824"/>
    <cellStyle name="Currency 2 2 18 3 6" xfId="42288"/>
    <cellStyle name="Currency 2 2 18 4" xfId="6356"/>
    <cellStyle name="Currency 2 2 18 4 2" xfId="12549"/>
    <cellStyle name="Currency 2 2 18 4 2 2" xfId="31509"/>
    <cellStyle name="Currency 2 2 18 4 2 3" xfId="49973"/>
    <cellStyle name="Currency 2 2 18 4 3" xfId="18701"/>
    <cellStyle name="Currency 2 2 18 4 3 2" xfId="37661"/>
    <cellStyle name="Currency 2 2 18 4 3 3" xfId="56125"/>
    <cellStyle name="Currency 2 2 18 4 4" xfId="25356"/>
    <cellStyle name="Currency 2 2 18 4 5" xfId="43820"/>
    <cellStyle name="Currency 2 2 18 5" xfId="9483"/>
    <cellStyle name="Currency 2 2 18 5 2" xfId="28443"/>
    <cellStyle name="Currency 2 2 18 5 3" xfId="46907"/>
    <cellStyle name="Currency 2 2 18 6" xfId="15635"/>
    <cellStyle name="Currency 2 2 18 6 2" xfId="34595"/>
    <cellStyle name="Currency 2 2 18 6 3" xfId="53059"/>
    <cellStyle name="Currency 2 2 18 7" xfId="22290"/>
    <cellStyle name="Currency 2 2 18 8" xfId="40751"/>
    <cellStyle name="Currency 2 2 19" xfId="2281"/>
    <cellStyle name="Currency 2 2 2" xfId="2282"/>
    <cellStyle name="Currency 2 2 2 2" xfId="2283"/>
    <cellStyle name="Currency 2 2 2 2 2" xfId="3963"/>
    <cellStyle name="Currency 2 2 2 2 2 2" xfId="5576"/>
    <cellStyle name="Currency 2 2 2 2 2 2 2" xfId="8661"/>
    <cellStyle name="Currency 2 2 2 2 2 2 2 2" xfId="14853"/>
    <cellStyle name="Currency 2 2 2 2 2 2 2 2 2" xfId="33813"/>
    <cellStyle name="Currency 2 2 2 2 2 2 2 2 3" xfId="52277"/>
    <cellStyle name="Currency 2 2 2 2 2 2 2 3" xfId="21005"/>
    <cellStyle name="Currency 2 2 2 2 2 2 2 3 2" xfId="39965"/>
    <cellStyle name="Currency 2 2 2 2 2 2 2 3 3" xfId="58429"/>
    <cellStyle name="Currency 2 2 2 2 2 2 2 4" xfId="27660"/>
    <cellStyle name="Currency 2 2 2 2 2 2 2 5" xfId="46124"/>
    <cellStyle name="Currency 2 2 2 2 2 2 3" xfId="11787"/>
    <cellStyle name="Currency 2 2 2 2 2 2 3 2" xfId="30747"/>
    <cellStyle name="Currency 2 2 2 2 2 2 3 3" xfId="49211"/>
    <cellStyle name="Currency 2 2 2 2 2 2 4" xfId="17939"/>
    <cellStyle name="Currency 2 2 2 2 2 2 4 2" xfId="36899"/>
    <cellStyle name="Currency 2 2 2 2 2 2 4 3" xfId="55363"/>
    <cellStyle name="Currency 2 2 2 2 2 2 5" xfId="24594"/>
    <cellStyle name="Currency 2 2 2 2 2 2 6" xfId="43058"/>
    <cellStyle name="Currency 2 2 2 2 2 3" xfId="7126"/>
    <cellStyle name="Currency 2 2 2 2 2 3 2" xfId="13319"/>
    <cellStyle name="Currency 2 2 2 2 2 3 2 2" xfId="32279"/>
    <cellStyle name="Currency 2 2 2 2 2 3 2 3" xfId="50743"/>
    <cellStyle name="Currency 2 2 2 2 2 3 3" xfId="19471"/>
    <cellStyle name="Currency 2 2 2 2 2 3 3 2" xfId="38431"/>
    <cellStyle name="Currency 2 2 2 2 2 3 3 3" xfId="56895"/>
    <cellStyle name="Currency 2 2 2 2 2 3 4" xfId="26126"/>
    <cellStyle name="Currency 2 2 2 2 2 3 5" xfId="44590"/>
    <cellStyle name="Currency 2 2 2 2 2 4" xfId="10253"/>
    <cellStyle name="Currency 2 2 2 2 2 4 2" xfId="29213"/>
    <cellStyle name="Currency 2 2 2 2 2 4 3" xfId="47677"/>
    <cellStyle name="Currency 2 2 2 2 2 5" xfId="16405"/>
    <cellStyle name="Currency 2 2 2 2 2 5 2" xfId="35365"/>
    <cellStyle name="Currency 2 2 2 2 2 5 3" xfId="53829"/>
    <cellStyle name="Currency 2 2 2 2 2 6" xfId="23060"/>
    <cellStyle name="Currency 2 2 2 2 2 7" xfId="41524"/>
    <cellStyle name="Currency 2 2 2 2 3" xfId="4793"/>
    <cellStyle name="Currency 2 2 2 2 3 2" xfId="7892"/>
    <cellStyle name="Currency 2 2 2 2 3 2 2" xfId="14084"/>
    <cellStyle name="Currency 2 2 2 2 3 2 2 2" xfId="33044"/>
    <cellStyle name="Currency 2 2 2 2 3 2 2 3" xfId="51508"/>
    <cellStyle name="Currency 2 2 2 2 3 2 3" xfId="20236"/>
    <cellStyle name="Currency 2 2 2 2 3 2 3 2" xfId="39196"/>
    <cellStyle name="Currency 2 2 2 2 3 2 3 3" xfId="57660"/>
    <cellStyle name="Currency 2 2 2 2 3 2 4" xfId="26891"/>
    <cellStyle name="Currency 2 2 2 2 3 2 5" xfId="45355"/>
    <cellStyle name="Currency 2 2 2 2 3 3" xfId="11018"/>
    <cellStyle name="Currency 2 2 2 2 3 3 2" xfId="29978"/>
    <cellStyle name="Currency 2 2 2 2 3 3 3" xfId="48442"/>
    <cellStyle name="Currency 2 2 2 2 3 4" xfId="17170"/>
    <cellStyle name="Currency 2 2 2 2 3 4 2" xfId="36130"/>
    <cellStyle name="Currency 2 2 2 2 3 4 3" xfId="54594"/>
    <cellStyle name="Currency 2 2 2 2 3 5" xfId="23825"/>
    <cellStyle name="Currency 2 2 2 2 3 6" xfId="42289"/>
    <cellStyle name="Currency 2 2 2 2 4" xfId="6357"/>
    <cellStyle name="Currency 2 2 2 2 4 2" xfId="12550"/>
    <cellStyle name="Currency 2 2 2 2 4 2 2" xfId="31510"/>
    <cellStyle name="Currency 2 2 2 2 4 2 3" xfId="49974"/>
    <cellStyle name="Currency 2 2 2 2 4 3" xfId="18702"/>
    <cellStyle name="Currency 2 2 2 2 4 3 2" xfId="37662"/>
    <cellStyle name="Currency 2 2 2 2 4 3 3" xfId="56126"/>
    <cellStyle name="Currency 2 2 2 2 4 4" xfId="25357"/>
    <cellStyle name="Currency 2 2 2 2 4 5" xfId="43821"/>
    <cellStyle name="Currency 2 2 2 2 5" xfId="9484"/>
    <cellStyle name="Currency 2 2 2 2 5 2" xfId="28444"/>
    <cellStyle name="Currency 2 2 2 2 5 3" xfId="46908"/>
    <cellStyle name="Currency 2 2 2 2 6" xfId="15636"/>
    <cellStyle name="Currency 2 2 2 2 6 2" xfId="34596"/>
    <cellStyle name="Currency 2 2 2 2 6 3" xfId="53060"/>
    <cellStyle name="Currency 2 2 2 2 7" xfId="22291"/>
    <cellStyle name="Currency 2 2 2 2 8" xfId="40752"/>
    <cellStyle name="Currency 2 2 2 3" xfId="2284"/>
    <cellStyle name="Currency 2 2 2 3 2" xfId="3964"/>
    <cellStyle name="Currency 2 2 2 3 2 2" xfId="5577"/>
    <cellStyle name="Currency 2 2 2 3 2 2 2" xfId="8662"/>
    <cellStyle name="Currency 2 2 2 3 2 2 2 2" xfId="14854"/>
    <cellStyle name="Currency 2 2 2 3 2 2 2 2 2" xfId="33814"/>
    <cellStyle name="Currency 2 2 2 3 2 2 2 2 3" xfId="52278"/>
    <cellStyle name="Currency 2 2 2 3 2 2 2 3" xfId="21006"/>
    <cellStyle name="Currency 2 2 2 3 2 2 2 3 2" xfId="39966"/>
    <cellStyle name="Currency 2 2 2 3 2 2 2 3 3" xfId="58430"/>
    <cellStyle name="Currency 2 2 2 3 2 2 2 4" xfId="27661"/>
    <cellStyle name="Currency 2 2 2 3 2 2 2 5" xfId="46125"/>
    <cellStyle name="Currency 2 2 2 3 2 2 3" xfId="11788"/>
    <cellStyle name="Currency 2 2 2 3 2 2 3 2" xfId="30748"/>
    <cellStyle name="Currency 2 2 2 3 2 2 3 3" xfId="49212"/>
    <cellStyle name="Currency 2 2 2 3 2 2 4" xfId="17940"/>
    <cellStyle name="Currency 2 2 2 3 2 2 4 2" xfId="36900"/>
    <cellStyle name="Currency 2 2 2 3 2 2 4 3" xfId="55364"/>
    <cellStyle name="Currency 2 2 2 3 2 2 5" xfId="24595"/>
    <cellStyle name="Currency 2 2 2 3 2 2 6" xfId="43059"/>
    <cellStyle name="Currency 2 2 2 3 2 3" xfId="7127"/>
    <cellStyle name="Currency 2 2 2 3 2 3 2" xfId="13320"/>
    <cellStyle name="Currency 2 2 2 3 2 3 2 2" xfId="32280"/>
    <cellStyle name="Currency 2 2 2 3 2 3 2 3" xfId="50744"/>
    <cellStyle name="Currency 2 2 2 3 2 3 3" xfId="19472"/>
    <cellStyle name="Currency 2 2 2 3 2 3 3 2" xfId="38432"/>
    <cellStyle name="Currency 2 2 2 3 2 3 3 3" xfId="56896"/>
    <cellStyle name="Currency 2 2 2 3 2 3 4" xfId="26127"/>
    <cellStyle name="Currency 2 2 2 3 2 3 5" xfId="44591"/>
    <cellStyle name="Currency 2 2 2 3 2 4" xfId="10254"/>
    <cellStyle name="Currency 2 2 2 3 2 4 2" xfId="29214"/>
    <cellStyle name="Currency 2 2 2 3 2 4 3" xfId="47678"/>
    <cellStyle name="Currency 2 2 2 3 2 5" xfId="16406"/>
    <cellStyle name="Currency 2 2 2 3 2 5 2" xfId="35366"/>
    <cellStyle name="Currency 2 2 2 3 2 5 3" xfId="53830"/>
    <cellStyle name="Currency 2 2 2 3 2 6" xfId="23061"/>
    <cellStyle name="Currency 2 2 2 3 2 7" xfId="41525"/>
    <cellStyle name="Currency 2 2 2 3 3" xfId="4794"/>
    <cellStyle name="Currency 2 2 2 3 3 2" xfId="7893"/>
    <cellStyle name="Currency 2 2 2 3 3 2 2" xfId="14085"/>
    <cellStyle name="Currency 2 2 2 3 3 2 2 2" xfId="33045"/>
    <cellStyle name="Currency 2 2 2 3 3 2 2 3" xfId="51509"/>
    <cellStyle name="Currency 2 2 2 3 3 2 3" xfId="20237"/>
    <cellStyle name="Currency 2 2 2 3 3 2 3 2" xfId="39197"/>
    <cellStyle name="Currency 2 2 2 3 3 2 3 3" xfId="57661"/>
    <cellStyle name="Currency 2 2 2 3 3 2 4" xfId="26892"/>
    <cellStyle name="Currency 2 2 2 3 3 2 5" xfId="45356"/>
    <cellStyle name="Currency 2 2 2 3 3 3" xfId="11019"/>
    <cellStyle name="Currency 2 2 2 3 3 3 2" xfId="29979"/>
    <cellStyle name="Currency 2 2 2 3 3 3 3" xfId="48443"/>
    <cellStyle name="Currency 2 2 2 3 3 4" xfId="17171"/>
    <cellStyle name="Currency 2 2 2 3 3 4 2" xfId="36131"/>
    <cellStyle name="Currency 2 2 2 3 3 4 3" xfId="54595"/>
    <cellStyle name="Currency 2 2 2 3 3 5" xfId="23826"/>
    <cellStyle name="Currency 2 2 2 3 3 6" xfId="42290"/>
    <cellStyle name="Currency 2 2 2 3 4" xfId="6358"/>
    <cellStyle name="Currency 2 2 2 3 4 2" xfId="12551"/>
    <cellStyle name="Currency 2 2 2 3 4 2 2" xfId="31511"/>
    <cellStyle name="Currency 2 2 2 3 4 2 3" xfId="49975"/>
    <cellStyle name="Currency 2 2 2 3 4 3" xfId="18703"/>
    <cellStyle name="Currency 2 2 2 3 4 3 2" xfId="37663"/>
    <cellStyle name="Currency 2 2 2 3 4 3 3" xfId="56127"/>
    <cellStyle name="Currency 2 2 2 3 4 4" xfId="25358"/>
    <cellStyle name="Currency 2 2 2 3 4 5" xfId="43822"/>
    <cellStyle name="Currency 2 2 2 3 5" xfId="9485"/>
    <cellStyle name="Currency 2 2 2 3 5 2" xfId="28445"/>
    <cellStyle name="Currency 2 2 2 3 5 3" xfId="46909"/>
    <cellStyle name="Currency 2 2 2 3 6" xfId="15637"/>
    <cellStyle name="Currency 2 2 2 3 6 2" xfId="34597"/>
    <cellStyle name="Currency 2 2 2 3 6 3" xfId="53061"/>
    <cellStyle name="Currency 2 2 2 3 7" xfId="22292"/>
    <cellStyle name="Currency 2 2 2 3 8" xfId="40753"/>
    <cellStyle name="Currency 2 2 2 4" xfId="2285"/>
    <cellStyle name="Currency 2 2 2 4 2" xfId="3965"/>
    <cellStyle name="Currency 2 2 2 4 2 2" xfId="5578"/>
    <cellStyle name="Currency 2 2 2 4 2 2 2" xfId="8663"/>
    <cellStyle name="Currency 2 2 2 4 2 2 2 2" xfId="14855"/>
    <cellStyle name="Currency 2 2 2 4 2 2 2 2 2" xfId="33815"/>
    <cellStyle name="Currency 2 2 2 4 2 2 2 2 3" xfId="52279"/>
    <cellStyle name="Currency 2 2 2 4 2 2 2 3" xfId="21007"/>
    <cellStyle name="Currency 2 2 2 4 2 2 2 3 2" xfId="39967"/>
    <cellStyle name="Currency 2 2 2 4 2 2 2 3 3" xfId="58431"/>
    <cellStyle name="Currency 2 2 2 4 2 2 2 4" xfId="27662"/>
    <cellStyle name="Currency 2 2 2 4 2 2 2 5" xfId="46126"/>
    <cellStyle name="Currency 2 2 2 4 2 2 3" xfId="11789"/>
    <cellStyle name="Currency 2 2 2 4 2 2 3 2" xfId="30749"/>
    <cellStyle name="Currency 2 2 2 4 2 2 3 3" xfId="49213"/>
    <cellStyle name="Currency 2 2 2 4 2 2 4" xfId="17941"/>
    <cellStyle name="Currency 2 2 2 4 2 2 4 2" xfId="36901"/>
    <cellStyle name="Currency 2 2 2 4 2 2 4 3" xfId="55365"/>
    <cellStyle name="Currency 2 2 2 4 2 2 5" xfId="24596"/>
    <cellStyle name="Currency 2 2 2 4 2 2 6" xfId="43060"/>
    <cellStyle name="Currency 2 2 2 4 2 3" xfId="7128"/>
    <cellStyle name="Currency 2 2 2 4 2 3 2" xfId="13321"/>
    <cellStyle name="Currency 2 2 2 4 2 3 2 2" xfId="32281"/>
    <cellStyle name="Currency 2 2 2 4 2 3 2 3" xfId="50745"/>
    <cellStyle name="Currency 2 2 2 4 2 3 3" xfId="19473"/>
    <cellStyle name="Currency 2 2 2 4 2 3 3 2" xfId="38433"/>
    <cellStyle name="Currency 2 2 2 4 2 3 3 3" xfId="56897"/>
    <cellStyle name="Currency 2 2 2 4 2 3 4" xfId="26128"/>
    <cellStyle name="Currency 2 2 2 4 2 3 5" xfId="44592"/>
    <cellStyle name="Currency 2 2 2 4 2 4" xfId="10255"/>
    <cellStyle name="Currency 2 2 2 4 2 4 2" xfId="29215"/>
    <cellStyle name="Currency 2 2 2 4 2 4 3" xfId="47679"/>
    <cellStyle name="Currency 2 2 2 4 2 5" xfId="16407"/>
    <cellStyle name="Currency 2 2 2 4 2 5 2" xfId="35367"/>
    <cellStyle name="Currency 2 2 2 4 2 5 3" xfId="53831"/>
    <cellStyle name="Currency 2 2 2 4 2 6" xfId="23062"/>
    <cellStyle name="Currency 2 2 2 4 2 7" xfId="41526"/>
    <cellStyle name="Currency 2 2 2 4 3" xfId="4795"/>
    <cellStyle name="Currency 2 2 2 4 3 2" xfId="7894"/>
    <cellStyle name="Currency 2 2 2 4 3 2 2" xfId="14086"/>
    <cellStyle name="Currency 2 2 2 4 3 2 2 2" xfId="33046"/>
    <cellStyle name="Currency 2 2 2 4 3 2 2 3" xfId="51510"/>
    <cellStyle name="Currency 2 2 2 4 3 2 3" xfId="20238"/>
    <cellStyle name="Currency 2 2 2 4 3 2 3 2" xfId="39198"/>
    <cellStyle name="Currency 2 2 2 4 3 2 3 3" xfId="57662"/>
    <cellStyle name="Currency 2 2 2 4 3 2 4" xfId="26893"/>
    <cellStyle name="Currency 2 2 2 4 3 2 5" xfId="45357"/>
    <cellStyle name="Currency 2 2 2 4 3 3" xfId="11020"/>
    <cellStyle name="Currency 2 2 2 4 3 3 2" xfId="29980"/>
    <cellStyle name="Currency 2 2 2 4 3 3 3" xfId="48444"/>
    <cellStyle name="Currency 2 2 2 4 3 4" xfId="17172"/>
    <cellStyle name="Currency 2 2 2 4 3 4 2" xfId="36132"/>
    <cellStyle name="Currency 2 2 2 4 3 4 3" xfId="54596"/>
    <cellStyle name="Currency 2 2 2 4 3 5" xfId="23827"/>
    <cellStyle name="Currency 2 2 2 4 3 6" xfId="42291"/>
    <cellStyle name="Currency 2 2 2 4 4" xfId="6359"/>
    <cellStyle name="Currency 2 2 2 4 4 2" xfId="12552"/>
    <cellStyle name="Currency 2 2 2 4 4 2 2" xfId="31512"/>
    <cellStyle name="Currency 2 2 2 4 4 2 3" xfId="49976"/>
    <cellStyle name="Currency 2 2 2 4 4 3" xfId="18704"/>
    <cellStyle name="Currency 2 2 2 4 4 3 2" xfId="37664"/>
    <cellStyle name="Currency 2 2 2 4 4 3 3" xfId="56128"/>
    <cellStyle name="Currency 2 2 2 4 4 4" xfId="25359"/>
    <cellStyle name="Currency 2 2 2 4 4 5" xfId="43823"/>
    <cellStyle name="Currency 2 2 2 4 5" xfId="9486"/>
    <cellStyle name="Currency 2 2 2 4 5 2" xfId="28446"/>
    <cellStyle name="Currency 2 2 2 4 5 3" xfId="46910"/>
    <cellStyle name="Currency 2 2 2 4 6" xfId="15638"/>
    <cellStyle name="Currency 2 2 2 4 6 2" xfId="34598"/>
    <cellStyle name="Currency 2 2 2 4 6 3" xfId="53062"/>
    <cellStyle name="Currency 2 2 2 4 7" xfId="22293"/>
    <cellStyle name="Currency 2 2 2 4 8" xfId="40754"/>
    <cellStyle name="Currency 2 2 2 5" xfId="2286"/>
    <cellStyle name="Currency 2 2 2 5 2" xfId="3966"/>
    <cellStyle name="Currency 2 2 2 5 2 2" xfId="5579"/>
    <cellStyle name="Currency 2 2 2 5 2 2 2" xfId="8664"/>
    <cellStyle name="Currency 2 2 2 5 2 2 2 2" xfId="14856"/>
    <cellStyle name="Currency 2 2 2 5 2 2 2 2 2" xfId="33816"/>
    <cellStyle name="Currency 2 2 2 5 2 2 2 2 3" xfId="52280"/>
    <cellStyle name="Currency 2 2 2 5 2 2 2 3" xfId="21008"/>
    <cellStyle name="Currency 2 2 2 5 2 2 2 3 2" xfId="39968"/>
    <cellStyle name="Currency 2 2 2 5 2 2 2 3 3" xfId="58432"/>
    <cellStyle name="Currency 2 2 2 5 2 2 2 4" xfId="27663"/>
    <cellStyle name="Currency 2 2 2 5 2 2 2 5" xfId="46127"/>
    <cellStyle name="Currency 2 2 2 5 2 2 3" xfId="11790"/>
    <cellStyle name="Currency 2 2 2 5 2 2 3 2" xfId="30750"/>
    <cellStyle name="Currency 2 2 2 5 2 2 3 3" xfId="49214"/>
    <cellStyle name="Currency 2 2 2 5 2 2 4" xfId="17942"/>
    <cellStyle name="Currency 2 2 2 5 2 2 4 2" xfId="36902"/>
    <cellStyle name="Currency 2 2 2 5 2 2 4 3" xfId="55366"/>
    <cellStyle name="Currency 2 2 2 5 2 2 5" xfId="24597"/>
    <cellStyle name="Currency 2 2 2 5 2 2 6" xfId="43061"/>
    <cellStyle name="Currency 2 2 2 5 2 3" xfId="7129"/>
    <cellStyle name="Currency 2 2 2 5 2 3 2" xfId="13322"/>
    <cellStyle name="Currency 2 2 2 5 2 3 2 2" xfId="32282"/>
    <cellStyle name="Currency 2 2 2 5 2 3 2 3" xfId="50746"/>
    <cellStyle name="Currency 2 2 2 5 2 3 3" xfId="19474"/>
    <cellStyle name="Currency 2 2 2 5 2 3 3 2" xfId="38434"/>
    <cellStyle name="Currency 2 2 2 5 2 3 3 3" xfId="56898"/>
    <cellStyle name="Currency 2 2 2 5 2 3 4" xfId="26129"/>
    <cellStyle name="Currency 2 2 2 5 2 3 5" xfId="44593"/>
    <cellStyle name="Currency 2 2 2 5 2 4" xfId="10256"/>
    <cellStyle name="Currency 2 2 2 5 2 4 2" xfId="29216"/>
    <cellStyle name="Currency 2 2 2 5 2 4 3" xfId="47680"/>
    <cellStyle name="Currency 2 2 2 5 2 5" xfId="16408"/>
    <cellStyle name="Currency 2 2 2 5 2 5 2" xfId="35368"/>
    <cellStyle name="Currency 2 2 2 5 2 5 3" xfId="53832"/>
    <cellStyle name="Currency 2 2 2 5 2 6" xfId="23063"/>
    <cellStyle name="Currency 2 2 2 5 2 7" xfId="41527"/>
    <cellStyle name="Currency 2 2 2 5 3" xfId="4796"/>
    <cellStyle name="Currency 2 2 2 5 3 2" xfId="7895"/>
    <cellStyle name="Currency 2 2 2 5 3 2 2" xfId="14087"/>
    <cellStyle name="Currency 2 2 2 5 3 2 2 2" xfId="33047"/>
    <cellStyle name="Currency 2 2 2 5 3 2 2 3" xfId="51511"/>
    <cellStyle name="Currency 2 2 2 5 3 2 3" xfId="20239"/>
    <cellStyle name="Currency 2 2 2 5 3 2 3 2" xfId="39199"/>
    <cellStyle name="Currency 2 2 2 5 3 2 3 3" xfId="57663"/>
    <cellStyle name="Currency 2 2 2 5 3 2 4" xfId="26894"/>
    <cellStyle name="Currency 2 2 2 5 3 2 5" xfId="45358"/>
    <cellStyle name="Currency 2 2 2 5 3 3" xfId="11021"/>
    <cellStyle name="Currency 2 2 2 5 3 3 2" xfId="29981"/>
    <cellStyle name="Currency 2 2 2 5 3 3 3" xfId="48445"/>
    <cellStyle name="Currency 2 2 2 5 3 4" xfId="17173"/>
    <cellStyle name="Currency 2 2 2 5 3 4 2" xfId="36133"/>
    <cellStyle name="Currency 2 2 2 5 3 4 3" xfId="54597"/>
    <cellStyle name="Currency 2 2 2 5 3 5" xfId="23828"/>
    <cellStyle name="Currency 2 2 2 5 3 6" xfId="42292"/>
    <cellStyle name="Currency 2 2 2 5 4" xfId="6360"/>
    <cellStyle name="Currency 2 2 2 5 4 2" xfId="12553"/>
    <cellStyle name="Currency 2 2 2 5 4 2 2" xfId="31513"/>
    <cellStyle name="Currency 2 2 2 5 4 2 3" xfId="49977"/>
    <cellStyle name="Currency 2 2 2 5 4 3" xfId="18705"/>
    <cellStyle name="Currency 2 2 2 5 4 3 2" xfId="37665"/>
    <cellStyle name="Currency 2 2 2 5 4 3 3" xfId="56129"/>
    <cellStyle name="Currency 2 2 2 5 4 4" xfId="25360"/>
    <cellStyle name="Currency 2 2 2 5 4 5" xfId="43824"/>
    <cellStyle name="Currency 2 2 2 5 5" xfId="9487"/>
    <cellStyle name="Currency 2 2 2 5 5 2" xfId="28447"/>
    <cellStyle name="Currency 2 2 2 5 5 3" xfId="46911"/>
    <cellStyle name="Currency 2 2 2 5 6" xfId="15639"/>
    <cellStyle name="Currency 2 2 2 5 6 2" xfId="34599"/>
    <cellStyle name="Currency 2 2 2 5 6 3" xfId="53063"/>
    <cellStyle name="Currency 2 2 2 5 7" xfId="22294"/>
    <cellStyle name="Currency 2 2 2 5 8" xfId="40755"/>
    <cellStyle name="Currency 2 2 20" xfId="2271"/>
    <cellStyle name="Currency 2 2 20 2" xfId="3953"/>
    <cellStyle name="Currency 2 2 20 2 2" xfId="5566"/>
    <cellStyle name="Currency 2 2 20 2 2 2" xfId="8651"/>
    <cellStyle name="Currency 2 2 20 2 2 2 2" xfId="14843"/>
    <cellStyle name="Currency 2 2 20 2 2 2 2 2" xfId="33803"/>
    <cellStyle name="Currency 2 2 20 2 2 2 2 3" xfId="52267"/>
    <cellStyle name="Currency 2 2 20 2 2 2 3" xfId="20995"/>
    <cellStyle name="Currency 2 2 20 2 2 2 3 2" xfId="39955"/>
    <cellStyle name="Currency 2 2 20 2 2 2 3 3" xfId="58419"/>
    <cellStyle name="Currency 2 2 20 2 2 2 4" xfId="27650"/>
    <cellStyle name="Currency 2 2 20 2 2 2 5" xfId="46114"/>
    <cellStyle name="Currency 2 2 20 2 2 3" xfId="11777"/>
    <cellStyle name="Currency 2 2 20 2 2 3 2" xfId="30737"/>
    <cellStyle name="Currency 2 2 20 2 2 3 3" xfId="49201"/>
    <cellStyle name="Currency 2 2 20 2 2 4" xfId="17929"/>
    <cellStyle name="Currency 2 2 20 2 2 4 2" xfId="36889"/>
    <cellStyle name="Currency 2 2 20 2 2 4 3" xfId="55353"/>
    <cellStyle name="Currency 2 2 20 2 2 5" xfId="24584"/>
    <cellStyle name="Currency 2 2 20 2 2 6" xfId="43048"/>
    <cellStyle name="Currency 2 2 20 2 3" xfId="7116"/>
    <cellStyle name="Currency 2 2 20 2 3 2" xfId="13309"/>
    <cellStyle name="Currency 2 2 20 2 3 2 2" xfId="32269"/>
    <cellStyle name="Currency 2 2 20 2 3 2 3" xfId="50733"/>
    <cellStyle name="Currency 2 2 20 2 3 3" xfId="19461"/>
    <cellStyle name="Currency 2 2 20 2 3 3 2" xfId="38421"/>
    <cellStyle name="Currency 2 2 20 2 3 3 3" xfId="56885"/>
    <cellStyle name="Currency 2 2 20 2 3 4" xfId="26116"/>
    <cellStyle name="Currency 2 2 20 2 3 5" xfId="44580"/>
    <cellStyle name="Currency 2 2 20 2 4" xfId="10243"/>
    <cellStyle name="Currency 2 2 20 2 4 2" xfId="29203"/>
    <cellStyle name="Currency 2 2 20 2 4 3" xfId="47667"/>
    <cellStyle name="Currency 2 2 20 2 5" xfId="16395"/>
    <cellStyle name="Currency 2 2 20 2 5 2" xfId="35355"/>
    <cellStyle name="Currency 2 2 20 2 5 3" xfId="53819"/>
    <cellStyle name="Currency 2 2 20 2 6" xfId="23050"/>
    <cellStyle name="Currency 2 2 20 2 7" xfId="41514"/>
    <cellStyle name="Currency 2 2 20 3" xfId="4783"/>
    <cellStyle name="Currency 2 2 20 3 2" xfId="7882"/>
    <cellStyle name="Currency 2 2 20 3 2 2" xfId="14074"/>
    <cellStyle name="Currency 2 2 20 3 2 2 2" xfId="33034"/>
    <cellStyle name="Currency 2 2 20 3 2 2 3" xfId="51498"/>
    <cellStyle name="Currency 2 2 20 3 2 3" xfId="20226"/>
    <cellStyle name="Currency 2 2 20 3 2 3 2" xfId="39186"/>
    <cellStyle name="Currency 2 2 20 3 2 3 3" xfId="57650"/>
    <cellStyle name="Currency 2 2 20 3 2 4" xfId="26881"/>
    <cellStyle name="Currency 2 2 20 3 2 5" xfId="45345"/>
    <cellStyle name="Currency 2 2 20 3 3" xfId="11008"/>
    <cellStyle name="Currency 2 2 20 3 3 2" xfId="29968"/>
    <cellStyle name="Currency 2 2 20 3 3 3" xfId="48432"/>
    <cellStyle name="Currency 2 2 20 3 4" xfId="17160"/>
    <cellStyle name="Currency 2 2 20 3 4 2" xfId="36120"/>
    <cellStyle name="Currency 2 2 20 3 4 3" xfId="54584"/>
    <cellStyle name="Currency 2 2 20 3 5" xfId="23815"/>
    <cellStyle name="Currency 2 2 20 3 6" xfId="42279"/>
    <cellStyle name="Currency 2 2 20 4" xfId="6347"/>
    <cellStyle name="Currency 2 2 20 4 2" xfId="12540"/>
    <cellStyle name="Currency 2 2 20 4 2 2" xfId="31500"/>
    <cellStyle name="Currency 2 2 20 4 2 3" xfId="49964"/>
    <cellStyle name="Currency 2 2 20 4 3" xfId="18692"/>
    <cellStyle name="Currency 2 2 20 4 3 2" xfId="37652"/>
    <cellStyle name="Currency 2 2 20 4 3 3" xfId="56116"/>
    <cellStyle name="Currency 2 2 20 4 4" xfId="25347"/>
    <cellStyle name="Currency 2 2 20 4 5" xfId="43811"/>
    <cellStyle name="Currency 2 2 20 5" xfId="9474"/>
    <cellStyle name="Currency 2 2 20 5 2" xfId="28434"/>
    <cellStyle name="Currency 2 2 20 5 3" xfId="46898"/>
    <cellStyle name="Currency 2 2 20 6" xfId="15626"/>
    <cellStyle name="Currency 2 2 20 6 2" xfId="34586"/>
    <cellStyle name="Currency 2 2 20 6 3" xfId="53050"/>
    <cellStyle name="Currency 2 2 20 7" xfId="22281"/>
    <cellStyle name="Currency 2 2 20 8" xfId="40742"/>
    <cellStyle name="Currency 2 2 3" xfId="2287"/>
    <cellStyle name="Currency 2 2 3 10" xfId="15640"/>
    <cellStyle name="Currency 2 2 3 10 2" xfId="34600"/>
    <cellStyle name="Currency 2 2 3 10 3" xfId="53064"/>
    <cellStyle name="Currency 2 2 3 11" xfId="22295"/>
    <cellStyle name="Currency 2 2 3 12" xfId="40756"/>
    <cellStyle name="Currency 2 2 3 2" xfId="2288"/>
    <cellStyle name="Currency 2 2 3 2 2" xfId="3968"/>
    <cellStyle name="Currency 2 2 3 2 2 2" xfId="5581"/>
    <cellStyle name="Currency 2 2 3 2 2 2 2" xfId="8666"/>
    <cellStyle name="Currency 2 2 3 2 2 2 2 2" xfId="14858"/>
    <cellStyle name="Currency 2 2 3 2 2 2 2 2 2" xfId="33818"/>
    <cellStyle name="Currency 2 2 3 2 2 2 2 2 3" xfId="52282"/>
    <cellStyle name="Currency 2 2 3 2 2 2 2 3" xfId="21010"/>
    <cellStyle name="Currency 2 2 3 2 2 2 2 3 2" xfId="39970"/>
    <cellStyle name="Currency 2 2 3 2 2 2 2 3 3" xfId="58434"/>
    <cellStyle name="Currency 2 2 3 2 2 2 2 4" xfId="27665"/>
    <cellStyle name="Currency 2 2 3 2 2 2 2 5" xfId="46129"/>
    <cellStyle name="Currency 2 2 3 2 2 2 3" xfId="11792"/>
    <cellStyle name="Currency 2 2 3 2 2 2 3 2" xfId="30752"/>
    <cellStyle name="Currency 2 2 3 2 2 2 3 3" xfId="49216"/>
    <cellStyle name="Currency 2 2 3 2 2 2 4" xfId="17944"/>
    <cellStyle name="Currency 2 2 3 2 2 2 4 2" xfId="36904"/>
    <cellStyle name="Currency 2 2 3 2 2 2 4 3" xfId="55368"/>
    <cellStyle name="Currency 2 2 3 2 2 2 5" xfId="24599"/>
    <cellStyle name="Currency 2 2 3 2 2 2 6" xfId="43063"/>
    <cellStyle name="Currency 2 2 3 2 2 3" xfId="7131"/>
    <cellStyle name="Currency 2 2 3 2 2 3 2" xfId="13324"/>
    <cellStyle name="Currency 2 2 3 2 2 3 2 2" xfId="32284"/>
    <cellStyle name="Currency 2 2 3 2 2 3 2 3" xfId="50748"/>
    <cellStyle name="Currency 2 2 3 2 2 3 3" xfId="19476"/>
    <cellStyle name="Currency 2 2 3 2 2 3 3 2" xfId="38436"/>
    <cellStyle name="Currency 2 2 3 2 2 3 3 3" xfId="56900"/>
    <cellStyle name="Currency 2 2 3 2 2 3 4" xfId="26131"/>
    <cellStyle name="Currency 2 2 3 2 2 3 5" xfId="44595"/>
    <cellStyle name="Currency 2 2 3 2 2 4" xfId="10258"/>
    <cellStyle name="Currency 2 2 3 2 2 4 2" xfId="29218"/>
    <cellStyle name="Currency 2 2 3 2 2 4 3" xfId="47682"/>
    <cellStyle name="Currency 2 2 3 2 2 5" xfId="16410"/>
    <cellStyle name="Currency 2 2 3 2 2 5 2" xfId="35370"/>
    <cellStyle name="Currency 2 2 3 2 2 5 3" xfId="53834"/>
    <cellStyle name="Currency 2 2 3 2 2 6" xfId="23065"/>
    <cellStyle name="Currency 2 2 3 2 2 7" xfId="41529"/>
    <cellStyle name="Currency 2 2 3 2 3" xfId="4798"/>
    <cellStyle name="Currency 2 2 3 2 3 2" xfId="7897"/>
    <cellStyle name="Currency 2 2 3 2 3 2 2" xfId="14089"/>
    <cellStyle name="Currency 2 2 3 2 3 2 2 2" xfId="33049"/>
    <cellStyle name="Currency 2 2 3 2 3 2 2 3" xfId="51513"/>
    <cellStyle name="Currency 2 2 3 2 3 2 3" xfId="20241"/>
    <cellStyle name="Currency 2 2 3 2 3 2 3 2" xfId="39201"/>
    <cellStyle name="Currency 2 2 3 2 3 2 3 3" xfId="57665"/>
    <cellStyle name="Currency 2 2 3 2 3 2 4" xfId="26896"/>
    <cellStyle name="Currency 2 2 3 2 3 2 5" xfId="45360"/>
    <cellStyle name="Currency 2 2 3 2 3 3" xfId="11023"/>
    <cellStyle name="Currency 2 2 3 2 3 3 2" xfId="29983"/>
    <cellStyle name="Currency 2 2 3 2 3 3 3" xfId="48447"/>
    <cellStyle name="Currency 2 2 3 2 3 4" xfId="17175"/>
    <cellStyle name="Currency 2 2 3 2 3 4 2" xfId="36135"/>
    <cellStyle name="Currency 2 2 3 2 3 4 3" xfId="54599"/>
    <cellStyle name="Currency 2 2 3 2 3 5" xfId="23830"/>
    <cellStyle name="Currency 2 2 3 2 3 6" xfId="42294"/>
    <cellStyle name="Currency 2 2 3 2 4" xfId="6362"/>
    <cellStyle name="Currency 2 2 3 2 4 2" xfId="12555"/>
    <cellStyle name="Currency 2 2 3 2 4 2 2" xfId="31515"/>
    <cellStyle name="Currency 2 2 3 2 4 2 3" xfId="49979"/>
    <cellStyle name="Currency 2 2 3 2 4 3" xfId="18707"/>
    <cellStyle name="Currency 2 2 3 2 4 3 2" xfId="37667"/>
    <cellStyle name="Currency 2 2 3 2 4 3 3" xfId="56131"/>
    <cellStyle name="Currency 2 2 3 2 4 4" xfId="25362"/>
    <cellStyle name="Currency 2 2 3 2 4 5" xfId="43826"/>
    <cellStyle name="Currency 2 2 3 2 5" xfId="9489"/>
    <cellStyle name="Currency 2 2 3 2 5 2" xfId="28449"/>
    <cellStyle name="Currency 2 2 3 2 5 3" xfId="46913"/>
    <cellStyle name="Currency 2 2 3 2 6" xfId="15641"/>
    <cellStyle name="Currency 2 2 3 2 6 2" xfId="34601"/>
    <cellStyle name="Currency 2 2 3 2 6 3" xfId="53065"/>
    <cellStyle name="Currency 2 2 3 2 7" xfId="22296"/>
    <cellStyle name="Currency 2 2 3 2 8" xfId="40757"/>
    <cellStyle name="Currency 2 2 3 3" xfId="2289"/>
    <cellStyle name="Currency 2 2 3 3 2" xfId="3969"/>
    <cellStyle name="Currency 2 2 3 3 2 2" xfId="5582"/>
    <cellStyle name="Currency 2 2 3 3 2 2 2" xfId="8667"/>
    <cellStyle name="Currency 2 2 3 3 2 2 2 2" xfId="14859"/>
    <cellStyle name="Currency 2 2 3 3 2 2 2 2 2" xfId="33819"/>
    <cellStyle name="Currency 2 2 3 3 2 2 2 2 3" xfId="52283"/>
    <cellStyle name="Currency 2 2 3 3 2 2 2 3" xfId="21011"/>
    <cellStyle name="Currency 2 2 3 3 2 2 2 3 2" xfId="39971"/>
    <cellStyle name="Currency 2 2 3 3 2 2 2 3 3" xfId="58435"/>
    <cellStyle name="Currency 2 2 3 3 2 2 2 4" xfId="27666"/>
    <cellStyle name="Currency 2 2 3 3 2 2 2 5" xfId="46130"/>
    <cellStyle name="Currency 2 2 3 3 2 2 3" xfId="11793"/>
    <cellStyle name="Currency 2 2 3 3 2 2 3 2" xfId="30753"/>
    <cellStyle name="Currency 2 2 3 3 2 2 3 3" xfId="49217"/>
    <cellStyle name="Currency 2 2 3 3 2 2 4" xfId="17945"/>
    <cellStyle name="Currency 2 2 3 3 2 2 4 2" xfId="36905"/>
    <cellStyle name="Currency 2 2 3 3 2 2 4 3" xfId="55369"/>
    <cellStyle name="Currency 2 2 3 3 2 2 5" xfId="24600"/>
    <cellStyle name="Currency 2 2 3 3 2 2 6" xfId="43064"/>
    <cellStyle name="Currency 2 2 3 3 2 3" xfId="7132"/>
    <cellStyle name="Currency 2 2 3 3 2 3 2" xfId="13325"/>
    <cellStyle name="Currency 2 2 3 3 2 3 2 2" xfId="32285"/>
    <cellStyle name="Currency 2 2 3 3 2 3 2 3" xfId="50749"/>
    <cellStyle name="Currency 2 2 3 3 2 3 3" xfId="19477"/>
    <cellStyle name="Currency 2 2 3 3 2 3 3 2" xfId="38437"/>
    <cellStyle name="Currency 2 2 3 3 2 3 3 3" xfId="56901"/>
    <cellStyle name="Currency 2 2 3 3 2 3 4" xfId="26132"/>
    <cellStyle name="Currency 2 2 3 3 2 3 5" xfId="44596"/>
    <cellStyle name="Currency 2 2 3 3 2 4" xfId="10259"/>
    <cellStyle name="Currency 2 2 3 3 2 4 2" xfId="29219"/>
    <cellStyle name="Currency 2 2 3 3 2 4 3" xfId="47683"/>
    <cellStyle name="Currency 2 2 3 3 2 5" xfId="16411"/>
    <cellStyle name="Currency 2 2 3 3 2 5 2" xfId="35371"/>
    <cellStyle name="Currency 2 2 3 3 2 5 3" xfId="53835"/>
    <cellStyle name="Currency 2 2 3 3 2 6" xfId="23066"/>
    <cellStyle name="Currency 2 2 3 3 2 7" xfId="41530"/>
    <cellStyle name="Currency 2 2 3 3 3" xfId="4799"/>
    <cellStyle name="Currency 2 2 3 3 3 2" xfId="7898"/>
    <cellStyle name="Currency 2 2 3 3 3 2 2" xfId="14090"/>
    <cellStyle name="Currency 2 2 3 3 3 2 2 2" xfId="33050"/>
    <cellStyle name="Currency 2 2 3 3 3 2 2 3" xfId="51514"/>
    <cellStyle name="Currency 2 2 3 3 3 2 3" xfId="20242"/>
    <cellStyle name="Currency 2 2 3 3 3 2 3 2" xfId="39202"/>
    <cellStyle name="Currency 2 2 3 3 3 2 3 3" xfId="57666"/>
    <cellStyle name="Currency 2 2 3 3 3 2 4" xfId="26897"/>
    <cellStyle name="Currency 2 2 3 3 3 2 5" xfId="45361"/>
    <cellStyle name="Currency 2 2 3 3 3 3" xfId="11024"/>
    <cellStyle name="Currency 2 2 3 3 3 3 2" xfId="29984"/>
    <cellStyle name="Currency 2 2 3 3 3 3 3" xfId="48448"/>
    <cellStyle name="Currency 2 2 3 3 3 4" xfId="17176"/>
    <cellStyle name="Currency 2 2 3 3 3 4 2" xfId="36136"/>
    <cellStyle name="Currency 2 2 3 3 3 4 3" xfId="54600"/>
    <cellStyle name="Currency 2 2 3 3 3 5" xfId="23831"/>
    <cellStyle name="Currency 2 2 3 3 3 6" xfId="42295"/>
    <cellStyle name="Currency 2 2 3 3 4" xfId="6363"/>
    <cellStyle name="Currency 2 2 3 3 4 2" xfId="12556"/>
    <cellStyle name="Currency 2 2 3 3 4 2 2" xfId="31516"/>
    <cellStyle name="Currency 2 2 3 3 4 2 3" xfId="49980"/>
    <cellStyle name="Currency 2 2 3 3 4 3" xfId="18708"/>
    <cellStyle name="Currency 2 2 3 3 4 3 2" xfId="37668"/>
    <cellStyle name="Currency 2 2 3 3 4 3 3" xfId="56132"/>
    <cellStyle name="Currency 2 2 3 3 4 4" xfId="25363"/>
    <cellStyle name="Currency 2 2 3 3 4 5" xfId="43827"/>
    <cellStyle name="Currency 2 2 3 3 5" xfId="9490"/>
    <cellStyle name="Currency 2 2 3 3 5 2" xfId="28450"/>
    <cellStyle name="Currency 2 2 3 3 5 3" xfId="46914"/>
    <cellStyle name="Currency 2 2 3 3 6" xfId="15642"/>
    <cellStyle name="Currency 2 2 3 3 6 2" xfId="34602"/>
    <cellStyle name="Currency 2 2 3 3 6 3" xfId="53066"/>
    <cellStyle name="Currency 2 2 3 3 7" xfId="22297"/>
    <cellStyle name="Currency 2 2 3 3 8" xfId="40758"/>
    <cellStyle name="Currency 2 2 3 4" xfId="2290"/>
    <cellStyle name="Currency 2 2 3 4 2" xfId="3970"/>
    <cellStyle name="Currency 2 2 3 4 2 2" xfId="5583"/>
    <cellStyle name="Currency 2 2 3 4 2 2 2" xfId="8668"/>
    <cellStyle name="Currency 2 2 3 4 2 2 2 2" xfId="14860"/>
    <cellStyle name="Currency 2 2 3 4 2 2 2 2 2" xfId="33820"/>
    <cellStyle name="Currency 2 2 3 4 2 2 2 2 3" xfId="52284"/>
    <cellStyle name="Currency 2 2 3 4 2 2 2 3" xfId="21012"/>
    <cellStyle name="Currency 2 2 3 4 2 2 2 3 2" xfId="39972"/>
    <cellStyle name="Currency 2 2 3 4 2 2 2 3 3" xfId="58436"/>
    <cellStyle name="Currency 2 2 3 4 2 2 2 4" xfId="27667"/>
    <cellStyle name="Currency 2 2 3 4 2 2 2 5" xfId="46131"/>
    <cellStyle name="Currency 2 2 3 4 2 2 3" xfId="11794"/>
    <cellStyle name="Currency 2 2 3 4 2 2 3 2" xfId="30754"/>
    <cellStyle name="Currency 2 2 3 4 2 2 3 3" xfId="49218"/>
    <cellStyle name="Currency 2 2 3 4 2 2 4" xfId="17946"/>
    <cellStyle name="Currency 2 2 3 4 2 2 4 2" xfId="36906"/>
    <cellStyle name="Currency 2 2 3 4 2 2 4 3" xfId="55370"/>
    <cellStyle name="Currency 2 2 3 4 2 2 5" xfId="24601"/>
    <cellStyle name="Currency 2 2 3 4 2 2 6" xfId="43065"/>
    <cellStyle name="Currency 2 2 3 4 2 3" xfId="7133"/>
    <cellStyle name="Currency 2 2 3 4 2 3 2" xfId="13326"/>
    <cellStyle name="Currency 2 2 3 4 2 3 2 2" xfId="32286"/>
    <cellStyle name="Currency 2 2 3 4 2 3 2 3" xfId="50750"/>
    <cellStyle name="Currency 2 2 3 4 2 3 3" xfId="19478"/>
    <cellStyle name="Currency 2 2 3 4 2 3 3 2" xfId="38438"/>
    <cellStyle name="Currency 2 2 3 4 2 3 3 3" xfId="56902"/>
    <cellStyle name="Currency 2 2 3 4 2 3 4" xfId="26133"/>
    <cellStyle name="Currency 2 2 3 4 2 3 5" xfId="44597"/>
    <cellStyle name="Currency 2 2 3 4 2 4" xfId="10260"/>
    <cellStyle name="Currency 2 2 3 4 2 4 2" xfId="29220"/>
    <cellStyle name="Currency 2 2 3 4 2 4 3" xfId="47684"/>
    <cellStyle name="Currency 2 2 3 4 2 5" xfId="16412"/>
    <cellStyle name="Currency 2 2 3 4 2 5 2" xfId="35372"/>
    <cellStyle name="Currency 2 2 3 4 2 5 3" xfId="53836"/>
    <cellStyle name="Currency 2 2 3 4 2 6" xfId="23067"/>
    <cellStyle name="Currency 2 2 3 4 2 7" xfId="41531"/>
    <cellStyle name="Currency 2 2 3 4 3" xfId="4800"/>
    <cellStyle name="Currency 2 2 3 4 3 2" xfId="7899"/>
    <cellStyle name="Currency 2 2 3 4 3 2 2" xfId="14091"/>
    <cellStyle name="Currency 2 2 3 4 3 2 2 2" xfId="33051"/>
    <cellStyle name="Currency 2 2 3 4 3 2 2 3" xfId="51515"/>
    <cellStyle name="Currency 2 2 3 4 3 2 3" xfId="20243"/>
    <cellStyle name="Currency 2 2 3 4 3 2 3 2" xfId="39203"/>
    <cellStyle name="Currency 2 2 3 4 3 2 3 3" xfId="57667"/>
    <cellStyle name="Currency 2 2 3 4 3 2 4" xfId="26898"/>
    <cellStyle name="Currency 2 2 3 4 3 2 5" xfId="45362"/>
    <cellStyle name="Currency 2 2 3 4 3 3" xfId="11025"/>
    <cellStyle name="Currency 2 2 3 4 3 3 2" xfId="29985"/>
    <cellStyle name="Currency 2 2 3 4 3 3 3" xfId="48449"/>
    <cellStyle name="Currency 2 2 3 4 3 4" xfId="17177"/>
    <cellStyle name="Currency 2 2 3 4 3 4 2" xfId="36137"/>
    <cellStyle name="Currency 2 2 3 4 3 4 3" xfId="54601"/>
    <cellStyle name="Currency 2 2 3 4 3 5" xfId="23832"/>
    <cellStyle name="Currency 2 2 3 4 3 6" xfId="42296"/>
    <cellStyle name="Currency 2 2 3 4 4" xfId="6364"/>
    <cellStyle name="Currency 2 2 3 4 4 2" xfId="12557"/>
    <cellStyle name="Currency 2 2 3 4 4 2 2" xfId="31517"/>
    <cellStyle name="Currency 2 2 3 4 4 2 3" xfId="49981"/>
    <cellStyle name="Currency 2 2 3 4 4 3" xfId="18709"/>
    <cellStyle name="Currency 2 2 3 4 4 3 2" xfId="37669"/>
    <cellStyle name="Currency 2 2 3 4 4 3 3" xfId="56133"/>
    <cellStyle name="Currency 2 2 3 4 4 4" xfId="25364"/>
    <cellStyle name="Currency 2 2 3 4 4 5" xfId="43828"/>
    <cellStyle name="Currency 2 2 3 4 5" xfId="9491"/>
    <cellStyle name="Currency 2 2 3 4 5 2" xfId="28451"/>
    <cellStyle name="Currency 2 2 3 4 5 3" xfId="46915"/>
    <cellStyle name="Currency 2 2 3 4 6" xfId="15643"/>
    <cellStyle name="Currency 2 2 3 4 6 2" xfId="34603"/>
    <cellStyle name="Currency 2 2 3 4 6 3" xfId="53067"/>
    <cellStyle name="Currency 2 2 3 4 7" xfId="22298"/>
    <cellStyle name="Currency 2 2 3 4 8" xfId="40759"/>
    <cellStyle name="Currency 2 2 3 5" xfId="2291"/>
    <cellStyle name="Currency 2 2 3 5 2" xfId="3971"/>
    <cellStyle name="Currency 2 2 3 5 2 2" xfId="5584"/>
    <cellStyle name="Currency 2 2 3 5 2 2 2" xfId="8669"/>
    <cellStyle name="Currency 2 2 3 5 2 2 2 2" xfId="14861"/>
    <cellStyle name="Currency 2 2 3 5 2 2 2 2 2" xfId="33821"/>
    <cellStyle name="Currency 2 2 3 5 2 2 2 2 3" xfId="52285"/>
    <cellStyle name="Currency 2 2 3 5 2 2 2 3" xfId="21013"/>
    <cellStyle name="Currency 2 2 3 5 2 2 2 3 2" xfId="39973"/>
    <cellStyle name="Currency 2 2 3 5 2 2 2 3 3" xfId="58437"/>
    <cellStyle name="Currency 2 2 3 5 2 2 2 4" xfId="27668"/>
    <cellStyle name="Currency 2 2 3 5 2 2 2 5" xfId="46132"/>
    <cellStyle name="Currency 2 2 3 5 2 2 3" xfId="11795"/>
    <cellStyle name="Currency 2 2 3 5 2 2 3 2" xfId="30755"/>
    <cellStyle name="Currency 2 2 3 5 2 2 3 3" xfId="49219"/>
    <cellStyle name="Currency 2 2 3 5 2 2 4" xfId="17947"/>
    <cellStyle name="Currency 2 2 3 5 2 2 4 2" xfId="36907"/>
    <cellStyle name="Currency 2 2 3 5 2 2 4 3" xfId="55371"/>
    <cellStyle name="Currency 2 2 3 5 2 2 5" xfId="24602"/>
    <cellStyle name="Currency 2 2 3 5 2 2 6" xfId="43066"/>
    <cellStyle name="Currency 2 2 3 5 2 3" xfId="7134"/>
    <cellStyle name="Currency 2 2 3 5 2 3 2" xfId="13327"/>
    <cellStyle name="Currency 2 2 3 5 2 3 2 2" xfId="32287"/>
    <cellStyle name="Currency 2 2 3 5 2 3 2 3" xfId="50751"/>
    <cellStyle name="Currency 2 2 3 5 2 3 3" xfId="19479"/>
    <cellStyle name="Currency 2 2 3 5 2 3 3 2" xfId="38439"/>
    <cellStyle name="Currency 2 2 3 5 2 3 3 3" xfId="56903"/>
    <cellStyle name="Currency 2 2 3 5 2 3 4" xfId="26134"/>
    <cellStyle name="Currency 2 2 3 5 2 3 5" xfId="44598"/>
    <cellStyle name="Currency 2 2 3 5 2 4" xfId="10261"/>
    <cellStyle name="Currency 2 2 3 5 2 4 2" xfId="29221"/>
    <cellStyle name="Currency 2 2 3 5 2 4 3" xfId="47685"/>
    <cellStyle name="Currency 2 2 3 5 2 5" xfId="16413"/>
    <cellStyle name="Currency 2 2 3 5 2 5 2" xfId="35373"/>
    <cellStyle name="Currency 2 2 3 5 2 5 3" xfId="53837"/>
    <cellStyle name="Currency 2 2 3 5 2 6" xfId="23068"/>
    <cellStyle name="Currency 2 2 3 5 2 7" xfId="41532"/>
    <cellStyle name="Currency 2 2 3 5 3" xfId="4801"/>
    <cellStyle name="Currency 2 2 3 5 3 2" xfId="7900"/>
    <cellStyle name="Currency 2 2 3 5 3 2 2" xfId="14092"/>
    <cellStyle name="Currency 2 2 3 5 3 2 2 2" xfId="33052"/>
    <cellStyle name="Currency 2 2 3 5 3 2 2 3" xfId="51516"/>
    <cellStyle name="Currency 2 2 3 5 3 2 3" xfId="20244"/>
    <cellStyle name="Currency 2 2 3 5 3 2 3 2" xfId="39204"/>
    <cellStyle name="Currency 2 2 3 5 3 2 3 3" xfId="57668"/>
    <cellStyle name="Currency 2 2 3 5 3 2 4" xfId="26899"/>
    <cellStyle name="Currency 2 2 3 5 3 2 5" xfId="45363"/>
    <cellStyle name="Currency 2 2 3 5 3 3" xfId="11026"/>
    <cellStyle name="Currency 2 2 3 5 3 3 2" xfId="29986"/>
    <cellStyle name="Currency 2 2 3 5 3 3 3" xfId="48450"/>
    <cellStyle name="Currency 2 2 3 5 3 4" xfId="17178"/>
    <cellStyle name="Currency 2 2 3 5 3 4 2" xfId="36138"/>
    <cellStyle name="Currency 2 2 3 5 3 4 3" xfId="54602"/>
    <cellStyle name="Currency 2 2 3 5 3 5" xfId="23833"/>
    <cellStyle name="Currency 2 2 3 5 3 6" xfId="42297"/>
    <cellStyle name="Currency 2 2 3 5 4" xfId="6365"/>
    <cellStyle name="Currency 2 2 3 5 4 2" xfId="12558"/>
    <cellStyle name="Currency 2 2 3 5 4 2 2" xfId="31518"/>
    <cellStyle name="Currency 2 2 3 5 4 2 3" xfId="49982"/>
    <cellStyle name="Currency 2 2 3 5 4 3" xfId="18710"/>
    <cellStyle name="Currency 2 2 3 5 4 3 2" xfId="37670"/>
    <cellStyle name="Currency 2 2 3 5 4 3 3" xfId="56134"/>
    <cellStyle name="Currency 2 2 3 5 4 4" xfId="25365"/>
    <cellStyle name="Currency 2 2 3 5 4 5" xfId="43829"/>
    <cellStyle name="Currency 2 2 3 5 5" xfId="9492"/>
    <cellStyle name="Currency 2 2 3 5 5 2" xfId="28452"/>
    <cellStyle name="Currency 2 2 3 5 5 3" xfId="46916"/>
    <cellStyle name="Currency 2 2 3 5 6" xfId="15644"/>
    <cellStyle name="Currency 2 2 3 5 6 2" xfId="34604"/>
    <cellStyle name="Currency 2 2 3 5 6 3" xfId="53068"/>
    <cellStyle name="Currency 2 2 3 5 7" xfId="22299"/>
    <cellStyle name="Currency 2 2 3 5 8" xfId="40760"/>
    <cellStyle name="Currency 2 2 3 6" xfId="3967"/>
    <cellStyle name="Currency 2 2 3 6 2" xfId="5580"/>
    <cellStyle name="Currency 2 2 3 6 2 2" xfId="8665"/>
    <cellStyle name="Currency 2 2 3 6 2 2 2" xfId="14857"/>
    <cellStyle name="Currency 2 2 3 6 2 2 2 2" xfId="33817"/>
    <cellStyle name="Currency 2 2 3 6 2 2 2 3" xfId="52281"/>
    <cellStyle name="Currency 2 2 3 6 2 2 3" xfId="21009"/>
    <cellStyle name="Currency 2 2 3 6 2 2 3 2" xfId="39969"/>
    <cellStyle name="Currency 2 2 3 6 2 2 3 3" xfId="58433"/>
    <cellStyle name="Currency 2 2 3 6 2 2 4" xfId="27664"/>
    <cellStyle name="Currency 2 2 3 6 2 2 5" xfId="46128"/>
    <cellStyle name="Currency 2 2 3 6 2 3" xfId="11791"/>
    <cellStyle name="Currency 2 2 3 6 2 3 2" xfId="30751"/>
    <cellStyle name="Currency 2 2 3 6 2 3 3" xfId="49215"/>
    <cellStyle name="Currency 2 2 3 6 2 4" xfId="17943"/>
    <cellStyle name="Currency 2 2 3 6 2 4 2" xfId="36903"/>
    <cellStyle name="Currency 2 2 3 6 2 4 3" xfId="55367"/>
    <cellStyle name="Currency 2 2 3 6 2 5" xfId="24598"/>
    <cellStyle name="Currency 2 2 3 6 2 6" xfId="43062"/>
    <cellStyle name="Currency 2 2 3 6 3" xfId="7130"/>
    <cellStyle name="Currency 2 2 3 6 3 2" xfId="13323"/>
    <cellStyle name="Currency 2 2 3 6 3 2 2" xfId="32283"/>
    <cellStyle name="Currency 2 2 3 6 3 2 3" xfId="50747"/>
    <cellStyle name="Currency 2 2 3 6 3 3" xfId="19475"/>
    <cellStyle name="Currency 2 2 3 6 3 3 2" xfId="38435"/>
    <cellStyle name="Currency 2 2 3 6 3 3 3" xfId="56899"/>
    <cellStyle name="Currency 2 2 3 6 3 4" xfId="26130"/>
    <cellStyle name="Currency 2 2 3 6 3 5" xfId="44594"/>
    <cellStyle name="Currency 2 2 3 6 4" xfId="10257"/>
    <cellStyle name="Currency 2 2 3 6 4 2" xfId="29217"/>
    <cellStyle name="Currency 2 2 3 6 4 3" xfId="47681"/>
    <cellStyle name="Currency 2 2 3 6 5" xfId="16409"/>
    <cellStyle name="Currency 2 2 3 6 5 2" xfId="35369"/>
    <cellStyle name="Currency 2 2 3 6 5 3" xfId="53833"/>
    <cellStyle name="Currency 2 2 3 6 6" xfId="23064"/>
    <cellStyle name="Currency 2 2 3 6 7" xfId="41528"/>
    <cellStyle name="Currency 2 2 3 7" xfId="4797"/>
    <cellStyle name="Currency 2 2 3 7 2" xfId="7896"/>
    <cellStyle name="Currency 2 2 3 7 2 2" xfId="14088"/>
    <cellStyle name="Currency 2 2 3 7 2 2 2" xfId="33048"/>
    <cellStyle name="Currency 2 2 3 7 2 2 3" xfId="51512"/>
    <cellStyle name="Currency 2 2 3 7 2 3" xfId="20240"/>
    <cellStyle name="Currency 2 2 3 7 2 3 2" xfId="39200"/>
    <cellStyle name="Currency 2 2 3 7 2 3 3" xfId="57664"/>
    <cellStyle name="Currency 2 2 3 7 2 4" xfId="26895"/>
    <cellStyle name="Currency 2 2 3 7 2 5" xfId="45359"/>
    <cellStyle name="Currency 2 2 3 7 3" xfId="11022"/>
    <cellStyle name="Currency 2 2 3 7 3 2" xfId="29982"/>
    <cellStyle name="Currency 2 2 3 7 3 3" xfId="48446"/>
    <cellStyle name="Currency 2 2 3 7 4" xfId="17174"/>
    <cellStyle name="Currency 2 2 3 7 4 2" xfId="36134"/>
    <cellStyle name="Currency 2 2 3 7 4 3" xfId="54598"/>
    <cellStyle name="Currency 2 2 3 7 5" xfId="23829"/>
    <cellStyle name="Currency 2 2 3 7 6" xfId="42293"/>
    <cellStyle name="Currency 2 2 3 8" xfId="6361"/>
    <cellStyle name="Currency 2 2 3 8 2" xfId="12554"/>
    <cellStyle name="Currency 2 2 3 8 2 2" xfId="31514"/>
    <cellStyle name="Currency 2 2 3 8 2 3" xfId="49978"/>
    <cellStyle name="Currency 2 2 3 8 3" xfId="18706"/>
    <cellStyle name="Currency 2 2 3 8 3 2" xfId="37666"/>
    <cellStyle name="Currency 2 2 3 8 3 3" xfId="56130"/>
    <cellStyle name="Currency 2 2 3 8 4" xfId="25361"/>
    <cellStyle name="Currency 2 2 3 8 5" xfId="43825"/>
    <cellStyle name="Currency 2 2 3 9" xfId="9488"/>
    <cellStyle name="Currency 2 2 3 9 2" xfId="28448"/>
    <cellStyle name="Currency 2 2 3 9 3" xfId="46912"/>
    <cellStyle name="Currency 2 2 4" xfId="2292"/>
    <cellStyle name="Currency 2 2 4 2" xfId="3972"/>
    <cellStyle name="Currency 2 2 4 2 2" xfId="5585"/>
    <cellStyle name="Currency 2 2 4 2 2 2" xfId="8670"/>
    <cellStyle name="Currency 2 2 4 2 2 2 2" xfId="14862"/>
    <cellStyle name="Currency 2 2 4 2 2 2 2 2" xfId="33822"/>
    <cellStyle name="Currency 2 2 4 2 2 2 2 3" xfId="52286"/>
    <cellStyle name="Currency 2 2 4 2 2 2 3" xfId="21014"/>
    <cellStyle name="Currency 2 2 4 2 2 2 3 2" xfId="39974"/>
    <cellStyle name="Currency 2 2 4 2 2 2 3 3" xfId="58438"/>
    <cellStyle name="Currency 2 2 4 2 2 2 4" xfId="27669"/>
    <cellStyle name="Currency 2 2 4 2 2 2 5" xfId="46133"/>
    <cellStyle name="Currency 2 2 4 2 2 3" xfId="11796"/>
    <cellStyle name="Currency 2 2 4 2 2 3 2" xfId="30756"/>
    <cellStyle name="Currency 2 2 4 2 2 3 3" xfId="49220"/>
    <cellStyle name="Currency 2 2 4 2 2 4" xfId="17948"/>
    <cellStyle name="Currency 2 2 4 2 2 4 2" xfId="36908"/>
    <cellStyle name="Currency 2 2 4 2 2 4 3" xfId="55372"/>
    <cellStyle name="Currency 2 2 4 2 2 5" xfId="24603"/>
    <cellStyle name="Currency 2 2 4 2 2 6" xfId="43067"/>
    <cellStyle name="Currency 2 2 4 2 3" xfId="7135"/>
    <cellStyle name="Currency 2 2 4 2 3 2" xfId="13328"/>
    <cellStyle name="Currency 2 2 4 2 3 2 2" xfId="32288"/>
    <cellStyle name="Currency 2 2 4 2 3 2 3" xfId="50752"/>
    <cellStyle name="Currency 2 2 4 2 3 3" xfId="19480"/>
    <cellStyle name="Currency 2 2 4 2 3 3 2" xfId="38440"/>
    <cellStyle name="Currency 2 2 4 2 3 3 3" xfId="56904"/>
    <cellStyle name="Currency 2 2 4 2 3 4" xfId="26135"/>
    <cellStyle name="Currency 2 2 4 2 3 5" xfId="44599"/>
    <cellStyle name="Currency 2 2 4 2 4" xfId="10262"/>
    <cellStyle name="Currency 2 2 4 2 4 2" xfId="29222"/>
    <cellStyle name="Currency 2 2 4 2 4 3" xfId="47686"/>
    <cellStyle name="Currency 2 2 4 2 5" xfId="16414"/>
    <cellStyle name="Currency 2 2 4 2 5 2" xfId="35374"/>
    <cellStyle name="Currency 2 2 4 2 5 3" xfId="53838"/>
    <cellStyle name="Currency 2 2 4 2 6" xfId="23069"/>
    <cellStyle name="Currency 2 2 4 2 7" xfId="41533"/>
    <cellStyle name="Currency 2 2 4 3" xfId="4802"/>
    <cellStyle name="Currency 2 2 4 3 2" xfId="7901"/>
    <cellStyle name="Currency 2 2 4 3 2 2" xfId="14093"/>
    <cellStyle name="Currency 2 2 4 3 2 2 2" xfId="33053"/>
    <cellStyle name="Currency 2 2 4 3 2 2 3" xfId="51517"/>
    <cellStyle name="Currency 2 2 4 3 2 3" xfId="20245"/>
    <cellStyle name="Currency 2 2 4 3 2 3 2" xfId="39205"/>
    <cellStyle name="Currency 2 2 4 3 2 3 3" xfId="57669"/>
    <cellStyle name="Currency 2 2 4 3 2 4" xfId="26900"/>
    <cellStyle name="Currency 2 2 4 3 2 5" xfId="45364"/>
    <cellStyle name="Currency 2 2 4 3 3" xfId="11027"/>
    <cellStyle name="Currency 2 2 4 3 3 2" xfId="29987"/>
    <cellStyle name="Currency 2 2 4 3 3 3" xfId="48451"/>
    <cellStyle name="Currency 2 2 4 3 4" xfId="17179"/>
    <cellStyle name="Currency 2 2 4 3 4 2" xfId="36139"/>
    <cellStyle name="Currency 2 2 4 3 4 3" xfId="54603"/>
    <cellStyle name="Currency 2 2 4 3 5" xfId="23834"/>
    <cellStyle name="Currency 2 2 4 3 6" xfId="42298"/>
    <cellStyle name="Currency 2 2 4 4" xfId="6366"/>
    <cellStyle name="Currency 2 2 4 4 2" xfId="12559"/>
    <cellStyle name="Currency 2 2 4 4 2 2" xfId="31519"/>
    <cellStyle name="Currency 2 2 4 4 2 3" xfId="49983"/>
    <cellStyle name="Currency 2 2 4 4 3" xfId="18711"/>
    <cellStyle name="Currency 2 2 4 4 3 2" xfId="37671"/>
    <cellStyle name="Currency 2 2 4 4 3 3" xfId="56135"/>
    <cellStyle name="Currency 2 2 4 4 4" xfId="25366"/>
    <cellStyle name="Currency 2 2 4 4 5" xfId="43830"/>
    <cellStyle name="Currency 2 2 4 5" xfId="9493"/>
    <cellStyle name="Currency 2 2 4 5 2" xfId="28453"/>
    <cellStyle name="Currency 2 2 4 5 3" xfId="46917"/>
    <cellStyle name="Currency 2 2 4 6" xfId="15645"/>
    <cellStyle name="Currency 2 2 4 6 2" xfId="34605"/>
    <cellStyle name="Currency 2 2 4 6 3" xfId="53069"/>
    <cellStyle name="Currency 2 2 4 7" xfId="22300"/>
    <cellStyle name="Currency 2 2 4 8" xfId="40761"/>
    <cellStyle name="Currency 2 2 5" xfId="2293"/>
    <cellStyle name="Currency 2 2 5 2" xfId="3973"/>
    <cellStyle name="Currency 2 2 5 2 2" xfId="5586"/>
    <cellStyle name="Currency 2 2 5 2 2 2" xfId="8671"/>
    <cellStyle name="Currency 2 2 5 2 2 2 2" xfId="14863"/>
    <cellStyle name="Currency 2 2 5 2 2 2 2 2" xfId="33823"/>
    <cellStyle name="Currency 2 2 5 2 2 2 2 3" xfId="52287"/>
    <cellStyle name="Currency 2 2 5 2 2 2 3" xfId="21015"/>
    <cellStyle name="Currency 2 2 5 2 2 2 3 2" xfId="39975"/>
    <cellStyle name="Currency 2 2 5 2 2 2 3 3" xfId="58439"/>
    <cellStyle name="Currency 2 2 5 2 2 2 4" xfId="27670"/>
    <cellStyle name="Currency 2 2 5 2 2 2 5" xfId="46134"/>
    <cellStyle name="Currency 2 2 5 2 2 3" xfId="11797"/>
    <cellStyle name="Currency 2 2 5 2 2 3 2" xfId="30757"/>
    <cellStyle name="Currency 2 2 5 2 2 3 3" xfId="49221"/>
    <cellStyle name="Currency 2 2 5 2 2 4" xfId="17949"/>
    <cellStyle name="Currency 2 2 5 2 2 4 2" xfId="36909"/>
    <cellStyle name="Currency 2 2 5 2 2 4 3" xfId="55373"/>
    <cellStyle name="Currency 2 2 5 2 2 5" xfId="24604"/>
    <cellStyle name="Currency 2 2 5 2 2 6" xfId="43068"/>
    <cellStyle name="Currency 2 2 5 2 3" xfId="7136"/>
    <cellStyle name="Currency 2 2 5 2 3 2" xfId="13329"/>
    <cellStyle name="Currency 2 2 5 2 3 2 2" xfId="32289"/>
    <cellStyle name="Currency 2 2 5 2 3 2 3" xfId="50753"/>
    <cellStyle name="Currency 2 2 5 2 3 3" xfId="19481"/>
    <cellStyle name="Currency 2 2 5 2 3 3 2" xfId="38441"/>
    <cellStyle name="Currency 2 2 5 2 3 3 3" xfId="56905"/>
    <cellStyle name="Currency 2 2 5 2 3 4" xfId="26136"/>
    <cellStyle name="Currency 2 2 5 2 3 5" xfId="44600"/>
    <cellStyle name="Currency 2 2 5 2 4" xfId="10263"/>
    <cellStyle name="Currency 2 2 5 2 4 2" xfId="29223"/>
    <cellStyle name="Currency 2 2 5 2 4 3" xfId="47687"/>
    <cellStyle name="Currency 2 2 5 2 5" xfId="16415"/>
    <cellStyle name="Currency 2 2 5 2 5 2" xfId="35375"/>
    <cellStyle name="Currency 2 2 5 2 5 3" xfId="53839"/>
    <cellStyle name="Currency 2 2 5 2 6" xfId="23070"/>
    <cellStyle name="Currency 2 2 5 2 7" xfId="41534"/>
    <cellStyle name="Currency 2 2 5 3" xfId="4803"/>
    <cellStyle name="Currency 2 2 5 3 2" xfId="7902"/>
    <cellStyle name="Currency 2 2 5 3 2 2" xfId="14094"/>
    <cellStyle name="Currency 2 2 5 3 2 2 2" xfId="33054"/>
    <cellStyle name="Currency 2 2 5 3 2 2 3" xfId="51518"/>
    <cellStyle name="Currency 2 2 5 3 2 3" xfId="20246"/>
    <cellStyle name="Currency 2 2 5 3 2 3 2" xfId="39206"/>
    <cellStyle name="Currency 2 2 5 3 2 3 3" xfId="57670"/>
    <cellStyle name="Currency 2 2 5 3 2 4" xfId="26901"/>
    <cellStyle name="Currency 2 2 5 3 2 5" xfId="45365"/>
    <cellStyle name="Currency 2 2 5 3 3" xfId="11028"/>
    <cellStyle name="Currency 2 2 5 3 3 2" xfId="29988"/>
    <cellStyle name="Currency 2 2 5 3 3 3" xfId="48452"/>
    <cellStyle name="Currency 2 2 5 3 4" xfId="17180"/>
    <cellStyle name="Currency 2 2 5 3 4 2" xfId="36140"/>
    <cellStyle name="Currency 2 2 5 3 4 3" xfId="54604"/>
    <cellStyle name="Currency 2 2 5 3 5" xfId="23835"/>
    <cellStyle name="Currency 2 2 5 3 6" xfId="42299"/>
    <cellStyle name="Currency 2 2 5 4" xfId="6367"/>
    <cellStyle name="Currency 2 2 5 4 2" xfId="12560"/>
    <cellStyle name="Currency 2 2 5 4 2 2" xfId="31520"/>
    <cellStyle name="Currency 2 2 5 4 2 3" xfId="49984"/>
    <cellStyle name="Currency 2 2 5 4 3" xfId="18712"/>
    <cellStyle name="Currency 2 2 5 4 3 2" xfId="37672"/>
    <cellStyle name="Currency 2 2 5 4 3 3" xfId="56136"/>
    <cellStyle name="Currency 2 2 5 4 4" xfId="25367"/>
    <cellStyle name="Currency 2 2 5 4 5" xfId="43831"/>
    <cellStyle name="Currency 2 2 5 5" xfId="9494"/>
    <cellStyle name="Currency 2 2 5 5 2" xfId="28454"/>
    <cellStyle name="Currency 2 2 5 5 3" xfId="46918"/>
    <cellStyle name="Currency 2 2 5 6" xfId="15646"/>
    <cellStyle name="Currency 2 2 5 6 2" xfId="34606"/>
    <cellStyle name="Currency 2 2 5 6 3" xfId="53070"/>
    <cellStyle name="Currency 2 2 5 7" xfId="22301"/>
    <cellStyle name="Currency 2 2 5 8" xfId="40762"/>
    <cellStyle name="Currency 2 2 6" xfId="2294"/>
    <cellStyle name="Currency 2 2 6 2" xfId="3974"/>
    <cellStyle name="Currency 2 2 6 2 2" xfId="5587"/>
    <cellStyle name="Currency 2 2 6 2 2 2" xfId="8672"/>
    <cellStyle name="Currency 2 2 6 2 2 2 2" xfId="14864"/>
    <cellStyle name="Currency 2 2 6 2 2 2 2 2" xfId="33824"/>
    <cellStyle name="Currency 2 2 6 2 2 2 2 3" xfId="52288"/>
    <cellStyle name="Currency 2 2 6 2 2 2 3" xfId="21016"/>
    <cellStyle name="Currency 2 2 6 2 2 2 3 2" xfId="39976"/>
    <cellStyle name="Currency 2 2 6 2 2 2 3 3" xfId="58440"/>
    <cellStyle name="Currency 2 2 6 2 2 2 4" xfId="27671"/>
    <cellStyle name="Currency 2 2 6 2 2 2 5" xfId="46135"/>
    <cellStyle name="Currency 2 2 6 2 2 3" xfId="11798"/>
    <cellStyle name="Currency 2 2 6 2 2 3 2" xfId="30758"/>
    <cellStyle name="Currency 2 2 6 2 2 3 3" xfId="49222"/>
    <cellStyle name="Currency 2 2 6 2 2 4" xfId="17950"/>
    <cellStyle name="Currency 2 2 6 2 2 4 2" xfId="36910"/>
    <cellStyle name="Currency 2 2 6 2 2 4 3" xfId="55374"/>
    <cellStyle name="Currency 2 2 6 2 2 5" xfId="24605"/>
    <cellStyle name="Currency 2 2 6 2 2 6" xfId="43069"/>
    <cellStyle name="Currency 2 2 6 2 3" xfId="7137"/>
    <cellStyle name="Currency 2 2 6 2 3 2" xfId="13330"/>
    <cellStyle name="Currency 2 2 6 2 3 2 2" xfId="32290"/>
    <cellStyle name="Currency 2 2 6 2 3 2 3" xfId="50754"/>
    <cellStyle name="Currency 2 2 6 2 3 3" xfId="19482"/>
    <cellStyle name="Currency 2 2 6 2 3 3 2" xfId="38442"/>
    <cellStyle name="Currency 2 2 6 2 3 3 3" xfId="56906"/>
    <cellStyle name="Currency 2 2 6 2 3 4" xfId="26137"/>
    <cellStyle name="Currency 2 2 6 2 3 5" xfId="44601"/>
    <cellStyle name="Currency 2 2 6 2 4" xfId="10264"/>
    <cellStyle name="Currency 2 2 6 2 4 2" xfId="29224"/>
    <cellStyle name="Currency 2 2 6 2 4 3" xfId="47688"/>
    <cellStyle name="Currency 2 2 6 2 5" xfId="16416"/>
    <cellStyle name="Currency 2 2 6 2 5 2" xfId="35376"/>
    <cellStyle name="Currency 2 2 6 2 5 3" xfId="53840"/>
    <cellStyle name="Currency 2 2 6 2 6" xfId="23071"/>
    <cellStyle name="Currency 2 2 6 2 7" xfId="41535"/>
    <cellStyle name="Currency 2 2 6 3" xfId="4804"/>
    <cellStyle name="Currency 2 2 6 3 2" xfId="7903"/>
    <cellStyle name="Currency 2 2 6 3 2 2" xfId="14095"/>
    <cellStyle name="Currency 2 2 6 3 2 2 2" xfId="33055"/>
    <cellStyle name="Currency 2 2 6 3 2 2 3" xfId="51519"/>
    <cellStyle name="Currency 2 2 6 3 2 3" xfId="20247"/>
    <cellStyle name="Currency 2 2 6 3 2 3 2" xfId="39207"/>
    <cellStyle name="Currency 2 2 6 3 2 3 3" xfId="57671"/>
    <cellStyle name="Currency 2 2 6 3 2 4" xfId="26902"/>
    <cellStyle name="Currency 2 2 6 3 2 5" xfId="45366"/>
    <cellStyle name="Currency 2 2 6 3 3" xfId="11029"/>
    <cellStyle name="Currency 2 2 6 3 3 2" xfId="29989"/>
    <cellStyle name="Currency 2 2 6 3 3 3" xfId="48453"/>
    <cellStyle name="Currency 2 2 6 3 4" xfId="17181"/>
    <cellStyle name="Currency 2 2 6 3 4 2" xfId="36141"/>
    <cellStyle name="Currency 2 2 6 3 4 3" xfId="54605"/>
    <cellStyle name="Currency 2 2 6 3 5" xfId="23836"/>
    <cellStyle name="Currency 2 2 6 3 6" xfId="42300"/>
    <cellStyle name="Currency 2 2 6 4" xfId="6368"/>
    <cellStyle name="Currency 2 2 6 4 2" xfId="12561"/>
    <cellStyle name="Currency 2 2 6 4 2 2" xfId="31521"/>
    <cellStyle name="Currency 2 2 6 4 2 3" xfId="49985"/>
    <cellStyle name="Currency 2 2 6 4 3" xfId="18713"/>
    <cellStyle name="Currency 2 2 6 4 3 2" xfId="37673"/>
    <cellStyle name="Currency 2 2 6 4 3 3" xfId="56137"/>
    <cellStyle name="Currency 2 2 6 4 4" xfId="25368"/>
    <cellStyle name="Currency 2 2 6 4 5" xfId="43832"/>
    <cellStyle name="Currency 2 2 6 5" xfId="9495"/>
    <cellStyle name="Currency 2 2 6 5 2" xfId="28455"/>
    <cellStyle name="Currency 2 2 6 5 3" xfId="46919"/>
    <cellStyle name="Currency 2 2 6 6" xfId="15647"/>
    <cellStyle name="Currency 2 2 6 6 2" xfId="34607"/>
    <cellStyle name="Currency 2 2 6 6 3" xfId="53071"/>
    <cellStyle name="Currency 2 2 6 7" xfId="22302"/>
    <cellStyle name="Currency 2 2 6 8" xfId="40763"/>
    <cellStyle name="Currency 2 2 7" xfId="2295"/>
    <cellStyle name="Currency 2 2 7 2" xfId="3975"/>
    <cellStyle name="Currency 2 2 7 2 2" xfId="5588"/>
    <cellStyle name="Currency 2 2 7 2 2 2" xfId="8673"/>
    <cellStyle name="Currency 2 2 7 2 2 2 2" xfId="14865"/>
    <cellStyle name="Currency 2 2 7 2 2 2 2 2" xfId="33825"/>
    <cellStyle name="Currency 2 2 7 2 2 2 2 3" xfId="52289"/>
    <cellStyle name="Currency 2 2 7 2 2 2 3" xfId="21017"/>
    <cellStyle name="Currency 2 2 7 2 2 2 3 2" xfId="39977"/>
    <cellStyle name="Currency 2 2 7 2 2 2 3 3" xfId="58441"/>
    <cellStyle name="Currency 2 2 7 2 2 2 4" xfId="27672"/>
    <cellStyle name="Currency 2 2 7 2 2 2 5" xfId="46136"/>
    <cellStyle name="Currency 2 2 7 2 2 3" xfId="11799"/>
    <cellStyle name="Currency 2 2 7 2 2 3 2" xfId="30759"/>
    <cellStyle name="Currency 2 2 7 2 2 3 3" xfId="49223"/>
    <cellStyle name="Currency 2 2 7 2 2 4" xfId="17951"/>
    <cellStyle name="Currency 2 2 7 2 2 4 2" xfId="36911"/>
    <cellStyle name="Currency 2 2 7 2 2 4 3" xfId="55375"/>
    <cellStyle name="Currency 2 2 7 2 2 5" xfId="24606"/>
    <cellStyle name="Currency 2 2 7 2 2 6" xfId="43070"/>
    <cellStyle name="Currency 2 2 7 2 3" xfId="7138"/>
    <cellStyle name="Currency 2 2 7 2 3 2" xfId="13331"/>
    <cellStyle name="Currency 2 2 7 2 3 2 2" xfId="32291"/>
    <cellStyle name="Currency 2 2 7 2 3 2 3" xfId="50755"/>
    <cellStyle name="Currency 2 2 7 2 3 3" xfId="19483"/>
    <cellStyle name="Currency 2 2 7 2 3 3 2" xfId="38443"/>
    <cellStyle name="Currency 2 2 7 2 3 3 3" xfId="56907"/>
    <cellStyle name="Currency 2 2 7 2 3 4" xfId="26138"/>
    <cellStyle name="Currency 2 2 7 2 3 5" xfId="44602"/>
    <cellStyle name="Currency 2 2 7 2 4" xfId="10265"/>
    <cellStyle name="Currency 2 2 7 2 4 2" xfId="29225"/>
    <cellStyle name="Currency 2 2 7 2 4 3" xfId="47689"/>
    <cellStyle name="Currency 2 2 7 2 5" xfId="16417"/>
    <cellStyle name="Currency 2 2 7 2 5 2" xfId="35377"/>
    <cellStyle name="Currency 2 2 7 2 5 3" xfId="53841"/>
    <cellStyle name="Currency 2 2 7 2 6" xfId="23072"/>
    <cellStyle name="Currency 2 2 7 2 7" xfId="41536"/>
    <cellStyle name="Currency 2 2 7 3" xfId="4805"/>
    <cellStyle name="Currency 2 2 7 3 2" xfId="7904"/>
    <cellStyle name="Currency 2 2 7 3 2 2" xfId="14096"/>
    <cellStyle name="Currency 2 2 7 3 2 2 2" xfId="33056"/>
    <cellStyle name="Currency 2 2 7 3 2 2 3" xfId="51520"/>
    <cellStyle name="Currency 2 2 7 3 2 3" xfId="20248"/>
    <cellStyle name="Currency 2 2 7 3 2 3 2" xfId="39208"/>
    <cellStyle name="Currency 2 2 7 3 2 3 3" xfId="57672"/>
    <cellStyle name="Currency 2 2 7 3 2 4" xfId="26903"/>
    <cellStyle name="Currency 2 2 7 3 2 5" xfId="45367"/>
    <cellStyle name="Currency 2 2 7 3 3" xfId="11030"/>
    <cellStyle name="Currency 2 2 7 3 3 2" xfId="29990"/>
    <cellStyle name="Currency 2 2 7 3 3 3" xfId="48454"/>
    <cellStyle name="Currency 2 2 7 3 4" xfId="17182"/>
    <cellStyle name="Currency 2 2 7 3 4 2" xfId="36142"/>
    <cellStyle name="Currency 2 2 7 3 4 3" xfId="54606"/>
    <cellStyle name="Currency 2 2 7 3 5" xfId="23837"/>
    <cellStyle name="Currency 2 2 7 3 6" xfId="42301"/>
    <cellStyle name="Currency 2 2 7 4" xfId="6369"/>
    <cellStyle name="Currency 2 2 7 4 2" xfId="12562"/>
    <cellStyle name="Currency 2 2 7 4 2 2" xfId="31522"/>
    <cellStyle name="Currency 2 2 7 4 2 3" xfId="49986"/>
    <cellStyle name="Currency 2 2 7 4 3" xfId="18714"/>
    <cellStyle name="Currency 2 2 7 4 3 2" xfId="37674"/>
    <cellStyle name="Currency 2 2 7 4 3 3" xfId="56138"/>
    <cellStyle name="Currency 2 2 7 4 4" xfId="25369"/>
    <cellStyle name="Currency 2 2 7 4 5" xfId="43833"/>
    <cellStyle name="Currency 2 2 7 5" xfId="9496"/>
    <cellStyle name="Currency 2 2 7 5 2" xfId="28456"/>
    <cellStyle name="Currency 2 2 7 5 3" xfId="46920"/>
    <cellStyle name="Currency 2 2 7 6" xfId="15648"/>
    <cellStyle name="Currency 2 2 7 6 2" xfId="34608"/>
    <cellStyle name="Currency 2 2 7 6 3" xfId="53072"/>
    <cellStyle name="Currency 2 2 7 7" xfId="22303"/>
    <cellStyle name="Currency 2 2 7 8" xfId="40764"/>
    <cellStyle name="Currency 2 2 8" xfId="2296"/>
    <cellStyle name="Currency 2 2 8 2" xfId="3976"/>
    <cellStyle name="Currency 2 2 8 2 2" xfId="5589"/>
    <cellStyle name="Currency 2 2 8 2 2 2" xfId="8674"/>
    <cellStyle name="Currency 2 2 8 2 2 2 2" xfId="14866"/>
    <cellStyle name="Currency 2 2 8 2 2 2 2 2" xfId="33826"/>
    <cellStyle name="Currency 2 2 8 2 2 2 2 3" xfId="52290"/>
    <cellStyle name="Currency 2 2 8 2 2 2 3" xfId="21018"/>
    <cellStyle name="Currency 2 2 8 2 2 2 3 2" xfId="39978"/>
    <cellStyle name="Currency 2 2 8 2 2 2 3 3" xfId="58442"/>
    <cellStyle name="Currency 2 2 8 2 2 2 4" xfId="27673"/>
    <cellStyle name="Currency 2 2 8 2 2 2 5" xfId="46137"/>
    <cellStyle name="Currency 2 2 8 2 2 3" xfId="11800"/>
    <cellStyle name="Currency 2 2 8 2 2 3 2" xfId="30760"/>
    <cellStyle name="Currency 2 2 8 2 2 3 3" xfId="49224"/>
    <cellStyle name="Currency 2 2 8 2 2 4" xfId="17952"/>
    <cellStyle name="Currency 2 2 8 2 2 4 2" xfId="36912"/>
    <cellStyle name="Currency 2 2 8 2 2 4 3" xfId="55376"/>
    <cellStyle name="Currency 2 2 8 2 2 5" xfId="24607"/>
    <cellStyle name="Currency 2 2 8 2 2 6" xfId="43071"/>
    <cellStyle name="Currency 2 2 8 2 3" xfId="7139"/>
    <cellStyle name="Currency 2 2 8 2 3 2" xfId="13332"/>
    <cellStyle name="Currency 2 2 8 2 3 2 2" xfId="32292"/>
    <cellStyle name="Currency 2 2 8 2 3 2 3" xfId="50756"/>
    <cellStyle name="Currency 2 2 8 2 3 3" xfId="19484"/>
    <cellStyle name="Currency 2 2 8 2 3 3 2" xfId="38444"/>
    <cellStyle name="Currency 2 2 8 2 3 3 3" xfId="56908"/>
    <cellStyle name="Currency 2 2 8 2 3 4" xfId="26139"/>
    <cellStyle name="Currency 2 2 8 2 3 5" xfId="44603"/>
    <cellStyle name="Currency 2 2 8 2 4" xfId="10266"/>
    <cellStyle name="Currency 2 2 8 2 4 2" xfId="29226"/>
    <cellStyle name="Currency 2 2 8 2 4 3" xfId="47690"/>
    <cellStyle name="Currency 2 2 8 2 5" xfId="16418"/>
    <cellStyle name="Currency 2 2 8 2 5 2" xfId="35378"/>
    <cellStyle name="Currency 2 2 8 2 5 3" xfId="53842"/>
    <cellStyle name="Currency 2 2 8 2 6" xfId="23073"/>
    <cellStyle name="Currency 2 2 8 2 7" xfId="41537"/>
    <cellStyle name="Currency 2 2 8 3" xfId="4806"/>
    <cellStyle name="Currency 2 2 8 3 2" xfId="7905"/>
    <cellStyle name="Currency 2 2 8 3 2 2" xfId="14097"/>
    <cellStyle name="Currency 2 2 8 3 2 2 2" xfId="33057"/>
    <cellStyle name="Currency 2 2 8 3 2 2 3" xfId="51521"/>
    <cellStyle name="Currency 2 2 8 3 2 3" xfId="20249"/>
    <cellStyle name="Currency 2 2 8 3 2 3 2" xfId="39209"/>
    <cellStyle name="Currency 2 2 8 3 2 3 3" xfId="57673"/>
    <cellStyle name="Currency 2 2 8 3 2 4" xfId="26904"/>
    <cellStyle name="Currency 2 2 8 3 2 5" xfId="45368"/>
    <cellStyle name="Currency 2 2 8 3 3" xfId="11031"/>
    <cellStyle name="Currency 2 2 8 3 3 2" xfId="29991"/>
    <cellStyle name="Currency 2 2 8 3 3 3" xfId="48455"/>
    <cellStyle name="Currency 2 2 8 3 4" xfId="17183"/>
    <cellStyle name="Currency 2 2 8 3 4 2" xfId="36143"/>
    <cellStyle name="Currency 2 2 8 3 4 3" xfId="54607"/>
    <cellStyle name="Currency 2 2 8 3 5" xfId="23838"/>
    <cellStyle name="Currency 2 2 8 3 6" xfId="42302"/>
    <cellStyle name="Currency 2 2 8 4" xfId="6370"/>
    <cellStyle name="Currency 2 2 8 4 2" xfId="12563"/>
    <cellStyle name="Currency 2 2 8 4 2 2" xfId="31523"/>
    <cellStyle name="Currency 2 2 8 4 2 3" xfId="49987"/>
    <cellStyle name="Currency 2 2 8 4 3" xfId="18715"/>
    <cellStyle name="Currency 2 2 8 4 3 2" xfId="37675"/>
    <cellStyle name="Currency 2 2 8 4 3 3" xfId="56139"/>
    <cellStyle name="Currency 2 2 8 4 4" xfId="25370"/>
    <cellStyle name="Currency 2 2 8 4 5" xfId="43834"/>
    <cellStyle name="Currency 2 2 8 5" xfId="9497"/>
    <cellStyle name="Currency 2 2 8 5 2" xfId="28457"/>
    <cellStyle name="Currency 2 2 8 5 3" xfId="46921"/>
    <cellStyle name="Currency 2 2 8 6" xfId="15649"/>
    <cellStyle name="Currency 2 2 8 6 2" xfId="34609"/>
    <cellStyle name="Currency 2 2 8 6 3" xfId="53073"/>
    <cellStyle name="Currency 2 2 8 7" xfId="22304"/>
    <cellStyle name="Currency 2 2 8 8" xfId="40765"/>
    <cellStyle name="Currency 2 2 9" xfId="2297"/>
    <cellStyle name="Currency 2 2 9 2" xfId="3977"/>
    <cellStyle name="Currency 2 2 9 2 2" xfId="5590"/>
    <cellStyle name="Currency 2 2 9 2 2 2" xfId="8675"/>
    <cellStyle name="Currency 2 2 9 2 2 2 2" xfId="14867"/>
    <cellStyle name="Currency 2 2 9 2 2 2 2 2" xfId="33827"/>
    <cellStyle name="Currency 2 2 9 2 2 2 2 3" xfId="52291"/>
    <cellStyle name="Currency 2 2 9 2 2 2 3" xfId="21019"/>
    <cellStyle name="Currency 2 2 9 2 2 2 3 2" xfId="39979"/>
    <cellStyle name="Currency 2 2 9 2 2 2 3 3" xfId="58443"/>
    <cellStyle name="Currency 2 2 9 2 2 2 4" xfId="27674"/>
    <cellStyle name="Currency 2 2 9 2 2 2 5" xfId="46138"/>
    <cellStyle name="Currency 2 2 9 2 2 3" xfId="11801"/>
    <cellStyle name="Currency 2 2 9 2 2 3 2" xfId="30761"/>
    <cellStyle name="Currency 2 2 9 2 2 3 3" xfId="49225"/>
    <cellStyle name="Currency 2 2 9 2 2 4" xfId="17953"/>
    <cellStyle name="Currency 2 2 9 2 2 4 2" xfId="36913"/>
    <cellStyle name="Currency 2 2 9 2 2 4 3" xfId="55377"/>
    <cellStyle name="Currency 2 2 9 2 2 5" xfId="24608"/>
    <cellStyle name="Currency 2 2 9 2 2 6" xfId="43072"/>
    <cellStyle name="Currency 2 2 9 2 3" xfId="7140"/>
    <cellStyle name="Currency 2 2 9 2 3 2" xfId="13333"/>
    <cellStyle name="Currency 2 2 9 2 3 2 2" xfId="32293"/>
    <cellStyle name="Currency 2 2 9 2 3 2 3" xfId="50757"/>
    <cellStyle name="Currency 2 2 9 2 3 3" xfId="19485"/>
    <cellStyle name="Currency 2 2 9 2 3 3 2" xfId="38445"/>
    <cellStyle name="Currency 2 2 9 2 3 3 3" xfId="56909"/>
    <cellStyle name="Currency 2 2 9 2 3 4" xfId="26140"/>
    <cellStyle name="Currency 2 2 9 2 3 5" xfId="44604"/>
    <cellStyle name="Currency 2 2 9 2 4" xfId="10267"/>
    <cellStyle name="Currency 2 2 9 2 4 2" xfId="29227"/>
    <cellStyle name="Currency 2 2 9 2 4 3" xfId="47691"/>
    <cellStyle name="Currency 2 2 9 2 5" xfId="16419"/>
    <cellStyle name="Currency 2 2 9 2 5 2" xfId="35379"/>
    <cellStyle name="Currency 2 2 9 2 5 3" xfId="53843"/>
    <cellStyle name="Currency 2 2 9 2 6" xfId="23074"/>
    <cellStyle name="Currency 2 2 9 2 7" xfId="41538"/>
    <cellStyle name="Currency 2 2 9 3" xfId="4807"/>
    <cellStyle name="Currency 2 2 9 3 2" xfId="7906"/>
    <cellStyle name="Currency 2 2 9 3 2 2" xfId="14098"/>
    <cellStyle name="Currency 2 2 9 3 2 2 2" xfId="33058"/>
    <cellStyle name="Currency 2 2 9 3 2 2 3" xfId="51522"/>
    <cellStyle name="Currency 2 2 9 3 2 3" xfId="20250"/>
    <cellStyle name="Currency 2 2 9 3 2 3 2" xfId="39210"/>
    <cellStyle name="Currency 2 2 9 3 2 3 3" xfId="57674"/>
    <cellStyle name="Currency 2 2 9 3 2 4" xfId="26905"/>
    <cellStyle name="Currency 2 2 9 3 2 5" xfId="45369"/>
    <cellStyle name="Currency 2 2 9 3 3" xfId="11032"/>
    <cellStyle name="Currency 2 2 9 3 3 2" xfId="29992"/>
    <cellStyle name="Currency 2 2 9 3 3 3" xfId="48456"/>
    <cellStyle name="Currency 2 2 9 3 4" xfId="17184"/>
    <cellStyle name="Currency 2 2 9 3 4 2" xfId="36144"/>
    <cellStyle name="Currency 2 2 9 3 4 3" xfId="54608"/>
    <cellStyle name="Currency 2 2 9 3 5" xfId="23839"/>
    <cellStyle name="Currency 2 2 9 3 6" xfId="42303"/>
    <cellStyle name="Currency 2 2 9 4" xfId="6371"/>
    <cellStyle name="Currency 2 2 9 4 2" xfId="12564"/>
    <cellStyle name="Currency 2 2 9 4 2 2" xfId="31524"/>
    <cellStyle name="Currency 2 2 9 4 2 3" xfId="49988"/>
    <cellStyle name="Currency 2 2 9 4 3" xfId="18716"/>
    <cellStyle name="Currency 2 2 9 4 3 2" xfId="37676"/>
    <cellStyle name="Currency 2 2 9 4 3 3" xfId="56140"/>
    <cellStyle name="Currency 2 2 9 4 4" xfId="25371"/>
    <cellStyle name="Currency 2 2 9 4 5" xfId="43835"/>
    <cellStyle name="Currency 2 2 9 5" xfId="9498"/>
    <cellStyle name="Currency 2 2 9 5 2" xfId="28458"/>
    <cellStyle name="Currency 2 2 9 5 3" xfId="46922"/>
    <cellStyle name="Currency 2 2 9 6" xfId="15650"/>
    <cellStyle name="Currency 2 2 9 6 2" xfId="34610"/>
    <cellStyle name="Currency 2 2 9 6 3" xfId="53074"/>
    <cellStyle name="Currency 2 2 9 7" xfId="22305"/>
    <cellStyle name="Currency 2 2 9 8" xfId="40766"/>
    <cellStyle name="Currency 2 20" xfId="2298"/>
    <cellStyle name="Currency 2 21" xfId="2299"/>
    <cellStyle name="Currency 2 22" xfId="2300"/>
    <cellStyle name="Currency 2 23" xfId="2301"/>
    <cellStyle name="Currency 2 24" xfId="2302"/>
    <cellStyle name="Currency 2 24 2" xfId="2303"/>
    <cellStyle name="Currency 2 24 3" xfId="2304"/>
    <cellStyle name="Currency 2 25" xfId="2305"/>
    <cellStyle name="Currency 2 25 2" xfId="2306"/>
    <cellStyle name="Currency 2 26" xfId="2307"/>
    <cellStyle name="Currency 2 26 2" xfId="2308"/>
    <cellStyle name="Currency 2 27" xfId="2260"/>
    <cellStyle name="Currency 2 27 2" xfId="3952"/>
    <cellStyle name="Currency 2 27 2 2" xfId="5565"/>
    <cellStyle name="Currency 2 27 2 2 2" xfId="8650"/>
    <cellStyle name="Currency 2 27 2 2 2 2" xfId="14842"/>
    <cellStyle name="Currency 2 27 2 2 2 2 2" xfId="33802"/>
    <cellStyle name="Currency 2 27 2 2 2 2 3" xfId="52266"/>
    <cellStyle name="Currency 2 27 2 2 2 3" xfId="20994"/>
    <cellStyle name="Currency 2 27 2 2 2 3 2" xfId="39954"/>
    <cellStyle name="Currency 2 27 2 2 2 3 3" xfId="58418"/>
    <cellStyle name="Currency 2 27 2 2 2 4" xfId="27649"/>
    <cellStyle name="Currency 2 27 2 2 2 5" xfId="46113"/>
    <cellStyle name="Currency 2 27 2 2 3" xfId="11776"/>
    <cellStyle name="Currency 2 27 2 2 3 2" xfId="30736"/>
    <cellStyle name="Currency 2 27 2 2 3 3" xfId="49200"/>
    <cellStyle name="Currency 2 27 2 2 4" xfId="17928"/>
    <cellStyle name="Currency 2 27 2 2 4 2" xfId="36888"/>
    <cellStyle name="Currency 2 27 2 2 4 3" xfId="55352"/>
    <cellStyle name="Currency 2 27 2 2 5" xfId="24583"/>
    <cellStyle name="Currency 2 27 2 2 6" xfId="43047"/>
    <cellStyle name="Currency 2 27 2 3" xfId="7115"/>
    <cellStyle name="Currency 2 27 2 3 2" xfId="13308"/>
    <cellStyle name="Currency 2 27 2 3 2 2" xfId="32268"/>
    <cellStyle name="Currency 2 27 2 3 2 3" xfId="50732"/>
    <cellStyle name="Currency 2 27 2 3 3" xfId="19460"/>
    <cellStyle name="Currency 2 27 2 3 3 2" xfId="38420"/>
    <cellStyle name="Currency 2 27 2 3 3 3" xfId="56884"/>
    <cellStyle name="Currency 2 27 2 3 4" xfId="26115"/>
    <cellStyle name="Currency 2 27 2 3 5" xfId="44579"/>
    <cellStyle name="Currency 2 27 2 4" xfId="10242"/>
    <cellStyle name="Currency 2 27 2 4 2" xfId="29202"/>
    <cellStyle name="Currency 2 27 2 4 3" xfId="47666"/>
    <cellStyle name="Currency 2 27 2 5" xfId="16394"/>
    <cellStyle name="Currency 2 27 2 5 2" xfId="35354"/>
    <cellStyle name="Currency 2 27 2 5 3" xfId="53818"/>
    <cellStyle name="Currency 2 27 2 6" xfId="23049"/>
    <cellStyle name="Currency 2 27 2 7" xfId="41513"/>
    <cellStyle name="Currency 2 27 3" xfId="4782"/>
    <cellStyle name="Currency 2 27 3 2" xfId="7881"/>
    <cellStyle name="Currency 2 27 3 2 2" xfId="14073"/>
    <cellStyle name="Currency 2 27 3 2 2 2" xfId="33033"/>
    <cellStyle name="Currency 2 27 3 2 2 3" xfId="51497"/>
    <cellStyle name="Currency 2 27 3 2 3" xfId="20225"/>
    <cellStyle name="Currency 2 27 3 2 3 2" xfId="39185"/>
    <cellStyle name="Currency 2 27 3 2 3 3" xfId="57649"/>
    <cellStyle name="Currency 2 27 3 2 4" xfId="26880"/>
    <cellStyle name="Currency 2 27 3 2 5" xfId="45344"/>
    <cellStyle name="Currency 2 27 3 3" xfId="11007"/>
    <cellStyle name="Currency 2 27 3 3 2" xfId="29967"/>
    <cellStyle name="Currency 2 27 3 3 3" xfId="48431"/>
    <cellStyle name="Currency 2 27 3 4" xfId="17159"/>
    <cellStyle name="Currency 2 27 3 4 2" xfId="36119"/>
    <cellStyle name="Currency 2 27 3 4 3" xfId="54583"/>
    <cellStyle name="Currency 2 27 3 5" xfId="23814"/>
    <cellStyle name="Currency 2 27 3 6" xfId="42278"/>
    <cellStyle name="Currency 2 27 4" xfId="6346"/>
    <cellStyle name="Currency 2 27 4 2" xfId="12539"/>
    <cellStyle name="Currency 2 27 4 2 2" xfId="31499"/>
    <cellStyle name="Currency 2 27 4 2 3" xfId="49963"/>
    <cellStyle name="Currency 2 27 4 3" xfId="18691"/>
    <cellStyle name="Currency 2 27 4 3 2" xfId="37651"/>
    <cellStyle name="Currency 2 27 4 3 3" xfId="56115"/>
    <cellStyle name="Currency 2 27 4 4" xfId="25346"/>
    <cellStyle name="Currency 2 27 4 5" xfId="43810"/>
    <cellStyle name="Currency 2 27 5" xfId="9473"/>
    <cellStyle name="Currency 2 27 5 2" xfId="28433"/>
    <cellStyle name="Currency 2 27 5 3" xfId="46897"/>
    <cellStyle name="Currency 2 27 6" xfId="15625"/>
    <cellStyle name="Currency 2 27 6 2" xfId="34585"/>
    <cellStyle name="Currency 2 27 6 3" xfId="53049"/>
    <cellStyle name="Currency 2 27 7" xfId="22280"/>
    <cellStyle name="Currency 2 27 8" xfId="40741"/>
    <cellStyle name="Currency 2 28" xfId="9266"/>
    <cellStyle name="Currency 2 3" xfId="417"/>
    <cellStyle name="Currency 2 3 2" xfId="2310"/>
    <cellStyle name="Currency 2 3 3" xfId="3741"/>
    <cellStyle name="Currency 2 3 4" xfId="2309"/>
    <cellStyle name="Currency 2 3 5" xfId="9298"/>
    <cellStyle name="Currency 2 4" xfId="379"/>
    <cellStyle name="Currency 2 4 2" xfId="3742"/>
    <cellStyle name="Currency 2 4 3" xfId="2311"/>
    <cellStyle name="Currency 2 5" xfId="239"/>
    <cellStyle name="Currency 2 6" xfId="230"/>
    <cellStyle name="Currency 2 6 2" xfId="3743"/>
    <cellStyle name="Currency 2 6 3" xfId="2312"/>
    <cellStyle name="Currency 2 7" xfId="464"/>
    <cellStyle name="Currency 2 7 2" xfId="3744"/>
    <cellStyle name="Currency 2 7 3" xfId="2313"/>
    <cellStyle name="Currency 2 8" xfId="457"/>
    <cellStyle name="Currency 2 8 2" xfId="3745"/>
    <cellStyle name="Currency 2 8 3" xfId="2314"/>
    <cellStyle name="Currency 2 9" xfId="456"/>
    <cellStyle name="Currency 2 9 2" xfId="3746"/>
    <cellStyle name="Currency 2 9 3" xfId="2315"/>
    <cellStyle name="Currency 20" xfId="2316"/>
    <cellStyle name="Currency 20 2" xfId="2317"/>
    <cellStyle name="Currency 20 3" xfId="2318"/>
    <cellStyle name="Currency 21" xfId="2319"/>
    <cellStyle name="Currency 22" xfId="2320"/>
    <cellStyle name="Currency 23" xfId="2321"/>
    <cellStyle name="Currency 24" xfId="2322"/>
    <cellStyle name="Currency 25" xfId="2323"/>
    <cellStyle name="Currency 26" xfId="2324"/>
    <cellStyle name="Currency 27" xfId="2325"/>
    <cellStyle name="Currency 28" xfId="2326"/>
    <cellStyle name="Currency 29" xfId="2327"/>
    <cellStyle name="Currency 3" xfId="9"/>
    <cellStyle name="Currency 3 10" xfId="2328"/>
    <cellStyle name="Currency 3 10 2" xfId="3978"/>
    <cellStyle name="Currency 3 10 2 2" xfId="5591"/>
    <cellStyle name="Currency 3 10 2 2 2" xfId="8676"/>
    <cellStyle name="Currency 3 10 2 2 2 2" xfId="14868"/>
    <cellStyle name="Currency 3 10 2 2 2 2 2" xfId="33828"/>
    <cellStyle name="Currency 3 10 2 2 2 2 3" xfId="52292"/>
    <cellStyle name="Currency 3 10 2 2 2 3" xfId="21020"/>
    <cellStyle name="Currency 3 10 2 2 2 3 2" xfId="39980"/>
    <cellStyle name="Currency 3 10 2 2 2 3 3" xfId="58444"/>
    <cellStyle name="Currency 3 10 2 2 2 4" xfId="27675"/>
    <cellStyle name="Currency 3 10 2 2 2 5" xfId="46139"/>
    <cellStyle name="Currency 3 10 2 2 3" xfId="11802"/>
    <cellStyle name="Currency 3 10 2 2 3 2" xfId="30762"/>
    <cellStyle name="Currency 3 10 2 2 3 3" xfId="49226"/>
    <cellStyle name="Currency 3 10 2 2 4" xfId="17954"/>
    <cellStyle name="Currency 3 10 2 2 4 2" xfId="36914"/>
    <cellStyle name="Currency 3 10 2 2 4 3" xfId="55378"/>
    <cellStyle name="Currency 3 10 2 2 5" xfId="24609"/>
    <cellStyle name="Currency 3 10 2 2 6" xfId="43073"/>
    <cellStyle name="Currency 3 10 2 3" xfId="7141"/>
    <cellStyle name="Currency 3 10 2 3 2" xfId="13334"/>
    <cellStyle name="Currency 3 10 2 3 2 2" xfId="32294"/>
    <cellStyle name="Currency 3 10 2 3 2 3" xfId="50758"/>
    <cellStyle name="Currency 3 10 2 3 3" xfId="19486"/>
    <cellStyle name="Currency 3 10 2 3 3 2" xfId="38446"/>
    <cellStyle name="Currency 3 10 2 3 3 3" xfId="56910"/>
    <cellStyle name="Currency 3 10 2 3 4" xfId="26141"/>
    <cellStyle name="Currency 3 10 2 3 5" xfId="44605"/>
    <cellStyle name="Currency 3 10 2 4" xfId="10268"/>
    <cellStyle name="Currency 3 10 2 4 2" xfId="29228"/>
    <cellStyle name="Currency 3 10 2 4 3" xfId="47692"/>
    <cellStyle name="Currency 3 10 2 5" xfId="16420"/>
    <cellStyle name="Currency 3 10 2 5 2" xfId="35380"/>
    <cellStyle name="Currency 3 10 2 5 3" xfId="53844"/>
    <cellStyle name="Currency 3 10 2 6" xfId="23075"/>
    <cellStyle name="Currency 3 10 2 7" xfId="41539"/>
    <cellStyle name="Currency 3 10 3" xfId="4808"/>
    <cellStyle name="Currency 3 10 3 2" xfId="7907"/>
    <cellStyle name="Currency 3 10 3 2 2" xfId="14099"/>
    <cellStyle name="Currency 3 10 3 2 2 2" xfId="33059"/>
    <cellStyle name="Currency 3 10 3 2 2 3" xfId="51523"/>
    <cellStyle name="Currency 3 10 3 2 3" xfId="20251"/>
    <cellStyle name="Currency 3 10 3 2 3 2" xfId="39211"/>
    <cellStyle name="Currency 3 10 3 2 3 3" xfId="57675"/>
    <cellStyle name="Currency 3 10 3 2 4" xfId="26906"/>
    <cellStyle name="Currency 3 10 3 2 5" xfId="45370"/>
    <cellStyle name="Currency 3 10 3 3" xfId="11033"/>
    <cellStyle name="Currency 3 10 3 3 2" xfId="29993"/>
    <cellStyle name="Currency 3 10 3 3 3" xfId="48457"/>
    <cellStyle name="Currency 3 10 3 4" xfId="17185"/>
    <cellStyle name="Currency 3 10 3 4 2" xfId="36145"/>
    <cellStyle name="Currency 3 10 3 4 3" xfId="54609"/>
    <cellStyle name="Currency 3 10 3 5" xfId="23840"/>
    <cellStyle name="Currency 3 10 3 6" xfId="42304"/>
    <cellStyle name="Currency 3 10 4" xfId="6372"/>
    <cellStyle name="Currency 3 10 4 2" xfId="12565"/>
    <cellStyle name="Currency 3 10 4 2 2" xfId="31525"/>
    <cellStyle name="Currency 3 10 4 2 3" xfId="49989"/>
    <cellStyle name="Currency 3 10 4 3" xfId="18717"/>
    <cellStyle name="Currency 3 10 4 3 2" xfId="37677"/>
    <cellStyle name="Currency 3 10 4 3 3" xfId="56141"/>
    <cellStyle name="Currency 3 10 4 4" xfId="25372"/>
    <cellStyle name="Currency 3 10 4 5" xfId="43836"/>
    <cellStyle name="Currency 3 10 5" xfId="9499"/>
    <cellStyle name="Currency 3 10 5 2" xfId="28459"/>
    <cellStyle name="Currency 3 10 5 3" xfId="46923"/>
    <cellStyle name="Currency 3 10 6" xfId="15651"/>
    <cellStyle name="Currency 3 10 6 2" xfId="34611"/>
    <cellStyle name="Currency 3 10 6 3" xfId="53075"/>
    <cellStyle name="Currency 3 10 7" xfId="22306"/>
    <cellStyle name="Currency 3 10 8" xfId="40767"/>
    <cellStyle name="Currency 3 11" xfId="2329"/>
    <cellStyle name="Currency 3 11 2" xfId="3979"/>
    <cellStyle name="Currency 3 11 2 2" xfId="5592"/>
    <cellStyle name="Currency 3 11 2 2 2" xfId="8677"/>
    <cellStyle name="Currency 3 11 2 2 2 2" xfId="14869"/>
    <cellStyle name="Currency 3 11 2 2 2 2 2" xfId="33829"/>
    <cellStyle name="Currency 3 11 2 2 2 2 3" xfId="52293"/>
    <cellStyle name="Currency 3 11 2 2 2 3" xfId="21021"/>
    <cellStyle name="Currency 3 11 2 2 2 3 2" xfId="39981"/>
    <cellStyle name="Currency 3 11 2 2 2 3 3" xfId="58445"/>
    <cellStyle name="Currency 3 11 2 2 2 4" xfId="27676"/>
    <cellStyle name="Currency 3 11 2 2 2 5" xfId="46140"/>
    <cellStyle name="Currency 3 11 2 2 3" xfId="11803"/>
    <cellStyle name="Currency 3 11 2 2 3 2" xfId="30763"/>
    <cellStyle name="Currency 3 11 2 2 3 3" xfId="49227"/>
    <cellStyle name="Currency 3 11 2 2 4" xfId="17955"/>
    <cellStyle name="Currency 3 11 2 2 4 2" xfId="36915"/>
    <cellStyle name="Currency 3 11 2 2 4 3" xfId="55379"/>
    <cellStyle name="Currency 3 11 2 2 5" xfId="24610"/>
    <cellStyle name="Currency 3 11 2 2 6" xfId="43074"/>
    <cellStyle name="Currency 3 11 2 3" xfId="7142"/>
    <cellStyle name="Currency 3 11 2 3 2" xfId="13335"/>
    <cellStyle name="Currency 3 11 2 3 2 2" xfId="32295"/>
    <cellStyle name="Currency 3 11 2 3 2 3" xfId="50759"/>
    <cellStyle name="Currency 3 11 2 3 3" xfId="19487"/>
    <cellStyle name="Currency 3 11 2 3 3 2" xfId="38447"/>
    <cellStyle name="Currency 3 11 2 3 3 3" xfId="56911"/>
    <cellStyle name="Currency 3 11 2 3 4" xfId="26142"/>
    <cellStyle name="Currency 3 11 2 3 5" xfId="44606"/>
    <cellStyle name="Currency 3 11 2 4" xfId="10269"/>
    <cellStyle name="Currency 3 11 2 4 2" xfId="29229"/>
    <cellStyle name="Currency 3 11 2 4 3" xfId="47693"/>
    <cellStyle name="Currency 3 11 2 5" xfId="16421"/>
    <cellStyle name="Currency 3 11 2 5 2" xfId="35381"/>
    <cellStyle name="Currency 3 11 2 5 3" xfId="53845"/>
    <cellStyle name="Currency 3 11 2 6" xfId="23076"/>
    <cellStyle name="Currency 3 11 2 7" xfId="41540"/>
    <cellStyle name="Currency 3 11 3" xfId="4809"/>
    <cellStyle name="Currency 3 11 3 2" xfId="7908"/>
    <cellStyle name="Currency 3 11 3 2 2" xfId="14100"/>
    <cellStyle name="Currency 3 11 3 2 2 2" xfId="33060"/>
    <cellStyle name="Currency 3 11 3 2 2 3" xfId="51524"/>
    <cellStyle name="Currency 3 11 3 2 3" xfId="20252"/>
    <cellStyle name="Currency 3 11 3 2 3 2" xfId="39212"/>
    <cellStyle name="Currency 3 11 3 2 3 3" xfId="57676"/>
    <cellStyle name="Currency 3 11 3 2 4" xfId="26907"/>
    <cellStyle name="Currency 3 11 3 2 5" xfId="45371"/>
    <cellStyle name="Currency 3 11 3 3" xfId="11034"/>
    <cellStyle name="Currency 3 11 3 3 2" xfId="29994"/>
    <cellStyle name="Currency 3 11 3 3 3" xfId="48458"/>
    <cellStyle name="Currency 3 11 3 4" xfId="17186"/>
    <cellStyle name="Currency 3 11 3 4 2" xfId="36146"/>
    <cellStyle name="Currency 3 11 3 4 3" xfId="54610"/>
    <cellStyle name="Currency 3 11 3 5" xfId="23841"/>
    <cellStyle name="Currency 3 11 3 6" xfId="42305"/>
    <cellStyle name="Currency 3 11 4" xfId="6373"/>
    <cellStyle name="Currency 3 11 4 2" xfId="12566"/>
    <cellStyle name="Currency 3 11 4 2 2" xfId="31526"/>
    <cellStyle name="Currency 3 11 4 2 3" xfId="49990"/>
    <cellStyle name="Currency 3 11 4 3" xfId="18718"/>
    <cellStyle name="Currency 3 11 4 3 2" xfId="37678"/>
    <cellStyle name="Currency 3 11 4 3 3" xfId="56142"/>
    <cellStyle name="Currency 3 11 4 4" xfId="25373"/>
    <cellStyle name="Currency 3 11 4 5" xfId="43837"/>
    <cellStyle name="Currency 3 11 5" xfId="9500"/>
    <cellStyle name="Currency 3 11 5 2" xfId="28460"/>
    <cellStyle name="Currency 3 11 5 3" xfId="46924"/>
    <cellStyle name="Currency 3 11 6" xfId="15652"/>
    <cellStyle name="Currency 3 11 6 2" xfId="34612"/>
    <cellStyle name="Currency 3 11 6 3" xfId="53076"/>
    <cellStyle name="Currency 3 11 7" xfId="22307"/>
    <cellStyle name="Currency 3 11 8" xfId="40768"/>
    <cellStyle name="Currency 3 12" xfId="2330"/>
    <cellStyle name="Currency 3 12 2" xfId="3980"/>
    <cellStyle name="Currency 3 12 2 2" xfId="5593"/>
    <cellStyle name="Currency 3 12 2 2 2" xfId="8678"/>
    <cellStyle name="Currency 3 12 2 2 2 2" xfId="14870"/>
    <cellStyle name="Currency 3 12 2 2 2 2 2" xfId="33830"/>
    <cellStyle name="Currency 3 12 2 2 2 2 3" xfId="52294"/>
    <cellStyle name="Currency 3 12 2 2 2 3" xfId="21022"/>
    <cellStyle name="Currency 3 12 2 2 2 3 2" xfId="39982"/>
    <cellStyle name="Currency 3 12 2 2 2 3 3" xfId="58446"/>
    <cellStyle name="Currency 3 12 2 2 2 4" xfId="27677"/>
    <cellStyle name="Currency 3 12 2 2 2 5" xfId="46141"/>
    <cellStyle name="Currency 3 12 2 2 3" xfId="11804"/>
    <cellStyle name="Currency 3 12 2 2 3 2" xfId="30764"/>
    <cellStyle name="Currency 3 12 2 2 3 3" xfId="49228"/>
    <cellStyle name="Currency 3 12 2 2 4" xfId="17956"/>
    <cellStyle name="Currency 3 12 2 2 4 2" xfId="36916"/>
    <cellStyle name="Currency 3 12 2 2 4 3" xfId="55380"/>
    <cellStyle name="Currency 3 12 2 2 5" xfId="24611"/>
    <cellStyle name="Currency 3 12 2 2 6" xfId="43075"/>
    <cellStyle name="Currency 3 12 2 3" xfId="7143"/>
    <cellStyle name="Currency 3 12 2 3 2" xfId="13336"/>
    <cellStyle name="Currency 3 12 2 3 2 2" xfId="32296"/>
    <cellStyle name="Currency 3 12 2 3 2 3" xfId="50760"/>
    <cellStyle name="Currency 3 12 2 3 3" xfId="19488"/>
    <cellStyle name="Currency 3 12 2 3 3 2" xfId="38448"/>
    <cellStyle name="Currency 3 12 2 3 3 3" xfId="56912"/>
    <cellStyle name="Currency 3 12 2 3 4" xfId="26143"/>
    <cellStyle name="Currency 3 12 2 3 5" xfId="44607"/>
    <cellStyle name="Currency 3 12 2 4" xfId="10270"/>
    <cellStyle name="Currency 3 12 2 4 2" xfId="29230"/>
    <cellStyle name="Currency 3 12 2 4 3" xfId="47694"/>
    <cellStyle name="Currency 3 12 2 5" xfId="16422"/>
    <cellStyle name="Currency 3 12 2 5 2" xfId="35382"/>
    <cellStyle name="Currency 3 12 2 5 3" xfId="53846"/>
    <cellStyle name="Currency 3 12 2 6" xfId="23077"/>
    <cellStyle name="Currency 3 12 2 7" xfId="41541"/>
    <cellStyle name="Currency 3 12 3" xfId="4810"/>
    <cellStyle name="Currency 3 12 3 2" xfId="7909"/>
    <cellStyle name="Currency 3 12 3 2 2" xfId="14101"/>
    <cellStyle name="Currency 3 12 3 2 2 2" xfId="33061"/>
    <cellStyle name="Currency 3 12 3 2 2 3" xfId="51525"/>
    <cellStyle name="Currency 3 12 3 2 3" xfId="20253"/>
    <cellStyle name="Currency 3 12 3 2 3 2" xfId="39213"/>
    <cellStyle name="Currency 3 12 3 2 3 3" xfId="57677"/>
    <cellStyle name="Currency 3 12 3 2 4" xfId="26908"/>
    <cellStyle name="Currency 3 12 3 2 5" xfId="45372"/>
    <cellStyle name="Currency 3 12 3 3" xfId="11035"/>
    <cellStyle name="Currency 3 12 3 3 2" xfId="29995"/>
    <cellStyle name="Currency 3 12 3 3 3" xfId="48459"/>
    <cellStyle name="Currency 3 12 3 4" xfId="17187"/>
    <cellStyle name="Currency 3 12 3 4 2" xfId="36147"/>
    <cellStyle name="Currency 3 12 3 4 3" xfId="54611"/>
    <cellStyle name="Currency 3 12 3 5" xfId="23842"/>
    <cellStyle name="Currency 3 12 3 6" xfId="42306"/>
    <cellStyle name="Currency 3 12 4" xfId="6374"/>
    <cellStyle name="Currency 3 12 4 2" xfId="12567"/>
    <cellStyle name="Currency 3 12 4 2 2" xfId="31527"/>
    <cellStyle name="Currency 3 12 4 2 3" xfId="49991"/>
    <cellStyle name="Currency 3 12 4 3" xfId="18719"/>
    <cellStyle name="Currency 3 12 4 3 2" xfId="37679"/>
    <cellStyle name="Currency 3 12 4 3 3" xfId="56143"/>
    <cellStyle name="Currency 3 12 4 4" xfId="25374"/>
    <cellStyle name="Currency 3 12 4 5" xfId="43838"/>
    <cellStyle name="Currency 3 12 5" xfId="9501"/>
    <cellStyle name="Currency 3 12 5 2" xfId="28461"/>
    <cellStyle name="Currency 3 12 5 3" xfId="46925"/>
    <cellStyle name="Currency 3 12 6" xfId="15653"/>
    <cellStyle name="Currency 3 12 6 2" xfId="34613"/>
    <cellStyle name="Currency 3 12 6 3" xfId="53077"/>
    <cellStyle name="Currency 3 12 7" xfId="22308"/>
    <cellStyle name="Currency 3 12 8" xfId="40769"/>
    <cellStyle name="Currency 3 13" xfId="2331"/>
    <cellStyle name="Currency 3 13 2" xfId="3981"/>
    <cellStyle name="Currency 3 13 2 2" xfId="5594"/>
    <cellStyle name="Currency 3 13 2 2 2" xfId="8679"/>
    <cellStyle name="Currency 3 13 2 2 2 2" xfId="14871"/>
    <cellStyle name="Currency 3 13 2 2 2 2 2" xfId="33831"/>
    <cellStyle name="Currency 3 13 2 2 2 2 3" xfId="52295"/>
    <cellStyle name="Currency 3 13 2 2 2 3" xfId="21023"/>
    <cellStyle name="Currency 3 13 2 2 2 3 2" xfId="39983"/>
    <cellStyle name="Currency 3 13 2 2 2 3 3" xfId="58447"/>
    <cellStyle name="Currency 3 13 2 2 2 4" xfId="27678"/>
    <cellStyle name="Currency 3 13 2 2 2 5" xfId="46142"/>
    <cellStyle name="Currency 3 13 2 2 3" xfId="11805"/>
    <cellStyle name="Currency 3 13 2 2 3 2" xfId="30765"/>
    <cellStyle name="Currency 3 13 2 2 3 3" xfId="49229"/>
    <cellStyle name="Currency 3 13 2 2 4" xfId="17957"/>
    <cellStyle name="Currency 3 13 2 2 4 2" xfId="36917"/>
    <cellStyle name="Currency 3 13 2 2 4 3" xfId="55381"/>
    <cellStyle name="Currency 3 13 2 2 5" xfId="24612"/>
    <cellStyle name="Currency 3 13 2 2 6" xfId="43076"/>
    <cellStyle name="Currency 3 13 2 3" xfId="7144"/>
    <cellStyle name="Currency 3 13 2 3 2" xfId="13337"/>
    <cellStyle name="Currency 3 13 2 3 2 2" xfId="32297"/>
    <cellStyle name="Currency 3 13 2 3 2 3" xfId="50761"/>
    <cellStyle name="Currency 3 13 2 3 3" xfId="19489"/>
    <cellStyle name="Currency 3 13 2 3 3 2" xfId="38449"/>
    <cellStyle name="Currency 3 13 2 3 3 3" xfId="56913"/>
    <cellStyle name="Currency 3 13 2 3 4" xfId="26144"/>
    <cellStyle name="Currency 3 13 2 3 5" xfId="44608"/>
    <cellStyle name="Currency 3 13 2 4" xfId="10271"/>
    <cellStyle name="Currency 3 13 2 4 2" xfId="29231"/>
    <cellStyle name="Currency 3 13 2 4 3" xfId="47695"/>
    <cellStyle name="Currency 3 13 2 5" xfId="16423"/>
    <cellStyle name="Currency 3 13 2 5 2" xfId="35383"/>
    <cellStyle name="Currency 3 13 2 5 3" xfId="53847"/>
    <cellStyle name="Currency 3 13 2 6" xfId="23078"/>
    <cellStyle name="Currency 3 13 2 7" xfId="41542"/>
    <cellStyle name="Currency 3 13 3" xfId="4811"/>
    <cellStyle name="Currency 3 13 3 2" xfId="7910"/>
    <cellStyle name="Currency 3 13 3 2 2" xfId="14102"/>
    <cellStyle name="Currency 3 13 3 2 2 2" xfId="33062"/>
    <cellStyle name="Currency 3 13 3 2 2 3" xfId="51526"/>
    <cellStyle name="Currency 3 13 3 2 3" xfId="20254"/>
    <cellStyle name="Currency 3 13 3 2 3 2" xfId="39214"/>
    <cellStyle name="Currency 3 13 3 2 3 3" xfId="57678"/>
    <cellStyle name="Currency 3 13 3 2 4" xfId="26909"/>
    <cellStyle name="Currency 3 13 3 2 5" xfId="45373"/>
    <cellStyle name="Currency 3 13 3 3" xfId="11036"/>
    <cellStyle name="Currency 3 13 3 3 2" xfId="29996"/>
    <cellStyle name="Currency 3 13 3 3 3" xfId="48460"/>
    <cellStyle name="Currency 3 13 3 4" xfId="17188"/>
    <cellStyle name="Currency 3 13 3 4 2" xfId="36148"/>
    <cellStyle name="Currency 3 13 3 4 3" xfId="54612"/>
    <cellStyle name="Currency 3 13 3 5" xfId="23843"/>
    <cellStyle name="Currency 3 13 3 6" xfId="42307"/>
    <cellStyle name="Currency 3 13 4" xfId="6375"/>
    <cellStyle name="Currency 3 13 4 2" xfId="12568"/>
    <cellStyle name="Currency 3 13 4 2 2" xfId="31528"/>
    <cellStyle name="Currency 3 13 4 2 3" xfId="49992"/>
    <cellStyle name="Currency 3 13 4 3" xfId="18720"/>
    <cellStyle name="Currency 3 13 4 3 2" xfId="37680"/>
    <cellStyle name="Currency 3 13 4 3 3" xfId="56144"/>
    <cellStyle name="Currency 3 13 4 4" xfId="25375"/>
    <cellStyle name="Currency 3 13 4 5" xfId="43839"/>
    <cellStyle name="Currency 3 13 5" xfId="9502"/>
    <cellStyle name="Currency 3 13 5 2" xfId="28462"/>
    <cellStyle name="Currency 3 13 5 3" xfId="46926"/>
    <cellStyle name="Currency 3 13 6" xfId="15654"/>
    <cellStyle name="Currency 3 13 6 2" xfId="34614"/>
    <cellStyle name="Currency 3 13 6 3" xfId="53078"/>
    <cellStyle name="Currency 3 13 7" xfId="22309"/>
    <cellStyle name="Currency 3 13 8" xfId="40770"/>
    <cellStyle name="Currency 3 14" xfId="2332"/>
    <cellStyle name="Currency 3 14 2" xfId="3982"/>
    <cellStyle name="Currency 3 14 2 2" xfId="5595"/>
    <cellStyle name="Currency 3 14 2 2 2" xfId="8680"/>
    <cellStyle name="Currency 3 14 2 2 2 2" xfId="14872"/>
    <cellStyle name="Currency 3 14 2 2 2 2 2" xfId="33832"/>
    <cellStyle name="Currency 3 14 2 2 2 2 3" xfId="52296"/>
    <cellStyle name="Currency 3 14 2 2 2 3" xfId="21024"/>
    <cellStyle name="Currency 3 14 2 2 2 3 2" xfId="39984"/>
    <cellStyle name="Currency 3 14 2 2 2 3 3" xfId="58448"/>
    <cellStyle name="Currency 3 14 2 2 2 4" xfId="27679"/>
    <cellStyle name="Currency 3 14 2 2 2 5" xfId="46143"/>
    <cellStyle name="Currency 3 14 2 2 3" xfId="11806"/>
    <cellStyle name="Currency 3 14 2 2 3 2" xfId="30766"/>
    <cellStyle name="Currency 3 14 2 2 3 3" xfId="49230"/>
    <cellStyle name="Currency 3 14 2 2 4" xfId="17958"/>
    <cellStyle name="Currency 3 14 2 2 4 2" xfId="36918"/>
    <cellStyle name="Currency 3 14 2 2 4 3" xfId="55382"/>
    <cellStyle name="Currency 3 14 2 2 5" xfId="24613"/>
    <cellStyle name="Currency 3 14 2 2 6" xfId="43077"/>
    <cellStyle name="Currency 3 14 2 3" xfId="7145"/>
    <cellStyle name="Currency 3 14 2 3 2" xfId="13338"/>
    <cellStyle name="Currency 3 14 2 3 2 2" xfId="32298"/>
    <cellStyle name="Currency 3 14 2 3 2 3" xfId="50762"/>
    <cellStyle name="Currency 3 14 2 3 3" xfId="19490"/>
    <cellStyle name="Currency 3 14 2 3 3 2" xfId="38450"/>
    <cellStyle name="Currency 3 14 2 3 3 3" xfId="56914"/>
    <cellStyle name="Currency 3 14 2 3 4" xfId="26145"/>
    <cellStyle name="Currency 3 14 2 3 5" xfId="44609"/>
    <cellStyle name="Currency 3 14 2 4" xfId="10272"/>
    <cellStyle name="Currency 3 14 2 4 2" xfId="29232"/>
    <cellStyle name="Currency 3 14 2 4 3" xfId="47696"/>
    <cellStyle name="Currency 3 14 2 5" xfId="16424"/>
    <cellStyle name="Currency 3 14 2 5 2" xfId="35384"/>
    <cellStyle name="Currency 3 14 2 5 3" xfId="53848"/>
    <cellStyle name="Currency 3 14 2 6" xfId="23079"/>
    <cellStyle name="Currency 3 14 2 7" xfId="41543"/>
    <cellStyle name="Currency 3 14 3" xfId="4812"/>
    <cellStyle name="Currency 3 14 3 2" xfId="7911"/>
    <cellStyle name="Currency 3 14 3 2 2" xfId="14103"/>
    <cellStyle name="Currency 3 14 3 2 2 2" xfId="33063"/>
    <cellStyle name="Currency 3 14 3 2 2 3" xfId="51527"/>
    <cellStyle name="Currency 3 14 3 2 3" xfId="20255"/>
    <cellStyle name="Currency 3 14 3 2 3 2" xfId="39215"/>
    <cellStyle name="Currency 3 14 3 2 3 3" xfId="57679"/>
    <cellStyle name="Currency 3 14 3 2 4" xfId="26910"/>
    <cellStyle name="Currency 3 14 3 2 5" xfId="45374"/>
    <cellStyle name="Currency 3 14 3 3" xfId="11037"/>
    <cellStyle name="Currency 3 14 3 3 2" xfId="29997"/>
    <cellStyle name="Currency 3 14 3 3 3" xfId="48461"/>
    <cellStyle name="Currency 3 14 3 4" xfId="17189"/>
    <cellStyle name="Currency 3 14 3 4 2" xfId="36149"/>
    <cellStyle name="Currency 3 14 3 4 3" xfId="54613"/>
    <cellStyle name="Currency 3 14 3 5" xfId="23844"/>
    <cellStyle name="Currency 3 14 3 6" xfId="42308"/>
    <cellStyle name="Currency 3 14 4" xfId="6376"/>
    <cellStyle name="Currency 3 14 4 2" xfId="12569"/>
    <cellStyle name="Currency 3 14 4 2 2" xfId="31529"/>
    <cellStyle name="Currency 3 14 4 2 3" xfId="49993"/>
    <cellStyle name="Currency 3 14 4 3" xfId="18721"/>
    <cellStyle name="Currency 3 14 4 3 2" xfId="37681"/>
    <cellStyle name="Currency 3 14 4 3 3" xfId="56145"/>
    <cellStyle name="Currency 3 14 4 4" xfId="25376"/>
    <cellStyle name="Currency 3 14 4 5" xfId="43840"/>
    <cellStyle name="Currency 3 14 5" xfId="9503"/>
    <cellStyle name="Currency 3 14 5 2" xfId="28463"/>
    <cellStyle name="Currency 3 14 5 3" xfId="46927"/>
    <cellStyle name="Currency 3 14 6" xfId="15655"/>
    <cellStyle name="Currency 3 14 6 2" xfId="34615"/>
    <cellStyle name="Currency 3 14 6 3" xfId="53079"/>
    <cellStyle name="Currency 3 14 7" xfId="22310"/>
    <cellStyle name="Currency 3 14 8" xfId="40771"/>
    <cellStyle name="Currency 3 15" xfId="2333"/>
    <cellStyle name="Currency 3 15 2" xfId="3983"/>
    <cellStyle name="Currency 3 15 2 2" xfId="5596"/>
    <cellStyle name="Currency 3 15 2 2 2" xfId="8681"/>
    <cellStyle name="Currency 3 15 2 2 2 2" xfId="14873"/>
    <cellStyle name="Currency 3 15 2 2 2 2 2" xfId="33833"/>
    <cellStyle name="Currency 3 15 2 2 2 2 3" xfId="52297"/>
    <cellStyle name="Currency 3 15 2 2 2 3" xfId="21025"/>
    <cellStyle name="Currency 3 15 2 2 2 3 2" xfId="39985"/>
    <cellStyle name="Currency 3 15 2 2 2 3 3" xfId="58449"/>
    <cellStyle name="Currency 3 15 2 2 2 4" xfId="27680"/>
    <cellStyle name="Currency 3 15 2 2 2 5" xfId="46144"/>
    <cellStyle name="Currency 3 15 2 2 3" xfId="11807"/>
    <cellStyle name="Currency 3 15 2 2 3 2" xfId="30767"/>
    <cellStyle name="Currency 3 15 2 2 3 3" xfId="49231"/>
    <cellStyle name="Currency 3 15 2 2 4" xfId="17959"/>
    <cellStyle name="Currency 3 15 2 2 4 2" xfId="36919"/>
    <cellStyle name="Currency 3 15 2 2 4 3" xfId="55383"/>
    <cellStyle name="Currency 3 15 2 2 5" xfId="24614"/>
    <cellStyle name="Currency 3 15 2 2 6" xfId="43078"/>
    <cellStyle name="Currency 3 15 2 3" xfId="7146"/>
    <cellStyle name="Currency 3 15 2 3 2" xfId="13339"/>
    <cellStyle name="Currency 3 15 2 3 2 2" xfId="32299"/>
    <cellStyle name="Currency 3 15 2 3 2 3" xfId="50763"/>
    <cellStyle name="Currency 3 15 2 3 3" xfId="19491"/>
    <cellStyle name="Currency 3 15 2 3 3 2" xfId="38451"/>
    <cellStyle name="Currency 3 15 2 3 3 3" xfId="56915"/>
    <cellStyle name="Currency 3 15 2 3 4" xfId="26146"/>
    <cellStyle name="Currency 3 15 2 3 5" xfId="44610"/>
    <cellStyle name="Currency 3 15 2 4" xfId="10273"/>
    <cellStyle name="Currency 3 15 2 4 2" xfId="29233"/>
    <cellStyle name="Currency 3 15 2 4 3" xfId="47697"/>
    <cellStyle name="Currency 3 15 2 5" xfId="16425"/>
    <cellStyle name="Currency 3 15 2 5 2" xfId="35385"/>
    <cellStyle name="Currency 3 15 2 5 3" xfId="53849"/>
    <cellStyle name="Currency 3 15 2 6" xfId="23080"/>
    <cellStyle name="Currency 3 15 2 7" xfId="41544"/>
    <cellStyle name="Currency 3 15 3" xfId="4813"/>
    <cellStyle name="Currency 3 15 3 2" xfId="7912"/>
    <cellStyle name="Currency 3 15 3 2 2" xfId="14104"/>
    <cellStyle name="Currency 3 15 3 2 2 2" xfId="33064"/>
    <cellStyle name="Currency 3 15 3 2 2 3" xfId="51528"/>
    <cellStyle name="Currency 3 15 3 2 3" xfId="20256"/>
    <cellStyle name="Currency 3 15 3 2 3 2" xfId="39216"/>
    <cellStyle name="Currency 3 15 3 2 3 3" xfId="57680"/>
    <cellStyle name="Currency 3 15 3 2 4" xfId="26911"/>
    <cellStyle name="Currency 3 15 3 2 5" xfId="45375"/>
    <cellStyle name="Currency 3 15 3 3" xfId="11038"/>
    <cellStyle name="Currency 3 15 3 3 2" xfId="29998"/>
    <cellStyle name="Currency 3 15 3 3 3" xfId="48462"/>
    <cellStyle name="Currency 3 15 3 4" xfId="17190"/>
    <cellStyle name="Currency 3 15 3 4 2" xfId="36150"/>
    <cellStyle name="Currency 3 15 3 4 3" xfId="54614"/>
    <cellStyle name="Currency 3 15 3 5" xfId="23845"/>
    <cellStyle name="Currency 3 15 3 6" xfId="42309"/>
    <cellStyle name="Currency 3 15 4" xfId="6377"/>
    <cellStyle name="Currency 3 15 4 2" xfId="12570"/>
    <cellStyle name="Currency 3 15 4 2 2" xfId="31530"/>
    <cellStyle name="Currency 3 15 4 2 3" xfId="49994"/>
    <cellStyle name="Currency 3 15 4 3" xfId="18722"/>
    <cellStyle name="Currency 3 15 4 3 2" xfId="37682"/>
    <cellStyle name="Currency 3 15 4 3 3" xfId="56146"/>
    <cellStyle name="Currency 3 15 4 4" xfId="25377"/>
    <cellStyle name="Currency 3 15 4 5" xfId="43841"/>
    <cellStyle name="Currency 3 15 5" xfId="9504"/>
    <cellStyle name="Currency 3 15 5 2" xfId="28464"/>
    <cellStyle name="Currency 3 15 5 3" xfId="46928"/>
    <cellStyle name="Currency 3 15 6" xfId="15656"/>
    <cellStyle name="Currency 3 15 6 2" xfId="34616"/>
    <cellStyle name="Currency 3 15 6 3" xfId="53080"/>
    <cellStyle name="Currency 3 15 7" xfId="22311"/>
    <cellStyle name="Currency 3 15 8" xfId="40772"/>
    <cellStyle name="Currency 3 16" xfId="2334"/>
    <cellStyle name="Currency 3 16 2" xfId="3984"/>
    <cellStyle name="Currency 3 16 2 2" xfId="5597"/>
    <cellStyle name="Currency 3 16 2 2 2" xfId="8682"/>
    <cellStyle name="Currency 3 16 2 2 2 2" xfId="14874"/>
    <cellStyle name="Currency 3 16 2 2 2 2 2" xfId="33834"/>
    <cellStyle name="Currency 3 16 2 2 2 2 3" xfId="52298"/>
    <cellStyle name="Currency 3 16 2 2 2 3" xfId="21026"/>
    <cellStyle name="Currency 3 16 2 2 2 3 2" xfId="39986"/>
    <cellStyle name="Currency 3 16 2 2 2 3 3" xfId="58450"/>
    <cellStyle name="Currency 3 16 2 2 2 4" xfId="27681"/>
    <cellStyle name="Currency 3 16 2 2 2 5" xfId="46145"/>
    <cellStyle name="Currency 3 16 2 2 3" xfId="11808"/>
    <cellStyle name="Currency 3 16 2 2 3 2" xfId="30768"/>
    <cellStyle name="Currency 3 16 2 2 3 3" xfId="49232"/>
    <cellStyle name="Currency 3 16 2 2 4" xfId="17960"/>
    <cellStyle name="Currency 3 16 2 2 4 2" xfId="36920"/>
    <cellStyle name="Currency 3 16 2 2 4 3" xfId="55384"/>
    <cellStyle name="Currency 3 16 2 2 5" xfId="24615"/>
    <cellStyle name="Currency 3 16 2 2 6" xfId="43079"/>
    <cellStyle name="Currency 3 16 2 3" xfId="7147"/>
    <cellStyle name="Currency 3 16 2 3 2" xfId="13340"/>
    <cellStyle name="Currency 3 16 2 3 2 2" xfId="32300"/>
    <cellStyle name="Currency 3 16 2 3 2 3" xfId="50764"/>
    <cellStyle name="Currency 3 16 2 3 3" xfId="19492"/>
    <cellStyle name="Currency 3 16 2 3 3 2" xfId="38452"/>
    <cellStyle name="Currency 3 16 2 3 3 3" xfId="56916"/>
    <cellStyle name="Currency 3 16 2 3 4" xfId="26147"/>
    <cellStyle name="Currency 3 16 2 3 5" xfId="44611"/>
    <cellStyle name="Currency 3 16 2 4" xfId="10274"/>
    <cellStyle name="Currency 3 16 2 4 2" xfId="29234"/>
    <cellStyle name="Currency 3 16 2 4 3" xfId="47698"/>
    <cellStyle name="Currency 3 16 2 5" xfId="16426"/>
    <cellStyle name="Currency 3 16 2 5 2" xfId="35386"/>
    <cellStyle name="Currency 3 16 2 5 3" xfId="53850"/>
    <cellStyle name="Currency 3 16 2 6" xfId="23081"/>
    <cellStyle name="Currency 3 16 2 7" xfId="41545"/>
    <cellStyle name="Currency 3 16 3" xfId="4814"/>
    <cellStyle name="Currency 3 16 3 2" xfId="7913"/>
    <cellStyle name="Currency 3 16 3 2 2" xfId="14105"/>
    <cellStyle name="Currency 3 16 3 2 2 2" xfId="33065"/>
    <cellStyle name="Currency 3 16 3 2 2 3" xfId="51529"/>
    <cellStyle name="Currency 3 16 3 2 3" xfId="20257"/>
    <cellStyle name="Currency 3 16 3 2 3 2" xfId="39217"/>
    <cellStyle name="Currency 3 16 3 2 3 3" xfId="57681"/>
    <cellStyle name="Currency 3 16 3 2 4" xfId="26912"/>
    <cellStyle name="Currency 3 16 3 2 5" xfId="45376"/>
    <cellStyle name="Currency 3 16 3 3" xfId="11039"/>
    <cellStyle name="Currency 3 16 3 3 2" xfId="29999"/>
    <cellStyle name="Currency 3 16 3 3 3" xfId="48463"/>
    <cellStyle name="Currency 3 16 3 4" xfId="17191"/>
    <cellStyle name="Currency 3 16 3 4 2" xfId="36151"/>
    <cellStyle name="Currency 3 16 3 4 3" xfId="54615"/>
    <cellStyle name="Currency 3 16 3 5" xfId="23846"/>
    <cellStyle name="Currency 3 16 3 6" xfId="42310"/>
    <cellStyle name="Currency 3 16 4" xfId="6378"/>
    <cellStyle name="Currency 3 16 4 2" xfId="12571"/>
    <cellStyle name="Currency 3 16 4 2 2" xfId="31531"/>
    <cellStyle name="Currency 3 16 4 2 3" xfId="49995"/>
    <cellStyle name="Currency 3 16 4 3" xfId="18723"/>
    <cellStyle name="Currency 3 16 4 3 2" xfId="37683"/>
    <cellStyle name="Currency 3 16 4 3 3" xfId="56147"/>
    <cellStyle name="Currency 3 16 4 4" xfId="25378"/>
    <cellStyle name="Currency 3 16 4 5" xfId="43842"/>
    <cellStyle name="Currency 3 16 5" xfId="9505"/>
    <cellStyle name="Currency 3 16 5 2" xfId="28465"/>
    <cellStyle name="Currency 3 16 5 3" xfId="46929"/>
    <cellStyle name="Currency 3 16 6" xfId="15657"/>
    <cellStyle name="Currency 3 16 6 2" xfId="34617"/>
    <cellStyle name="Currency 3 16 6 3" xfId="53081"/>
    <cellStyle name="Currency 3 16 7" xfId="22312"/>
    <cellStyle name="Currency 3 16 8" xfId="40773"/>
    <cellStyle name="Currency 3 17" xfId="2335"/>
    <cellStyle name="Currency 3 17 2" xfId="3985"/>
    <cellStyle name="Currency 3 17 2 2" xfId="5598"/>
    <cellStyle name="Currency 3 17 2 2 2" xfId="8683"/>
    <cellStyle name="Currency 3 17 2 2 2 2" xfId="14875"/>
    <cellStyle name="Currency 3 17 2 2 2 2 2" xfId="33835"/>
    <cellStyle name="Currency 3 17 2 2 2 2 3" xfId="52299"/>
    <cellStyle name="Currency 3 17 2 2 2 3" xfId="21027"/>
    <cellStyle name="Currency 3 17 2 2 2 3 2" xfId="39987"/>
    <cellStyle name="Currency 3 17 2 2 2 3 3" xfId="58451"/>
    <cellStyle name="Currency 3 17 2 2 2 4" xfId="27682"/>
    <cellStyle name="Currency 3 17 2 2 2 5" xfId="46146"/>
    <cellStyle name="Currency 3 17 2 2 3" xfId="11809"/>
    <cellStyle name="Currency 3 17 2 2 3 2" xfId="30769"/>
    <cellStyle name="Currency 3 17 2 2 3 3" xfId="49233"/>
    <cellStyle name="Currency 3 17 2 2 4" xfId="17961"/>
    <cellStyle name="Currency 3 17 2 2 4 2" xfId="36921"/>
    <cellStyle name="Currency 3 17 2 2 4 3" xfId="55385"/>
    <cellStyle name="Currency 3 17 2 2 5" xfId="24616"/>
    <cellStyle name="Currency 3 17 2 2 6" xfId="43080"/>
    <cellStyle name="Currency 3 17 2 3" xfId="7148"/>
    <cellStyle name="Currency 3 17 2 3 2" xfId="13341"/>
    <cellStyle name="Currency 3 17 2 3 2 2" xfId="32301"/>
    <cellStyle name="Currency 3 17 2 3 2 3" xfId="50765"/>
    <cellStyle name="Currency 3 17 2 3 3" xfId="19493"/>
    <cellStyle name="Currency 3 17 2 3 3 2" xfId="38453"/>
    <cellStyle name="Currency 3 17 2 3 3 3" xfId="56917"/>
    <cellStyle name="Currency 3 17 2 3 4" xfId="26148"/>
    <cellStyle name="Currency 3 17 2 3 5" xfId="44612"/>
    <cellStyle name="Currency 3 17 2 4" xfId="10275"/>
    <cellStyle name="Currency 3 17 2 4 2" xfId="29235"/>
    <cellStyle name="Currency 3 17 2 4 3" xfId="47699"/>
    <cellStyle name="Currency 3 17 2 5" xfId="16427"/>
    <cellStyle name="Currency 3 17 2 5 2" xfId="35387"/>
    <cellStyle name="Currency 3 17 2 5 3" xfId="53851"/>
    <cellStyle name="Currency 3 17 2 6" xfId="23082"/>
    <cellStyle name="Currency 3 17 2 7" xfId="41546"/>
    <cellStyle name="Currency 3 17 3" xfId="4815"/>
    <cellStyle name="Currency 3 17 3 2" xfId="7914"/>
    <cellStyle name="Currency 3 17 3 2 2" xfId="14106"/>
    <cellStyle name="Currency 3 17 3 2 2 2" xfId="33066"/>
    <cellStyle name="Currency 3 17 3 2 2 3" xfId="51530"/>
    <cellStyle name="Currency 3 17 3 2 3" xfId="20258"/>
    <cellStyle name="Currency 3 17 3 2 3 2" xfId="39218"/>
    <cellStyle name="Currency 3 17 3 2 3 3" xfId="57682"/>
    <cellStyle name="Currency 3 17 3 2 4" xfId="26913"/>
    <cellStyle name="Currency 3 17 3 2 5" xfId="45377"/>
    <cellStyle name="Currency 3 17 3 3" xfId="11040"/>
    <cellStyle name="Currency 3 17 3 3 2" xfId="30000"/>
    <cellStyle name="Currency 3 17 3 3 3" xfId="48464"/>
    <cellStyle name="Currency 3 17 3 4" xfId="17192"/>
    <cellStyle name="Currency 3 17 3 4 2" xfId="36152"/>
    <cellStyle name="Currency 3 17 3 4 3" xfId="54616"/>
    <cellStyle name="Currency 3 17 3 5" xfId="23847"/>
    <cellStyle name="Currency 3 17 3 6" xfId="42311"/>
    <cellStyle name="Currency 3 17 4" xfId="6379"/>
    <cellStyle name="Currency 3 17 4 2" xfId="12572"/>
    <cellStyle name="Currency 3 17 4 2 2" xfId="31532"/>
    <cellStyle name="Currency 3 17 4 2 3" xfId="49996"/>
    <cellStyle name="Currency 3 17 4 3" xfId="18724"/>
    <cellStyle name="Currency 3 17 4 3 2" xfId="37684"/>
    <cellStyle name="Currency 3 17 4 3 3" xfId="56148"/>
    <cellStyle name="Currency 3 17 4 4" xfId="25379"/>
    <cellStyle name="Currency 3 17 4 5" xfId="43843"/>
    <cellStyle name="Currency 3 17 5" xfId="9506"/>
    <cellStyle name="Currency 3 17 5 2" xfId="28466"/>
    <cellStyle name="Currency 3 17 5 3" xfId="46930"/>
    <cellStyle name="Currency 3 17 6" xfId="15658"/>
    <cellStyle name="Currency 3 17 6 2" xfId="34618"/>
    <cellStyle name="Currency 3 17 6 3" xfId="53082"/>
    <cellStyle name="Currency 3 17 7" xfId="22313"/>
    <cellStyle name="Currency 3 17 8" xfId="40774"/>
    <cellStyle name="Currency 3 18" xfId="2336"/>
    <cellStyle name="Currency 3 18 2" xfId="3986"/>
    <cellStyle name="Currency 3 18 2 2" xfId="5599"/>
    <cellStyle name="Currency 3 18 2 2 2" xfId="8684"/>
    <cellStyle name="Currency 3 18 2 2 2 2" xfId="14876"/>
    <cellStyle name="Currency 3 18 2 2 2 2 2" xfId="33836"/>
    <cellStyle name="Currency 3 18 2 2 2 2 3" xfId="52300"/>
    <cellStyle name="Currency 3 18 2 2 2 3" xfId="21028"/>
    <cellStyle name="Currency 3 18 2 2 2 3 2" xfId="39988"/>
    <cellStyle name="Currency 3 18 2 2 2 3 3" xfId="58452"/>
    <cellStyle name="Currency 3 18 2 2 2 4" xfId="27683"/>
    <cellStyle name="Currency 3 18 2 2 2 5" xfId="46147"/>
    <cellStyle name="Currency 3 18 2 2 3" xfId="11810"/>
    <cellStyle name="Currency 3 18 2 2 3 2" xfId="30770"/>
    <cellStyle name="Currency 3 18 2 2 3 3" xfId="49234"/>
    <cellStyle name="Currency 3 18 2 2 4" xfId="17962"/>
    <cellStyle name="Currency 3 18 2 2 4 2" xfId="36922"/>
    <cellStyle name="Currency 3 18 2 2 4 3" xfId="55386"/>
    <cellStyle name="Currency 3 18 2 2 5" xfId="24617"/>
    <cellStyle name="Currency 3 18 2 2 6" xfId="43081"/>
    <cellStyle name="Currency 3 18 2 3" xfId="7149"/>
    <cellStyle name="Currency 3 18 2 3 2" xfId="13342"/>
    <cellStyle name="Currency 3 18 2 3 2 2" xfId="32302"/>
    <cellStyle name="Currency 3 18 2 3 2 3" xfId="50766"/>
    <cellStyle name="Currency 3 18 2 3 3" xfId="19494"/>
    <cellStyle name="Currency 3 18 2 3 3 2" xfId="38454"/>
    <cellStyle name="Currency 3 18 2 3 3 3" xfId="56918"/>
    <cellStyle name="Currency 3 18 2 3 4" xfId="26149"/>
    <cellStyle name="Currency 3 18 2 3 5" xfId="44613"/>
    <cellStyle name="Currency 3 18 2 4" xfId="10276"/>
    <cellStyle name="Currency 3 18 2 4 2" xfId="29236"/>
    <cellStyle name="Currency 3 18 2 4 3" xfId="47700"/>
    <cellStyle name="Currency 3 18 2 5" xfId="16428"/>
    <cellStyle name="Currency 3 18 2 5 2" xfId="35388"/>
    <cellStyle name="Currency 3 18 2 5 3" xfId="53852"/>
    <cellStyle name="Currency 3 18 2 6" xfId="23083"/>
    <cellStyle name="Currency 3 18 2 7" xfId="41547"/>
    <cellStyle name="Currency 3 18 3" xfId="4816"/>
    <cellStyle name="Currency 3 18 3 2" xfId="7915"/>
    <cellStyle name="Currency 3 18 3 2 2" xfId="14107"/>
    <cellStyle name="Currency 3 18 3 2 2 2" xfId="33067"/>
    <cellStyle name="Currency 3 18 3 2 2 3" xfId="51531"/>
    <cellStyle name="Currency 3 18 3 2 3" xfId="20259"/>
    <cellStyle name="Currency 3 18 3 2 3 2" xfId="39219"/>
    <cellStyle name="Currency 3 18 3 2 3 3" xfId="57683"/>
    <cellStyle name="Currency 3 18 3 2 4" xfId="26914"/>
    <cellStyle name="Currency 3 18 3 2 5" xfId="45378"/>
    <cellStyle name="Currency 3 18 3 3" xfId="11041"/>
    <cellStyle name="Currency 3 18 3 3 2" xfId="30001"/>
    <cellStyle name="Currency 3 18 3 3 3" xfId="48465"/>
    <cellStyle name="Currency 3 18 3 4" xfId="17193"/>
    <cellStyle name="Currency 3 18 3 4 2" xfId="36153"/>
    <cellStyle name="Currency 3 18 3 4 3" xfId="54617"/>
    <cellStyle name="Currency 3 18 3 5" xfId="23848"/>
    <cellStyle name="Currency 3 18 3 6" xfId="42312"/>
    <cellStyle name="Currency 3 18 4" xfId="6380"/>
    <cellStyle name="Currency 3 18 4 2" xfId="12573"/>
    <cellStyle name="Currency 3 18 4 2 2" xfId="31533"/>
    <cellStyle name="Currency 3 18 4 2 3" xfId="49997"/>
    <cellStyle name="Currency 3 18 4 3" xfId="18725"/>
    <cellStyle name="Currency 3 18 4 3 2" xfId="37685"/>
    <cellStyle name="Currency 3 18 4 3 3" xfId="56149"/>
    <cellStyle name="Currency 3 18 4 4" xfId="25380"/>
    <cellStyle name="Currency 3 18 4 5" xfId="43844"/>
    <cellStyle name="Currency 3 18 5" xfId="9507"/>
    <cellStyle name="Currency 3 18 5 2" xfId="28467"/>
    <cellStyle name="Currency 3 18 5 3" xfId="46931"/>
    <cellStyle name="Currency 3 18 6" xfId="15659"/>
    <cellStyle name="Currency 3 18 6 2" xfId="34619"/>
    <cellStyle name="Currency 3 18 6 3" xfId="53083"/>
    <cellStyle name="Currency 3 18 7" xfId="22314"/>
    <cellStyle name="Currency 3 18 8" xfId="40775"/>
    <cellStyle name="Currency 3 19" xfId="2337"/>
    <cellStyle name="Currency 3 19 2" xfId="3987"/>
    <cellStyle name="Currency 3 19 2 2" xfId="5600"/>
    <cellStyle name="Currency 3 19 2 2 2" xfId="8685"/>
    <cellStyle name="Currency 3 19 2 2 2 2" xfId="14877"/>
    <cellStyle name="Currency 3 19 2 2 2 2 2" xfId="33837"/>
    <cellStyle name="Currency 3 19 2 2 2 2 3" xfId="52301"/>
    <cellStyle name="Currency 3 19 2 2 2 3" xfId="21029"/>
    <cellStyle name="Currency 3 19 2 2 2 3 2" xfId="39989"/>
    <cellStyle name="Currency 3 19 2 2 2 3 3" xfId="58453"/>
    <cellStyle name="Currency 3 19 2 2 2 4" xfId="27684"/>
    <cellStyle name="Currency 3 19 2 2 2 5" xfId="46148"/>
    <cellStyle name="Currency 3 19 2 2 3" xfId="11811"/>
    <cellStyle name="Currency 3 19 2 2 3 2" xfId="30771"/>
    <cellStyle name="Currency 3 19 2 2 3 3" xfId="49235"/>
    <cellStyle name="Currency 3 19 2 2 4" xfId="17963"/>
    <cellStyle name="Currency 3 19 2 2 4 2" xfId="36923"/>
    <cellStyle name="Currency 3 19 2 2 4 3" xfId="55387"/>
    <cellStyle name="Currency 3 19 2 2 5" xfId="24618"/>
    <cellStyle name="Currency 3 19 2 2 6" xfId="43082"/>
    <cellStyle name="Currency 3 19 2 3" xfId="7150"/>
    <cellStyle name="Currency 3 19 2 3 2" xfId="13343"/>
    <cellStyle name="Currency 3 19 2 3 2 2" xfId="32303"/>
    <cellStyle name="Currency 3 19 2 3 2 3" xfId="50767"/>
    <cellStyle name="Currency 3 19 2 3 3" xfId="19495"/>
    <cellStyle name="Currency 3 19 2 3 3 2" xfId="38455"/>
    <cellStyle name="Currency 3 19 2 3 3 3" xfId="56919"/>
    <cellStyle name="Currency 3 19 2 3 4" xfId="26150"/>
    <cellStyle name="Currency 3 19 2 3 5" xfId="44614"/>
    <cellStyle name="Currency 3 19 2 4" xfId="10277"/>
    <cellStyle name="Currency 3 19 2 4 2" xfId="29237"/>
    <cellStyle name="Currency 3 19 2 4 3" xfId="47701"/>
    <cellStyle name="Currency 3 19 2 5" xfId="16429"/>
    <cellStyle name="Currency 3 19 2 5 2" xfId="35389"/>
    <cellStyle name="Currency 3 19 2 5 3" xfId="53853"/>
    <cellStyle name="Currency 3 19 2 6" xfId="23084"/>
    <cellStyle name="Currency 3 19 2 7" xfId="41548"/>
    <cellStyle name="Currency 3 19 3" xfId="4817"/>
    <cellStyle name="Currency 3 19 3 2" xfId="7916"/>
    <cellStyle name="Currency 3 19 3 2 2" xfId="14108"/>
    <cellStyle name="Currency 3 19 3 2 2 2" xfId="33068"/>
    <cellStyle name="Currency 3 19 3 2 2 3" xfId="51532"/>
    <cellStyle name="Currency 3 19 3 2 3" xfId="20260"/>
    <cellStyle name="Currency 3 19 3 2 3 2" xfId="39220"/>
    <cellStyle name="Currency 3 19 3 2 3 3" xfId="57684"/>
    <cellStyle name="Currency 3 19 3 2 4" xfId="26915"/>
    <cellStyle name="Currency 3 19 3 2 5" xfId="45379"/>
    <cellStyle name="Currency 3 19 3 3" xfId="11042"/>
    <cellStyle name="Currency 3 19 3 3 2" xfId="30002"/>
    <cellStyle name="Currency 3 19 3 3 3" xfId="48466"/>
    <cellStyle name="Currency 3 19 3 4" xfId="17194"/>
    <cellStyle name="Currency 3 19 3 4 2" xfId="36154"/>
    <cellStyle name="Currency 3 19 3 4 3" xfId="54618"/>
    <cellStyle name="Currency 3 19 3 5" xfId="23849"/>
    <cellStyle name="Currency 3 19 3 6" xfId="42313"/>
    <cellStyle name="Currency 3 19 4" xfId="6381"/>
    <cellStyle name="Currency 3 19 4 2" xfId="12574"/>
    <cellStyle name="Currency 3 19 4 2 2" xfId="31534"/>
    <cellStyle name="Currency 3 19 4 2 3" xfId="49998"/>
    <cellStyle name="Currency 3 19 4 3" xfId="18726"/>
    <cellStyle name="Currency 3 19 4 3 2" xfId="37686"/>
    <cellStyle name="Currency 3 19 4 3 3" xfId="56150"/>
    <cellStyle name="Currency 3 19 4 4" xfId="25381"/>
    <cellStyle name="Currency 3 19 4 5" xfId="43845"/>
    <cellStyle name="Currency 3 19 5" xfId="9508"/>
    <cellStyle name="Currency 3 19 5 2" xfId="28468"/>
    <cellStyle name="Currency 3 19 5 3" xfId="46932"/>
    <cellStyle name="Currency 3 19 6" xfId="15660"/>
    <cellStyle name="Currency 3 19 6 2" xfId="34620"/>
    <cellStyle name="Currency 3 19 6 3" xfId="53084"/>
    <cellStyle name="Currency 3 19 7" xfId="22315"/>
    <cellStyle name="Currency 3 19 8" xfId="40776"/>
    <cellStyle name="Currency 3 2" xfId="14"/>
    <cellStyle name="Currency 3 2 2" xfId="2339"/>
    <cellStyle name="Currency 3 2 2 2" xfId="3988"/>
    <cellStyle name="Currency 3 2 2 2 2" xfId="5601"/>
    <cellStyle name="Currency 3 2 2 2 2 2" xfId="8686"/>
    <cellStyle name="Currency 3 2 2 2 2 2 2" xfId="14878"/>
    <cellStyle name="Currency 3 2 2 2 2 2 2 2" xfId="33838"/>
    <cellStyle name="Currency 3 2 2 2 2 2 2 3" xfId="52302"/>
    <cellStyle name="Currency 3 2 2 2 2 2 3" xfId="21030"/>
    <cellStyle name="Currency 3 2 2 2 2 2 3 2" xfId="39990"/>
    <cellStyle name="Currency 3 2 2 2 2 2 3 3" xfId="58454"/>
    <cellStyle name="Currency 3 2 2 2 2 2 4" xfId="27685"/>
    <cellStyle name="Currency 3 2 2 2 2 2 5" xfId="46149"/>
    <cellStyle name="Currency 3 2 2 2 2 3" xfId="11812"/>
    <cellStyle name="Currency 3 2 2 2 2 3 2" xfId="30772"/>
    <cellStyle name="Currency 3 2 2 2 2 3 3" xfId="49236"/>
    <cellStyle name="Currency 3 2 2 2 2 4" xfId="17964"/>
    <cellStyle name="Currency 3 2 2 2 2 4 2" xfId="36924"/>
    <cellStyle name="Currency 3 2 2 2 2 4 3" xfId="55388"/>
    <cellStyle name="Currency 3 2 2 2 2 5" xfId="24619"/>
    <cellStyle name="Currency 3 2 2 2 2 6" xfId="43083"/>
    <cellStyle name="Currency 3 2 2 2 3" xfId="7151"/>
    <cellStyle name="Currency 3 2 2 2 3 2" xfId="13344"/>
    <cellStyle name="Currency 3 2 2 2 3 2 2" xfId="32304"/>
    <cellStyle name="Currency 3 2 2 2 3 2 3" xfId="50768"/>
    <cellStyle name="Currency 3 2 2 2 3 3" xfId="19496"/>
    <cellStyle name="Currency 3 2 2 2 3 3 2" xfId="38456"/>
    <cellStyle name="Currency 3 2 2 2 3 3 3" xfId="56920"/>
    <cellStyle name="Currency 3 2 2 2 3 4" xfId="26151"/>
    <cellStyle name="Currency 3 2 2 2 3 5" xfId="44615"/>
    <cellStyle name="Currency 3 2 2 2 4" xfId="10278"/>
    <cellStyle name="Currency 3 2 2 2 4 2" xfId="29238"/>
    <cellStyle name="Currency 3 2 2 2 4 3" xfId="47702"/>
    <cellStyle name="Currency 3 2 2 2 5" xfId="16430"/>
    <cellStyle name="Currency 3 2 2 2 5 2" xfId="35390"/>
    <cellStyle name="Currency 3 2 2 2 5 3" xfId="53854"/>
    <cellStyle name="Currency 3 2 2 2 6" xfId="23085"/>
    <cellStyle name="Currency 3 2 2 2 7" xfId="41549"/>
    <cellStyle name="Currency 3 2 2 3" xfId="4818"/>
    <cellStyle name="Currency 3 2 2 3 2" xfId="7917"/>
    <cellStyle name="Currency 3 2 2 3 2 2" xfId="14109"/>
    <cellStyle name="Currency 3 2 2 3 2 2 2" xfId="33069"/>
    <cellStyle name="Currency 3 2 2 3 2 2 3" xfId="51533"/>
    <cellStyle name="Currency 3 2 2 3 2 3" xfId="20261"/>
    <cellStyle name="Currency 3 2 2 3 2 3 2" xfId="39221"/>
    <cellStyle name="Currency 3 2 2 3 2 3 3" xfId="57685"/>
    <cellStyle name="Currency 3 2 2 3 2 4" xfId="26916"/>
    <cellStyle name="Currency 3 2 2 3 2 5" xfId="45380"/>
    <cellStyle name="Currency 3 2 2 3 3" xfId="11043"/>
    <cellStyle name="Currency 3 2 2 3 3 2" xfId="30003"/>
    <cellStyle name="Currency 3 2 2 3 3 3" xfId="48467"/>
    <cellStyle name="Currency 3 2 2 3 4" xfId="17195"/>
    <cellStyle name="Currency 3 2 2 3 4 2" xfId="36155"/>
    <cellStyle name="Currency 3 2 2 3 4 3" xfId="54619"/>
    <cellStyle name="Currency 3 2 2 3 5" xfId="23850"/>
    <cellStyle name="Currency 3 2 2 3 6" xfId="42314"/>
    <cellStyle name="Currency 3 2 2 4" xfId="6382"/>
    <cellStyle name="Currency 3 2 2 4 2" xfId="12575"/>
    <cellStyle name="Currency 3 2 2 4 2 2" xfId="31535"/>
    <cellStyle name="Currency 3 2 2 4 2 3" xfId="49999"/>
    <cellStyle name="Currency 3 2 2 4 3" xfId="18727"/>
    <cellStyle name="Currency 3 2 2 4 3 2" xfId="37687"/>
    <cellStyle name="Currency 3 2 2 4 3 3" xfId="56151"/>
    <cellStyle name="Currency 3 2 2 4 4" xfId="25382"/>
    <cellStyle name="Currency 3 2 2 4 5" xfId="43846"/>
    <cellStyle name="Currency 3 2 2 5" xfId="9509"/>
    <cellStyle name="Currency 3 2 2 5 2" xfId="28469"/>
    <cellStyle name="Currency 3 2 2 5 3" xfId="46933"/>
    <cellStyle name="Currency 3 2 2 6" xfId="15661"/>
    <cellStyle name="Currency 3 2 2 6 2" xfId="34621"/>
    <cellStyle name="Currency 3 2 2 6 3" xfId="53085"/>
    <cellStyle name="Currency 3 2 2 7" xfId="22316"/>
    <cellStyle name="Currency 3 2 2 8" xfId="40777"/>
    <cellStyle name="Currency 3 2 3" xfId="2340"/>
    <cellStyle name="Currency 3 2 3 2" xfId="3989"/>
    <cellStyle name="Currency 3 2 3 2 2" xfId="5602"/>
    <cellStyle name="Currency 3 2 3 2 2 2" xfId="8687"/>
    <cellStyle name="Currency 3 2 3 2 2 2 2" xfId="14879"/>
    <cellStyle name="Currency 3 2 3 2 2 2 2 2" xfId="33839"/>
    <cellStyle name="Currency 3 2 3 2 2 2 2 3" xfId="52303"/>
    <cellStyle name="Currency 3 2 3 2 2 2 3" xfId="21031"/>
    <cellStyle name="Currency 3 2 3 2 2 2 3 2" xfId="39991"/>
    <cellStyle name="Currency 3 2 3 2 2 2 3 3" xfId="58455"/>
    <cellStyle name="Currency 3 2 3 2 2 2 4" xfId="27686"/>
    <cellStyle name="Currency 3 2 3 2 2 2 5" xfId="46150"/>
    <cellStyle name="Currency 3 2 3 2 2 3" xfId="11813"/>
    <cellStyle name="Currency 3 2 3 2 2 3 2" xfId="30773"/>
    <cellStyle name="Currency 3 2 3 2 2 3 3" xfId="49237"/>
    <cellStyle name="Currency 3 2 3 2 2 4" xfId="17965"/>
    <cellStyle name="Currency 3 2 3 2 2 4 2" xfId="36925"/>
    <cellStyle name="Currency 3 2 3 2 2 4 3" xfId="55389"/>
    <cellStyle name="Currency 3 2 3 2 2 5" xfId="24620"/>
    <cellStyle name="Currency 3 2 3 2 2 6" xfId="43084"/>
    <cellStyle name="Currency 3 2 3 2 3" xfId="7152"/>
    <cellStyle name="Currency 3 2 3 2 3 2" xfId="13345"/>
    <cellStyle name="Currency 3 2 3 2 3 2 2" xfId="32305"/>
    <cellStyle name="Currency 3 2 3 2 3 2 3" xfId="50769"/>
    <cellStyle name="Currency 3 2 3 2 3 3" xfId="19497"/>
    <cellStyle name="Currency 3 2 3 2 3 3 2" xfId="38457"/>
    <cellStyle name="Currency 3 2 3 2 3 3 3" xfId="56921"/>
    <cellStyle name="Currency 3 2 3 2 3 4" xfId="26152"/>
    <cellStyle name="Currency 3 2 3 2 3 5" xfId="44616"/>
    <cellStyle name="Currency 3 2 3 2 4" xfId="10279"/>
    <cellStyle name="Currency 3 2 3 2 4 2" xfId="29239"/>
    <cellStyle name="Currency 3 2 3 2 4 3" xfId="47703"/>
    <cellStyle name="Currency 3 2 3 2 5" xfId="16431"/>
    <cellStyle name="Currency 3 2 3 2 5 2" xfId="35391"/>
    <cellStyle name="Currency 3 2 3 2 5 3" xfId="53855"/>
    <cellStyle name="Currency 3 2 3 2 6" xfId="23086"/>
    <cellStyle name="Currency 3 2 3 2 7" xfId="41550"/>
    <cellStyle name="Currency 3 2 3 3" xfId="4819"/>
    <cellStyle name="Currency 3 2 3 3 2" xfId="7918"/>
    <cellStyle name="Currency 3 2 3 3 2 2" xfId="14110"/>
    <cellStyle name="Currency 3 2 3 3 2 2 2" xfId="33070"/>
    <cellStyle name="Currency 3 2 3 3 2 2 3" xfId="51534"/>
    <cellStyle name="Currency 3 2 3 3 2 3" xfId="20262"/>
    <cellStyle name="Currency 3 2 3 3 2 3 2" xfId="39222"/>
    <cellStyle name="Currency 3 2 3 3 2 3 3" xfId="57686"/>
    <cellStyle name="Currency 3 2 3 3 2 4" xfId="26917"/>
    <cellStyle name="Currency 3 2 3 3 2 5" xfId="45381"/>
    <cellStyle name="Currency 3 2 3 3 3" xfId="11044"/>
    <cellStyle name="Currency 3 2 3 3 3 2" xfId="30004"/>
    <cellStyle name="Currency 3 2 3 3 3 3" xfId="48468"/>
    <cellStyle name="Currency 3 2 3 3 4" xfId="17196"/>
    <cellStyle name="Currency 3 2 3 3 4 2" xfId="36156"/>
    <cellStyle name="Currency 3 2 3 3 4 3" xfId="54620"/>
    <cellStyle name="Currency 3 2 3 3 5" xfId="23851"/>
    <cellStyle name="Currency 3 2 3 3 6" xfId="42315"/>
    <cellStyle name="Currency 3 2 3 4" xfId="6383"/>
    <cellStyle name="Currency 3 2 3 4 2" xfId="12576"/>
    <cellStyle name="Currency 3 2 3 4 2 2" xfId="31536"/>
    <cellStyle name="Currency 3 2 3 4 2 3" xfId="50000"/>
    <cellStyle name="Currency 3 2 3 4 3" xfId="18728"/>
    <cellStyle name="Currency 3 2 3 4 3 2" xfId="37688"/>
    <cellStyle name="Currency 3 2 3 4 3 3" xfId="56152"/>
    <cellStyle name="Currency 3 2 3 4 4" xfId="25383"/>
    <cellStyle name="Currency 3 2 3 4 5" xfId="43847"/>
    <cellStyle name="Currency 3 2 3 5" xfId="9510"/>
    <cellStyle name="Currency 3 2 3 5 2" xfId="28470"/>
    <cellStyle name="Currency 3 2 3 5 3" xfId="46934"/>
    <cellStyle name="Currency 3 2 3 6" xfId="15662"/>
    <cellStyle name="Currency 3 2 3 6 2" xfId="34622"/>
    <cellStyle name="Currency 3 2 3 6 3" xfId="53086"/>
    <cellStyle name="Currency 3 2 3 7" xfId="22317"/>
    <cellStyle name="Currency 3 2 3 8" xfId="40778"/>
    <cellStyle name="Currency 3 2 4" xfId="2341"/>
    <cellStyle name="Currency 3 2 4 2" xfId="3990"/>
    <cellStyle name="Currency 3 2 4 2 2" xfId="5603"/>
    <cellStyle name="Currency 3 2 4 2 2 2" xfId="8688"/>
    <cellStyle name="Currency 3 2 4 2 2 2 2" xfId="14880"/>
    <cellStyle name="Currency 3 2 4 2 2 2 2 2" xfId="33840"/>
    <cellStyle name="Currency 3 2 4 2 2 2 2 3" xfId="52304"/>
    <cellStyle name="Currency 3 2 4 2 2 2 3" xfId="21032"/>
    <cellStyle name="Currency 3 2 4 2 2 2 3 2" xfId="39992"/>
    <cellStyle name="Currency 3 2 4 2 2 2 3 3" xfId="58456"/>
    <cellStyle name="Currency 3 2 4 2 2 2 4" xfId="27687"/>
    <cellStyle name="Currency 3 2 4 2 2 2 5" xfId="46151"/>
    <cellStyle name="Currency 3 2 4 2 2 3" xfId="11814"/>
    <cellStyle name="Currency 3 2 4 2 2 3 2" xfId="30774"/>
    <cellStyle name="Currency 3 2 4 2 2 3 3" xfId="49238"/>
    <cellStyle name="Currency 3 2 4 2 2 4" xfId="17966"/>
    <cellStyle name="Currency 3 2 4 2 2 4 2" xfId="36926"/>
    <cellStyle name="Currency 3 2 4 2 2 4 3" xfId="55390"/>
    <cellStyle name="Currency 3 2 4 2 2 5" xfId="24621"/>
    <cellStyle name="Currency 3 2 4 2 2 6" xfId="43085"/>
    <cellStyle name="Currency 3 2 4 2 3" xfId="7153"/>
    <cellStyle name="Currency 3 2 4 2 3 2" xfId="13346"/>
    <cellStyle name="Currency 3 2 4 2 3 2 2" xfId="32306"/>
    <cellStyle name="Currency 3 2 4 2 3 2 3" xfId="50770"/>
    <cellStyle name="Currency 3 2 4 2 3 3" xfId="19498"/>
    <cellStyle name="Currency 3 2 4 2 3 3 2" xfId="38458"/>
    <cellStyle name="Currency 3 2 4 2 3 3 3" xfId="56922"/>
    <cellStyle name="Currency 3 2 4 2 3 4" xfId="26153"/>
    <cellStyle name="Currency 3 2 4 2 3 5" xfId="44617"/>
    <cellStyle name="Currency 3 2 4 2 4" xfId="10280"/>
    <cellStyle name="Currency 3 2 4 2 4 2" xfId="29240"/>
    <cellStyle name="Currency 3 2 4 2 4 3" xfId="47704"/>
    <cellStyle name="Currency 3 2 4 2 5" xfId="16432"/>
    <cellStyle name="Currency 3 2 4 2 5 2" xfId="35392"/>
    <cellStyle name="Currency 3 2 4 2 5 3" xfId="53856"/>
    <cellStyle name="Currency 3 2 4 2 6" xfId="23087"/>
    <cellStyle name="Currency 3 2 4 2 7" xfId="41551"/>
    <cellStyle name="Currency 3 2 4 3" xfId="4820"/>
    <cellStyle name="Currency 3 2 4 3 2" xfId="7919"/>
    <cellStyle name="Currency 3 2 4 3 2 2" xfId="14111"/>
    <cellStyle name="Currency 3 2 4 3 2 2 2" xfId="33071"/>
    <cellStyle name="Currency 3 2 4 3 2 2 3" xfId="51535"/>
    <cellStyle name="Currency 3 2 4 3 2 3" xfId="20263"/>
    <cellStyle name="Currency 3 2 4 3 2 3 2" xfId="39223"/>
    <cellStyle name="Currency 3 2 4 3 2 3 3" xfId="57687"/>
    <cellStyle name="Currency 3 2 4 3 2 4" xfId="26918"/>
    <cellStyle name="Currency 3 2 4 3 2 5" xfId="45382"/>
    <cellStyle name="Currency 3 2 4 3 3" xfId="11045"/>
    <cellStyle name="Currency 3 2 4 3 3 2" xfId="30005"/>
    <cellStyle name="Currency 3 2 4 3 3 3" xfId="48469"/>
    <cellStyle name="Currency 3 2 4 3 4" xfId="17197"/>
    <cellStyle name="Currency 3 2 4 3 4 2" xfId="36157"/>
    <cellStyle name="Currency 3 2 4 3 4 3" xfId="54621"/>
    <cellStyle name="Currency 3 2 4 3 5" xfId="23852"/>
    <cellStyle name="Currency 3 2 4 3 6" xfId="42316"/>
    <cellStyle name="Currency 3 2 4 4" xfId="6384"/>
    <cellStyle name="Currency 3 2 4 4 2" xfId="12577"/>
    <cellStyle name="Currency 3 2 4 4 2 2" xfId="31537"/>
    <cellStyle name="Currency 3 2 4 4 2 3" xfId="50001"/>
    <cellStyle name="Currency 3 2 4 4 3" xfId="18729"/>
    <cellStyle name="Currency 3 2 4 4 3 2" xfId="37689"/>
    <cellStyle name="Currency 3 2 4 4 3 3" xfId="56153"/>
    <cellStyle name="Currency 3 2 4 4 4" xfId="25384"/>
    <cellStyle name="Currency 3 2 4 4 5" xfId="43848"/>
    <cellStyle name="Currency 3 2 4 5" xfId="9511"/>
    <cellStyle name="Currency 3 2 4 5 2" xfId="28471"/>
    <cellStyle name="Currency 3 2 4 5 3" xfId="46935"/>
    <cellStyle name="Currency 3 2 4 6" xfId="15663"/>
    <cellStyle name="Currency 3 2 4 6 2" xfId="34623"/>
    <cellStyle name="Currency 3 2 4 6 3" xfId="53087"/>
    <cellStyle name="Currency 3 2 4 7" xfId="22318"/>
    <cellStyle name="Currency 3 2 4 8" xfId="40779"/>
    <cellStyle name="Currency 3 2 5" xfId="2342"/>
    <cellStyle name="Currency 3 2 5 2" xfId="3991"/>
    <cellStyle name="Currency 3 2 5 2 2" xfId="5604"/>
    <cellStyle name="Currency 3 2 5 2 2 2" xfId="8689"/>
    <cellStyle name="Currency 3 2 5 2 2 2 2" xfId="14881"/>
    <cellStyle name="Currency 3 2 5 2 2 2 2 2" xfId="33841"/>
    <cellStyle name="Currency 3 2 5 2 2 2 2 3" xfId="52305"/>
    <cellStyle name="Currency 3 2 5 2 2 2 3" xfId="21033"/>
    <cellStyle name="Currency 3 2 5 2 2 2 3 2" xfId="39993"/>
    <cellStyle name="Currency 3 2 5 2 2 2 3 3" xfId="58457"/>
    <cellStyle name="Currency 3 2 5 2 2 2 4" xfId="27688"/>
    <cellStyle name="Currency 3 2 5 2 2 2 5" xfId="46152"/>
    <cellStyle name="Currency 3 2 5 2 2 3" xfId="11815"/>
    <cellStyle name="Currency 3 2 5 2 2 3 2" xfId="30775"/>
    <cellStyle name="Currency 3 2 5 2 2 3 3" xfId="49239"/>
    <cellStyle name="Currency 3 2 5 2 2 4" xfId="17967"/>
    <cellStyle name="Currency 3 2 5 2 2 4 2" xfId="36927"/>
    <cellStyle name="Currency 3 2 5 2 2 4 3" xfId="55391"/>
    <cellStyle name="Currency 3 2 5 2 2 5" xfId="24622"/>
    <cellStyle name="Currency 3 2 5 2 2 6" xfId="43086"/>
    <cellStyle name="Currency 3 2 5 2 3" xfId="7154"/>
    <cellStyle name="Currency 3 2 5 2 3 2" xfId="13347"/>
    <cellStyle name="Currency 3 2 5 2 3 2 2" xfId="32307"/>
    <cellStyle name="Currency 3 2 5 2 3 2 3" xfId="50771"/>
    <cellStyle name="Currency 3 2 5 2 3 3" xfId="19499"/>
    <cellStyle name="Currency 3 2 5 2 3 3 2" xfId="38459"/>
    <cellStyle name="Currency 3 2 5 2 3 3 3" xfId="56923"/>
    <cellStyle name="Currency 3 2 5 2 3 4" xfId="26154"/>
    <cellStyle name="Currency 3 2 5 2 3 5" xfId="44618"/>
    <cellStyle name="Currency 3 2 5 2 4" xfId="10281"/>
    <cellStyle name="Currency 3 2 5 2 4 2" xfId="29241"/>
    <cellStyle name="Currency 3 2 5 2 4 3" xfId="47705"/>
    <cellStyle name="Currency 3 2 5 2 5" xfId="16433"/>
    <cellStyle name="Currency 3 2 5 2 5 2" xfId="35393"/>
    <cellStyle name="Currency 3 2 5 2 5 3" xfId="53857"/>
    <cellStyle name="Currency 3 2 5 2 6" xfId="23088"/>
    <cellStyle name="Currency 3 2 5 2 7" xfId="41552"/>
    <cellStyle name="Currency 3 2 5 3" xfId="4821"/>
    <cellStyle name="Currency 3 2 5 3 2" xfId="7920"/>
    <cellStyle name="Currency 3 2 5 3 2 2" xfId="14112"/>
    <cellStyle name="Currency 3 2 5 3 2 2 2" xfId="33072"/>
    <cellStyle name="Currency 3 2 5 3 2 2 3" xfId="51536"/>
    <cellStyle name="Currency 3 2 5 3 2 3" xfId="20264"/>
    <cellStyle name="Currency 3 2 5 3 2 3 2" xfId="39224"/>
    <cellStyle name="Currency 3 2 5 3 2 3 3" xfId="57688"/>
    <cellStyle name="Currency 3 2 5 3 2 4" xfId="26919"/>
    <cellStyle name="Currency 3 2 5 3 2 5" xfId="45383"/>
    <cellStyle name="Currency 3 2 5 3 3" xfId="11046"/>
    <cellStyle name="Currency 3 2 5 3 3 2" xfId="30006"/>
    <cellStyle name="Currency 3 2 5 3 3 3" xfId="48470"/>
    <cellStyle name="Currency 3 2 5 3 4" xfId="17198"/>
    <cellStyle name="Currency 3 2 5 3 4 2" xfId="36158"/>
    <cellStyle name="Currency 3 2 5 3 4 3" xfId="54622"/>
    <cellStyle name="Currency 3 2 5 3 5" xfId="23853"/>
    <cellStyle name="Currency 3 2 5 3 6" xfId="42317"/>
    <cellStyle name="Currency 3 2 5 4" xfId="6385"/>
    <cellStyle name="Currency 3 2 5 4 2" xfId="12578"/>
    <cellStyle name="Currency 3 2 5 4 2 2" xfId="31538"/>
    <cellStyle name="Currency 3 2 5 4 2 3" xfId="50002"/>
    <cellStyle name="Currency 3 2 5 4 3" xfId="18730"/>
    <cellStyle name="Currency 3 2 5 4 3 2" xfId="37690"/>
    <cellStyle name="Currency 3 2 5 4 3 3" xfId="56154"/>
    <cellStyle name="Currency 3 2 5 4 4" xfId="25385"/>
    <cellStyle name="Currency 3 2 5 4 5" xfId="43849"/>
    <cellStyle name="Currency 3 2 5 5" xfId="9512"/>
    <cellStyle name="Currency 3 2 5 5 2" xfId="28472"/>
    <cellStyle name="Currency 3 2 5 5 3" xfId="46936"/>
    <cellStyle name="Currency 3 2 5 6" xfId="15664"/>
    <cellStyle name="Currency 3 2 5 6 2" xfId="34624"/>
    <cellStyle name="Currency 3 2 5 6 3" xfId="53088"/>
    <cellStyle name="Currency 3 2 5 7" xfId="22319"/>
    <cellStyle name="Currency 3 2 5 8" xfId="40780"/>
    <cellStyle name="Currency 3 2 6" xfId="2343"/>
    <cellStyle name="Currency 3 2 7" xfId="2344"/>
    <cellStyle name="Currency 3 2 8" xfId="9304"/>
    <cellStyle name="Currency 3 2 9" xfId="2338"/>
    <cellStyle name="Currency 3 20" xfId="2345"/>
    <cellStyle name="Currency 3 20 2" xfId="3992"/>
    <cellStyle name="Currency 3 20 2 2" xfId="5605"/>
    <cellStyle name="Currency 3 20 2 2 2" xfId="8690"/>
    <cellStyle name="Currency 3 20 2 2 2 2" xfId="14882"/>
    <cellStyle name="Currency 3 20 2 2 2 2 2" xfId="33842"/>
    <cellStyle name="Currency 3 20 2 2 2 2 3" xfId="52306"/>
    <cellStyle name="Currency 3 20 2 2 2 3" xfId="21034"/>
    <cellStyle name="Currency 3 20 2 2 2 3 2" xfId="39994"/>
    <cellStyle name="Currency 3 20 2 2 2 3 3" xfId="58458"/>
    <cellStyle name="Currency 3 20 2 2 2 4" xfId="27689"/>
    <cellStyle name="Currency 3 20 2 2 2 5" xfId="46153"/>
    <cellStyle name="Currency 3 20 2 2 3" xfId="11816"/>
    <cellStyle name="Currency 3 20 2 2 3 2" xfId="30776"/>
    <cellStyle name="Currency 3 20 2 2 3 3" xfId="49240"/>
    <cellStyle name="Currency 3 20 2 2 4" xfId="17968"/>
    <cellStyle name="Currency 3 20 2 2 4 2" xfId="36928"/>
    <cellStyle name="Currency 3 20 2 2 4 3" xfId="55392"/>
    <cellStyle name="Currency 3 20 2 2 5" xfId="24623"/>
    <cellStyle name="Currency 3 20 2 2 6" xfId="43087"/>
    <cellStyle name="Currency 3 20 2 3" xfId="7155"/>
    <cellStyle name="Currency 3 20 2 3 2" xfId="13348"/>
    <cellStyle name="Currency 3 20 2 3 2 2" xfId="32308"/>
    <cellStyle name="Currency 3 20 2 3 2 3" xfId="50772"/>
    <cellStyle name="Currency 3 20 2 3 3" xfId="19500"/>
    <cellStyle name="Currency 3 20 2 3 3 2" xfId="38460"/>
    <cellStyle name="Currency 3 20 2 3 3 3" xfId="56924"/>
    <cellStyle name="Currency 3 20 2 3 4" xfId="26155"/>
    <cellStyle name="Currency 3 20 2 3 5" xfId="44619"/>
    <cellStyle name="Currency 3 20 2 4" xfId="10282"/>
    <cellStyle name="Currency 3 20 2 4 2" xfId="29242"/>
    <cellStyle name="Currency 3 20 2 4 3" xfId="47706"/>
    <cellStyle name="Currency 3 20 2 5" xfId="16434"/>
    <cellStyle name="Currency 3 20 2 5 2" xfId="35394"/>
    <cellStyle name="Currency 3 20 2 5 3" xfId="53858"/>
    <cellStyle name="Currency 3 20 2 6" xfId="23089"/>
    <cellStyle name="Currency 3 20 2 7" xfId="41553"/>
    <cellStyle name="Currency 3 20 3" xfId="4822"/>
    <cellStyle name="Currency 3 20 3 2" xfId="7921"/>
    <cellStyle name="Currency 3 20 3 2 2" xfId="14113"/>
    <cellStyle name="Currency 3 20 3 2 2 2" xfId="33073"/>
    <cellStyle name="Currency 3 20 3 2 2 3" xfId="51537"/>
    <cellStyle name="Currency 3 20 3 2 3" xfId="20265"/>
    <cellStyle name="Currency 3 20 3 2 3 2" xfId="39225"/>
    <cellStyle name="Currency 3 20 3 2 3 3" xfId="57689"/>
    <cellStyle name="Currency 3 20 3 2 4" xfId="26920"/>
    <cellStyle name="Currency 3 20 3 2 5" xfId="45384"/>
    <cellStyle name="Currency 3 20 3 3" xfId="11047"/>
    <cellStyle name="Currency 3 20 3 3 2" xfId="30007"/>
    <cellStyle name="Currency 3 20 3 3 3" xfId="48471"/>
    <cellStyle name="Currency 3 20 3 4" xfId="17199"/>
    <cellStyle name="Currency 3 20 3 4 2" xfId="36159"/>
    <cellStyle name="Currency 3 20 3 4 3" xfId="54623"/>
    <cellStyle name="Currency 3 20 3 5" xfId="23854"/>
    <cellStyle name="Currency 3 20 3 6" xfId="42318"/>
    <cellStyle name="Currency 3 20 4" xfId="6386"/>
    <cellStyle name="Currency 3 20 4 2" xfId="12579"/>
    <cellStyle name="Currency 3 20 4 2 2" xfId="31539"/>
    <cellStyle name="Currency 3 20 4 2 3" xfId="50003"/>
    <cellStyle name="Currency 3 20 4 3" xfId="18731"/>
    <cellStyle name="Currency 3 20 4 3 2" xfId="37691"/>
    <cellStyle name="Currency 3 20 4 3 3" xfId="56155"/>
    <cellStyle name="Currency 3 20 4 4" xfId="25386"/>
    <cellStyle name="Currency 3 20 4 5" xfId="43850"/>
    <cellStyle name="Currency 3 20 5" xfId="9513"/>
    <cellStyle name="Currency 3 20 5 2" xfId="28473"/>
    <cellStyle name="Currency 3 20 5 3" xfId="46937"/>
    <cellStyle name="Currency 3 20 6" xfId="15665"/>
    <cellStyle name="Currency 3 20 6 2" xfId="34625"/>
    <cellStyle name="Currency 3 20 6 3" xfId="53089"/>
    <cellStyle name="Currency 3 20 7" xfId="22320"/>
    <cellStyle name="Currency 3 20 8" xfId="40781"/>
    <cellStyle name="Currency 3 21" xfId="2346"/>
    <cellStyle name="Currency 3 21 2" xfId="3993"/>
    <cellStyle name="Currency 3 21 2 2" xfId="5606"/>
    <cellStyle name="Currency 3 21 2 2 2" xfId="8691"/>
    <cellStyle name="Currency 3 21 2 2 2 2" xfId="14883"/>
    <cellStyle name="Currency 3 21 2 2 2 2 2" xfId="33843"/>
    <cellStyle name="Currency 3 21 2 2 2 2 3" xfId="52307"/>
    <cellStyle name="Currency 3 21 2 2 2 3" xfId="21035"/>
    <cellStyle name="Currency 3 21 2 2 2 3 2" xfId="39995"/>
    <cellStyle name="Currency 3 21 2 2 2 3 3" xfId="58459"/>
    <cellStyle name="Currency 3 21 2 2 2 4" xfId="27690"/>
    <cellStyle name="Currency 3 21 2 2 2 5" xfId="46154"/>
    <cellStyle name="Currency 3 21 2 2 3" xfId="11817"/>
    <cellStyle name="Currency 3 21 2 2 3 2" xfId="30777"/>
    <cellStyle name="Currency 3 21 2 2 3 3" xfId="49241"/>
    <cellStyle name="Currency 3 21 2 2 4" xfId="17969"/>
    <cellStyle name="Currency 3 21 2 2 4 2" xfId="36929"/>
    <cellStyle name="Currency 3 21 2 2 4 3" xfId="55393"/>
    <cellStyle name="Currency 3 21 2 2 5" xfId="24624"/>
    <cellStyle name="Currency 3 21 2 2 6" xfId="43088"/>
    <cellStyle name="Currency 3 21 2 3" xfId="7156"/>
    <cellStyle name="Currency 3 21 2 3 2" xfId="13349"/>
    <cellStyle name="Currency 3 21 2 3 2 2" xfId="32309"/>
    <cellStyle name="Currency 3 21 2 3 2 3" xfId="50773"/>
    <cellStyle name="Currency 3 21 2 3 3" xfId="19501"/>
    <cellStyle name="Currency 3 21 2 3 3 2" xfId="38461"/>
    <cellStyle name="Currency 3 21 2 3 3 3" xfId="56925"/>
    <cellStyle name="Currency 3 21 2 3 4" xfId="26156"/>
    <cellStyle name="Currency 3 21 2 3 5" xfId="44620"/>
    <cellStyle name="Currency 3 21 2 4" xfId="10283"/>
    <cellStyle name="Currency 3 21 2 4 2" xfId="29243"/>
    <cellStyle name="Currency 3 21 2 4 3" xfId="47707"/>
    <cellStyle name="Currency 3 21 2 5" xfId="16435"/>
    <cellStyle name="Currency 3 21 2 5 2" xfId="35395"/>
    <cellStyle name="Currency 3 21 2 5 3" xfId="53859"/>
    <cellStyle name="Currency 3 21 2 6" xfId="23090"/>
    <cellStyle name="Currency 3 21 2 7" xfId="41554"/>
    <cellStyle name="Currency 3 21 3" xfId="4823"/>
    <cellStyle name="Currency 3 21 3 2" xfId="7922"/>
    <cellStyle name="Currency 3 21 3 2 2" xfId="14114"/>
    <cellStyle name="Currency 3 21 3 2 2 2" xfId="33074"/>
    <cellStyle name="Currency 3 21 3 2 2 3" xfId="51538"/>
    <cellStyle name="Currency 3 21 3 2 3" xfId="20266"/>
    <cellStyle name="Currency 3 21 3 2 3 2" xfId="39226"/>
    <cellStyle name="Currency 3 21 3 2 3 3" xfId="57690"/>
    <cellStyle name="Currency 3 21 3 2 4" xfId="26921"/>
    <cellStyle name="Currency 3 21 3 2 5" xfId="45385"/>
    <cellStyle name="Currency 3 21 3 3" xfId="11048"/>
    <cellStyle name="Currency 3 21 3 3 2" xfId="30008"/>
    <cellStyle name="Currency 3 21 3 3 3" xfId="48472"/>
    <cellStyle name="Currency 3 21 3 4" xfId="17200"/>
    <cellStyle name="Currency 3 21 3 4 2" xfId="36160"/>
    <cellStyle name="Currency 3 21 3 4 3" xfId="54624"/>
    <cellStyle name="Currency 3 21 3 5" xfId="23855"/>
    <cellStyle name="Currency 3 21 3 6" xfId="42319"/>
    <cellStyle name="Currency 3 21 4" xfId="6387"/>
    <cellStyle name="Currency 3 21 4 2" xfId="12580"/>
    <cellStyle name="Currency 3 21 4 2 2" xfId="31540"/>
    <cellStyle name="Currency 3 21 4 2 3" xfId="50004"/>
    <cellStyle name="Currency 3 21 4 3" xfId="18732"/>
    <cellStyle name="Currency 3 21 4 3 2" xfId="37692"/>
    <cellStyle name="Currency 3 21 4 3 3" xfId="56156"/>
    <cellStyle name="Currency 3 21 4 4" xfId="25387"/>
    <cellStyle name="Currency 3 21 4 5" xfId="43851"/>
    <cellStyle name="Currency 3 21 5" xfId="9514"/>
    <cellStyle name="Currency 3 21 5 2" xfId="28474"/>
    <cellStyle name="Currency 3 21 5 3" xfId="46938"/>
    <cellStyle name="Currency 3 21 6" xfId="15666"/>
    <cellStyle name="Currency 3 21 6 2" xfId="34626"/>
    <cellStyle name="Currency 3 21 6 3" xfId="53090"/>
    <cellStyle name="Currency 3 21 7" xfId="22321"/>
    <cellStyle name="Currency 3 21 8" xfId="40782"/>
    <cellStyle name="Currency 3 22" xfId="2347"/>
    <cellStyle name="Currency 3 22 2" xfId="2348"/>
    <cellStyle name="Currency 3 22 3" xfId="2349"/>
    <cellStyle name="Currency 3 23" xfId="9270"/>
    <cellStyle name="Currency 3 3" xfId="2350"/>
    <cellStyle name="Currency 3 3 10" xfId="6388"/>
    <cellStyle name="Currency 3 3 10 2" xfId="12581"/>
    <cellStyle name="Currency 3 3 10 2 2" xfId="31541"/>
    <cellStyle name="Currency 3 3 10 2 3" xfId="50005"/>
    <cellStyle name="Currency 3 3 10 3" xfId="18733"/>
    <cellStyle name="Currency 3 3 10 3 2" xfId="37693"/>
    <cellStyle name="Currency 3 3 10 3 3" xfId="56157"/>
    <cellStyle name="Currency 3 3 10 4" xfId="25388"/>
    <cellStyle name="Currency 3 3 10 5" xfId="43852"/>
    <cellStyle name="Currency 3 3 11" xfId="9299"/>
    <cellStyle name="Currency 3 3 12" xfId="9515"/>
    <cellStyle name="Currency 3 3 12 2" xfId="28475"/>
    <cellStyle name="Currency 3 3 12 3" xfId="46939"/>
    <cellStyle name="Currency 3 3 13" xfId="15667"/>
    <cellStyle name="Currency 3 3 13 2" xfId="34627"/>
    <cellStyle name="Currency 3 3 13 3" xfId="53091"/>
    <cellStyle name="Currency 3 3 14" xfId="22322"/>
    <cellStyle name="Currency 3 3 15" xfId="40783"/>
    <cellStyle name="Currency 3 3 2" xfId="2351"/>
    <cellStyle name="Currency 3 3 2 2" xfId="3995"/>
    <cellStyle name="Currency 3 3 2 2 2" xfId="5608"/>
    <cellStyle name="Currency 3 3 2 2 2 2" xfId="8693"/>
    <cellStyle name="Currency 3 3 2 2 2 2 2" xfId="14885"/>
    <cellStyle name="Currency 3 3 2 2 2 2 2 2" xfId="33845"/>
    <cellStyle name="Currency 3 3 2 2 2 2 2 3" xfId="52309"/>
    <cellStyle name="Currency 3 3 2 2 2 2 3" xfId="21037"/>
    <cellStyle name="Currency 3 3 2 2 2 2 3 2" xfId="39997"/>
    <cellStyle name="Currency 3 3 2 2 2 2 3 3" xfId="58461"/>
    <cellStyle name="Currency 3 3 2 2 2 2 4" xfId="27692"/>
    <cellStyle name="Currency 3 3 2 2 2 2 5" xfId="46156"/>
    <cellStyle name="Currency 3 3 2 2 2 3" xfId="11819"/>
    <cellStyle name="Currency 3 3 2 2 2 3 2" xfId="30779"/>
    <cellStyle name="Currency 3 3 2 2 2 3 3" xfId="49243"/>
    <cellStyle name="Currency 3 3 2 2 2 4" xfId="17971"/>
    <cellStyle name="Currency 3 3 2 2 2 4 2" xfId="36931"/>
    <cellStyle name="Currency 3 3 2 2 2 4 3" xfId="55395"/>
    <cellStyle name="Currency 3 3 2 2 2 5" xfId="24626"/>
    <cellStyle name="Currency 3 3 2 2 2 6" xfId="43090"/>
    <cellStyle name="Currency 3 3 2 2 3" xfId="7158"/>
    <cellStyle name="Currency 3 3 2 2 3 2" xfId="13351"/>
    <cellStyle name="Currency 3 3 2 2 3 2 2" xfId="32311"/>
    <cellStyle name="Currency 3 3 2 2 3 2 3" xfId="50775"/>
    <cellStyle name="Currency 3 3 2 2 3 3" xfId="19503"/>
    <cellStyle name="Currency 3 3 2 2 3 3 2" xfId="38463"/>
    <cellStyle name="Currency 3 3 2 2 3 3 3" xfId="56927"/>
    <cellStyle name="Currency 3 3 2 2 3 4" xfId="26158"/>
    <cellStyle name="Currency 3 3 2 2 3 5" xfId="44622"/>
    <cellStyle name="Currency 3 3 2 2 4" xfId="10285"/>
    <cellStyle name="Currency 3 3 2 2 4 2" xfId="29245"/>
    <cellStyle name="Currency 3 3 2 2 4 3" xfId="47709"/>
    <cellStyle name="Currency 3 3 2 2 5" xfId="16437"/>
    <cellStyle name="Currency 3 3 2 2 5 2" xfId="35397"/>
    <cellStyle name="Currency 3 3 2 2 5 3" xfId="53861"/>
    <cellStyle name="Currency 3 3 2 2 6" xfId="23092"/>
    <cellStyle name="Currency 3 3 2 2 7" xfId="41556"/>
    <cellStyle name="Currency 3 3 2 3" xfId="4825"/>
    <cellStyle name="Currency 3 3 2 3 2" xfId="7924"/>
    <cellStyle name="Currency 3 3 2 3 2 2" xfId="14116"/>
    <cellStyle name="Currency 3 3 2 3 2 2 2" xfId="33076"/>
    <cellStyle name="Currency 3 3 2 3 2 2 3" xfId="51540"/>
    <cellStyle name="Currency 3 3 2 3 2 3" xfId="20268"/>
    <cellStyle name="Currency 3 3 2 3 2 3 2" xfId="39228"/>
    <cellStyle name="Currency 3 3 2 3 2 3 3" xfId="57692"/>
    <cellStyle name="Currency 3 3 2 3 2 4" xfId="26923"/>
    <cellStyle name="Currency 3 3 2 3 2 5" xfId="45387"/>
    <cellStyle name="Currency 3 3 2 3 3" xfId="11050"/>
    <cellStyle name="Currency 3 3 2 3 3 2" xfId="30010"/>
    <cellStyle name="Currency 3 3 2 3 3 3" xfId="48474"/>
    <cellStyle name="Currency 3 3 2 3 4" xfId="17202"/>
    <cellStyle name="Currency 3 3 2 3 4 2" xfId="36162"/>
    <cellStyle name="Currency 3 3 2 3 4 3" xfId="54626"/>
    <cellStyle name="Currency 3 3 2 3 5" xfId="23857"/>
    <cellStyle name="Currency 3 3 2 3 6" xfId="42321"/>
    <cellStyle name="Currency 3 3 2 4" xfId="6389"/>
    <cellStyle name="Currency 3 3 2 4 2" xfId="12582"/>
    <cellStyle name="Currency 3 3 2 4 2 2" xfId="31542"/>
    <cellStyle name="Currency 3 3 2 4 2 3" xfId="50006"/>
    <cellStyle name="Currency 3 3 2 4 3" xfId="18734"/>
    <cellStyle name="Currency 3 3 2 4 3 2" xfId="37694"/>
    <cellStyle name="Currency 3 3 2 4 3 3" xfId="56158"/>
    <cellStyle name="Currency 3 3 2 4 4" xfId="25389"/>
    <cellStyle name="Currency 3 3 2 4 5" xfId="43853"/>
    <cellStyle name="Currency 3 3 2 5" xfId="9516"/>
    <cellStyle name="Currency 3 3 2 5 2" xfId="28476"/>
    <cellStyle name="Currency 3 3 2 5 3" xfId="46940"/>
    <cellStyle name="Currency 3 3 2 6" xfId="15668"/>
    <cellStyle name="Currency 3 3 2 6 2" xfId="34628"/>
    <cellStyle name="Currency 3 3 2 6 3" xfId="53092"/>
    <cellStyle name="Currency 3 3 2 7" xfId="22323"/>
    <cellStyle name="Currency 3 3 2 8" xfId="40784"/>
    <cellStyle name="Currency 3 3 3" xfId="2352"/>
    <cellStyle name="Currency 3 3 3 2" xfId="3996"/>
    <cellStyle name="Currency 3 3 3 2 2" xfId="5609"/>
    <cellStyle name="Currency 3 3 3 2 2 2" xfId="8694"/>
    <cellStyle name="Currency 3 3 3 2 2 2 2" xfId="14886"/>
    <cellStyle name="Currency 3 3 3 2 2 2 2 2" xfId="33846"/>
    <cellStyle name="Currency 3 3 3 2 2 2 2 3" xfId="52310"/>
    <cellStyle name="Currency 3 3 3 2 2 2 3" xfId="21038"/>
    <cellStyle name="Currency 3 3 3 2 2 2 3 2" xfId="39998"/>
    <cellStyle name="Currency 3 3 3 2 2 2 3 3" xfId="58462"/>
    <cellStyle name="Currency 3 3 3 2 2 2 4" xfId="27693"/>
    <cellStyle name="Currency 3 3 3 2 2 2 5" xfId="46157"/>
    <cellStyle name="Currency 3 3 3 2 2 3" xfId="11820"/>
    <cellStyle name="Currency 3 3 3 2 2 3 2" xfId="30780"/>
    <cellStyle name="Currency 3 3 3 2 2 3 3" xfId="49244"/>
    <cellStyle name="Currency 3 3 3 2 2 4" xfId="17972"/>
    <cellStyle name="Currency 3 3 3 2 2 4 2" xfId="36932"/>
    <cellStyle name="Currency 3 3 3 2 2 4 3" xfId="55396"/>
    <cellStyle name="Currency 3 3 3 2 2 5" xfId="24627"/>
    <cellStyle name="Currency 3 3 3 2 2 6" xfId="43091"/>
    <cellStyle name="Currency 3 3 3 2 3" xfId="7159"/>
    <cellStyle name="Currency 3 3 3 2 3 2" xfId="13352"/>
    <cellStyle name="Currency 3 3 3 2 3 2 2" xfId="32312"/>
    <cellStyle name="Currency 3 3 3 2 3 2 3" xfId="50776"/>
    <cellStyle name="Currency 3 3 3 2 3 3" xfId="19504"/>
    <cellStyle name="Currency 3 3 3 2 3 3 2" xfId="38464"/>
    <cellStyle name="Currency 3 3 3 2 3 3 3" xfId="56928"/>
    <cellStyle name="Currency 3 3 3 2 3 4" xfId="26159"/>
    <cellStyle name="Currency 3 3 3 2 3 5" xfId="44623"/>
    <cellStyle name="Currency 3 3 3 2 4" xfId="10286"/>
    <cellStyle name="Currency 3 3 3 2 4 2" xfId="29246"/>
    <cellStyle name="Currency 3 3 3 2 4 3" xfId="47710"/>
    <cellStyle name="Currency 3 3 3 2 5" xfId="16438"/>
    <cellStyle name="Currency 3 3 3 2 5 2" xfId="35398"/>
    <cellStyle name="Currency 3 3 3 2 5 3" xfId="53862"/>
    <cellStyle name="Currency 3 3 3 2 6" xfId="23093"/>
    <cellStyle name="Currency 3 3 3 2 7" xfId="41557"/>
    <cellStyle name="Currency 3 3 3 3" xfId="4826"/>
    <cellStyle name="Currency 3 3 3 3 2" xfId="7925"/>
    <cellStyle name="Currency 3 3 3 3 2 2" xfId="14117"/>
    <cellStyle name="Currency 3 3 3 3 2 2 2" xfId="33077"/>
    <cellStyle name="Currency 3 3 3 3 2 2 3" xfId="51541"/>
    <cellStyle name="Currency 3 3 3 3 2 3" xfId="20269"/>
    <cellStyle name="Currency 3 3 3 3 2 3 2" xfId="39229"/>
    <cellStyle name="Currency 3 3 3 3 2 3 3" xfId="57693"/>
    <cellStyle name="Currency 3 3 3 3 2 4" xfId="26924"/>
    <cellStyle name="Currency 3 3 3 3 2 5" xfId="45388"/>
    <cellStyle name="Currency 3 3 3 3 3" xfId="11051"/>
    <cellStyle name="Currency 3 3 3 3 3 2" xfId="30011"/>
    <cellStyle name="Currency 3 3 3 3 3 3" xfId="48475"/>
    <cellStyle name="Currency 3 3 3 3 4" xfId="17203"/>
    <cellStyle name="Currency 3 3 3 3 4 2" xfId="36163"/>
    <cellStyle name="Currency 3 3 3 3 4 3" xfId="54627"/>
    <cellStyle name="Currency 3 3 3 3 5" xfId="23858"/>
    <cellStyle name="Currency 3 3 3 3 6" xfId="42322"/>
    <cellStyle name="Currency 3 3 3 4" xfId="6390"/>
    <cellStyle name="Currency 3 3 3 4 2" xfId="12583"/>
    <cellStyle name="Currency 3 3 3 4 2 2" xfId="31543"/>
    <cellStyle name="Currency 3 3 3 4 2 3" xfId="50007"/>
    <cellStyle name="Currency 3 3 3 4 3" xfId="18735"/>
    <cellStyle name="Currency 3 3 3 4 3 2" xfId="37695"/>
    <cellStyle name="Currency 3 3 3 4 3 3" xfId="56159"/>
    <cellStyle name="Currency 3 3 3 4 4" xfId="25390"/>
    <cellStyle name="Currency 3 3 3 4 5" xfId="43854"/>
    <cellStyle name="Currency 3 3 3 5" xfId="9517"/>
    <cellStyle name="Currency 3 3 3 5 2" xfId="28477"/>
    <cellStyle name="Currency 3 3 3 5 3" xfId="46941"/>
    <cellStyle name="Currency 3 3 3 6" xfId="15669"/>
    <cellStyle name="Currency 3 3 3 6 2" xfId="34629"/>
    <cellStyle name="Currency 3 3 3 6 3" xfId="53093"/>
    <cellStyle name="Currency 3 3 3 7" xfId="22324"/>
    <cellStyle name="Currency 3 3 3 8" xfId="40785"/>
    <cellStyle name="Currency 3 3 4" xfId="2353"/>
    <cellStyle name="Currency 3 3 4 2" xfId="3997"/>
    <cellStyle name="Currency 3 3 4 2 2" xfId="5610"/>
    <cellStyle name="Currency 3 3 4 2 2 2" xfId="8695"/>
    <cellStyle name="Currency 3 3 4 2 2 2 2" xfId="14887"/>
    <cellStyle name="Currency 3 3 4 2 2 2 2 2" xfId="33847"/>
    <cellStyle name="Currency 3 3 4 2 2 2 2 3" xfId="52311"/>
    <cellStyle name="Currency 3 3 4 2 2 2 3" xfId="21039"/>
    <cellStyle name="Currency 3 3 4 2 2 2 3 2" xfId="39999"/>
    <cellStyle name="Currency 3 3 4 2 2 2 3 3" xfId="58463"/>
    <cellStyle name="Currency 3 3 4 2 2 2 4" xfId="27694"/>
    <cellStyle name="Currency 3 3 4 2 2 2 5" xfId="46158"/>
    <cellStyle name="Currency 3 3 4 2 2 3" xfId="11821"/>
    <cellStyle name="Currency 3 3 4 2 2 3 2" xfId="30781"/>
    <cellStyle name="Currency 3 3 4 2 2 3 3" xfId="49245"/>
    <cellStyle name="Currency 3 3 4 2 2 4" xfId="17973"/>
    <cellStyle name="Currency 3 3 4 2 2 4 2" xfId="36933"/>
    <cellStyle name="Currency 3 3 4 2 2 4 3" xfId="55397"/>
    <cellStyle name="Currency 3 3 4 2 2 5" xfId="24628"/>
    <cellStyle name="Currency 3 3 4 2 2 6" xfId="43092"/>
    <cellStyle name="Currency 3 3 4 2 3" xfId="7160"/>
    <cellStyle name="Currency 3 3 4 2 3 2" xfId="13353"/>
    <cellStyle name="Currency 3 3 4 2 3 2 2" xfId="32313"/>
    <cellStyle name="Currency 3 3 4 2 3 2 3" xfId="50777"/>
    <cellStyle name="Currency 3 3 4 2 3 3" xfId="19505"/>
    <cellStyle name="Currency 3 3 4 2 3 3 2" xfId="38465"/>
    <cellStyle name="Currency 3 3 4 2 3 3 3" xfId="56929"/>
    <cellStyle name="Currency 3 3 4 2 3 4" xfId="26160"/>
    <cellStyle name="Currency 3 3 4 2 3 5" xfId="44624"/>
    <cellStyle name="Currency 3 3 4 2 4" xfId="10287"/>
    <cellStyle name="Currency 3 3 4 2 4 2" xfId="29247"/>
    <cellStyle name="Currency 3 3 4 2 4 3" xfId="47711"/>
    <cellStyle name="Currency 3 3 4 2 5" xfId="16439"/>
    <cellStyle name="Currency 3 3 4 2 5 2" xfId="35399"/>
    <cellStyle name="Currency 3 3 4 2 5 3" xfId="53863"/>
    <cellStyle name="Currency 3 3 4 2 6" xfId="23094"/>
    <cellStyle name="Currency 3 3 4 2 7" xfId="41558"/>
    <cellStyle name="Currency 3 3 4 3" xfId="4827"/>
    <cellStyle name="Currency 3 3 4 3 2" xfId="7926"/>
    <cellStyle name="Currency 3 3 4 3 2 2" xfId="14118"/>
    <cellStyle name="Currency 3 3 4 3 2 2 2" xfId="33078"/>
    <cellStyle name="Currency 3 3 4 3 2 2 3" xfId="51542"/>
    <cellStyle name="Currency 3 3 4 3 2 3" xfId="20270"/>
    <cellStyle name="Currency 3 3 4 3 2 3 2" xfId="39230"/>
    <cellStyle name="Currency 3 3 4 3 2 3 3" xfId="57694"/>
    <cellStyle name="Currency 3 3 4 3 2 4" xfId="26925"/>
    <cellStyle name="Currency 3 3 4 3 2 5" xfId="45389"/>
    <cellStyle name="Currency 3 3 4 3 3" xfId="11052"/>
    <cellStyle name="Currency 3 3 4 3 3 2" xfId="30012"/>
    <cellStyle name="Currency 3 3 4 3 3 3" xfId="48476"/>
    <cellStyle name="Currency 3 3 4 3 4" xfId="17204"/>
    <cellStyle name="Currency 3 3 4 3 4 2" xfId="36164"/>
    <cellStyle name="Currency 3 3 4 3 4 3" xfId="54628"/>
    <cellStyle name="Currency 3 3 4 3 5" xfId="23859"/>
    <cellStyle name="Currency 3 3 4 3 6" xfId="42323"/>
    <cellStyle name="Currency 3 3 4 4" xfId="6391"/>
    <cellStyle name="Currency 3 3 4 4 2" xfId="12584"/>
    <cellStyle name="Currency 3 3 4 4 2 2" xfId="31544"/>
    <cellStyle name="Currency 3 3 4 4 2 3" xfId="50008"/>
    <cellStyle name="Currency 3 3 4 4 3" xfId="18736"/>
    <cellStyle name="Currency 3 3 4 4 3 2" xfId="37696"/>
    <cellStyle name="Currency 3 3 4 4 3 3" xfId="56160"/>
    <cellStyle name="Currency 3 3 4 4 4" xfId="25391"/>
    <cellStyle name="Currency 3 3 4 4 5" xfId="43855"/>
    <cellStyle name="Currency 3 3 4 5" xfId="9518"/>
    <cellStyle name="Currency 3 3 4 5 2" xfId="28478"/>
    <cellStyle name="Currency 3 3 4 5 3" xfId="46942"/>
    <cellStyle name="Currency 3 3 4 6" xfId="15670"/>
    <cellStyle name="Currency 3 3 4 6 2" xfId="34630"/>
    <cellStyle name="Currency 3 3 4 6 3" xfId="53094"/>
    <cellStyle name="Currency 3 3 4 7" xfId="22325"/>
    <cellStyle name="Currency 3 3 4 8" xfId="40786"/>
    <cellStyle name="Currency 3 3 5" xfId="2354"/>
    <cellStyle name="Currency 3 3 5 2" xfId="3998"/>
    <cellStyle name="Currency 3 3 5 2 2" xfId="5611"/>
    <cellStyle name="Currency 3 3 5 2 2 2" xfId="8696"/>
    <cellStyle name="Currency 3 3 5 2 2 2 2" xfId="14888"/>
    <cellStyle name="Currency 3 3 5 2 2 2 2 2" xfId="33848"/>
    <cellStyle name="Currency 3 3 5 2 2 2 2 3" xfId="52312"/>
    <cellStyle name="Currency 3 3 5 2 2 2 3" xfId="21040"/>
    <cellStyle name="Currency 3 3 5 2 2 2 3 2" xfId="40000"/>
    <cellStyle name="Currency 3 3 5 2 2 2 3 3" xfId="58464"/>
    <cellStyle name="Currency 3 3 5 2 2 2 4" xfId="27695"/>
    <cellStyle name="Currency 3 3 5 2 2 2 5" xfId="46159"/>
    <cellStyle name="Currency 3 3 5 2 2 3" xfId="11822"/>
    <cellStyle name="Currency 3 3 5 2 2 3 2" xfId="30782"/>
    <cellStyle name="Currency 3 3 5 2 2 3 3" xfId="49246"/>
    <cellStyle name="Currency 3 3 5 2 2 4" xfId="17974"/>
    <cellStyle name="Currency 3 3 5 2 2 4 2" xfId="36934"/>
    <cellStyle name="Currency 3 3 5 2 2 4 3" xfId="55398"/>
    <cellStyle name="Currency 3 3 5 2 2 5" xfId="24629"/>
    <cellStyle name="Currency 3 3 5 2 2 6" xfId="43093"/>
    <cellStyle name="Currency 3 3 5 2 3" xfId="7161"/>
    <cellStyle name="Currency 3 3 5 2 3 2" xfId="13354"/>
    <cellStyle name="Currency 3 3 5 2 3 2 2" xfId="32314"/>
    <cellStyle name="Currency 3 3 5 2 3 2 3" xfId="50778"/>
    <cellStyle name="Currency 3 3 5 2 3 3" xfId="19506"/>
    <cellStyle name="Currency 3 3 5 2 3 3 2" xfId="38466"/>
    <cellStyle name="Currency 3 3 5 2 3 3 3" xfId="56930"/>
    <cellStyle name="Currency 3 3 5 2 3 4" xfId="26161"/>
    <cellStyle name="Currency 3 3 5 2 3 5" xfId="44625"/>
    <cellStyle name="Currency 3 3 5 2 4" xfId="10288"/>
    <cellStyle name="Currency 3 3 5 2 4 2" xfId="29248"/>
    <cellStyle name="Currency 3 3 5 2 4 3" xfId="47712"/>
    <cellStyle name="Currency 3 3 5 2 5" xfId="16440"/>
    <cellStyle name="Currency 3 3 5 2 5 2" xfId="35400"/>
    <cellStyle name="Currency 3 3 5 2 5 3" xfId="53864"/>
    <cellStyle name="Currency 3 3 5 2 6" xfId="23095"/>
    <cellStyle name="Currency 3 3 5 2 7" xfId="41559"/>
    <cellStyle name="Currency 3 3 5 3" xfId="4828"/>
    <cellStyle name="Currency 3 3 5 3 2" xfId="7927"/>
    <cellStyle name="Currency 3 3 5 3 2 2" xfId="14119"/>
    <cellStyle name="Currency 3 3 5 3 2 2 2" xfId="33079"/>
    <cellStyle name="Currency 3 3 5 3 2 2 3" xfId="51543"/>
    <cellStyle name="Currency 3 3 5 3 2 3" xfId="20271"/>
    <cellStyle name="Currency 3 3 5 3 2 3 2" xfId="39231"/>
    <cellStyle name="Currency 3 3 5 3 2 3 3" xfId="57695"/>
    <cellStyle name="Currency 3 3 5 3 2 4" xfId="26926"/>
    <cellStyle name="Currency 3 3 5 3 2 5" xfId="45390"/>
    <cellStyle name="Currency 3 3 5 3 3" xfId="11053"/>
    <cellStyle name="Currency 3 3 5 3 3 2" xfId="30013"/>
    <cellStyle name="Currency 3 3 5 3 3 3" xfId="48477"/>
    <cellStyle name="Currency 3 3 5 3 4" xfId="17205"/>
    <cellStyle name="Currency 3 3 5 3 4 2" xfId="36165"/>
    <cellStyle name="Currency 3 3 5 3 4 3" xfId="54629"/>
    <cellStyle name="Currency 3 3 5 3 5" xfId="23860"/>
    <cellStyle name="Currency 3 3 5 3 6" xfId="42324"/>
    <cellStyle name="Currency 3 3 5 4" xfId="6392"/>
    <cellStyle name="Currency 3 3 5 4 2" xfId="12585"/>
    <cellStyle name="Currency 3 3 5 4 2 2" xfId="31545"/>
    <cellStyle name="Currency 3 3 5 4 2 3" xfId="50009"/>
    <cellStyle name="Currency 3 3 5 4 3" xfId="18737"/>
    <cellStyle name="Currency 3 3 5 4 3 2" xfId="37697"/>
    <cellStyle name="Currency 3 3 5 4 3 3" xfId="56161"/>
    <cellStyle name="Currency 3 3 5 4 4" xfId="25392"/>
    <cellStyle name="Currency 3 3 5 4 5" xfId="43856"/>
    <cellStyle name="Currency 3 3 5 5" xfId="9519"/>
    <cellStyle name="Currency 3 3 5 5 2" xfId="28479"/>
    <cellStyle name="Currency 3 3 5 5 3" xfId="46943"/>
    <cellStyle name="Currency 3 3 5 6" xfId="15671"/>
    <cellStyle name="Currency 3 3 5 6 2" xfId="34631"/>
    <cellStyle name="Currency 3 3 5 6 3" xfId="53095"/>
    <cellStyle name="Currency 3 3 5 7" xfId="22326"/>
    <cellStyle name="Currency 3 3 5 8" xfId="40787"/>
    <cellStyle name="Currency 3 3 6" xfId="2355"/>
    <cellStyle name="Currency 3 3 6 2" xfId="3999"/>
    <cellStyle name="Currency 3 3 6 2 2" xfId="5612"/>
    <cellStyle name="Currency 3 3 6 2 2 2" xfId="8697"/>
    <cellStyle name="Currency 3 3 6 2 2 2 2" xfId="14889"/>
    <cellStyle name="Currency 3 3 6 2 2 2 2 2" xfId="33849"/>
    <cellStyle name="Currency 3 3 6 2 2 2 2 3" xfId="52313"/>
    <cellStyle name="Currency 3 3 6 2 2 2 3" xfId="21041"/>
    <cellStyle name="Currency 3 3 6 2 2 2 3 2" xfId="40001"/>
    <cellStyle name="Currency 3 3 6 2 2 2 3 3" xfId="58465"/>
    <cellStyle name="Currency 3 3 6 2 2 2 4" xfId="27696"/>
    <cellStyle name="Currency 3 3 6 2 2 2 5" xfId="46160"/>
    <cellStyle name="Currency 3 3 6 2 2 3" xfId="11823"/>
    <cellStyle name="Currency 3 3 6 2 2 3 2" xfId="30783"/>
    <cellStyle name="Currency 3 3 6 2 2 3 3" xfId="49247"/>
    <cellStyle name="Currency 3 3 6 2 2 4" xfId="17975"/>
    <cellStyle name="Currency 3 3 6 2 2 4 2" xfId="36935"/>
    <cellStyle name="Currency 3 3 6 2 2 4 3" xfId="55399"/>
    <cellStyle name="Currency 3 3 6 2 2 5" xfId="24630"/>
    <cellStyle name="Currency 3 3 6 2 2 6" xfId="43094"/>
    <cellStyle name="Currency 3 3 6 2 3" xfId="7162"/>
    <cellStyle name="Currency 3 3 6 2 3 2" xfId="13355"/>
    <cellStyle name="Currency 3 3 6 2 3 2 2" xfId="32315"/>
    <cellStyle name="Currency 3 3 6 2 3 2 3" xfId="50779"/>
    <cellStyle name="Currency 3 3 6 2 3 3" xfId="19507"/>
    <cellStyle name="Currency 3 3 6 2 3 3 2" xfId="38467"/>
    <cellStyle name="Currency 3 3 6 2 3 3 3" xfId="56931"/>
    <cellStyle name="Currency 3 3 6 2 3 4" xfId="26162"/>
    <cellStyle name="Currency 3 3 6 2 3 5" xfId="44626"/>
    <cellStyle name="Currency 3 3 6 2 4" xfId="10289"/>
    <cellStyle name="Currency 3 3 6 2 4 2" xfId="29249"/>
    <cellStyle name="Currency 3 3 6 2 4 3" xfId="47713"/>
    <cellStyle name="Currency 3 3 6 2 5" xfId="16441"/>
    <cellStyle name="Currency 3 3 6 2 5 2" xfId="35401"/>
    <cellStyle name="Currency 3 3 6 2 5 3" xfId="53865"/>
    <cellStyle name="Currency 3 3 6 2 6" xfId="23096"/>
    <cellStyle name="Currency 3 3 6 2 7" xfId="41560"/>
    <cellStyle name="Currency 3 3 6 3" xfId="4829"/>
    <cellStyle name="Currency 3 3 6 3 2" xfId="7928"/>
    <cellStyle name="Currency 3 3 6 3 2 2" xfId="14120"/>
    <cellStyle name="Currency 3 3 6 3 2 2 2" xfId="33080"/>
    <cellStyle name="Currency 3 3 6 3 2 2 3" xfId="51544"/>
    <cellStyle name="Currency 3 3 6 3 2 3" xfId="20272"/>
    <cellStyle name="Currency 3 3 6 3 2 3 2" xfId="39232"/>
    <cellStyle name="Currency 3 3 6 3 2 3 3" xfId="57696"/>
    <cellStyle name="Currency 3 3 6 3 2 4" xfId="26927"/>
    <cellStyle name="Currency 3 3 6 3 2 5" xfId="45391"/>
    <cellStyle name="Currency 3 3 6 3 3" xfId="11054"/>
    <cellStyle name="Currency 3 3 6 3 3 2" xfId="30014"/>
    <cellStyle name="Currency 3 3 6 3 3 3" xfId="48478"/>
    <cellStyle name="Currency 3 3 6 3 4" xfId="17206"/>
    <cellStyle name="Currency 3 3 6 3 4 2" xfId="36166"/>
    <cellStyle name="Currency 3 3 6 3 4 3" xfId="54630"/>
    <cellStyle name="Currency 3 3 6 3 5" xfId="23861"/>
    <cellStyle name="Currency 3 3 6 3 6" xfId="42325"/>
    <cellStyle name="Currency 3 3 6 4" xfId="6393"/>
    <cellStyle name="Currency 3 3 6 4 2" xfId="12586"/>
    <cellStyle name="Currency 3 3 6 4 2 2" xfId="31546"/>
    <cellStyle name="Currency 3 3 6 4 2 3" xfId="50010"/>
    <cellStyle name="Currency 3 3 6 4 3" xfId="18738"/>
    <cellStyle name="Currency 3 3 6 4 3 2" xfId="37698"/>
    <cellStyle name="Currency 3 3 6 4 3 3" xfId="56162"/>
    <cellStyle name="Currency 3 3 6 4 4" xfId="25393"/>
    <cellStyle name="Currency 3 3 6 4 5" xfId="43857"/>
    <cellStyle name="Currency 3 3 6 5" xfId="9520"/>
    <cellStyle name="Currency 3 3 6 5 2" xfId="28480"/>
    <cellStyle name="Currency 3 3 6 5 3" xfId="46944"/>
    <cellStyle name="Currency 3 3 6 6" xfId="15672"/>
    <cellStyle name="Currency 3 3 6 6 2" xfId="34632"/>
    <cellStyle name="Currency 3 3 6 6 3" xfId="53096"/>
    <cellStyle name="Currency 3 3 6 7" xfId="22327"/>
    <cellStyle name="Currency 3 3 6 8" xfId="40788"/>
    <cellStyle name="Currency 3 3 7" xfId="2356"/>
    <cellStyle name="Currency 3 3 8" xfId="3994"/>
    <cellStyle name="Currency 3 3 8 2" xfId="5607"/>
    <cellStyle name="Currency 3 3 8 2 2" xfId="8692"/>
    <cellStyle name="Currency 3 3 8 2 2 2" xfId="14884"/>
    <cellStyle name="Currency 3 3 8 2 2 2 2" xfId="33844"/>
    <cellStyle name="Currency 3 3 8 2 2 2 3" xfId="52308"/>
    <cellStyle name="Currency 3 3 8 2 2 3" xfId="21036"/>
    <cellStyle name="Currency 3 3 8 2 2 3 2" xfId="39996"/>
    <cellStyle name="Currency 3 3 8 2 2 3 3" xfId="58460"/>
    <cellStyle name="Currency 3 3 8 2 2 4" xfId="27691"/>
    <cellStyle name="Currency 3 3 8 2 2 5" xfId="46155"/>
    <cellStyle name="Currency 3 3 8 2 3" xfId="11818"/>
    <cellStyle name="Currency 3 3 8 2 3 2" xfId="30778"/>
    <cellStyle name="Currency 3 3 8 2 3 3" xfId="49242"/>
    <cellStyle name="Currency 3 3 8 2 4" xfId="17970"/>
    <cellStyle name="Currency 3 3 8 2 4 2" xfId="36930"/>
    <cellStyle name="Currency 3 3 8 2 4 3" xfId="55394"/>
    <cellStyle name="Currency 3 3 8 2 5" xfId="24625"/>
    <cellStyle name="Currency 3 3 8 2 6" xfId="43089"/>
    <cellStyle name="Currency 3 3 8 3" xfId="7157"/>
    <cellStyle name="Currency 3 3 8 3 2" xfId="13350"/>
    <cellStyle name="Currency 3 3 8 3 2 2" xfId="32310"/>
    <cellStyle name="Currency 3 3 8 3 2 3" xfId="50774"/>
    <cellStyle name="Currency 3 3 8 3 3" xfId="19502"/>
    <cellStyle name="Currency 3 3 8 3 3 2" xfId="38462"/>
    <cellStyle name="Currency 3 3 8 3 3 3" xfId="56926"/>
    <cellStyle name="Currency 3 3 8 3 4" xfId="26157"/>
    <cellStyle name="Currency 3 3 8 3 5" xfId="44621"/>
    <cellStyle name="Currency 3 3 8 4" xfId="10284"/>
    <cellStyle name="Currency 3 3 8 4 2" xfId="29244"/>
    <cellStyle name="Currency 3 3 8 4 3" xfId="47708"/>
    <cellStyle name="Currency 3 3 8 5" xfId="16436"/>
    <cellStyle name="Currency 3 3 8 5 2" xfId="35396"/>
    <cellStyle name="Currency 3 3 8 5 3" xfId="53860"/>
    <cellStyle name="Currency 3 3 8 6" xfId="23091"/>
    <cellStyle name="Currency 3 3 8 7" xfId="41555"/>
    <cellStyle name="Currency 3 3 9" xfId="4824"/>
    <cellStyle name="Currency 3 3 9 2" xfId="7923"/>
    <cellStyle name="Currency 3 3 9 2 2" xfId="14115"/>
    <cellStyle name="Currency 3 3 9 2 2 2" xfId="33075"/>
    <cellStyle name="Currency 3 3 9 2 2 3" xfId="51539"/>
    <cellStyle name="Currency 3 3 9 2 3" xfId="20267"/>
    <cellStyle name="Currency 3 3 9 2 3 2" xfId="39227"/>
    <cellStyle name="Currency 3 3 9 2 3 3" xfId="57691"/>
    <cellStyle name="Currency 3 3 9 2 4" xfId="26922"/>
    <cellStyle name="Currency 3 3 9 2 5" xfId="45386"/>
    <cellStyle name="Currency 3 3 9 3" xfId="11049"/>
    <cellStyle name="Currency 3 3 9 3 2" xfId="30009"/>
    <cellStyle name="Currency 3 3 9 3 3" xfId="48473"/>
    <cellStyle name="Currency 3 3 9 4" xfId="17201"/>
    <cellStyle name="Currency 3 3 9 4 2" xfId="36161"/>
    <cellStyle name="Currency 3 3 9 4 3" xfId="54625"/>
    <cellStyle name="Currency 3 3 9 5" xfId="23856"/>
    <cellStyle name="Currency 3 3 9 6" xfId="42320"/>
    <cellStyle name="Currency 3 4" xfId="2357"/>
    <cellStyle name="Currency 3 4 2" xfId="2358"/>
    <cellStyle name="Currency 3 4 2 2" xfId="4001"/>
    <cellStyle name="Currency 3 4 2 2 2" xfId="5614"/>
    <cellStyle name="Currency 3 4 2 2 2 2" xfId="8699"/>
    <cellStyle name="Currency 3 4 2 2 2 2 2" xfId="14891"/>
    <cellStyle name="Currency 3 4 2 2 2 2 2 2" xfId="33851"/>
    <cellStyle name="Currency 3 4 2 2 2 2 2 3" xfId="52315"/>
    <cellStyle name="Currency 3 4 2 2 2 2 3" xfId="21043"/>
    <cellStyle name="Currency 3 4 2 2 2 2 3 2" xfId="40003"/>
    <cellStyle name="Currency 3 4 2 2 2 2 3 3" xfId="58467"/>
    <cellStyle name="Currency 3 4 2 2 2 2 4" xfId="27698"/>
    <cellStyle name="Currency 3 4 2 2 2 2 5" xfId="46162"/>
    <cellStyle name="Currency 3 4 2 2 2 3" xfId="11825"/>
    <cellStyle name="Currency 3 4 2 2 2 3 2" xfId="30785"/>
    <cellStyle name="Currency 3 4 2 2 2 3 3" xfId="49249"/>
    <cellStyle name="Currency 3 4 2 2 2 4" xfId="17977"/>
    <cellStyle name="Currency 3 4 2 2 2 4 2" xfId="36937"/>
    <cellStyle name="Currency 3 4 2 2 2 4 3" xfId="55401"/>
    <cellStyle name="Currency 3 4 2 2 2 5" xfId="24632"/>
    <cellStyle name="Currency 3 4 2 2 2 6" xfId="43096"/>
    <cellStyle name="Currency 3 4 2 2 3" xfId="7164"/>
    <cellStyle name="Currency 3 4 2 2 3 2" xfId="13357"/>
    <cellStyle name="Currency 3 4 2 2 3 2 2" xfId="32317"/>
    <cellStyle name="Currency 3 4 2 2 3 2 3" xfId="50781"/>
    <cellStyle name="Currency 3 4 2 2 3 3" xfId="19509"/>
    <cellStyle name="Currency 3 4 2 2 3 3 2" xfId="38469"/>
    <cellStyle name="Currency 3 4 2 2 3 3 3" xfId="56933"/>
    <cellStyle name="Currency 3 4 2 2 3 4" xfId="26164"/>
    <cellStyle name="Currency 3 4 2 2 3 5" xfId="44628"/>
    <cellStyle name="Currency 3 4 2 2 4" xfId="10291"/>
    <cellStyle name="Currency 3 4 2 2 4 2" xfId="29251"/>
    <cellStyle name="Currency 3 4 2 2 4 3" xfId="47715"/>
    <cellStyle name="Currency 3 4 2 2 5" xfId="16443"/>
    <cellStyle name="Currency 3 4 2 2 5 2" xfId="35403"/>
    <cellStyle name="Currency 3 4 2 2 5 3" xfId="53867"/>
    <cellStyle name="Currency 3 4 2 2 6" xfId="23098"/>
    <cellStyle name="Currency 3 4 2 2 7" xfId="41562"/>
    <cellStyle name="Currency 3 4 2 3" xfId="4831"/>
    <cellStyle name="Currency 3 4 2 3 2" xfId="7930"/>
    <cellStyle name="Currency 3 4 2 3 2 2" xfId="14122"/>
    <cellStyle name="Currency 3 4 2 3 2 2 2" xfId="33082"/>
    <cellStyle name="Currency 3 4 2 3 2 2 3" xfId="51546"/>
    <cellStyle name="Currency 3 4 2 3 2 3" xfId="20274"/>
    <cellStyle name="Currency 3 4 2 3 2 3 2" xfId="39234"/>
    <cellStyle name="Currency 3 4 2 3 2 3 3" xfId="57698"/>
    <cellStyle name="Currency 3 4 2 3 2 4" xfId="26929"/>
    <cellStyle name="Currency 3 4 2 3 2 5" xfId="45393"/>
    <cellStyle name="Currency 3 4 2 3 3" xfId="11056"/>
    <cellStyle name="Currency 3 4 2 3 3 2" xfId="30016"/>
    <cellStyle name="Currency 3 4 2 3 3 3" xfId="48480"/>
    <cellStyle name="Currency 3 4 2 3 4" xfId="17208"/>
    <cellStyle name="Currency 3 4 2 3 4 2" xfId="36168"/>
    <cellStyle name="Currency 3 4 2 3 4 3" xfId="54632"/>
    <cellStyle name="Currency 3 4 2 3 5" xfId="23863"/>
    <cellStyle name="Currency 3 4 2 3 6" xfId="42327"/>
    <cellStyle name="Currency 3 4 2 4" xfId="6395"/>
    <cellStyle name="Currency 3 4 2 4 2" xfId="12588"/>
    <cellStyle name="Currency 3 4 2 4 2 2" xfId="31548"/>
    <cellStyle name="Currency 3 4 2 4 2 3" xfId="50012"/>
    <cellStyle name="Currency 3 4 2 4 3" xfId="18740"/>
    <cellStyle name="Currency 3 4 2 4 3 2" xfId="37700"/>
    <cellStyle name="Currency 3 4 2 4 3 3" xfId="56164"/>
    <cellStyle name="Currency 3 4 2 4 4" xfId="25395"/>
    <cellStyle name="Currency 3 4 2 4 5" xfId="43859"/>
    <cellStyle name="Currency 3 4 2 5" xfId="9522"/>
    <cellStyle name="Currency 3 4 2 5 2" xfId="28482"/>
    <cellStyle name="Currency 3 4 2 5 3" xfId="46946"/>
    <cellStyle name="Currency 3 4 2 6" xfId="15674"/>
    <cellStyle name="Currency 3 4 2 6 2" xfId="34634"/>
    <cellStyle name="Currency 3 4 2 6 3" xfId="53098"/>
    <cellStyle name="Currency 3 4 2 7" xfId="22329"/>
    <cellStyle name="Currency 3 4 2 8" xfId="40790"/>
    <cellStyle name="Currency 3 4 3" xfId="4000"/>
    <cellStyle name="Currency 3 4 3 2" xfId="5613"/>
    <cellStyle name="Currency 3 4 3 2 2" xfId="8698"/>
    <cellStyle name="Currency 3 4 3 2 2 2" xfId="14890"/>
    <cellStyle name="Currency 3 4 3 2 2 2 2" xfId="33850"/>
    <cellStyle name="Currency 3 4 3 2 2 2 3" xfId="52314"/>
    <cellStyle name="Currency 3 4 3 2 2 3" xfId="21042"/>
    <cellStyle name="Currency 3 4 3 2 2 3 2" xfId="40002"/>
    <cellStyle name="Currency 3 4 3 2 2 3 3" xfId="58466"/>
    <cellStyle name="Currency 3 4 3 2 2 4" xfId="27697"/>
    <cellStyle name="Currency 3 4 3 2 2 5" xfId="46161"/>
    <cellStyle name="Currency 3 4 3 2 3" xfId="11824"/>
    <cellStyle name="Currency 3 4 3 2 3 2" xfId="30784"/>
    <cellStyle name="Currency 3 4 3 2 3 3" xfId="49248"/>
    <cellStyle name="Currency 3 4 3 2 4" xfId="17976"/>
    <cellStyle name="Currency 3 4 3 2 4 2" xfId="36936"/>
    <cellStyle name="Currency 3 4 3 2 4 3" xfId="55400"/>
    <cellStyle name="Currency 3 4 3 2 5" xfId="24631"/>
    <cellStyle name="Currency 3 4 3 2 6" xfId="43095"/>
    <cellStyle name="Currency 3 4 3 3" xfId="7163"/>
    <cellStyle name="Currency 3 4 3 3 2" xfId="13356"/>
    <cellStyle name="Currency 3 4 3 3 2 2" xfId="32316"/>
    <cellStyle name="Currency 3 4 3 3 2 3" xfId="50780"/>
    <cellStyle name="Currency 3 4 3 3 3" xfId="19508"/>
    <cellStyle name="Currency 3 4 3 3 3 2" xfId="38468"/>
    <cellStyle name="Currency 3 4 3 3 3 3" xfId="56932"/>
    <cellStyle name="Currency 3 4 3 3 4" xfId="26163"/>
    <cellStyle name="Currency 3 4 3 3 5" xfId="44627"/>
    <cellStyle name="Currency 3 4 3 4" xfId="10290"/>
    <cellStyle name="Currency 3 4 3 4 2" xfId="29250"/>
    <cellStyle name="Currency 3 4 3 4 3" xfId="47714"/>
    <cellStyle name="Currency 3 4 3 5" xfId="16442"/>
    <cellStyle name="Currency 3 4 3 5 2" xfId="35402"/>
    <cellStyle name="Currency 3 4 3 5 3" xfId="53866"/>
    <cellStyle name="Currency 3 4 3 6" xfId="23097"/>
    <cellStyle name="Currency 3 4 3 7" xfId="41561"/>
    <cellStyle name="Currency 3 4 4" xfId="4830"/>
    <cellStyle name="Currency 3 4 4 2" xfId="7929"/>
    <cellStyle name="Currency 3 4 4 2 2" xfId="14121"/>
    <cellStyle name="Currency 3 4 4 2 2 2" xfId="33081"/>
    <cellStyle name="Currency 3 4 4 2 2 3" xfId="51545"/>
    <cellStyle name="Currency 3 4 4 2 3" xfId="20273"/>
    <cellStyle name="Currency 3 4 4 2 3 2" xfId="39233"/>
    <cellStyle name="Currency 3 4 4 2 3 3" xfId="57697"/>
    <cellStyle name="Currency 3 4 4 2 4" xfId="26928"/>
    <cellStyle name="Currency 3 4 4 2 5" xfId="45392"/>
    <cellStyle name="Currency 3 4 4 3" xfId="11055"/>
    <cellStyle name="Currency 3 4 4 3 2" xfId="30015"/>
    <cellStyle name="Currency 3 4 4 3 3" xfId="48479"/>
    <cellStyle name="Currency 3 4 4 4" xfId="17207"/>
    <cellStyle name="Currency 3 4 4 4 2" xfId="36167"/>
    <cellStyle name="Currency 3 4 4 4 3" xfId="54631"/>
    <cellStyle name="Currency 3 4 4 5" xfId="23862"/>
    <cellStyle name="Currency 3 4 4 6" xfId="42326"/>
    <cellStyle name="Currency 3 4 5" xfId="6394"/>
    <cellStyle name="Currency 3 4 5 2" xfId="12587"/>
    <cellStyle name="Currency 3 4 5 2 2" xfId="31547"/>
    <cellStyle name="Currency 3 4 5 2 3" xfId="50011"/>
    <cellStyle name="Currency 3 4 5 3" xfId="18739"/>
    <cellStyle name="Currency 3 4 5 3 2" xfId="37699"/>
    <cellStyle name="Currency 3 4 5 3 3" xfId="56163"/>
    <cellStyle name="Currency 3 4 5 4" xfId="25394"/>
    <cellStyle name="Currency 3 4 5 5" xfId="43858"/>
    <cellStyle name="Currency 3 4 6" xfId="9521"/>
    <cellStyle name="Currency 3 4 6 2" xfId="28481"/>
    <cellStyle name="Currency 3 4 6 3" xfId="46945"/>
    <cellStyle name="Currency 3 4 7" xfId="15673"/>
    <cellStyle name="Currency 3 4 7 2" xfId="34633"/>
    <cellStyle name="Currency 3 4 7 3" xfId="53097"/>
    <cellStyle name="Currency 3 4 8" xfId="22328"/>
    <cellStyle name="Currency 3 4 9" xfId="40789"/>
    <cellStyle name="Currency 3 5" xfId="2359"/>
    <cellStyle name="Currency 3 5 2" xfId="2360"/>
    <cellStyle name="Currency 3 5 2 2" xfId="4003"/>
    <cellStyle name="Currency 3 5 2 2 2" xfId="5616"/>
    <cellStyle name="Currency 3 5 2 2 2 2" xfId="8701"/>
    <cellStyle name="Currency 3 5 2 2 2 2 2" xfId="14893"/>
    <cellStyle name="Currency 3 5 2 2 2 2 2 2" xfId="33853"/>
    <cellStyle name="Currency 3 5 2 2 2 2 2 3" xfId="52317"/>
    <cellStyle name="Currency 3 5 2 2 2 2 3" xfId="21045"/>
    <cellStyle name="Currency 3 5 2 2 2 2 3 2" xfId="40005"/>
    <cellStyle name="Currency 3 5 2 2 2 2 3 3" xfId="58469"/>
    <cellStyle name="Currency 3 5 2 2 2 2 4" xfId="27700"/>
    <cellStyle name="Currency 3 5 2 2 2 2 5" xfId="46164"/>
    <cellStyle name="Currency 3 5 2 2 2 3" xfId="11827"/>
    <cellStyle name="Currency 3 5 2 2 2 3 2" xfId="30787"/>
    <cellStyle name="Currency 3 5 2 2 2 3 3" xfId="49251"/>
    <cellStyle name="Currency 3 5 2 2 2 4" xfId="17979"/>
    <cellStyle name="Currency 3 5 2 2 2 4 2" xfId="36939"/>
    <cellStyle name="Currency 3 5 2 2 2 4 3" xfId="55403"/>
    <cellStyle name="Currency 3 5 2 2 2 5" xfId="24634"/>
    <cellStyle name="Currency 3 5 2 2 2 6" xfId="43098"/>
    <cellStyle name="Currency 3 5 2 2 3" xfId="7166"/>
    <cellStyle name="Currency 3 5 2 2 3 2" xfId="13359"/>
    <cellStyle name="Currency 3 5 2 2 3 2 2" xfId="32319"/>
    <cellStyle name="Currency 3 5 2 2 3 2 3" xfId="50783"/>
    <cellStyle name="Currency 3 5 2 2 3 3" xfId="19511"/>
    <cellStyle name="Currency 3 5 2 2 3 3 2" xfId="38471"/>
    <cellStyle name="Currency 3 5 2 2 3 3 3" xfId="56935"/>
    <cellStyle name="Currency 3 5 2 2 3 4" xfId="26166"/>
    <cellStyle name="Currency 3 5 2 2 3 5" xfId="44630"/>
    <cellStyle name="Currency 3 5 2 2 4" xfId="10293"/>
    <cellStyle name="Currency 3 5 2 2 4 2" xfId="29253"/>
    <cellStyle name="Currency 3 5 2 2 4 3" xfId="47717"/>
    <cellStyle name="Currency 3 5 2 2 5" xfId="16445"/>
    <cellStyle name="Currency 3 5 2 2 5 2" xfId="35405"/>
    <cellStyle name="Currency 3 5 2 2 5 3" xfId="53869"/>
    <cellStyle name="Currency 3 5 2 2 6" xfId="23100"/>
    <cellStyle name="Currency 3 5 2 2 7" xfId="41564"/>
    <cellStyle name="Currency 3 5 2 3" xfId="4833"/>
    <cellStyle name="Currency 3 5 2 3 2" xfId="7932"/>
    <cellStyle name="Currency 3 5 2 3 2 2" xfId="14124"/>
    <cellStyle name="Currency 3 5 2 3 2 2 2" xfId="33084"/>
    <cellStyle name="Currency 3 5 2 3 2 2 3" xfId="51548"/>
    <cellStyle name="Currency 3 5 2 3 2 3" xfId="20276"/>
    <cellStyle name="Currency 3 5 2 3 2 3 2" xfId="39236"/>
    <cellStyle name="Currency 3 5 2 3 2 3 3" xfId="57700"/>
    <cellStyle name="Currency 3 5 2 3 2 4" xfId="26931"/>
    <cellStyle name="Currency 3 5 2 3 2 5" xfId="45395"/>
    <cellStyle name="Currency 3 5 2 3 3" xfId="11058"/>
    <cellStyle name="Currency 3 5 2 3 3 2" xfId="30018"/>
    <cellStyle name="Currency 3 5 2 3 3 3" xfId="48482"/>
    <cellStyle name="Currency 3 5 2 3 4" xfId="17210"/>
    <cellStyle name="Currency 3 5 2 3 4 2" xfId="36170"/>
    <cellStyle name="Currency 3 5 2 3 4 3" xfId="54634"/>
    <cellStyle name="Currency 3 5 2 3 5" xfId="23865"/>
    <cellStyle name="Currency 3 5 2 3 6" xfId="42329"/>
    <cellStyle name="Currency 3 5 2 4" xfId="6397"/>
    <cellStyle name="Currency 3 5 2 4 2" xfId="12590"/>
    <cellStyle name="Currency 3 5 2 4 2 2" xfId="31550"/>
    <cellStyle name="Currency 3 5 2 4 2 3" xfId="50014"/>
    <cellStyle name="Currency 3 5 2 4 3" xfId="18742"/>
    <cellStyle name="Currency 3 5 2 4 3 2" xfId="37702"/>
    <cellStyle name="Currency 3 5 2 4 3 3" xfId="56166"/>
    <cellStyle name="Currency 3 5 2 4 4" xfId="25397"/>
    <cellStyle name="Currency 3 5 2 4 5" xfId="43861"/>
    <cellStyle name="Currency 3 5 2 5" xfId="9524"/>
    <cellStyle name="Currency 3 5 2 5 2" xfId="28484"/>
    <cellStyle name="Currency 3 5 2 5 3" xfId="46948"/>
    <cellStyle name="Currency 3 5 2 6" xfId="15676"/>
    <cellStyle name="Currency 3 5 2 6 2" xfId="34636"/>
    <cellStyle name="Currency 3 5 2 6 3" xfId="53100"/>
    <cellStyle name="Currency 3 5 2 7" xfId="22331"/>
    <cellStyle name="Currency 3 5 2 8" xfId="40792"/>
    <cellStyle name="Currency 3 5 3" xfId="4002"/>
    <cellStyle name="Currency 3 5 3 2" xfId="5615"/>
    <cellStyle name="Currency 3 5 3 2 2" xfId="8700"/>
    <cellStyle name="Currency 3 5 3 2 2 2" xfId="14892"/>
    <cellStyle name="Currency 3 5 3 2 2 2 2" xfId="33852"/>
    <cellStyle name="Currency 3 5 3 2 2 2 3" xfId="52316"/>
    <cellStyle name="Currency 3 5 3 2 2 3" xfId="21044"/>
    <cellStyle name="Currency 3 5 3 2 2 3 2" xfId="40004"/>
    <cellStyle name="Currency 3 5 3 2 2 3 3" xfId="58468"/>
    <cellStyle name="Currency 3 5 3 2 2 4" xfId="27699"/>
    <cellStyle name="Currency 3 5 3 2 2 5" xfId="46163"/>
    <cellStyle name="Currency 3 5 3 2 3" xfId="11826"/>
    <cellStyle name="Currency 3 5 3 2 3 2" xfId="30786"/>
    <cellStyle name="Currency 3 5 3 2 3 3" xfId="49250"/>
    <cellStyle name="Currency 3 5 3 2 4" xfId="17978"/>
    <cellStyle name="Currency 3 5 3 2 4 2" xfId="36938"/>
    <cellStyle name="Currency 3 5 3 2 4 3" xfId="55402"/>
    <cellStyle name="Currency 3 5 3 2 5" xfId="24633"/>
    <cellStyle name="Currency 3 5 3 2 6" xfId="43097"/>
    <cellStyle name="Currency 3 5 3 3" xfId="7165"/>
    <cellStyle name="Currency 3 5 3 3 2" xfId="13358"/>
    <cellStyle name="Currency 3 5 3 3 2 2" xfId="32318"/>
    <cellStyle name="Currency 3 5 3 3 2 3" xfId="50782"/>
    <cellStyle name="Currency 3 5 3 3 3" xfId="19510"/>
    <cellStyle name="Currency 3 5 3 3 3 2" xfId="38470"/>
    <cellStyle name="Currency 3 5 3 3 3 3" xfId="56934"/>
    <cellStyle name="Currency 3 5 3 3 4" xfId="26165"/>
    <cellStyle name="Currency 3 5 3 3 5" xfId="44629"/>
    <cellStyle name="Currency 3 5 3 4" xfId="10292"/>
    <cellStyle name="Currency 3 5 3 4 2" xfId="29252"/>
    <cellStyle name="Currency 3 5 3 4 3" xfId="47716"/>
    <cellStyle name="Currency 3 5 3 5" xfId="16444"/>
    <cellStyle name="Currency 3 5 3 5 2" xfId="35404"/>
    <cellStyle name="Currency 3 5 3 5 3" xfId="53868"/>
    <cellStyle name="Currency 3 5 3 6" xfId="23099"/>
    <cellStyle name="Currency 3 5 3 7" xfId="41563"/>
    <cellStyle name="Currency 3 5 4" xfId="4832"/>
    <cellStyle name="Currency 3 5 4 2" xfId="7931"/>
    <cellStyle name="Currency 3 5 4 2 2" xfId="14123"/>
    <cellStyle name="Currency 3 5 4 2 2 2" xfId="33083"/>
    <cellStyle name="Currency 3 5 4 2 2 3" xfId="51547"/>
    <cellStyle name="Currency 3 5 4 2 3" xfId="20275"/>
    <cellStyle name="Currency 3 5 4 2 3 2" xfId="39235"/>
    <cellStyle name="Currency 3 5 4 2 3 3" xfId="57699"/>
    <cellStyle name="Currency 3 5 4 2 4" xfId="26930"/>
    <cellStyle name="Currency 3 5 4 2 5" xfId="45394"/>
    <cellStyle name="Currency 3 5 4 3" xfId="11057"/>
    <cellStyle name="Currency 3 5 4 3 2" xfId="30017"/>
    <cellStyle name="Currency 3 5 4 3 3" xfId="48481"/>
    <cellStyle name="Currency 3 5 4 4" xfId="17209"/>
    <cellStyle name="Currency 3 5 4 4 2" xfId="36169"/>
    <cellStyle name="Currency 3 5 4 4 3" xfId="54633"/>
    <cellStyle name="Currency 3 5 4 5" xfId="23864"/>
    <cellStyle name="Currency 3 5 4 6" xfId="42328"/>
    <cellStyle name="Currency 3 5 5" xfId="6396"/>
    <cellStyle name="Currency 3 5 5 2" xfId="12589"/>
    <cellStyle name="Currency 3 5 5 2 2" xfId="31549"/>
    <cellStyle name="Currency 3 5 5 2 3" xfId="50013"/>
    <cellStyle name="Currency 3 5 5 3" xfId="18741"/>
    <cellStyle name="Currency 3 5 5 3 2" xfId="37701"/>
    <cellStyle name="Currency 3 5 5 3 3" xfId="56165"/>
    <cellStyle name="Currency 3 5 5 4" xfId="25396"/>
    <cellStyle name="Currency 3 5 5 5" xfId="43860"/>
    <cellStyle name="Currency 3 5 6" xfId="9523"/>
    <cellStyle name="Currency 3 5 6 2" xfId="28483"/>
    <cellStyle name="Currency 3 5 6 3" xfId="46947"/>
    <cellStyle name="Currency 3 5 7" xfId="15675"/>
    <cellStyle name="Currency 3 5 7 2" xfId="34635"/>
    <cellStyle name="Currency 3 5 7 3" xfId="53099"/>
    <cellStyle name="Currency 3 5 8" xfId="22330"/>
    <cellStyle name="Currency 3 5 9" xfId="40791"/>
    <cellStyle name="Currency 3 6" xfId="2361"/>
    <cellStyle name="Currency 3 6 2" xfId="2362"/>
    <cellStyle name="Currency 3 6 2 2" xfId="4005"/>
    <cellStyle name="Currency 3 6 2 2 2" xfId="5618"/>
    <cellStyle name="Currency 3 6 2 2 2 2" xfId="8703"/>
    <cellStyle name="Currency 3 6 2 2 2 2 2" xfId="14895"/>
    <cellStyle name="Currency 3 6 2 2 2 2 2 2" xfId="33855"/>
    <cellStyle name="Currency 3 6 2 2 2 2 2 3" xfId="52319"/>
    <cellStyle name="Currency 3 6 2 2 2 2 3" xfId="21047"/>
    <cellStyle name="Currency 3 6 2 2 2 2 3 2" xfId="40007"/>
    <cellStyle name="Currency 3 6 2 2 2 2 3 3" xfId="58471"/>
    <cellStyle name="Currency 3 6 2 2 2 2 4" xfId="27702"/>
    <cellStyle name="Currency 3 6 2 2 2 2 5" xfId="46166"/>
    <cellStyle name="Currency 3 6 2 2 2 3" xfId="11829"/>
    <cellStyle name="Currency 3 6 2 2 2 3 2" xfId="30789"/>
    <cellStyle name="Currency 3 6 2 2 2 3 3" xfId="49253"/>
    <cellStyle name="Currency 3 6 2 2 2 4" xfId="17981"/>
    <cellStyle name="Currency 3 6 2 2 2 4 2" xfId="36941"/>
    <cellStyle name="Currency 3 6 2 2 2 4 3" xfId="55405"/>
    <cellStyle name="Currency 3 6 2 2 2 5" xfId="24636"/>
    <cellStyle name="Currency 3 6 2 2 2 6" xfId="43100"/>
    <cellStyle name="Currency 3 6 2 2 3" xfId="7168"/>
    <cellStyle name="Currency 3 6 2 2 3 2" xfId="13361"/>
    <cellStyle name="Currency 3 6 2 2 3 2 2" xfId="32321"/>
    <cellStyle name="Currency 3 6 2 2 3 2 3" xfId="50785"/>
    <cellStyle name="Currency 3 6 2 2 3 3" xfId="19513"/>
    <cellStyle name="Currency 3 6 2 2 3 3 2" xfId="38473"/>
    <cellStyle name="Currency 3 6 2 2 3 3 3" xfId="56937"/>
    <cellStyle name="Currency 3 6 2 2 3 4" xfId="26168"/>
    <cellStyle name="Currency 3 6 2 2 3 5" xfId="44632"/>
    <cellStyle name="Currency 3 6 2 2 4" xfId="10295"/>
    <cellStyle name="Currency 3 6 2 2 4 2" xfId="29255"/>
    <cellStyle name="Currency 3 6 2 2 4 3" xfId="47719"/>
    <cellStyle name="Currency 3 6 2 2 5" xfId="16447"/>
    <cellStyle name="Currency 3 6 2 2 5 2" xfId="35407"/>
    <cellStyle name="Currency 3 6 2 2 5 3" xfId="53871"/>
    <cellStyle name="Currency 3 6 2 2 6" xfId="23102"/>
    <cellStyle name="Currency 3 6 2 2 7" xfId="41566"/>
    <cellStyle name="Currency 3 6 2 3" xfId="4835"/>
    <cellStyle name="Currency 3 6 2 3 2" xfId="7934"/>
    <cellStyle name="Currency 3 6 2 3 2 2" xfId="14126"/>
    <cellStyle name="Currency 3 6 2 3 2 2 2" xfId="33086"/>
    <cellStyle name="Currency 3 6 2 3 2 2 3" xfId="51550"/>
    <cellStyle name="Currency 3 6 2 3 2 3" xfId="20278"/>
    <cellStyle name="Currency 3 6 2 3 2 3 2" xfId="39238"/>
    <cellStyle name="Currency 3 6 2 3 2 3 3" xfId="57702"/>
    <cellStyle name="Currency 3 6 2 3 2 4" xfId="26933"/>
    <cellStyle name="Currency 3 6 2 3 2 5" xfId="45397"/>
    <cellStyle name="Currency 3 6 2 3 3" xfId="11060"/>
    <cellStyle name="Currency 3 6 2 3 3 2" xfId="30020"/>
    <cellStyle name="Currency 3 6 2 3 3 3" xfId="48484"/>
    <cellStyle name="Currency 3 6 2 3 4" xfId="17212"/>
    <cellStyle name="Currency 3 6 2 3 4 2" xfId="36172"/>
    <cellStyle name="Currency 3 6 2 3 4 3" xfId="54636"/>
    <cellStyle name="Currency 3 6 2 3 5" xfId="23867"/>
    <cellStyle name="Currency 3 6 2 3 6" xfId="42331"/>
    <cellStyle name="Currency 3 6 2 4" xfId="6399"/>
    <cellStyle name="Currency 3 6 2 4 2" xfId="12592"/>
    <cellStyle name="Currency 3 6 2 4 2 2" xfId="31552"/>
    <cellStyle name="Currency 3 6 2 4 2 3" xfId="50016"/>
    <cellStyle name="Currency 3 6 2 4 3" xfId="18744"/>
    <cellStyle name="Currency 3 6 2 4 3 2" xfId="37704"/>
    <cellStyle name="Currency 3 6 2 4 3 3" xfId="56168"/>
    <cellStyle name="Currency 3 6 2 4 4" xfId="25399"/>
    <cellStyle name="Currency 3 6 2 4 5" xfId="43863"/>
    <cellStyle name="Currency 3 6 2 5" xfId="9526"/>
    <cellStyle name="Currency 3 6 2 5 2" xfId="28486"/>
    <cellStyle name="Currency 3 6 2 5 3" xfId="46950"/>
    <cellStyle name="Currency 3 6 2 6" xfId="15678"/>
    <cellStyle name="Currency 3 6 2 6 2" xfId="34638"/>
    <cellStyle name="Currency 3 6 2 6 3" xfId="53102"/>
    <cellStyle name="Currency 3 6 2 7" xfId="22333"/>
    <cellStyle name="Currency 3 6 2 8" xfId="40794"/>
    <cellStyle name="Currency 3 6 3" xfId="4004"/>
    <cellStyle name="Currency 3 6 3 2" xfId="5617"/>
    <cellStyle name="Currency 3 6 3 2 2" xfId="8702"/>
    <cellStyle name="Currency 3 6 3 2 2 2" xfId="14894"/>
    <cellStyle name="Currency 3 6 3 2 2 2 2" xfId="33854"/>
    <cellStyle name="Currency 3 6 3 2 2 2 3" xfId="52318"/>
    <cellStyle name="Currency 3 6 3 2 2 3" xfId="21046"/>
    <cellStyle name="Currency 3 6 3 2 2 3 2" xfId="40006"/>
    <cellStyle name="Currency 3 6 3 2 2 3 3" xfId="58470"/>
    <cellStyle name="Currency 3 6 3 2 2 4" xfId="27701"/>
    <cellStyle name="Currency 3 6 3 2 2 5" xfId="46165"/>
    <cellStyle name="Currency 3 6 3 2 3" xfId="11828"/>
    <cellStyle name="Currency 3 6 3 2 3 2" xfId="30788"/>
    <cellStyle name="Currency 3 6 3 2 3 3" xfId="49252"/>
    <cellStyle name="Currency 3 6 3 2 4" xfId="17980"/>
    <cellStyle name="Currency 3 6 3 2 4 2" xfId="36940"/>
    <cellStyle name="Currency 3 6 3 2 4 3" xfId="55404"/>
    <cellStyle name="Currency 3 6 3 2 5" xfId="24635"/>
    <cellStyle name="Currency 3 6 3 2 6" xfId="43099"/>
    <cellStyle name="Currency 3 6 3 3" xfId="7167"/>
    <cellStyle name="Currency 3 6 3 3 2" xfId="13360"/>
    <cellStyle name="Currency 3 6 3 3 2 2" xfId="32320"/>
    <cellStyle name="Currency 3 6 3 3 2 3" xfId="50784"/>
    <cellStyle name="Currency 3 6 3 3 3" xfId="19512"/>
    <cellStyle name="Currency 3 6 3 3 3 2" xfId="38472"/>
    <cellStyle name="Currency 3 6 3 3 3 3" xfId="56936"/>
    <cellStyle name="Currency 3 6 3 3 4" xfId="26167"/>
    <cellStyle name="Currency 3 6 3 3 5" xfId="44631"/>
    <cellStyle name="Currency 3 6 3 4" xfId="10294"/>
    <cellStyle name="Currency 3 6 3 4 2" xfId="29254"/>
    <cellStyle name="Currency 3 6 3 4 3" xfId="47718"/>
    <cellStyle name="Currency 3 6 3 5" xfId="16446"/>
    <cellStyle name="Currency 3 6 3 5 2" xfId="35406"/>
    <cellStyle name="Currency 3 6 3 5 3" xfId="53870"/>
    <cellStyle name="Currency 3 6 3 6" xfId="23101"/>
    <cellStyle name="Currency 3 6 3 7" xfId="41565"/>
    <cellStyle name="Currency 3 6 4" xfId="4834"/>
    <cellStyle name="Currency 3 6 4 2" xfId="7933"/>
    <cellStyle name="Currency 3 6 4 2 2" xfId="14125"/>
    <cellStyle name="Currency 3 6 4 2 2 2" xfId="33085"/>
    <cellStyle name="Currency 3 6 4 2 2 3" xfId="51549"/>
    <cellStyle name="Currency 3 6 4 2 3" xfId="20277"/>
    <cellStyle name="Currency 3 6 4 2 3 2" xfId="39237"/>
    <cellStyle name="Currency 3 6 4 2 3 3" xfId="57701"/>
    <cellStyle name="Currency 3 6 4 2 4" xfId="26932"/>
    <cellStyle name="Currency 3 6 4 2 5" xfId="45396"/>
    <cellStyle name="Currency 3 6 4 3" xfId="11059"/>
    <cellStyle name="Currency 3 6 4 3 2" xfId="30019"/>
    <cellStyle name="Currency 3 6 4 3 3" xfId="48483"/>
    <cellStyle name="Currency 3 6 4 4" xfId="17211"/>
    <cellStyle name="Currency 3 6 4 4 2" xfId="36171"/>
    <cellStyle name="Currency 3 6 4 4 3" xfId="54635"/>
    <cellStyle name="Currency 3 6 4 5" xfId="23866"/>
    <cellStyle name="Currency 3 6 4 6" xfId="42330"/>
    <cellStyle name="Currency 3 6 5" xfId="6398"/>
    <cellStyle name="Currency 3 6 5 2" xfId="12591"/>
    <cellStyle name="Currency 3 6 5 2 2" xfId="31551"/>
    <cellStyle name="Currency 3 6 5 2 3" xfId="50015"/>
    <cellStyle name="Currency 3 6 5 3" xfId="18743"/>
    <cellStyle name="Currency 3 6 5 3 2" xfId="37703"/>
    <cellStyle name="Currency 3 6 5 3 3" xfId="56167"/>
    <cellStyle name="Currency 3 6 5 4" xfId="25398"/>
    <cellStyle name="Currency 3 6 5 5" xfId="43862"/>
    <cellStyle name="Currency 3 6 6" xfId="9525"/>
    <cellStyle name="Currency 3 6 6 2" xfId="28485"/>
    <cellStyle name="Currency 3 6 6 3" xfId="46949"/>
    <cellStyle name="Currency 3 6 7" xfId="15677"/>
    <cellStyle name="Currency 3 6 7 2" xfId="34637"/>
    <cellStyle name="Currency 3 6 7 3" xfId="53101"/>
    <cellStyle name="Currency 3 6 8" xfId="22332"/>
    <cellStyle name="Currency 3 6 9" xfId="40793"/>
    <cellStyle name="Currency 3 7" xfId="2363"/>
    <cellStyle name="Currency 3 7 2" xfId="4006"/>
    <cellStyle name="Currency 3 7 2 2" xfId="5619"/>
    <cellStyle name="Currency 3 7 2 2 2" xfId="8704"/>
    <cellStyle name="Currency 3 7 2 2 2 2" xfId="14896"/>
    <cellStyle name="Currency 3 7 2 2 2 2 2" xfId="33856"/>
    <cellStyle name="Currency 3 7 2 2 2 2 3" xfId="52320"/>
    <cellStyle name="Currency 3 7 2 2 2 3" xfId="21048"/>
    <cellStyle name="Currency 3 7 2 2 2 3 2" xfId="40008"/>
    <cellStyle name="Currency 3 7 2 2 2 3 3" xfId="58472"/>
    <cellStyle name="Currency 3 7 2 2 2 4" xfId="27703"/>
    <cellStyle name="Currency 3 7 2 2 2 5" xfId="46167"/>
    <cellStyle name="Currency 3 7 2 2 3" xfId="11830"/>
    <cellStyle name="Currency 3 7 2 2 3 2" xfId="30790"/>
    <cellStyle name="Currency 3 7 2 2 3 3" xfId="49254"/>
    <cellStyle name="Currency 3 7 2 2 4" xfId="17982"/>
    <cellStyle name="Currency 3 7 2 2 4 2" xfId="36942"/>
    <cellStyle name="Currency 3 7 2 2 4 3" xfId="55406"/>
    <cellStyle name="Currency 3 7 2 2 5" xfId="24637"/>
    <cellStyle name="Currency 3 7 2 2 6" xfId="43101"/>
    <cellStyle name="Currency 3 7 2 3" xfId="7169"/>
    <cellStyle name="Currency 3 7 2 3 2" xfId="13362"/>
    <cellStyle name="Currency 3 7 2 3 2 2" xfId="32322"/>
    <cellStyle name="Currency 3 7 2 3 2 3" xfId="50786"/>
    <cellStyle name="Currency 3 7 2 3 3" xfId="19514"/>
    <cellStyle name="Currency 3 7 2 3 3 2" xfId="38474"/>
    <cellStyle name="Currency 3 7 2 3 3 3" xfId="56938"/>
    <cellStyle name="Currency 3 7 2 3 4" xfId="26169"/>
    <cellStyle name="Currency 3 7 2 3 5" xfId="44633"/>
    <cellStyle name="Currency 3 7 2 4" xfId="10296"/>
    <cellStyle name="Currency 3 7 2 4 2" xfId="29256"/>
    <cellStyle name="Currency 3 7 2 4 3" xfId="47720"/>
    <cellStyle name="Currency 3 7 2 5" xfId="16448"/>
    <cellStyle name="Currency 3 7 2 5 2" xfId="35408"/>
    <cellStyle name="Currency 3 7 2 5 3" xfId="53872"/>
    <cellStyle name="Currency 3 7 2 6" xfId="23103"/>
    <cellStyle name="Currency 3 7 2 7" xfId="41567"/>
    <cellStyle name="Currency 3 7 3" xfId="4836"/>
    <cellStyle name="Currency 3 7 3 2" xfId="7935"/>
    <cellStyle name="Currency 3 7 3 2 2" xfId="14127"/>
    <cellStyle name="Currency 3 7 3 2 2 2" xfId="33087"/>
    <cellStyle name="Currency 3 7 3 2 2 3" xfId="51551"/>
    <cellStyle name="Currency 3 7 3 2 3" xfId="20279"/>
    <cellStyle name="Currency 3 7 3 2 3 2" xfId="39239"/>
    <cellStyle name="Currency 3 7 3 2 3 3" xfId="57703"/>
    <cellStyle name="Currency 3 7 3 2 4" xfId="26934"/>
    <cellStyle name="Currency 3 7 3 2 5" xfId="45398"/>
    <cellStyle name="Currency 3 7 3 3" xfId="11061"/>
    <cellStyle name="Currency 3 7 3 3 2" xfId="30021"/>
    <cellStyle name="Currency 3 7 3 3 3" xfId="48485"/>
    <cellStyle name="Currency 3 7 3 4" xfId="17213"/>
    <cellStyle name="Currency 3 7 3 4 2" xfId="36173"/>
    <cellStyle name="Currency 3 7 3 4 3" xfId="54637"/>
    <cellStyle name="Currency 3 7 3 5" xfId="23868"/>
    <cellStyle name="Currency 3 7 3 6" xfId="42332"/>
    <cellStyle name="Currency 3 7 4" xfId="6400"/>
    <cellStyle name="Currency 3 7 4 2" xfId="12593"/>
    <cellStyle name="Currency 3 7 4 2 2" xfId="31553"/>
    <cellStyle name="Currency 3 7 4 2 3" xfId="50017"/>
    <cellStyle name="Currency 3 7 4 3" xfId="18745"/>
    <cellStyle name="Currency 3 7 4 3 2" xfId="37705"/>
    <cellStyle name="Currency 3 7 4 3 3" xfId="56169"/>
    <cellStyle name="Currency 3 7 4 4" xfId="25400"/>
    <cellStyle name="Currency 3 7 4 5" xfId="43864"/>
    <cellStyle name="Currency 3 7 5" xfId="9527"/>
    <cellStyle name="Currency 3 7 5 2" xfId="28487"/>
    <cellStyle name="Currency 3 7 5 3" xfId="46951"/>
    <cellStyle name="Currency 3 7 6" xfId="15679"/>
    <cellStyle name="Currency 3 7 6 2" xfId="34639"/>
    <cellStyle name="Currency 3 7 6 3" xfId="53103"/>
    <cellStyle name="Currency 3 7 7" xfId="22334"/>
    <cellStyle name="Currency 3 7 8" xfId="40795"/>
    <cellStyle name="Currency 3 8" xfId="2364"/>
    <cellStyle name="Currency 3 8 2" xfId="4007"/>
    <cellStyle name="Currency 3 8 2 2" xfId="5620"/>
    <cellStyle name="Currency 3 8 2 2 2" xfId="8705"/>
    <cellStyle name="Currency 3 8 2 2 2 2" xfId="14897"/>
    <cellStyle name="Currency 3 8 2 2 2 2 2" xfId="33857"/>
    <cellStyle name="Currency 3 8 2 2 2 2 3" xfId="52321"/>
    <cellStyle name="Currency 3 8 2 2 2 3" xfId="21049"/>
    <cellStyle name="Currency 3 8 2 2 2 3 2" xfId="40009"/>
    <cellStyle name="Currency 3 8 2 2 2 3 3" xfId="58473"/>
    <cellStyle name="Currency 3 8 2 2 2 4" xfId="27704"/>
    <cellStyle name="Currency 3 8 2 2 2 5" xfId="46168"/>
    <cellStyle name="Currency 3 8 2 2 3" xfId="11831"/>
    <cellStyle name="Currency 3 8 2 2 3 2" xfId="30791"/>
    <cellStyle name="Currency 3 8 2 2 3 3" xfId="49255"/>
    <cellStyle name="Currency 3 8 2 2 4" xfId="17983"/>
    <cellStyle name="Currency 3 8 2 2 4 2" xfId="36943"/>
    <cellStyle name="Currency 3 8 2 2 4 3" xfId="55407"/>
    <cellStyle name="Currency 3 8 2 2 5" xfId="24638"/>
    <cellStyle name="Currency 3 8 2 2 6" xfId="43102"/>
    <cellStyle name="Currency 3 8 2 3" xfId="7170"/>
    <cellStyle name="Currency 3 8 2 3 2" xfId="13363"/>
    <cellStyle name="Currency 3 8 2 3 2 2" xfId="32323"/>
    <cellStyle name="Currency 3 8 2 3 2 3" xfId="50787"/>
    <cellStyle name="Currency 3 8 2 3 3" xfId="19515"/>
    <cellStyle name="Currency 3 8 2 3 3 2" xfId="38475"/>
    <cellStyle name="Currency 3 8 2 3 3 3" xfId="56939"/>
    <cellStyle name="Currency 3 8 2 3 4" xfId="26170"/>
    <cellStyle name="Currency 3 8 2 3 5" xfId="44634"/>
    <cellStyle name="Currency 3 8 2 4" xfId="10297"/>
    <cellStyle name="Currency 3 8 2 4 2" xfId="29257"/>
    <cellStyle name="Currency 3 8 2 4 3" xfId="47721"/>
    <cellStyle name="Currency 3 8 2 5" xfId="16449"/>
    <cellStyle name="Currency 3 8 2 5 2" xfId="35409"/>
    <cellStyle name="Currency 3 8 2 5 3" xfId="53873"/>
    <cellStyle name="Currency 3 8 2 6" xfId="23104"/>
    <cellStyle name="Currency 3 8 2 7" xfId="41568"/>
    <cellStyle name="Currency 3 8 3" xfId="4837"/>
    <cellStyle name="Currency 3 8 3 2" xfId="7936"/>
    <cellStyle name="Currency 3 8 3 2 2" xfId="14128"/>
    <cellStyle name="Currency 3 8 3 2 2 2" xfId="33088"/>
    <cellStyle name="Currency 3 8 3 2 2 3" xfId="51552"/>
    <cellStyle name="Currency 3 8 3 2 3" xfId="20280"/>
    <cellStyle name="Currency 3 8 3 2 3 2" xfId="39240"/>
    <cellStyle name="Currency 3 8 3 2 3 3" xfId="57704"/>
    <cellStyle name="Currency 3 8 3 2 4" xfId="26935"/>
    <cellStyle name="Currency 3 8 3 2 5" xfId="45399"/>
    <cellStyle name="Currency 3 8 3 3" xfId="11062"/>
    <cellStyle name="Currency 3 8 3 3 2" xfId="30022"/>
    <cellStyle name="Currency 3 8 3 3 3" xfId="48486"/>
    <cellStyle name="Currency 3 8 3 4" xfId="17214"/>
    <cellStyle name="Currency 3 8 3 4 2" xfId="36174"/>
    <cellStyle name="Currency 3 8 3 4 3" xfId="54638"/>
    <cellStyle name="Currency 3 8 3 5" xfId="23869"/>
    <cellStyle name="Currency 3 8 3 6" xfId="42333"/>
    <cellStyle name="Currency 3 8 4" xfId="6401"/>
    <cellStyle name="Currency 3 8 4 2" xfId="12594"/>
    <cellStyle name="Currency 3 8 4 2 2" xfId="31554"/>
    <cellStyle name="Currency 3 8 4 2 3" xfId="50018"/>
    <cellStyle name="Currency 3 8 4 3" xfId="18746"/>
    <cellStyle name="Currency 3 8 4 3 2" xfId="37706"/>
    <cellStyle name="Currency 3 8 4 3 3" xfId="56170"/>
    <cellStyle name="Currency 3 8 4 4" xfId="25401"/>
    <cellStyle name="Currency 3 8 4 5" xfId="43865"/>
    <cellStyle name="Currency 3 8 5" xfId="9528"/>
    <cellStyle name="Currency 3 8 5 2" xfId="28488"/>
    <cellStyle name="Currency 3 8 5 3" xfId="46952"/>
    <cellStyle name="Currency 3 8 6" xfId="15680"/>
    <cellStyle name="Currency 3 8 6 2" xfId="34640"/>
    <cellStyle name="Currency 3 8 6 3" xfId="53104"/>
    <cellStyle name="Currency 3 8 7" xfId="22335"/>
    <cellStyle name="Currency 3 8 8" xfId="40796"/>
    <cellStyle name="Currency 3 9" xfId="2365"/>
    <cellStyle name="Currency 3 9 2" xfId="4008"/>
    <cellStyle name="Currency 3 9 2 2" xfId="5621"/>
    <cellStyle name="Currency 3 9 2 2 2" xfId="8706"/>
    <cellStyle name="Currency 3 9 2 2 2 2" xfId="14898"/>
    <cellStyle name="Currency 3 9 2 2 2 2 2" xfId="33858"/>
    <cellStyle name="Currency 3 9 2 2 2 2 3" xfId="52322"/>
    <cellStyle name="Currency 3 9 2 2 2 3" xfId="21050"/>
    <cellStyle name="Currency 3 9 2 2 2 3 2" xfId="40010"/>
    <cellStyle name="Currency 3 9 2 2 2 3 3" xfId="58474"/>
    <cellStyle name="Currency 3 9 2 2 2 4" xfId="27705"/>
    <cellStyle name="Currency 3 9 2 2 2 5" xfId="46169"/>
    <cellStyle name="Currency 3 9 2 2 3" xfId="11832"/>
    <cellStyle name="Currency 3 9 2 2 3 2" xfId="30792"/>
    <cellStyle name="Currency 3 9 2 2 3 3" xfId="49256"/>
    <cellStyle name="Currency 3 9 2 2 4" xfId="17984"/>
    <cellStyle name="Currency 3 9 2 2 4 2" xfId="36944"/>
    <cellStyle name="Currency 3 9 2 2 4 3" xfId="55408"/>
    <cellStyle name="Currency 3 9 2 2 5" xfId="24639"/>
    <cellStyle name="Currency 3 9 2 2 6" xfId="43103"/>
    <cellStyle name="Currency 3 9 2 3" xfId="7171"/>
    <cellStyle name="Currency 3 9 2 3 2" xfId="13364"/>
    <cellStyle name="Currency 3 9 2 3 2 2" xfId="32324"/>
    <cellStyle name="Currency 3 9 2 3 2 3" xfId="50788"/>
    <cellStyle name="Currency 3 9 2 3 3" xfId="19516"/>
    <cellStyle name="Currency 3 9 2 3 3 2" xfId="38476"/>
    <cellStyle name="Currency 3 9 2 3 3 3" xfId="56940"/>
    <cellStyle name="Currency 3 9 2 3 4" xfId="26171"/>
    <cellStyle name="Currency 3 9 2 3 5" xfId="44635"/>
    <cellStyle name="Currency 3 9 2 4" xfId="10298"/>
    <cellStyle name="Currency 3 9 2 4 2" xfId="29258"/>
    <cellStyle name="Currency 3 9 2 4 3" xfId="47722"/>
    <cellStyle name="Currency 3 9 2 5" xfId="16450"/>
    <cellStyle name="Currency 3 9 2 5 2" xfId="35410"/>
    <cellStyle name="Currency 3 9 2 5 3" xfId="53874"/>
    <cellStyle name="Currency 3 9 2 6" xfId="23105"/>
    <cellStyle name="Currency 3 9 2 7" xfId="41569"/>
    <cellStyle name="Currency 3 9 3" xfId="4838"/>
    <cellStyle name="Currency 3 9 3 2" xfId="7937"/>
    <cellStyle name="Currency 3 9 3 2 2" xfId="14129"/>
    <cellStyle name="Currency 3 9 3 2 2 2" xfId="33089"/>
    <cellStyle name="Currency 3 9 3 2 2 3" xfId="51553"/>
    <cellStyle name="Currency 3 9 3 2 3" xfId="20281"/>
    <cellStyle name="Currency 3 9 3 2 3 2" xfId="39241"/>
    <cellStyle name="Currency 3 9 3 2 3 3" xfId="57705"/>
    <cellStyle name="Currency 3 9 3 2 4" xfId="26936"/>
    <cellStyle name="Currency 3 9 3 2 5" xfId="45400"/>
    <cellStyle name="Currency 3 9 3 3" xfId="11063"/>
    <cellStyle name="Currency 3 9 3 3 2" xfId="30023"/>
    <cellStyle name="Currency 3 9 3 3 3" xfId="48487"/>
    <cellStyle name="Currency 3 9 3 4" xfId="17215"/>
    <cellStyle name="Currency 3 9 3 4 2" xfId="36175"/>
    <cellStyle name="Currency 3 9 3 4 3" xfId="54639"/>
    <cellStyle name="Currency 3 9 3 5" xfId="23870"/>
    <cellStyle name="Currency 3 9 3 6" xfId="42334"/>
    <cellStyle name="Currency 3 9 4" xfId="6402"/>
    <cellStyle name="Currency 3 9 4 2" xfId="12595"/>
    <cellStyle name="Currency 3 9 4 2 2" xfId="31555"/>
    <cellStyle name="Currency 3 9 4 2 3" xfId="50019"/>
    <cellStyle name="Currency 3 9 4 3" xfId="18747"/>
    <cellStyle name="Currency 3 9 4 3 2" xfId="37707"/>
    <cellStyle name="Currency 3 9 4 3 3" xfId="56171"/>
    <cellStyle name="Currency 3 9 4 4" xfId="25402"/>
    <cellStyle name="Currency 3 9 4 5" xfId="43866"/>
    <cellStyle name="Currency 3 9 5" xfId="9529"/>
    <cellStyle name="Currency 3 9 5 2" xfId="28489"/>
    <cellStyle name="Currency 3 9 5 3" xfId="46953"/>
    <cellStyle name="Currency 3 9 6" xfId="15681"/>
    <cellStyle name="Currency 3 9 6 2" xfId="34641"/>
    <cellStyle name="Currency 3 9 6 3" xfId="53105"/>
    <cellStyle name="Currency 3 9 7" xfId="22336"/>
    <cellStyle name="Currency 3 9 8" xfId="40797"/>
    <cellStyle name="Currency 30" xfId="2366"/>
    <cellStyle name="Currency 31" xfId="2367"/>
    <cellStyle name="Currency 32" xfId="2368"/>
    <cellStyle name="Currency 33" xfId="2369"/>
    <cellStyle name="Currency 34" xfId="2370"/>
    <cellStyle name="Currency 35" xfId="2371"/>
    <cellStyle name="Currency 36" xfId="2372"/>
    <cellStyle name="Currency 37" xfId="2373"/>
    <cellStyle name="Currency 38" xfId="2374"/>
    <cellStyle name="Currency 39" xfId="2375"/>
    <cellStyle name="Currency 4" xfId="19"/>
    <cellStyle name="Currency 4 2" xfId="2377"/>
    <cellStyle name="Currency 4 2 2" xfId="9289"/>
    <cellStyle name="Currency 4 2 2 2" xfId="15461"/>
    <cellStyle name="Currency 4 2 2 2 2" xfId="34421"/>
    <cellStyle name="Currency 4 2 2 2 3" xfId="52885"/>
    <cellStyle name="Currency 4 2 2 3" xfId="21613"/>
    <cellStyle name="Currency 4 2 2 3 2" xfId="40573"/>
    <cellStyle name="Currency 4 2 2 3 3" xfId="59037"/>
    <cellStyle name="Currency 4 2 2 4" xfId="28268"/>
    <cellStyle name="Currency 4 2 2 5" xfId="46732"/>
    <cellStyle name="Currency 4 2 3" xfId="9272"/>
    <cellStyle name="Currency 4 2 3 2" xfId="15452"/>
    <cellStyle name="Currency 4 2 3 2 2" xfId="34412"/>
    <cellStyle name="Currency 4 2 3 2 3" xfId="52876"/>
    <cellStyle name="Currency 4 2 3 3" xfId="21604"/>
    <cellStyle name="Currency 4 2 3 3 2" xfId="40564"/>
    <cellStyle name="Currency 4 2 3 3 3" xfId="59028"/>
    <cellStyle name="Currency 4 2 3 4" xfId="28259"/>
    <cellStyle name="Currency 4 2 3 5" xfId="46723"/>
    <cellStyle name="Currency 4 3" xfId="2378"/>
    <cellStyle name="Currency 4 3 2" xfId="2379"/>
    <cellStyle name="Currency 4 3 3" xfId="2380"/>
    <cellStyle name="Currency 4 3 4" xfId="2381"/>
    <cellStyle name="Currency 4 3 5" xfId="9288"/>
    <cellStyle name="Currency 4 3 5 2" xfId="15460"/>
    <cellStyle name="Currency 4 3 5 2 2" xfId="34420"/>
    <cellStyle name="Currency 4 3 5 2 3" xfId="52884"/>
    <cellStyle name="Currency 4 3 5 3" xfId="21612"/>
    <cellStyle name="Currency 4 3 5 3 2" xfId="40572"/>
    <cellStyle name="Currency 4 3 5 3 3" xfId="59036"/>
    <cellStyle name="Currency 4 3 5 4" xfId="28267"/>
    <cellStyle name="Currency 4 3 5 5" xfId="46731"/>
    <cellStyle name="Currency 4 4" xfId="2382"/>
    <cellStyle name="Currency 4 4 2" xfId="9305"/>
    <cellStyle name="Currency 4 5" xfId="3747"/>
    <cellStyle name="Currency 4 6" xfId="2376"/>
    <cellStyle name="Currency 4 7" xfId="9271"/>
    <cellStyle name="Currency 4 7 2" xfId="15451"/>
    <cellStyle name="Currency 4 7 2 2" xfId="34411"/>
    <cellStyle name="Currency 4 7 2 3" xfId="52875"/>
    <cellStyle name="Currency 4 7 3" xfId="21603"/>
    <cellStyle name="Currency 4 7 3 2" xfId="40563"/>
    <cellStyle name="Currency 4 7 3 3" xfId="59027"/>
    <cellStyle name="Currency 4 7 4" xfId="28258"/>
    <cellStyle name="Currency 4 7 5" xfId="46722"/>
    <cellStyle name="Currency 4 8" xfId="235"/>
    <cellStyle name="Currency 40" xfId="2383"/>
    <cellStyle name="Currency 41" xfId="2384"/>
    <cellStyle name="Currency 42" xfId="2385"/>
    <cellStyle name="Currency 43" xfId="2386"/>
    <cellStyle name="Currency 44" xfId="2387"/>
    <cellStyle name="Currency 45" xfId="2388"/>
    <cellStyle name="Currency 46" xfId="2389"/>
    <cellStyle name="Currency 47" xfId="2390"/>
    <cellStyle name="Currency 48" xfId="2391"/>
    <cellStyle name="Currency 49" xfId="2392"/>
    <cellStyle name="Currency 5" xfId="158"/>
    <cellStyle name="Currency 5 10" xfId="15471"/>
    <cellStyle name="Currency 5 10 2" xfId="34431"/>
    <cellStyle name="Currency 5 10 3" xfId="52895"/>
    <cellStyle name="Currency 5 11" xfId="22118"/>
    <cellStyle name="Currency 5 12" xfId="22126"/>
    <cellStyle name="Currency 5 13" xfId="40587"/>
    <cellStyle name="Currency 5 2" xfId="365"/>
    <cellStyle name="Currency 5 2 10" xfId="15477"/>
    <cellStyle name="Currency 5 2 10 2" xfId="34437"/>
    <cellStyle name="Currency 5 2 10 3" xfId="52901"/>
    <cellStyle name="Currency 5 2 11" xfId="22132"/>
    <cellStyle name="Currency 5 2 12" xfId="40593"/>
    <cellStyle name="Currency 5 2 2" xfId="483"/>
    <cellStyle name="Currency 5 2 2 10" xfId="40604"/>
    <cellStyle name="Currency 5 2 2 2" xfId="3806"/>
    <cellStyle name="Currency 5 2 2 2 2" xfId="4545"/>
    <cellStyle name="Currency 5 2 2 2 2 2" xfId="6168"/>
    <cellStyle name="Currency 5 2 2 2 2 2 2" xfId="9254"/>
    <cellStyle name="Currency 5 2 2 2 2 2 2 2" xfId="15446"/>
    <cellStyle name="Currency 5 2 2 2 2 2 2 2 2" xfId="34406"/>
    <cellStyle name="Currency 5 2 2 2 2 2 2 2 3" xfId="52870"/>
    <cellStyle name="Currency 5 2 2 2 2 2 2 3" xfId="21598"/>
    <cellStyle name="Currency 5 2 2 2 2 2 2 3 2" xfId="40558"/>
    <cellStyle name="Currency 5 2 2 2 2 2 2 3 3" xfId="59022"/>
    <cellStyle name="Currency 5 2 2 2 2 2 2 4" xfId="28253"/>
    <cellStyle name="Currency 5 2 2 2 2 2 2 5" xfId="46717"/>
    <cellStyle name="Currency 5 2 2 2 2 2 3" xfId="12380"/>
    <cellStyle name="Currency 5 2 2 2 2 2 3 2" xfId="31340"/>
    <cellStyle name="Currency 5 2 2 2 2 2 3 3" xfId="49804"/>
    <cellStyle name="Currency 5 2 2 2 2 2 4" xfId="18532"/>
    <cellStyle name="Currency 5 2 2 2 2 2 4 2" xfId="37492"/>
    <cellStyle name="Currency 5 2 2 2 2 2 4 3" xfId="55956"/>
    <cellStyle name="Currency 5 2 2 2 2 2 5" xfId="25187"/>
    <cellStyle name="Currency 5 2 2 2 2 2 6" xfId="43651"/>
    <cellStyle name="Currency 5 2 2 2 2 3" xfId="7719"/>
    <cellStyle name="Currency 5 2 2 2 2 3 2" xfId="13912"/>
    <cellStyle name="Currency 5 2 2 2 2 3 2 2" xfId="32872"/>
    <cellStyle name="Currency 5 2 2 2 2 3 2 3" xfId="51336"/>
    <cellStyle name="Currency 5 2 2 2 2 3 3" xfId="20064"/>
    <cellStyle name="Currency 5 2 2 2 2 3 3 2" xfId="39024"/>
    <cellStyle name="Currency 5 2 2 2 2 3 3 3" xfId="57488"/>
    <cellStyle name="Currency 5 2 2 2 2 3 4" xfId="26719"/>
    <cellStyle name="Currency 5 2 2 2 2 3 5" xfId="45183"/>
    <cellStyle name="Currency 5 2 2 2 2 4" xfId="10846"/>
    <cellStyle name="Currency 5 2 2 2 2 4 2" xfId="29806"/>
    <cellStyle name="Currency 5 2 2 2 2 4 3" xfId="48270"/>
    <cellStyle name="Currency 5 2 2 2 2 5" xfId="16998"/>
    <cellStyle name="Currency 5 2 2 2 2 5 2" xfId="35958"/>
    <cellStyle name="Currency 5 2 2 2 2 5 3" xfId="54422"/>
    <cellStyle name="Currency 5 2 2 2 2 6" xfId="23653"/>
    <cellStyle name="Currency 5 2 2 2 2 7" xfId="42117"/>
    <cellStyle name="Currency 5 2 2 2 3" xfId="5400"/>
    <cellStyle name="Currency 5 2 2 2 3 2" xfId="8485"/>
    <cellStyle name="Currency 5 2 2 2 3 2 2" xfId="14677"/>
    <cellStyle name="Currency 5 2 2 2 3 2 2 2" xfId="33637"/>
    <cellStyle name="Currency 5 2 2 2 3 2 2 3" xfId="52101"/>
    <cellStyle name="Currency 5 2 2 2 3 2 3" xfId="20829"/>
    <cellStyle name="Currency 5 2 2 2 3 2 3 2" xfId="39789"/>
    <cellStyle name="Currency 5 2 2 2 3 2 3 3" xfId="58253"/>
    <cellStyle name="Currency 5 2 2 2 3 2 4" xfId="27484"/>
    <cellStyle name="Currency 5 2 2 2 3 2 5" xfId="45948"/>
    <cellStyle name="Currency 5 2 2 2 3 3" xfId="11611"/>
    <cellStyle name="Currency 5 2 2 2 3 3 2" xfId="30571"/>
    <cellStyle name="Currency 5 2 2 2 3 3 3" xfId="49035"/>
    <cellStyle name="Currency 5 2 2 2 3 4" xfId="17763"/>
    <cellStyle name="Currency 5 2 2 2 3 4 2" xfId="36723"/>
    <cellStyle name="Currency 5 2 2 2 3 4 3" xfId="55187"/>
    <cellStyle name="Currency 5 2 2 2 3 5" xfId="24418"/>
    <cellStyle name="Currency 5 2 2 2 3 6" xfId="42882"/>
    <cellStyle name="Currency 5 2 2 2 4" xfId="6950"/>
    <cellStyle name="Currency 5 2 2 2 4 2" xfId="13143"/>
    <cellStyle name="Currency 5 2 2 2 4 2 2" xfId="32103"/>
    <cellStyle name="Currency 5 2 2 2 4 2 3" xfId="50567"/>
    <cellStyle name="Currency 5 2 2 2 4 3" xfId="19295"/>
    <cellStyle name="Currency 5 2 2 2 4 3 2" xfId="38255"/>
    <cellStyle name="Currency 5 2 2 2 4 3 3" xfId="56719"/>
    <cellStyle name="Currency 5 2 2 2 4 4" xfId="25950"/>
    <cellStyle name="Currency 5 2 2 2 4 5" xfId="44414"/>
    <cellStyle name="Currency 5 2 2 2 5" xfId="10077"/>
    <cellStyle name="Currency 5 2 2 2 5 2" xfId="29037"/>
    <cellStyle name="Currency 5 2 2 2 5 3" xfId="47501"/>
    <cellStyle name="Currency 5 2 2 2 6" xfId="16229"/>
    <cellStyle name="Currency 5 2 2 2 6 2" xfId="35189"/>
    <cellStyle name="Currency 5 2 2 2 6 3" xfId="53653"/>
    <cellStyle name="Currency 5 2 2 2 7" xfId="22884"/>
    <cellStyle name="Currency 5 2 2 2 8" xfId="41348"/>
    <cellStyle name="Currency 5 2 2 3" xfId="2395"/>
    <cellStyle name="Currency 5 2 2 4" xfId="3839"/>
    <cellStyle name="Currency 5 2 2 4 2" xfId="5428"/>
    <cellStyle name="Currency 5 2 2 4 2 2" xfId="8513"/>
    <cellStyle name="Currency 5 2 2 4 2 2 2" xfId="14705"/>
    <cellStyle name="Currency 5 2 2 4 2 2 2 2" xfId="33665"/>
    <cellStyle name="Currency 5 2 2 4 2 2 2 3" xfId="52129"/>
    <cellStyle name="Currency 5 2 2 4 2 2 3" xfId="20857"/>
    <cellStyle name="Currency 5 2 2 4 2 2 3 2" xfId="39817"/>
    <cellStyle name="Currency 5 2 2 4 2 2 3 3" xfId="58281"/>
    <cellStyle name="Currency 5 2 2 4 2 2 4" xfId="27512"/>
    <cellStyle name="Currency 5 2 2 4 2 2 5" xfId="45976"/>
    <cellStyle name="Currency 5 2 2 4 2 3" xfId="11639"/>
    <cellStyle name="Currency 5 2 2 4 2 3 2" xfId="30599"/>
    <cellStyle name="Currency 5 2 2 4 2 3 3" xfId="49063"/>
    <cellStyle name="Currency 5 2 2 4 2 4" xfId="17791"/>
    <cellStyle name="Currency 5 2 2 4 2 4 2" xfId="36751"/>
    <cellStyle name="Currency 5 2 2 4 2 4 3" xfId="55215"/>
    <cellStyle name="Currency 5 2 2 4 2 5" xfId="24446"/>
    <cellStyle name="Currency 5 2 2 4 2 6" xfId="42910"/>
    <cellStyle name="Currency 5 2 2 4 3" xfId="6978"/>
    <cellStyle name="Currency 5 2 2 4 3 2" xfId="13171"/>
    <cellStyle name="Currency 5 2 2 4 3 2 2" xfId="32131"/>
    <cellStyle name="Currency 5 2 2 4 3 2 3" xfId="50595"/>
    <cellStyle name="Currency 5 2 2 4 3 3" xfId="19323"/>
    <cellStyle name="Currency 5 2 2 4 3 3 2" xfId="38283"/>
    <cellStyle name="Currency 5 2 2 4 3 3 3" xfId="56747"/>
    <cellStyle name="Currency 5 2 2 4 3 4" xfId="25978"/>
    <cellStyle name="Currency 5 2 2 4 3 5" xfId="44442"/>
    <cellStyle name="Currency 5 2 2 4 4" xfId="10105"/>
    <cellStyle name="Currency 5 2 2 4 4 2" xfId="29065"/>
    <cellStyle name="Currency 5 2 2 4 4 3" xfId="47529"/>
    <cellStyle name="Currency 5 2 2 4 5" xfId="16257"/>
    <cellStyle name="Currency 5 2 2 4 5 2" xfId="35217"/>
    <cellStyle name="Currency 5 2 2 4 5 3" xfId="53681"/>
    <cellStyle name="Currency 5 2 2 4 6" xfId="22912"/>
    <cellStyle name="Currency 5 2 2 4 7" xfId="41376"/>
    <cellStyle name="Currency 5 2 2 5" xfId="4643"/>
    <cellStyle name="Currency 5 2 2 5 2" xfId="7744"/>
    <cellStyle name="Currency 5 2 2 5 2 2" xfId="13936"/>
    <cellStyle name="Currency 5 2 2 5 2 2 2" xfId="32896"/>
    <cellStyle name="Currency 5 2 2 5 2 2 3" xfId="51360"/>
    <cellStyle name="Currency 5 2 2 5 2 3" xfId="20088"/>
    <cellStyle name="Currency 5 2 2 5 2 3 2" xfId="39048"/>
    <cellStyle name="Currency 5 2 2 5 2 3 3" xfId="57512"/>
    <cellStyle name="Currency 5 2 2 5 2 4" xfId="26743"/>
    <cellStyle name="Currency 5 2 2 5 2 5" xfId="45207"/>
    <cellStyle name="Currency 5 2 2 5 3" xfId="10870"/>
    <cellStyle name="Currency 5 2 2 5 3 2" xfId="29830"/>
    <cellStyle name="Currency 5 2 2 5 3 3" xfId="48294"/>
    <cellStyle name="Currency 5 2 2 5 4" xfId="17022"/>
    <cellStyle name="Currency 5 2 2 5 4 2" xfId="35982"/>
    <cellStyle name="Currency 5 2 2 5 4 3" xfId="54446"/>
    <cellStyle name="Currency 5 2 2 5 5" xfId="23677"/>
    <cellStyle name="Currency 5 2 2 5 6" xfId="42141"/>
    <cellStyle name="Currency 5 2 2 6" xfId="6209"/>
    <cellStyle name="Currency 5 2 2 6 2" xfId="12402"/>
    <cellStyle name="Currency 5 2 2 6 2 2" xfId="31362"/>
    <cellStyle name="Currency 5 2 2 6 2 3" xfId="49826"/>
    <cellStyle name="Currency 5 2 2 6 3" xfId="18554"/>
    <cellStyle name="Currency 5 2 2 6 3 2" xfId="37514"/>
    <cellStyle name="Currency 5 2 2 6 3 3" xfId="55978"/>
    <cellStyle name="Currency 5 2 2 6 4" xfId="25209"/>
    <cellStyle name="Currency 5 2 2 6 5" xfId="43673"/>
    <cellStyle name="Currency 5 2 2 7" xfId="9336"/>
    <cellStyle name="Currency 5 2 2 7 2" xfId="28296"/>
    <cellStyle name="Currency 5 2 2 7 3" xfId="46760"/>
    <cellStyle name="Currency 5 2 2 8" xfId="15488"/>
    <cellStyle name="Currency 5 2 2 8 2" xfId="34448"/>
    <cellStyle name="Currency 5 2 2 8 3" xfId="52912"/>
    <cellStyle name="Currency 5 2 2 9" xfId="22143"/>
    <cellStyle name="Currency 5 2 3" xfId="2396"/>
    <cellStyle name="Currency 5 2 4" xfId="3791"/>
    <cellStyle name="Currency 5 2 4 2" xfId="4536"/>
    <cellStyle name="Currency 5 2 4 2 2" xfId="6159"/>
    <cellStyle name="Currency 5 2 4 2 2 2" xfId="9245"/>
    <cellStyle name="Currency 5 2 4 2 2 2 2" xfId="15437"/>
    <cellStyle name="Currency 5 2 4 2 2 2 2 2" xfId="34397"/>
    <cellStyle name="Currency 5 2 4 2 2 2 2 3" xfId="52861"/>
    <cellStyle name="Currency 5 2 4 2 2 2 3" xfId="21589"/>
    <cellStyle name="Currency 5 2 4 2 2 2 3 2" xfId="40549"/>
    <cellStyle name="Currency 5 2 4 2 2 2 3 3" xfId="59013"/>
    <cellStyle name="Currency 5 2 4 2 2 2 4" xfId="28244"/>
    <cellStyle name="Currency 5 2 4 2 2 2 5" xfId="46708"/>
    <cellStyle name="Currency 5 2 4 2 2 3" xfId="12371"/>
    <cellStyle name="Currency 5 2 4 2 2 3 2" xfId="31331"/>
    <cellStyle name="Currency 5 2 4 2 2 3 3" xfId="49795"/>
    <cellStyle name="Currency 5 2 4 2 2 4" xfId="18523"/>
    <cellStyle name="Currency 5 2 4 2 2 4 2" xfId="37483"/>
    <cellStyle name="Currency 5 2 4 2 2 4 3" xfId="55947"/>
    <cellStyle name="Currency 5 2 4 2 2 5" xfId="25178"/>
    <cellStyle name="Currency 5 2 4 2 2 6" xfId="43642"/>
    <cellStyle name="Currency 5 2 4 2 3" xfId="7710"/>
    <cellStyle name="Currency 5 2 4 2 3 2" xfId="13903"/>
    <cellStyle name="Currency 5 2 4 2 3 2 2" xfId="32863"/>
    <cellStyle name="Currency 5 2 4 2 3 2 3" xfId="51327"/>
    <cellStyle name="Currency 5 2 4 2 3 3" xfId="20055"/>
    <cellStyle name="Currency 5 2 4 2 3 3 2" xfId="39015"/>
    <cellStyle name="Currency 5 2 4 2 3 3 3" xfId="57479"/>
    <cellStyle name="Currency 5 2 4 2 3 4" xfId="26710"/>
    <cellStyle name="Currency 5 2 4 2 3 5" xfId="45174"/>
    <cellStyle name="Currency 5 2 4 2 4" xfId="10837"/>
    <cellStyle name="Currency 5 2 4 2 4 2" xfId="29797"/>
    <cellStyle name="Currency 5 2 4 2 4 3" xfId="48261"/>
    <cellStyle name="Currency 5 2 4 2 5" xfId="16989"/>
    <cellStyle name="Currency 5 2 4 2 5 2" xfId="35949"/>
    <cellStyle name="Currency 5 2 4 2 5 3" xfId="54413"/>
    <cellStyle name="Currency 5 2 4 2 6" xfId="23644"/>
    <cellStyle name="Currency 5 2 4 2 7" xfId="42108"/>
    <cellStyle name="Currency 5 2 4 3" xfId="5391"/>
    <cellStyle name="Currency 5 2 4 3 2" xfId="8476"/>
    <cellStyle name="Currency 5 2 4 3 2 2" xfId="14668"/>
    <cellStyle name="Currency 5 2 4 3 2 2 2" xfId="33628"/>
    <cellStyle name="Currency 5 2 4 3 2 2 3" xfId="52092"/>
    <cellStyle name="Currency 5 2 4 3 2 3" xfId="20820"/>
    <cellStyle name="Currency 5 2 4 3 2 3 2" xfId="39780"/>
    <cellStyle name="Currency 5 2 4 3 2 3 3" xfId="58244"/>
    <cellStyle name="Currency 5 2 4 3 2 4" xfId="27475"/>
    <cellStyle name="Currency 5 2 4 3 2 5" xfId="45939"/>
    <cellStyle name="Currency 5 2 4 3 3" xfId="11602"/>
    <cellStyle name="Currency 5 2 4 3 3 2" xfId="30562"/>
    <cellStyle name="Currency 5 2 4 3 3 3" xfId="49026"/>
    <cellStyle name="Currency 5 2 4 3 4" xfId="17754"/>
    <cellStyle name="Currency 5 2 4 3 4 2" xfId="36714"/>
    <cellStyle name="Currency 5 2 4 3 4 3" xfId="55178"/>
    <cellStyle name="Currency 5 2 4 3 5" xfId="24409"/>
    <cellStyle name="Currency 5 2 4 3 6" xfId="42873"/>
    <cellStyle name="Currency 5 2 4 4" xfId="6941"/>
    <cellStyle name="Currency 5 2 4 4 2" xfId="13134"/>
    <cellStyle name="Currency 5 2 4 4 2 2" xfId="32094"/>
    <cellStyle name="Currency 5 2 4 4 2 3" xfId="50558"/>
    <cellStyle name="Currency 5 2 4 4 3" xfId="19286"/>
    <cellStyle name="Currency 5 2 4 4 3 2" xfId="38246"/>
    <cellStyle name="Currency 5 2 4 4 3 3" xfId="56710"/>
    <cellStyle name="Currency 5 2 4 4 4" xfId="25941"/>
    <cellStyle name="Currency 5 2 4 4 5" xfId="44405"/>
    <cellStyle name="Currency 5 2 4 5" xfId="10068"/>
    <cellStyle name="Currency 5 2 4 5 2" xfId="29028"/>
    <cellStyle name="Currency 5 2 4 5 3" xfId="47492"/>
    <cellStyle name="Currency 5 2 4 6" xfId="16220"/>
    <cellStyle name="Currency 5 2 4 6 2" xfId="35180"/>
    <cellStyle name="Currency 5 2 4 6 3" xfId="53644"/>
    <cellStyle name="Currency 5 2 4 7" xfId="22875"/>
    <cellStyle name="Currency 5 2 4 8" xfId="41339"/>
    <cellStyle name="Currency 5 2 5" xfId="2394"/>
    <cellStyle name="Currency 5 2 6" xfId="3828"/>
    <cellStyle name="Currency 5 2 6 2" xfId="5417"/>
    <cellStyle name="Currency 5 2 6 2 2" xfId="8502"/>
    <cellStyle name="Currency 5 2 6 2 2 2" xfId="14694"/>
    <cellStyle name="Currency 5 2 6 2 2 2 2" xfId="33654"/>
    <cellStyle name="Currency 5 2 6 2 2 2 3" xfId="52118"/>
    <cellStyle name="Currency 5 2 6 2 2 3" xfId="20846"/>
    <cellStyle name="Currency 5 2 6 2 2 3 2" xfId="39806"/>
    <cellStyle name="Currency 5 2 6 2 2 3 3" xfId="58270"/>
    <cellStyle name="Currency 5 2 6 2 2 4" xfId="27501"/>
    <cellStyle name="Currency 5 2 6 2 2 5" xfId="45965"/>
    <cellStyle name="Currency 5 2 6 2 3" xfId="11628"/>
    <cellStyle name="Currency 5 2 6 2 3 2" xfId="30588"/>
    <cellStyle name="Currency 5 2 6 2 3 3" xfId="49052"/>
    <cellStyle name="Currency 5 2 6 2 4" xfId="17780"/>
    <cellStyle name="Currency 5 2 6 2 4 2" xfId="36740"/>
    <cellStyle name="Currency 5 2 6 2 4 3" xfId="55204"/>
    <cellStyle name="Currency 5 2 6 2 5" xfId="24435"/>
    <cellStyle name="Currency 5 2 6 2 6" xfId="42899"/>
    <cellStyle name="Currency 5 2 6 3" xfId="6967"/>
    <cellStyle name="Currency 5 2 6 3 2" xfId="13160"/>
    <cellStyle name="Currency 5 2 6 3 2 2" xfId="32120"/>
    <cellStyle name="Currency 5 2 6 3 2 3" xfId="50584"/>
    <cellStyle name="Currency 5 2 6 3 3" xfId="19312"/>
    <cellStyle name="Currency 5 2 6 3 3 2" xfId="38272"/>
    <cellStyle name="Currency 5 2 6 3 3 3" xfId="56736"/>
    <cellStyle name="Currency 5 2 6 3 4" xfId="25967"/>
    <cellStyle name="Currency 5 2 6 3 5" xfId="44431"/>
    <cellStyle name="Currency 5 2 6 4" xfId="10094"/>
    <cellStyle name="Currency 5 2 6 4 2" xfId="29054"/>
    <cellStyle name="Currency 5 2 6 4 3" xfId="47518"/>
    <cellStyle name="Currency 5 2 6 5" xfId="16246"/>
    <cellStyle name="Currency 5 2 6 5 2" xfId="35206"/>
    <cellStyle name="Currency 5 2 6 5 3" xfId="53670"/>
    <cellStyle name="Currency 5 2 6 6" xfId="22901"/>
    <cellStyle name="Currency 5 2 6 7" xfId="41365"/>
    <cellStyle name="Currency 5 2 7" xfId="4631"/>
    <cellStyle name="Currency 5 2 7 2" xfId="7733"/>
    <cellStyle name="Currency 5 2 7 2 2" xfId="13925"/>
    <cellStyle name="Currency 5 2 7 2 2 2" xfId="32885"/>
    <cellStyle name="Currency 5 2 7 2 2 3" xfId="51349"/>
    <cellStyle name="Currency 5 2 7 2 3" xfId="20077"/>
    <cellStyle name="Currency 5 2 7 2 3 2" xfId="39037"/>
    <cellStyle name="Currency 5 2 7 2 3 3" xfId="57501"/>
    <cellStyle name="Currency 5 2 7 2 4" xfId="26732"/>
    <cellStyle name="Currency 5 2 7 2 5" xfId="45196"/>
    <cellStyle name="Currency 5 2 7 3" xfId="10859"/>
    <cellStyle name="Currency 5 2 7 3 2" xfId="29819"/>
    <cellStyle name="Currency 5 2 7 3 3" xfId="48283"/>
    <cellStyle name="Currency 5 2 7 4" xfId="17011"/>
    <cellStyle name="Currency 5 2 7 4 2" xfId="35971"/>
    <cellStyle name="Currency 5 2 7 4 3" xfId="54435"/>
    <cellStyle name="Currency 5 2 7 5" xfId="23666"/>
    <cellStyle name="Currency 5 2 7 6" xfId="42130"/>
    <cellStyle name="Currency 5 2 8" xfId="6198"/>
    <cellStyle name="Currency 5 2 8 2" xfId="12391"/>
    <cellStyle name="Currency 5 2 8 2 2" xfId="31351"/>
    <cellStyle name="Currency 5 2 8 2 3" xfId="49815"/>
    <cellStyle name="Currency 5 2 8 3" xfId="18543"/>
    <cellStyle name="Currency 5 2 8 3 2" xfId="37503"/>
    <cellStyle name="Currency 5 2 8 3 3" xfId="55967"/>
    <cellStyle name="Currency 5 2 8 4" xfId="25198"/>
    <cellStyle name="Currency 5 2 8 5" xfId="43662"/>
    <cellStyle name="Currency 5 2 9" xfId="9325"/>
    <cellStyle name="Currency 5 2 9 2" xfId="28285"/>
    <cellStyle name="Currency 5 2 9 3" xfId="46749"/>
    <cellStyle name="Currency 5 3" xfId="440"/>
    <cellStyle name="Currency 5 3 10" xfId="40598"/>
    <cellStyle name="Currency 5 3 2" xfId="3802"/>
    <cellStyle name="Currency 5 3 2 2" xfId="4540"/>
    <cellStyle name="Currency 5 3 2 2 2" xfId="6163"/>
    <cellStyle name="Currency 5 3 2 2 2 2" xfId="9249"/>
    <cellStyle name="Currency 5 3 2 2 2 2 2" xfId="15441"/>
    <cellStyle name="Currency 5 3 2 2 2 2 2 2" xfId="34401"/>
    <cellStyle name="Currency 5 3 2 2 2 2 2 3" xfId="52865"/>
    <cellStyle name="Currency 5 3 2 2 2 2 3" xfId="21593"/>
    <cellStyle name="Currency 5 3 2 2 2 2 3 2" xfId="40553"/>
    <cellStyle name="Currency 5 3 2 2 2 2 3 3" xfId="59017"/>
    <cellStyle name="Currency 5 3 2 2 2 2 4" xfId="28248"/>
    <cellStyle name="Currency 5 3 2 2 2 2 5" xfId="46712"/>
    <cellStyle name="Currency 5 3 2 2 2 3" xfId="12375"/>
    <cellStyle name="Currency 5 3 2 2 2 3 2" xfId="31335"/>
    <cellStyle name="Currency 5 3 2 2 2 3 3" xfId="49799"/>
    <cellStyle name="Currency 5 3 2 2 2 4" xfId="18527"/>
    <cellStyle name="Currency 5 3 2 2 2 4 2" xfId="37487"/>
    <cellStyle name="Currency 5 3 2 2 2 4 3" xfId="55951"/>
    <cellStyle name="Currency 5 3 2 2 2 5" xfId="25182"/>
    <cellStyle name="Currency 5 3 2 2 2 6" xfId="43646"/>
    <cellStyle name="Currency 5 3 2 2 3" xfId="7714"/>
    <cellStyle name="Currency 5 3 2 2 3 2" xfId="13907"/>
    <cellStyle name="Currency 5 3 2 2 3 2 2" xfId="32867"/>
    <cellStyle name="Currency 5 3 2 2 3 2 3" xfId="51331"/>
    <cellStyle name="Currency 5 3 2 2 3 3" xfId="20059"/>
    <cellStyle name="Currency 5 3 2 2 3 3 2" xfId="39019"/>
    <cellStyle name="Currency 5 3 2 2 3 3 3" xfId="57483"/>
    <cellStyle name="Currency 5 3 2 2 3 4" xfId="26714"/>
    <cellStyle name="Currency 5 3 2 2 3 5" xfId="45178"/>
    <cellStyle name="Currency 5 3 2 2 4" xfId="10841"/>
    <cellStyle name="Currency 5 3 2 2 4 2" xfId="29801"/>
    <cellStyle name="Currency 5 3 2 2 4 3" xfId="48265"/>
    <cellStyle name="Currency 5 3 2 2 5" xfId="16993"/>
    <cellStyle name="Currency 5 3 2 2 5 2" xfId="35953"/>
    <cellStyle name="Currency 5 3 2 2 5 3" xfId="54417"/>
    <cellStyle name="Currency 5 3 2 2 6" xfId="23648"/>
    <cellStyle name="Currency 5 3 2 2 7" xfId="42112"/>
    <cellStyle name="Currency 5 3 2 3" xfId="5395"/>
    <cellStyle name="Currency 5 3 2 3 2" xfId="8480"/>
    <cellStyle name="Currency 5 3 2 3 2 2" xfId="14672"/>
    <cellStyle name="Currency 5 3 2 3 2 2 2" xfId="33632"/>
    <cellStyle name="Currency 5 3 2 3 2 2 3" xfId="52096"/>
    <cellStyle name="Currency 5 3 2 3 2 3" xfId="20824"/>
    <cellStyle name="Currency 5 3 2 3 2 3 2" xfId="39784"/>
    <cellStyle name="Currency 5 3 2 3 2 3 3" xfId="58248"/>
    <cellStyle name="Currency 5 3 2 3 2 4" xfId="27479"/>
    <cellStyle name="Currency 5 3 2 3 2 5" xfId="45943"/>
    <cellStyle name="Currency 5 3 2 3 3" xfId="11606"/>
    <cellStyle name="Currency 5 3 2 3 3 2" xfId="30566"/>
    <cellStyle name="Currency 5 3 2 3 3 3" xfId="49030"/>
    <cellStyle name="Currency 5 3 2 3 4" xfId="17758"/>
    <cellStyle name="Currency 5 3 2 3 4 2" xfId="36718"/>
    <cellStyle name="Currency 5 3 2 3 4 3" xfId="55182"/>
    <cellStyle name="Currency 5 3 2 3 5" xfId="24413"/>
    <cellStyle name="Currency 5 3 2 3 6" xfId="42877"/>
    <cellStyle name="Currency 5 3 2 4" xfId="6945"/>
    <cellStyle name="Currency 5 3 2 4 2" xfId="13138"/>
    <cellStyle name="Currency 5 3 2 4 2 2" xfId="32098"/>
    <cellStyle name="Currency 5 3 2 4 2 3" xfId="50562"/>
    <cellStyle name="Currency 5 3 2 4 3" xfId="19290"/>
    <cellStyle name="Currency 5 3 2 4 3 2" xfId="38250"/>
    <cellStyle name="Currency 5 3 2 4 3 3" xfId="56714"/>
    <cellStyle name="Currency 5 3 2 4 4" xfId="25945"/>
    <cellStyle name="Currency 5 3 2 4 5" xfId="44409"/>
    <cellStyle name="Currency 5 3 2 5" xfId="10072"/>
    <cellStyle name="Currency 5 3 2 5 2" xfId="29032"/>
    <cellStyle name="Currency 5 3 2 5 3" xfId="47496"/>
    <cellStyle name="Currency 5 3 2 6" xfId="16224"/>
    <cellStyle name="Currency 5 3 2 6 2" xfId="35184"/>
    <cellStyle name="Currency 5 3 2 6 3" xfId="53648"/>
    <cellStyle name="Currency 5 3 2 7" xfId="22879"/>
    <cellStyle name="Currency 5 3 2 8" xfId="41343"/>
    <cellStyle name="Currency 5 3 3" xfId="2397"/>
    <cellStyle name="Currency 5 3 4" xfId="3833"/>
    <cellStyle name="Currency 5 3 4 2" xfId="5422"/>
    <cellStyle name="Currency 5 3 4 2 2" xfId="8507"/>
    <cellStyle name="Currency 5 3 4 2 2 2" xfId="14699"/>
    <cellStyle name="Currency 5 3 4 2 2 2 2" xfId="33659"/>
    <cellStyle name="Currency 5 3 4 2 2 2 3" xfId="52123"/>
    <cellStyle name="Currency 5 3 4 2 2 3" xfId="20851"/>
    <cellStyle name="Currency 5 3 4 2 2 3 2" xfId="39811"/>
    <cellStyle name="Currency 5 3 4 2 2 3 3" xfId="58275"/>
    <cellStyle name="Currency 5 3 4 2 2 4" xfId="27506"/>
    <cellStyle name="Currency 5 3 4 2 2 5" xfId="45970"/>
    <cellStyle name="Currency 5 3 4 2 3" xfId="11633"/>
    <cellStyle name="Currency 5 3 4 2 3 2" xfId="30593"/>
    <cellStyle name="Currency 5 3 4 2 3 3" xfId="49057"/>
    <cellStyle name="Currency 5 3 4 2 4" xfId="17785"/>
    <cellStyle name="Currency 5 3 4 2 4 2" xfId="36745"/>
    <cellStyle name="Currency 5 3 4 2 4 3" xfId="55209"/>
    <cellStyle name="Currency 5 3 4 2 5" xfId="24440"/>
    <cellStyle name="Currency 5 3 4 2 6" xfId="42904"/>
    <cellStyle name="Currency 5 3 4 3" xfId="6972"/>
    <cellStyle name="Currency 5 3 4 3 2" xfId="13165"/>
    <cellStyle name="Currency 5 3 4 3 2 2" xfId="32125"/>
    <cellStyle name="Currency 5 3 4 3 2 3" xfId="50589"/>
    <cellStyle name="Currency 5 3 4 3 3" xfId="19317"/>
    <cellStyle name="Currency 5 3 4 3 3 2" xfId="38277"/>
    <cellStyle name="Currency 5 3 4 3 3 3" xfId="56741"/>
    <cellStyle name="Currency 5 3 4 3 4" xfId="25972"/>
    <cellStyle name="Currency 5 3 4 3 5" xfId="44436"/>
    <cellStyle name="Currency 5 3 4 4" xfId="10099"/>
    <cellStyle name="Currency 5 3 4 4 2" xfId="29059"/>
    <cellStyle name="Currency 5 3 4 4 3" xfId="47523"/>
    <cellStyle name="Currency 5 3 4 5" xfId="16251"/>
    <cellStyle name="Currency 5 3 4 5 2" xfId="35211"/>
    <cellStyle name="Currency 5 3 4 5 3" xfId="53675"/>
    <cellStyle name="Currency 5 3 4 6" xfId="22906"/>
    <cellStyle name="Currency 5 3 4 7" xfId="41370"/>
    <cellStyle name="Currency 5 3 5" xfId="4637"/>
    <cellStyle name="Currency 5 3 5 2" xfId="7738"/>
    <cellStyle name="Currency 5 3 5 2 2" xfId="13930"/>
    <cellStyle name="Currency 5 3 5 2 2 2" xfId="32890"/>
    <cellStyle name="Currency 5 3 5 2 2 3" xfId="51354"/>
    <cellStyle name="Currency 5 3 5 2 3" xfId="20082"/>
    <cellStyle name="Currency 5 3 5 2 3 2" xfId="39042"/>
    <cellStyle name="Currency 5 3 5 2 3 3" xfId="57506"/>
    <cellStyle name="Currency 5 3 5 2 4" xfId="26737"/>
    <cellStyle name="Currency 5 3 5 2 5" xfId="45201"/>
    <cellStyle name="Currency 5 3 5 3" xfId="10864"/>
    <cellStyle name="Currency 5 3 5 3 2" xfId="29824"/>
    <cellStyle name="Currency 5 3 5 3 3" xfId="48288"/>
    <cellStyle name="Currency 5 3 5 4" xfId="17016"/>
    <cellStyle name="Currency 5 3 5 4 2" xfId="35976"/>
    <cellStyle name="Currency 5 3 5 4 3" xfId="54440"/>
    <cellStyle name="Currency 5 3 5 5" xfId="23671"/>
    <cellStyle name="Currency 5 3 5 6" xfId="42135"/>
    <cellStyle name="Currency 5 3 6" xfId="6203"/>
    <cellStyle name="Currency 5 3 6 2" xfId="12396"/>
    <cellStyle name="Currency 5 3 6 2 2" xfId="31356"/>
    <cellStyle name="Currency 5 3 6 2 3" xfId="49820"/>
    <cellStyle name="Currency 5 3 6 3" xfId="18548"/>
    <cellStyle name="Currency 5 3 6 3 2" xfId="37508"/>
    <cellStyle name="Currency 5 3 6 3 3" xfId="55972"/>
    <cellStyle name="Currency 5 3 6 4" xfId="25203"/>
    <cellStyle name="Currency 5 3 6 5" xfId="43667"/>
    <cellStyle name="Currency 5 3 7" xfId="9330"/>
    <cellStyle name="Currency 5 3 7 2" xfId="28290"/>
    <cellStyle name="Currency 5 3 7 3" xfId="46754"/>
    <cellStyle name="Currency 5 3 8" xfId="15482"/>
    <cellStyle name="Currency 5 3 8 2" xfId="34442"/>
    <cellStyle name="Currency 5 3 8 3" xfId="52906"/>
    <cellStyle name="Currency 5 3 9" xfId="22137"/>
    <cellStyle name="Currency 5 4" xfId="3748"/>
    <cellStyle name="Currency 5 4 2" xfId="4532"/>
    <cellStyle name="Currency 5 4 2 2" xfId="6155"/>
    <cellStyle name="Currency 5 4 2 2 2" xfId="9241"/>
    <cellStyle name="Currency 5 4 2 2 2 2" xfId="15433"/>
    <cellStyle name="Currency 5 4 2 2 2 2 2" xfId="34393"/>
    <cellStyle name="Currency 5 4 2 2 2 2 3" xfId="52857"/>
    <cellStyle name="Currency 5 4 2 2 2 3" xfId="21585"/>
    <cellStyle name="Currency 5 4 2 2 2 3 2" xfId="40545"/>
    <cellStyle name="Currency 5 4 2 2 2 3 3" xfId="59009"/>
    <cellStyle name="Currency 5 4 2 2 2 4" xfId="28240"/>
    <cellStyle name="Currency 5 4 2 2 2 5" xfId="46704"/>
    <cellStyle name="Currency 5 4 2 2 3" xfId="12367"/>
    <cellStyle name="Currency 5 4 2 2 3 2" xfId="31327"/>
    <cellStyle name="Currency 5 4 2 2 3 3" xfId="49791"/>
    <cellStyle name="Currency 5 4 2 2 4" xfId="18519"/>
    <cellStyle name="Currency 5 4 2 2 4 2" xfId="37479"/>
    <cellStyle name="Currency 5 4 2 2 4 3" xfId="55943"/>
    <cellStyle name="Currency 5 4 2 2 5" xfId="25174"/>
    <cellStyle name="Currency 5 4 2 2 6" xfId="43638"/>
    <cellStyle name="Currency 5 4 2 3" xfId="7706"/>
    <cellStyle name="Currency 5 4 2 3 2" xfId="13899"/>
    <cellStyle name="Currency 5 4 2 3 2 2" xfId="32859"/>
    <cellStyle name="Currency 5 4 2 3 2 3" xfId="51323"/>
    <cellStyle name="Currency 5 4 2 3 3" xfId="20051"/>
    <cellStyle name="Currency 5 4 2 3 3 2" xfId="39011"/>
    <cellStyle name="Currency 5 4 2 3 3 3" xfId="57475"/>
    <cellStyle name="Currency 5 4 2 3 4" xfId="26706"/>
    <cellStyle name="Currency 5 4 2 3 5" xfId="45170"/>
    <cellStyle name="Currency 5 4 2 4" xfId="10833"/>
    <cellStyle name="Currency 5 4 2 4 2" xfId="29793"/>
    <cellStyle name="Currency 5 4 2 4 3" xfId="48257"/>
    <cellStyle name="Currency 5 4 2 5" xfId="16985"/>
    <cellStyle name="Currency 5 4 2 5 2" xfId="35945"/>
    <cellStyle name="Currency 5 4 2 5 3" xfId="54409"/>
    <cellStyle name="Currency 5 4 2 6" xfId="23640"/>
    <cellStyle name="Currency 5 4 2 7" xfId="42104"/>
    <cellStyle name="Currency 5 4 3" xfId="5386"/>
    <cellStyle name="Currency 5 4 3 2" xfId="8472"/>
    <cellStyle name="Currency 5 4 3 2 2" xfId="14664"/>
    <cellStyle name="Currency 5 4 3 2 2 2" xfId="33624"/>
    <cellStyle name="Currency 5 4 3 2 2 3" xfId="52088"/>
    <cellStyle name="Currency 5 4 3 2 3" xfId="20816"/>
    <cellStyle name="Currency 5 4 3 2 3 2" xfId="39776"/>
    <cellStyle name="Currency 5 4 3 2 3 3" xfId="58240"/>
    <cellStyle name="Currency 5 4 3 2 4" xfId="27471"/>
    <cellStyle name="Currency 5 4 3 2 5" xfId="45935"/>
    <cellStyle name="Currency 5 4 3 3" xfId="11598"/>
    <cellStyle name="Currency 5 4 3 3 2" xfId="30558"/>
    <cellStyle name="Currency 5 4 3 3 3" xfId="49022"/>
    <cellStyle name="Currency 5 4 3 4" xfId="17750"/>
    <cellStyle name="Currency 5 4 3 4 2" xfId="36710"/>
    <cellStyle name="Currency 5 4 3 4 3" xfId="55174"/>
    <cellStyle name="Currency 5 4 3 5" xfId="24405"/>
    <cellStyle name="Currency 5 4 3 6" xfId="42869"/>
    <cellStyle name="Currency 5 4 4" xfId="6937"/>
    <cellStyle name="Currency 5 4 4 2" xfId="13130"/>
    <cellStyle name="Currency 5 4 4 2 2" xfId="32090"/>
    <cellStyle name="Currency 5 4 4 2 3" xfId="50554"/>
    <cellStyle name="Currency 5 4 4 3" xfId="19282"/>
    <cellStyle name="Currency 5 4 4 3 2" xfId="38242"/>
    <cellStyle name="Currency 5 4 4 3 3" xfId="56706"/>
    <cellStyle name="Currency 5 4 4 4" xfId="25937"/>
    <cellStyle name="Currency 5 4 4 5" xfId="44401"/>
    <cellStyle name="Currency 5 4 5" xfId="10064"/>
    <cellStyle name="Currency 5 4 5 2" xfId="29024"/>
    <cellStyle name="Currency 5 4 5 3" xfId="47488"/>
    <cellStyle name="Currency 5 4 6" xfId="16216"/>
    <cellStyle name="Currency 5 4 6 2" xfId="35176"/>
    <cellStyle name="Currency 5 4 6 3" xfId="53640"/>
    <cellStyle name="Currency 5 4 7" xfId="22871"/>
    <cellStyle name="Currency 5 4 8" xfId="41335"/>
    <cellStyle name="Currency 5 5" xfId="2393"/>
    <cellStyle name="Currency 5 6" xfId="3812"/>
    <cellStyle name="Currency 5 6 2" xfId="5408"/>
    <cellStyle name="Currency 5 6 2 2" xfId="8493"/>
    <cellStyle name="Currency 5 6 2 2 2" xfId="14685"/>
    <cellStyle name="Currency 5 6 2 2 2 2" xfId="33645"/>
    <cellStyle name="Currency 5 6 2 2 2 3" xfId="52109"/>
    <cellStyle name="Currency 5 6 2 2 3" xfId="20837"/>
    <cellStyle name="Currency 5 6 2 2 3 2" xfId="39797"/>
    <cellStyle name="Currency 5 6 2 2 3 3" xfId="58261"/>
    <cellStyle name="Currency 5 6 2 2 4" xfId="27492"/>
    <cellStyle name="Currency 5 6 2 2 5" xfId="45956"/>
    <cellStyle name="Currency 5 6 2 3" xfId="11619"/>
    <cellStyle name="Currency 5 6 2 3 2" xfId="30579"/>
    <cellStyle name="Currency 5 6 2 3 3" xfId="49043"/>
    <cellStyle name="Currency 5 6 2 4" xfId="17771"/>
    <cellStyle name="Currency 5 6 2 4 2" xfId="36731"/>
    <cellStyle name="Currency 5 6 2 4 3" xfId="55195"/>
    <cellStyle name="Currency 5 6 2 5" xfId="24426"/>
    <cellStyle name="Currency 5 6 2 6" xfId="42890"/>
    <cellStyle name="Currency 5 6 3" xfId="6958"/>
    <cellStyle name="Currency 5 6 3 2" xfId="13151"/>
    <cellStyle name="Currency 5 6 3 2 2" xfId="32111"/>
    <cellStyle name="Currency 5 6 3 2 3" xfId="50575"/>
    <cellStyle name="Currency 5 6 3 3" xfId="19303"/>
    <cellStyle name="Currency 5 6 3 3 2" xfId="38263"/>
    <cellStyle name="Currency 5 6 3 3 3" xfId="56727"/>
    <cellStyle name="Currency 5 6 3 4" xfId="25958"/>
    <cellStyle name="Currency 5 6 3 5" xfId="44422"/>
    <cellStyle name="Currency 5 6 4" xfId="10085"/>
    <cellStyle name="Currency 5 6 4 2" xfId="29045"/>
    <cellStyle name="Currency 5 6 4 3" xfId="47509"/>
    <cellStyle name="Currency 5 6 5" xfId="16237"/>
    <cellStyle name="Currency 5 6 5 2" xfId="35197"/>
    <cellStyle name="Currency 5 6 5 3" xfId="53661"/>
    <cellStyle name="Currency 5 6 6" xfId="22892"/>
    <cellStyle name="Currency 5 6 7" xfId="41356"/>
    <cellStyle name="Currency 5 7" xfId="4625"/>
    <cellStyle name="Currency 5 7 2" xfId="7727"/>
    <cellStyle name="Currency 5 7 2 2" xfId="13919"/>
    <cellStyle name="Currency 5 7 2 2 2" xfId="32879"/>
    <cellStyle name="Currency 5 7 2 2 3" xfId="51343"/>
    <cellStyle name="Currency 5 7 2 3" xfId="20071"/>
    <cellStyle name="Currency 5 7 2 3 2" xfId="39031"/>
    <cellStyle name="Currency 5 7 2 3 3" xfId="57495"/>
    <cellStyle name="Currency 5 7 2 4" xfId="26726"/>
    <cellStyle name="Currency 5 7 2 5" xfId="45190"/>
    <cellStyle name="Currency 5 7 3" xfId="10853"/>
    <cellStyle name="Currency 5 7 3 2" xfId="29813"/>
    <cellStyle name="Currency 5 7 3 3" xfId="48277"/>
    <cellStyle name="Currency 5 7 4" xfId="17005"/>
    <cellStyle name="Currency 5 7 4 2" xfId="35965"/>
    <cellStyle name="Currency 5 7 4 3" xfId="54429"/>
    <cellStyle name="Currency 5 7 5" xfId="23660"/>
    <cellStyle name="Currency 5 7 6" xfId="42124"/>
    <cellStyle name="Currency 5 8" xfId="6192"/>
    <cellStyle name="Currency 5 8 2" xfId="12385"/>
    <cellStyle name="Currency 5 8 2 2" xfId="31345"/>
    <cellStyle name="Currency 5 8 2 3" xfId="49809"/>
    <cellStyle name="Currency 5 8 3" xfId="18537"/>
    <cellStyle name="Currency 5 8 3 2" xfId="37497"/>
    <cellStyle name="Currency 5 8 3 3" xfId="55961"/>
    <cellStyle name="Currency 5 8 4" xfId="25192"/>
    <cellStyle name="Currency 5 8 5" xfId="43656"/>
    <cellStyle name="Currency 5 9" xfId="9319"/>
    <cellStyle name="Currency 5 9 2" xfId="28279"/>
    <cellStyle name="Currency 5 9 3" xfId="46743"/>
    <cellStyle name="Currency 50" xfId="2398"/>
    <cellStyle name="Currency 51" xfId="2399"/>
    <cellStyle name="Currency 52" xfId="2400"/>
    <cellStyle name="Currency 53" xfId="2401"/>
    <cellStyle name="Currency 54" xfId="2402"/>
    <cellStyle name="Currency 55" xfId="2403"/>
    <cellStyle name="Currency 56" xfId="2404"/>
    <cellStyle name="Currency 57" xfId="2405"/>
    <cellStyle name="Currency 58" xfId="2406"/>
    <cellStyle name="Currency 59" xfId="2407"/>
    <cellStyle name="Currency 6" xfId="240"/>
    <cellStyle name="Currency 6 2" xfId="2409"/>
    <cellStyle name="Currency 6 2 2" xfId="2410"/>
    <cellStyle name="Currency 6 2 3" xfId="2411"/>
    <cellStyle name="Currency 6 3" xfId="2412"/>
    <cellStyle name="Currency 6 4" xfId="3789"/>
    <cellStyle name="Currency 6 5" xfId="2408"/>
    <cellStyle name="Currency 60" xfId="2413"/>
    <cellStyle name="Currency 61" xfId="2414"/>
    <cellStyle name="Currency 62" xfId="2415"/>
    <cellStyle name="Currency 63" xfId="2416"/>
    <cellStyle name="Currency 64" xfId="2417"/>
    <cellStyle name="Currency 65" xfId="2418"/>
    <cellStyle name="Currency 66" xfId="2419"/>
    <cellStyle name="Currency 67" xfId="2420"/>
    <cellStyle name="Currency 68" xfId="2421"/>
    <cellStyle name="Currency 69" xfId="2422"/>
    <cellStyle name="Currency 7" xfId="374"/>
    <cellStyle name="Currency 7 2" xfId="2424"/>
    <cellStyle name="Currency 7 2 2" xfId="2425"/>
    <cellStyle name="Currency 7 2 3" xfId="2426"/>
    <cellStyle name="Currency 7 2 4" xfId="9290"/>
    <cellStyle name="Currency 7 2 4 2" xfId="15462"/>
    <cellStyle name="Currency 7 2 4 2 2" xfId="34422"/>
    <cellStyle name="Currency 7 2 4 2 3" xfId="52886"/>
    <cellStyle name="Currency 7 2 4 3" xfId="21614"/>
    <cellStyle name="Currency 7 2 4 3 2" xfId="40574"/>
    <cellStyle name="Currency 7 2 4 3 3" xfId="59038"/>
    <cellStyle name="Currency 7 2 4 4" xfId="28269"/>
    <cellStyle name="Currency 7 2 4 5" xfId="46733"/>
    <cellStyle name="Currency 7 3" xfId="2427"/>
    <cellStyle name="Currency 7 4" xfId="3795"/>
    <cellStyle name="Currency 7 5" xfId="2423"/>
    <cellStyle name="Currency 7 6" xfId="9273"/>
    <cellStyle name="Currency 7 6 2" xfId="15453"/>
    <cellStyle name="Currency 7 6 2 2" xfId="34413"/>
    <cellStyle name="Currency 7 6 2 3" xfId="52877"/>
    <cellStyle name="Currency 7 6 3" xfId="21605"/>
    <cellStyle name="Currency 7 6 3 2" xfId="40565"/>
    <cellStyle name="Currency 7 6 3 3" xfId="59029"/>
    <cellStyle name="Currency 7 6 4" xfId="28260"/>
    <cellStyle name="Currency 7 6 5" xfId="46724"/>
    <cellStyle name="Currency 70" xfId="2428"/>
    <cellStyle name="Currency 71" xfId="2429"/>
    <cellStyle name="Currency 72" xfId="2430"/>
    <cellStyle name="Currency 73" xfId="2431"/>
    <cellStyle name="Currency 74" xfId="2432"/>
    <cellStyle name="Currency 75" xfId="2433"/>
    <cellStyle name="Currency 76" xfId="2434"/>
    <cellStyle name="Currency 77" xfId="2435"/>
    <cellStyle name="Currency 78" xfId="2436"/>
    <cellStyle name="Currency 79" xfId="2437"/>
    <cellStyle name="Currency 8" xfId="408"/>
    <cellStyle name="Currency 8 2" xfId="2439"/>
    <cellStyle name="Currency 8 2 2" xfId="2440"/>
    <cellStyle name="Currency 8 2 3" xfId="2441"/>
    <cellStyle name="Currency 8 3" xfId="2442"/>
    <cellStyle name="Currency 8 4" xfId="3801"/>
    <cellStyle name="Currency 8 5" xfId="2438"/>
    <cellStyle name="Currency 8 6" xfId="9308"/>
    <cellStyle name="Currency 80" xfId="2443"/>
    <cellStyle name="Currency 81" xfId="2444"/>
    <cellStyle name="Currency 82" xfId="2445"/>
    <cellStyle name="Currency 83" xfId="2446"/>
    <cellStyle name="Currency 84" xfId="2447"/>
    <cellStyle name="Currency 85" xfId="2448"/>
    <cellStyle name="Currency 86" xfId="2449"/>
    <cellStyle name="Currency 87" xfId="2450"/>
    <cellStyle name="Currency 88" xfId="2451"/>
    <cellStyle name="Currency 89" xfId="2452"/>
    <cellStyle name="Currency 9" xfId="350"/>
    <cellStyle name="Currency 9 2" xfId="2454"/>
    <cellStyle name="Currency 9 2 2" xfId="2455"/>
    <cellStyle name="Currency 9 2 3" xfId="2456"/>
    <cellStyle name="Currency 9 3" xfId="2457"/>
    <cellStyle name="Currency 9 4" xfId="3797"/>
    <cellStyle name="Currency 9 5" xfId="2453"/>
    <cellStyle name="Currency 90" xfId="2458"/>
    <cellStyle name="Currency 91" xfId="2459"/>
    <cellStyle name="Currency 92" xfId="2460"/>
    <cellStyle name="Currency 93" xfId="2461"/>
    <cellStyle name="Currency 94" xfId="2462"/>
    <cellStyle name="Currency 95" xfId="2463"/>
    <cellStyle name="Currency 96" xfId="2464"/>
    <cellStyle name="Currency 97" xfId="2465"/>
    <cellStyle name="Currency 98" xfId="2466"/>
    <cellStyle name="Currency 99" xfId="2467"/>
    <cellStyle name="Currency(+Credit)" xfId="2468"/>
    <cellStyle name="Currency0" xfId="159"/>
    <cellStyle name="Currency0 2" xfId="9274"/>
    <cellStyle name="Currency4" xfId="160"/>
    <cellStyle name="Date" xfId="161"/>
    <cellStyle name="Date 2" xfId="9275"/>
    <cellStyle name="Date 3" xfId="2469"/>
    <cellStyle name="Emphasis 1" xfId="162"/>
    <cellStyle name="Emphasis 2" xfId="163"/>
    <cellStyle name="Emphasis 3" xfId="164"/>
    <cellStyle name="exceptions" xfId="2470"/>
    <cellStyle name="Explanatory Text" xfId="59061" builtinId="53" customBuiltin="1"/>
    <cellStyle name="Explanatory Text 2" xfId="2471"/>
    <cellStyle name="Explanatory Text 3" xfId="2472"/>
    <cellStyle name="Explanatory Text 4" xfId="2473"/>
    <cellStyle name="Explanatory Text 5" xfId="2474"/>
    <cellStyle name="Fixed" xfId="165"/>
    <cellStyle name="Fixed 2" xfId="9276"/>
    <cellStyle name="Followed Hyperlink 2" xfId="26"/>
    <cellStyle name="Footnote" xfId="166"/>
    <cellStyle name="FRxAmtStyle" xfId="2475"/>
    <cellStyle name="FRxAmtStyle 2" xfId="2476"/>
    <cellStyle name="FRxAmtStyle 2 10" xfId="2477"/>
    <cellStyle name="FRxAmtStyle 2 2" xfId="2478"/>
    <cellStyle name="FRxAmtStyle 2 3" xfId="2479"/>
    <cellStyle name="FRxAmtStyle 3" xfId="2480"/>
    <cellStyle name="FRxAmtStyle 4" xfId="2481"/>
    <cellStyle name="FRxAmtStyle 5" xfId="2482"/>
    <cellStyle name="FRxCurrStyle" xfId="2483"/>
    <cellStyle name="FRxCurrStyle 2" xfId="2484"/>
    <cellStyle name="FRxPcntStyle" xfId="2485"/>
    <cellStyle name="Good" xfId="59052" builtinId="26" customBuiltin="1"/>
    <cellStyle name="Good 2" xfId="2486"/>
    <cellStyle name="Good 3" xfId="2487"/>
    <cellStyle name="Good 4" xfId="2488"/>
    <cellStyle name="Good 5" xfId="2489"/>
    <cellStyle name="Heading 1" xfId="59048" builtinId="16" customBuiltin="1"/>
    <cellStyle name="Heading 1 2" xfId="2490"/>
    <cellStyle name="Heading 1 3" xfId="2491"/>
    <cellStyle name="Heading 1 4" xfId="2492"/>
    <cellStyle name="Heading 1 5" xfId="2493"/>
    <cellStyle name="Heading 1 6" xfId="2494"/>
    <cellStyle name="Heading 2" xfId="59049" builtinId="17" customBuiltin="1"/>
    <cellStyle name="Heading 2 2" xfId="2495"/>
    <cellStyle name="Heading 2 3" xfId="2496"/>
    <cellStyle name="Heading 2 4" xfId="2497"/>
    <cellStyle name="Heading 2 5" xfId="2498"/>
    <cellStyle name="Heading 2 6" xfId="2499"/>
    <cellStyle name="Heading 3" xfId="59050" builtinId="18" customBuiltin="1"/>
    <cellStyle name="Heading 3 10" xfId="9313"/>
    <cellStyle name="Heading 3 11" xfId="225"/>
    <cellStyle name="Heading 3 2" xfId="362"/>
    <cellStyle name="Heading 3 3" xfId="311"/>
    <cellStyle name="Heading 3 3 2" xfId="3787"/>
    <cellStyle name="Heading 3 3 3" xfId="2500"/>
    <cellStyle name="Heading 3 4" xfId="2501"/>
    <cellStyle name="Heading 3 5" xfId="2502"/>
    <cellStyle name="Heading 3 6" xfId="2503"/>
    <cellStyle name="Heading 3 7" xfId="3702"/>
    <cellStyle name="Heading 3 8" xfId="3818"/>
    <cellStyle name="Heading 3 9" xfId="6186"/>
    <cellStyle name="Heading 4" xfId="59051" builtinId="19" customBuiltin="1"/>
    <cellStyle name="Heading 4 2" xfId="2504"/>
    <cellStyle name="Heading 4 3" xfId="2505"/>
    <cellStyle name="Heading 4 4" xfId="2506"/>
    <cellStyle name="Heading 4 5" xfId="2507"/>
    <cellStyle name="Heading 4 6" xfId="2508"/>
    <cellStyle name="Heading No Underline" xfId="2509"/>
    <cellStyle name="Heading No Underline 2" xfId="2510"/>
    <cellStyle name="Heading No Underline 3" xfId="2511"/>
    <cellStyle name="Heading With Underline" xfId="2512"/>
    <cellStyle name="Heading With Underline 2" xfId="2513"/>
    <cellStyle name="Heading With Underline 2 2" xfId="21874"/>
    <cellStyle name="Heading With Underline 2 3" xfId="40799"/>
    <cellStyle name="Heading With Underline 3" xfId="2514"/>
    <cellStyle name="Heading With Underline 3 2" xfId="21692"/>
    <cellStyle name="Heading With Underline 3 3" xfId="40800"/>
    <cellStyle name="Heading With Underline 4" xfId="22009"/>
    <cellStyle name="Heading With Underline 5" xfId="40798"/>
    <cellStyle name="Heading1" xfId="167"/>
    <cellStyle name="Heading2" xfId="168"/>
    <cellStyle name="HNU" xfId="2515"/>
    <cellStyle name="Hyperlink" xfId="4" builtinId="8"/>
    <cellStyle name="Hyperlink 2" xfId="27"/>
    <cellStyle name="Hyperlink 2 2" xfId="382"/>
    <cellStyle name="Hyperlink 2 3" xfId="3749"/>
    <cellStyle name="Hyperlink 2 4" xfId="2516"/>
    <cellStyle name="Hyperlink 2 5" xfId="443"/>
    <cellStyle name="Hyperlink 3" xfId="394"/>
    <cellStyle name="Hyperlink 4" xfId="395"/>
    <cellStyle name="Input" xfId="59055" builtinId="20" customBuiltin="1"/>
    <cellStyle name="Input 2" xfId="2517"/>
    <cellStyle name="Input 3" xfId="2518"/>
    <cellStyle name="Input 4" xfId="2519"/>
    <cellStyle name="Input 5" xfId="2520"/>
    <cellStyle name="Input 5 10" xfId="21914"/>
    <cellStyle name="Input 5 11" xfId="21843"/>
    <cellStyle name="Input 5 12" xfId="21637"/>
    <cellStyle name="Input 5 2" xfId="4583"/>
    <cellStyle name="Input 5 2 2" xfId="6178"/>
    <cellStyle name="Input 5 2 2 2" xfId="21782"/>
    <cellStyle name="Input 5 2 2 3" xfId="21859"/>
    <cellStyle name="Input 5 2 2 4" xfId="22020"/>
    <cellStyle name="Input 5 2 2 5" xfId="21937"/>
    <cellStyle name="Input 5 2 2 6" xfId="21842"/>
    <cellStyle name="Input 5 2 2 7" xfId="22011"/>
    <cellStyle name="Input 5 2 3" xfId="21715"/>
    <cellStyle name="Input 5 2 4" xfId="21911"/>
    <cellStyle name="Input 5 2 5" xfId="21812"/>
    <cellStyle name="Input 5 2 6" xfId="22027"/>
    <cellStyle name="Input 5 2 7" xfId="21904"/>
    <cellStyle name="Input 5 2 8" xfId="21906"/>
    <cellStyle name="Input 5 3" xfId="4582"/>
    <cellStyle name="Input 5 3 2" xfId="5263"/>
    <cellStyle name="Input 5 3 2 2" xfId="21752"/>
    <cellStyle name="Input 5 3 2 3" xfId="21702"/>
    <cellStyle name="Input 5 3 2 4" xfId="21669"/>
    <cellStyle name="Input 5 3 2 5" xfId="21889"/>
    <cellStyle name="Input 5 3 2 6" xfId="22002"/>
    <cellStyle name="Input 5 3 2 7" xfId="21960"/>
    <cellStyle name="Input 5 3 3" xfId="21714"/>
    <cellStyle name="Input 5 3 4" xfId="21626"/>
    <cellStyle name="Input 5 3 5" xfId="21864"/>
    <cellStyle name="Input 5 3 6" xfId="22005"/>
    <cellStyle name="Input 5 3 7" xfId="21858"/>
    <cellStyle name="Input 5 3 8" xfId="21768"/>
    <cellStyle name="Input 5 4" xfId="4620"/>
    <cellStyle name="Input 5 4 2" xfId="5373"/>
    <cellStyle name="Input 5 4 2 2" xfId="21764"/>
    <cellStyle name="Input 5 4 2 3" xfId="22024"/>
    <cellStyle name="Input 5 4 2 4" xfId="21808"/>
    <cellStyle name="Input 5 4 2 5" xfId="21772"/>
    <cellStyle name="Input 5 4 2 6" xfId="21835"/>
    <cellStyle name="Input 5 4 2 7" xfId="21992"/>
    <cellStyle name="Input 5 4 3" xfId="21730"/>
    <cellStyle name="Input 5 4 4" xfId="21861"/>
    <cellStyle name="Input 5 4 5" xfId="21941"/>
    <cellStyle name="Input 5 4 6" xfId="21922"/>
    <cellStyle name="Input 5 4 7" xfId="21865"/>
    <cellStyle name="Input 5 4 8" xfId="21736"/>
    <cellStyle name="Input 5 5" xfId="4581"/>
    <cellStyle name="Input 5 5 2" xfId="6179"/>
    <cellStyle name="Input 5 5 2 2" xfId="21783"/>
    <cellStyle name="Input 5 5 2 3" xfId="21866"/>
    <cellStyle name="Input 5 5 2 4" xfId="21998"/>
    <cellStyle name="Input 5 5 2 5" xfId="21962"/>
    <cellStyle name="Input 5 5 2 6" xfId="21982"/>
    <cellStyle name="Input 5 5 2 7" xfId="21665"/>
    <cellStyle name="Input 5 5 3" xfId="21713"/>
    <cellStyle name="Input 5 5 4" xfId="21977"/>
    <cellStyle name="Input 5 5 5" xfId="21636"/>
    <cellStyle name="Input 5 5 6" xfId="21790"/>
    <cellStyle name="Input 5 5 7" xfId="21704"/>
    <cellStyle name="Input 5 5 8" xfId="21878"/>
    <cellStyle name="Input 5 6" xfId="6182"/>
    <cellStyle name="Input 5 6 2" xfId="21786"/>
    <cellStyle name="Input 5 6 3" xfId="21789"/>
    <cellStyle name="Input 5 6 4" xfId="21634"/>
    <cellStyle name="Input 5 6 5" xfId="22006"/>
    <cellStyle name="Input 5 6 6" xfId="21849"/>
    <cellStyle name="Input 5 6 7" xfId="21651"/>
    <cellStyle name="Input 5 7" xfId="21659"/>
    <cellStyle name="Input 5 8" xfId="21925"/>
    <cellStyle name="Input 5 9" xfId="21947"/>
    <cellStyle name="input highlight" xfId="2521"/>
    <cellStyle name="input highlight 2" xfId="2522"/>
    <cellStyle name="LineItemPrompt" xfId="404"/>
    <cellStyle name="LineItemValue" xfId="436"/>
    <cellStyle name="Linked Cell" xfId="59058" builtinId="24" customBuiltin="1"/>
    <cellStyle name="Linked Cell 2" xfId="2523"/>
    <cellStyle name="Linked Cell 3" xfId="2524"/>
    <cellStyle name="Linked Cell 4" xfId="2525"/>
    <cellStyle name="Linked Cell 5" xfId="2526"/>
    <cellStyle name="Manual-Input" xfId="28"/>
    <cellStyle name="Manual-Input 2" xfId="74"/>
    <cellStyle name="MonthHeader" xfId="363"/>
    <cellStyle name="Neutral" xfId="59054" builtinId="28" customBuiltin="1"/>
    <cellStyle name="Neutral 2" xfId="2527"/>
    <cellStyle name="Neutral 3" xfId="2528"/>
    <cellStyle name="Neutral 4" xfId="2529"/>
    <cellStyle name="Neutral 5" xfId="2530"/>
    <cellStyle name="Normal" xfId="0" builtinId="0"/>
    <cellStyle name="Normal [0]" xfId="169"/>
    <cellStyle name="Normal [2]" xfId="170"/>
    <cellStyle name="Normal 10" xfId="75"/>
    <cellStyle name="Normal 10 10" xfId="9287"/>
    <cellStyle name="Normal 10 11" xfId="366"/>
    <cellStyle name="Normal 10 2" xfId="76"/>
    <cellStyle name="Normal 10 2 2" xfId="77"/>
    <cellStyle name="Normal 10 2 2 2" xfId="295"/>
    <cellStyle name="Normal 10 2 2 2 2" xfId="2533"/>
    <cellStyle name="Normal 10 2 2 3" xfId="2532"/>
    <cellStyle name="Normal 10 2 2 4" xfId="22080"/>
    <cellStyle name="Normal 10 2 2 4 3" xfId="59104"/>
    <cellStyle name="Normal 10 2 3" xfId="294"/>
    <cellStyle name="Normal 10 2 3 2" xfId="2534"/>
    <cellStyle name="Normal 10 2 4" xfId="2531"/>
    <cellStyle name="Normal 10 2 5" xfId="22079"/>
    <cellStyle name="Normal 10 3" xfId="78"/>
    <cellStyle name="Normal 10 3 10" xfId="15682"/>
    <cellStyle name="Normal 10 3 10 2" xfId="34642"/>
    <cellStyle name="Normal 10 3 10 3" xfId="53106"/>
    <cellStyle name="Normal 10 3 11" xfId="22081"/>
    <cellStyle name="Normal 10 3 12" xfId="22337"/>
    <cellStyle name="Normal 10 3 13" xfId="40801"/>
    <cellStyle name="Normal 10 3 2" xfId="296"/>
    <cellStyle name="Normal 10 3 2 10" xfId="22338"/>
    <cellStyle name="Normal 10 3 2 11" xfId="40802"/>
    <cellStyle name="Normal 10 3 2 2" xfId="2535"/>
    <cellStyle name="Normal 10 3 2 2 2" xfId="2536"/>
    <cellStyle name="Normal 10 3 2 2 2 2" xfId="4012"/>
    <cellStyle name="Normal 10 3 2 2 2 2 2" xfId="5625"/>
    <cellStyle name="Normal 10 3 2 2 2 2 2 2" xfId="8710"/>
    <cellStyle name="Normal 10 3 2 2 2 2 2 2 2" xfId="14902"/>
    <cellStyle name="Normal 10 3 2 2 2 2 2 2 2 2" xfId="33862"/>
    <cellStyle name="Normal 10 3 2 2 2 2 2 2 2 3" xfId="52326"/>
    <cellStyle name="Normal 10 3 2 2 2 2 2 2 3" xfId="21054"/>
    <cellStyle name="Normal 10 3 2 2 2 2 2 2 3 2" xfId="40014"/>
    <cellStyle name="Normal 10 3 2 2 2 2 2 2 3 3" xfId="58478"/>
    <cellStyle name="Normal 10 3 2 2 2 2 2 2 4" xfId="27709"/>
    <cellStyle name="Normal 10 3 2 2 2 2 2 2 5" xfId="46173"/>
    <cellStyle name="Normal 10 3 2 2 2 2 2 3" xfId="11836"/>
    <cellStyle name="Normal 10 3 2 2 2 2 2 3 2" xfId="30796"/>
    <cellStyle name="Normal 10 3 2 2 2 2 2 3 3" xfId="49260"/>
    <cellStyle name="Normal 10 3 2 2 2 2 2 4" xfId="17988"/>
    <cellStyle name="Normal 10 3 2 2 2 2 2 4 2" xfId="36948"/>
    <cellStyle name="Normal 10 3 2 2 2 2 2 4 3" xfId="55412"/>
    <cellStyle name="Normal 10 3 2 2 2 2 2 5" xfId="24643"/>
    <cellStyle name="Normal 10 3 2 2 2 2 2 6" xfId="43107"/>
    <cellStyle name="Normal 10 3 2 2 2 2 3" xfId="7175"/>
    <cellStyle name="Normal 10 3 2 2 2 2 3 2" xfId="13368"/>
    <cellStyle name="Normal 10 3 2 2 2 2 3 2 2" xfId="32328"/>
    <cellStyle name="Normal 10 3 2 2 2 2 3 2 3" xfId="50792"/>
    <cellStyle name="Normal 10 3 2 2 2 2 3 3" xfId="19520"/>
    <cellStyle name="Normal 10 3 2 2 2 2 3 3 2" xfId="38480"/>
    <cellStyle name="Normal 10 3 2 2 2 2 3 3 3" xfId="56944"/>
    <cellStyle name="Normal 10 3 2 2 2 2 3 4" xfId="26175"/>
    <cellStyle name="Normal 10 3 2 2 2 2 3 5" xfId="44639"/>
    <cellStyle name="Normal 10 3 2 2 2 2 4" xfId="10302"/>
    <cellStyle name="Normal 10 3 2 2 2 2 4 2" xfId="29262"/>
    <cellStyle name="Normal 10 3 2 2 2 2 4 3" xfId="47726"/>
    <cellStyle name="Normal 10 3 2 2 2 2 5" xfId="16454"/>
    <cellStyle name="Normal 10 3 2 2 2 2 5 2" xfId="35414"/>
    <cellStyle name="Normal 10 3 2 2 2 2 5 3" xfId="53878"/>
    <cellStyle name="Normal 10 3 2 2 2 2 6" xfId="23109"/>
    <cellStyle name="Normal 10 3 2 2 2 2 7" xfId="41573"/>
    <cellStyle name="Normal 10 3 2 2 2 3" xfId="4843"/>
    <cellStyle name="Normal 10 3 2 2 2 3 2" xfId="7941"/>
    <cellStyle name="Normal 10 3 2 2 2 3 2 2" xfId="14133"/>
    <cellStyle name="Normal 10 3 2 2 2 3 2 2 2" xfId="33093"/>
    <cellStyle name="Normal 10 3 2 2 2 3 2 2 3" xfId="51557"/>
    <cellStyle name="Normal 10 3 2 2 2 3 2 3" xfId="20285"/>
    <cellStyle name="Normal 10 3 2 2 2 3 2 3 2" xfId="39245"/>
    <cellStyle name="Normal 10 3 2 2 2 3 2 3 3" xfId="57709"/>
    <cellStyle name="Normal 10 3 2 2 2 3 2 4" xfId="26940"/>
    <cellStyle name="Normal 10 3 2 2 2 3 2 5" xfId="45404"/>
    <cellStyle name="Normal 10 3 2 2 2 3 3" xfId="11067"/>
    <cellStyle name="Normal 10 3 2 2 2 3 3 2" xfId="30027"/>
    <cellStyle name="Normal 10 3 2 2 2 3 3 3" xfId="48491"/>
    <cellStyle name="Normal 10 3 2 2 2 3 4" xfId="17219"/>
    <cellStyle name="Normal 10 3 2 2 2 3 4 2" xfId="36179"/>
    <cellStyle name="Normal 10 3 2 2 2 3 4 3" xfId="54643"/>
    <cellStyle name="Normal 10 3 2 2 2 3 5" xfId="23874"/>
    <cellStyle name="Normal 10 3 2 2 2 3 6" xfId="42338"/>
    <cellStyle name="Normal 10 3 2 2 2 4" xfId="6406"/>
    <cellStyle name="Normal 10 3 2 2 2 4 2" xfId="12599"/>
    <cellStyle name="Normal 10 3 2 2 2 4 2 2" xfId="31559"/>
    <cellStyle name="Normal 10 3 2 2 2 4 2 3" xfId="50023"/>
    <cellStyle name="Normal 10 3 2 2 2 4 3" xfId="18751"/>
    <cellStyle name="Normal 10 3 2 2 2 4 3 2" xfId="37711"/>
    <cellStyle name="Normal 10 3 2 2 2 4 3 3" xfId="56175"/>
    <cellStyle name="Normal 10 3 2 2 2 4 4" xfId="25406"/>
    <cellStyle name="Normal 10 3 2 2 2 4 5" xfId="43870"/>
    <cellStyle name="Normal 10 3 2 2 2 5" xfId="9533"/>
    <cellStyle name="Normal 10 3 2 2 2 5 2" xfId="28493"/>
    <cellStyle name="Normal 10 3 2 2 2 5 3" xfId="46957"/>
    <cellStyle name="Normal 10 3 2 2 2 6" xfId="15685"/>
    <cellStyle name="Normal 10 3 2 2 2 6 2" xfId="34645"/>
    <cellStyle name="Normal 10 3 2 2 2 6 3" xfId="53109"/>
    <cellStyle name="Normal 10 3 2 2 2 7" xfId="22340"/>
    <cellStyle name="Normal 10 3 2 2 2 8" xfId="40804"/>
    <cellStyle name="Normal 10 3 2 2 3" xfId="4011"/>
    <cellStyle name="Normal 10 3 2 2 3 2" xfId="5624"/>
    <cellStyle name="Normal 10 3 2 2 3 2 2" xfId="8709"/>
    <cellStyle name="Normal 10 3 2 2 3 2 2 2" xfId="14901"/>
    <cellStyle name="Normal 10 3 2 2 3 2 2 2 2" xfId="33861"/>
    <cellStyle name="Normal 10 3 2 2 3 2 2 2 3" xfId="52325"/>
    <cellStyle name="Normal 10 3 2 2 3 2 2 3" xfId="21053"/>
    <cellStyle name="Normal 10 3 2 2 3 2 2 3 2" xfId="40013"/>
    <cellStyle name="Normal 10 3 2 2 3 2 2 3 3" xfId="58477"/>
    <cellStyle name="Normal 10 3 2 2 3 2 2 4" xfId="27708"/>
    <cellStyle name="Normal 10 3 2 2 3 2 2 5" xfId="46172"/>
    <cellStyle name="Normal 10 3 2 2 3 2 3" xfId="11835"/>
    <cellStyle name="Normal 10 3 2 2 3 2 3 2" xfId="30795"/>
    <cellStyle name="Normal 10 3 2 2 3 2 3 3" xfId="49259"/>
    <cellStyle name="Normal 10 3 2 2 3 2 4" xfId="17987"/>
    <cellStyle name="Normal 10 3 2 2 3 2 4 2" xfId="36947"/>
    <cellStyle name="Normal 10 3 2 2 3 2 4 3" xfId="55411"/>
    <cellStyle name="Normal 10 3 2 2 3 2 5" xfId="24642"/>
    <cellStyle name="Normal 10 3 2 2 3 2 6" xfId="43106"/>
    <cellStyle name="Normal 10 3 2 2 3 3" xfId="7174"/>
    <cellStyle name="Normal 10 3 2 2 3 3 2" xfId="13367"/>
    <cellStyle name="Normal 10 3 2 2 3 3 2 2" xfId="32327"/>
    <cellStyle name="Normal 10 3 2 2 3 3 2 3" xfId="50791"/>
    <cellStyle name="Normal 10 3 2 2 3 3 3" xfId="19519"/>
    <cellStyle name="Normal 10 3 2 2 3 3 3 2" xfId="38479"/>
    <cellStyle name="Normal 10 3 2 2 3 3 3 3" xfId="56943"/>
    <cellStyle name="Normal 10 3 2 2 3 3 4" xfId="26174"/>
    <cellStyle name="Normal 10 3 2 2 3 3 5" xfId="44638"/>
    <cellStyle name="Normal 10 3 2 2 3 4" xfId="10301"/>
    <cellStyle name="Normal 10 3 2 2 3 4 2" xfId="29261"/>
    <cellStyle name="Normal 10 3 2 2 3 4 3" xfId="47725"/>
    <cellStyle name="Normal 10 3 2 2 3 5" xfId="16453"/>
    <cellStyle name="Normal 10 3 2 2 3 5 2" xfId="35413"/>
    <cellStyle name="Normal 10 3 2 2 3 5 3" xfId="53877"/>
    <cellStyle name="Normal 10 3 2 2 3 6" xfId="23108"/>
    <cellStyle name="Normal 10 3 2 2 3 7" xfId="41572"/>
    <cellStyle name="Normal 10 3 2 2 4" xfId="4842"/>
    <cellStyle name="Normal 10 3 2 2 4 2" xfId="7940"/>
    <cellStyle name="Normal 10 3 2 2 4 2 2" xfId="14132"/>
    <cellStyle name="Normal 10 3 2 2 4 2 2 2" xfId="33092"/>
    <cellStyle name="Normal 10 3 2 2 4 2 2 3" xfId="51556"/>
    <cellStyle name="Normal 10 3 2 2 4 2 3" xfId="20284"/>
    <cellStyle name="Normal 10 3 2 2 4 2 3 2" xfId="39244"/>
    <cellStyle name="Normal 10 3 2 2 4 2 3 3" xfId="57708"/>
    <cellStyle name="Normal 10 3 2 2 4 2 4" xfId="26939"/>
    <cellStyle name="Normal 10 3 2 2 4 2 5" xfId="45403"/>
    <cellStyle name="Normal 10 3 2 2 4 3" xfId="11066"/>
    <cellStyle name="Normal 10 3 2 2 4 3 2" xfId="30026"/>
    <cellStyle name="Normal 10 3 2 2 4 3 3" xfId="48490"/>
    <cellStyle name="Normal 10 3 2 2 4 4" xfId="17218"/>
    <cellStyle name="Normal 10 3 2 2 4 4 2" xfId="36178"/>
    <cellStyle name="Normal 10 3 2 2 4 4 3" xfId="54642"/>
    <cellStyle name="Normal 10 3 2 2 4 5" xfId="23873"/>
    <cellStyle name="Normal 10 3 2 2 4 6" xfId="42337"/>
    <cellStyle name="Normal 10 3 2 2 5" xfId="6405"/>
    <cellStyle name="Normal 10 3 2 2 5 2" xfId="12598"/>
    <cellStyle name="Normal 10 3 2 2 5 2 2" xfId="31558"/>
    <cellStyle name="Normal 10 3 2 2 5 2 3" xfId="50022"/>
    <cellStyle name="Normal 10 3 2 2 5 3" xfId="18750"/>
    <cellStyle name="Normal 10 3 2 2 5 3 2" xfId="37710"/>
    <cellStyle name="Normal 10 3 2 2 5 3 3" xfId="56174"/>
    <cellStyle name="Normal 10 3 2 2 5 4" xfId="25405"/>
    <cellStyle name="Normal 10 3 2 2 5 5" xfId="43869"/>
    <cellStyle name="Normal 10 3 2 2 6" xfId="9532"/>
    <cellStyle name="Normal 10 3 2 2 6 2" xfId="28492"/>
    <cellStyle name="Normal 10 3 2 2 6 3" xfId="46956"/>
    <cellStyle name="Normal 10 3 2 2 7" xfId="15684"/>
    <cellStyle name="Normal 10 3 2 2 7 2" xfId="34644"/>
    <cellStyle name="Normal 10 3 2 2 7 3" xfId="53108"/>
    <cellStyle name="Normal 10 3 2 2 8" xfId="22339"/>
    <cellStyle name="Normal 10 3 2 2 9" xfId="40803"/>
    <cellStyle name="Normal 10 3 2 3" xfId="2537"/>
    <cellStyle name="Normal 10 3 2 3 2" xfId="2538"/>
    <cellStyle name="Normal 10 3 2 3 2 2" xfId="4014"/>
    <cellStyle name="Normal 10 3 2 3 2 2 2" xfId="5627"/>
    <cellStyle name="Normal 10 3 2 3 2 2 2 2" xfId="8712"/>
    <cellStyle name="Normal 10 3 2 3 2 2 2 2 2" xfId="14904"/>
    <cellStyle name="Normal 10 3 2 3 2 2 2 2 2 2" xfId="33864"/>
    <cellStyle name="Normal 10 3 2 3 2 2 2 2 2 3" xfId="52328"/>
    <cellStyle name="Normal 10 3 2 3 2 2 2 2 3" xfId="21056"/>
    <cellStyle name="Normal 10 3 2 3 2 2 2 2 3 2" xfId="40016"/>
    <cellStyle name="Normal 10 3 2 3 2 2 2 2 3 3" xfId="58480"/>
    <cellStyle name="Normal 10 3 2 3 2 2 2 2 4" xfId="27711"/>
    <cellStyle name="Normal 10 3 2 3 2 2 2 2 5" xfId="46175"/>
    <cellStyle name="Normal 10 3 2 3 2 2 2 3" xfId="11838"/>
    <cellStyle name="Normal 10 3 2 3 2 2 2 3 2" xfId="30798"/>
    <cellStyle name="Normal 10 3 2 3 2 2 2 3 3" xfId="49262"/>
    <cellStyle name="Normal 10 3 2 3 2 2 2 4" xfId="17990"/>
    <cellStyle name="Normal 10 3 2 3 2 2 2 4 2" xfId="36950"/>
    <cellStyle name="Normal 10 3 2 3 2 2 2 4 3" xfId="55414"/>
    <cellStyle name="Normal 10 3 2 3 2 2 2 5" xfId="24645"/>
    <cellStyle name="Normal 10 3 2 3 2 2 2 6" xfId="43109"/>
    <cellStyle name="Normal 10 3 2 3 2 2 3" xfId="7177"/>
    <cellStyle name="Normal 10 3 2 3 2 2 3 2" xfId="13370"/>
    <cellStyle name="Normal 10 3 2 3 2 2 3 2 2" xfId="32330"/>
    <cellStyle name="Normal 10 3 2 3 2 2 3 2 3" xfId="50794"/>
    <cellStyle name="Normal 10 3 2 3 2 2 3 3" xfId="19522"/>
    <cellStyle name="Normal 10 3 2 3 2 2 3 3 2" xfId="38482"/>
    <cellStyle name="Normal 10 3 2 3 2 2 3 3 3" xfId="56946"/>
    <cellStyle name="Normal 10 3 2 3 2 2 3 4" xfId="26177"/>
    <cellStyle name="Normal 10 3 2 3 2 2 3 5" xfId="44641"/>
    <cellStyle name="Normal 10 3 2 3 2 2 4" xfId="10304"/>
    <cellStyle name="Normal 10 3 2 3 2 2 4 2" xfId="29264"/>
    <cellStyle name="Normal 10 3 2 3 2 2 4 3" xfId="47728"/>
    <cellStyle name="Normal 10 3 2 3 2 2 5" xfId="16456"/>
    <cellStyle name="Normal 10 3 2 3 2 2 5 2" xfId="35416"/>
    <cellStyle name="Normal 10 3 2 3 2 2 5 3" xfId="53880"/>
    <cellStyle name="Normal 10 3 2 3 2 2 6" xfId="23111"/>
    <cellStyle name="Normal 10 3 2 3 2 2 7" xfId="41575"/>
    <cellStyle name="Normal 10 3 2 3 2 3" xfId="4845"/>
    <cellStyle name="Normal 10 3 2 3 2 3 2" xfId="7943"/>
    <cellStyle name="Normal 10 3 2 3 2 3 2 2" xfId="14135"/>
    <cellStyle name="Normal 10 3 2 3 2 3 2 2 2" xfId="33095"/>
    <cellStyle name="Normal 10 3 2 3 2 3 2 2 3" xfId="51559"/>
    <cellStyle name="Normal 10 3 2 3 2 3 2 3" xfId="20287"/>
    <cellStyle name="Normal 10 3 2 3 2 3 2 3 2" xfId="39247"/>
    <cellStyle name="Normal 10 3 2 3 2 3 2 3 3" xfId="57711"/>
    <cellStyle name="Normal 10 3 2 3 2 3 2 4" xfId="26942"/>
    <cellStyle name="Normal 10 3 2 3 2 3 2 5" xfId="45406"/>
    <cellStyle name="Normal 10 3 2 3 2 3 3" xfId="11069"/>
    <cellStyle name="Normal 10 3 2 3 2 3 3 2" xfId="30029"/>
    <cellStyle name="Normal 10 3 2 3 2 3 3 3" xfId="48493"/>
    <cellStyle name="Normal 10 3 2 3 2 3 4" xfId="17221"/>
    <cellStyle name="Normal 10 3 2 3 2 3 4 2" xfId="36181"/>
    <cellStyle name="Normal 10 3 2 3 2 3 4 3" xfId="54645"/>
    <cellStyle name="Normal 10 3 2 3 2 3 5" xfId="23876"/>
    <cellStyle name="Normal 10 3 2 3 2 3 6" xfId="42340"/>
    <cellStyle name="Normal 10 3 2 3 2 4" xfId="6408"/>
    <cellStyle name="Normal 10 3 2 3 2 4 2" xfId="12601"/>
    <cellStyle name="Normal 10 3 2 3 2 4 2 2" xfId="31561"/>
    <cellStyle name="Normal 10 3 2 3 2 4 2 3" xfId="50025"/>
    <cellStyle name="Normal 10 3 2 3 2 4 3" xfId="18753"/>
    <cellStyle name="Normal 10 3 2 3 2 4 3 2" xfId="37713"/>
    <cellStyle name="Normal 10 3 2 3 2 4 3 3" xfId="56177"/>
    <cellStyle name="Normal 10 3 2 3 2 4 4" xfId="25408"/>
    <cellStyle name="Normal 10 3 2 3 2 4 5" xfId="43872"/>
    <cellStyle name="Normal 10 3 2 3 2 5" xfId="9535"/>
    <cellStyle name="Normal 10 3 2 3 2 5 2" xfId="28495"/>
    <cellStyle name="Normal 10 3 2 3 2 5 3" xfId="46959"/>
    <cellStyle name="Normal 10 3 2 3 2 6" xfId="15687"/>
    <cellStyle name="Normal 10 3 2 3 2 6 2" xfId="34647"/>
    <cellStyle name="Normal 10 3 2 3 2 6 3" xfId="53111"/>
    <cellStyle name="Normal 10 3 2 3 2 7" xfId="22342"/>
    <cellStyle name="Normal 10 3 2 3 2 8" xfId="40806"/>
    <cellStyle name="Normal 10 3 2 3 3" xfId="4013"/>
    <cellStyle name="Normal 10 3 2 3 3 2" xfId="5626"/>
    <cellStyle name="Normal 10 3 2 3 3 2 2" xfId="8711"/>
    <cellStyle name="Normal 10 3 2 3 3 2 2 2" xfId="14903"/>
    <cellStyle name="Normal 10 3 2 3 3 2 2 2 2" xfId="33863"/>
    <cellStyle name="Normal 10 3 2 3 3 2 2 2 3" xfId="52327"/>
    <cellStyle name="Normal 10 3 2 3 3 2 2 3" xfId="21055"/>
    <cellStyle name="Normal 10 3 2 3 3 2 2 3 2" xfId="40015"/>
    <cellStyle name="Normal 10 3 2 3 3 2 2 3 3" xfId="58479"/>
    <cellStyle name="Normal 10 3 2 3 3 2 2 4" xfId="27710"/>
    <cellStyle name="Normal 10 3 2 3 3 2 2 5" xfId="46174"/>
    <cellStyle name="Normal 10 3 2 3 3 2 3" xfId="11837"/>
    <cellStyle name="Normal 10 3 2 3 3 2 3 2" xfId="30797"/>
    <cellStyle name="Normal 10 3 2 3 3 2 3 3" xfId="49261"/>
    <cellStyle name="Normal 10 3 2 3 3 2 4" xfId="17989"/>
    <cellStyle name="Normal 10 3 2 3 3 2 4 2" xfId="36949"/>
    <cellStyle name="Normal 10 3 2 3 3 2 4 3" xfId="55413"/>
    <cellStyle name="Normal 10 3 2 3 3 2 5" xfId="24644"/>
    <cellStyle name="Normal 10 3 2 3 3 2 6" xfId="43108"/>
    <cellStyle name="Normal 10 3 2 3 3 3" xfId="7176"/>
    <cellStyle name="Normal 10 3 2 3 3 3 2" xfId="13369"/>
    <cellStyle name="Normal 10 3 2 3 3 3 2 2" xfId="32329"/>
    <cellStyle name="Normal 10 3 2 3 3 3 2 3" xfId="50793"/>
    <cellStyle name="Normal 10 3 2 3 3 3 3" xfId="19521"/>
    <cellStyle name="Normal 10 3 2 3 3 3 3 2" xfId="38481"/>
    <cellStyle name="Normal 10 3 2 3 3 3 3 3" xfId="56945"/>
    <cellStyle name="Normal 10 3 2 3 3 3 4" xfId="26176"/>
    <cellStyle name="Normal 10 3 2 3 3 3 5" xfId="44640"/>
    <cellStyle name="Normal 10 3 2 3 3 4" xfId="10303"/>
    <cellStyle name="Normal 10 3 2 3 3 4 2" xfId="29263"/>
    <cellStyle name="Normal 10 3 2 3 3 4 3" xfId="47727"/>
    <cellStyle name="Normal 10 3 2 3 3 5" xfId="16455"/>
    <cellStyle name="Normal 10 3 2 3 3 5 2" xfId="35415"/>
    <cellStyle name="Normal 10 3 2 3 3 5 3" xfId="53879"/>
    <cellStyle name="Normal 10 3 2 3 3 6" xfId="23110"/>
    <cellStyle name="Normal 10 3 2 3 3 7" xfId="41574"/>
    <cellStyle name="Normal 10 3 2 3 4" xfId="4844"/>
    <cellStyle name="Normal 10 3 2 3 4 2" xfId="7942"/>
    <cellStyle name="Normal 10 3 2 3 4 2 2" xfId="14134"/>
    <cellStyle name="Normal 10 3 2 3 4 2 2 2" xfId="33094"/>
    <cellStyle name="Normal 10 3 2 3 4 2 2 3" xfId="51558"/>
    <cellStyle name="Normal 10 3 2 3 4 2 3" xfId="20286"/>
    <cellStyle name="Normal 10 3 2 3 4 2 3 2" xfId="39246"/>
    <cellStyle name="Normal 10 3 2 3 4 2 3 3" xfId="57710"/>
    <cellStyle name="Normal 10 3 2 3 4 2 4" xfId="26941"/>
    <cellStyle name="Normal 10 3 2 3 4 2 5" xfId="45405"/>
    <cellStyle name="Normal 10 3 2 3 4 3" xfId="11068"/>
    <cellStyle name="Normal 10 3 2 3 4 3 2" xfId="30028"/>
    <cellStyle name="Normal 10 3 2 3 4 3 3" xfId="48492"/>
    <cellStyle name="Normal 10 3 2 3 4 4" xfId="17220"/>
    <cellStyle name="Normal 10 3 2 3 4 4 2" xfId="36180"/>
    <cellStyle name="Normal 10 3 2 3 4 4 3" xfId="54644"/>
    <cellStyle name="Normal 10 3 2 3 4 5" xfId="23875"/>
    <cellStyle name="Normal 10 3 2 3 4 6" xfId="42339"/>
    <cellStyle name="Normal 10 3 2 3 5" xfId="6407"/>
    <cellStyle name="Normal 10 3 2 3 5 2" xfId="12600"/>
    <cellStyle name="Normal 10 3 2 3 5 2 2" xfId="31560"/>
    <cellStyle name="Normal 10 3 2 3 5 2 3" xfId="50024"/>
    <cellStyle name="Normal 10 3 2 3 5 3" xfId="18752"/>
    <cellStyle name="Normal 10 3 2 3 5 3 2" xfId="37712"/>
    <cellStyle name="Normal 10 3 2 3 5 3 3" xfId="56176"/>
    <cellStyle name="Normal 10 3 2 3 5 4" xfId="25407"/>
    <cellStyle name="Normal 10 3 2 3 5 5" xfId="43871"/>
    <cellStyle name="Normal 10 3 2 3 6" xfId="9534"/>
    <cellStyle name="Normal 10 3 2 3 6 2" xfId="28494"/>
    <cellStyle name="Normal 10 3 2 3 6 3" xfId="46958"/>
    <cellStyle name="Normal 10 3 2 3 7" xfId="15686"/>
    <cellStyle name="Normal 10 3 2 3 7 2" xfId="34646"/>
    <cellStyle name="Normal 10 3 2 3 7 3" xfId="53110"/>
    <cellStyle name="Normal 10 3 2 3 8" xfId="22341"/>
    <cellStyle name="Normal 10 3 2 3 9" xfId="40805"/>
    <cellStyle name="Normal 10 3 2 4" xfId="2539"/>
    <cellStyle name="Normal 10 3 2 4 2" xfId="4015"/>
    <cellStyle name="Normal 10 3 2 4 2 2" xfId="5628"/>
    <cellStyle name="Normal 10 3 2 4 2 2 2" xfId="8713"/>
    <cellStyle name="Normal 10 3 2 4 2 2 2 2" xfId="14905"/>
    <cellStyle name="Normal 10 3 2 4 2 2 2 2 2" xfId="33865"/>
    <cellStyle name="Normal 10 3 2 4 2 2 2 2 3" xfId="52329"/>
    <cellStyle name="Normal 10 3 2 4 2 2 2 3" xfId="21057"/>
    <cellStyle name="Normal 10 3 2 4 2 2 2 3 2" xfId="40017"/>
    <cellStyle name="Normal 10 3 2 4 2 2 2 3 3" xfId="58481"/>
    <cellStyle name="Normal 10 3 2 4 2 2 2 4" xfId="27712"/>
    <cellStyle name="Normal 10 3 2 4 2 2 2 5" xfId="46176"/>
    <cellStyle name="Normal 10 3 2 4 2 2 3" xfId="11839"/>
    <cellStyle name="Normal 10 3 2 4 2 2 3 2" xfId="30799"/>
    <cellStyle name="Normal 10 3 2 4 2 2 3 3" xfId="49263"/>
    <cellStyle name="Normal 10 3 2 4 2 2 4" xfId="17991"/>
    <cellStyle name="Normal 10 3 2 4 2 2 4 2" xfId="36951"/>
    <cellStyle name="Normal 10 3 2 4 2 2 4 3" xfId="55415"/>
    <cellStyle name="Normal 10 3 2 4 2 2 5" xfId="24646"/>
    <cellStyle name="Normal 10 3 2 4 2 2 6" xfId="43110"/>
    <cellStyle name="Normal 10 3 2 4 2 3" xfId="7178"/>
    <cellStyle name="Normal 10 3 2 4 2 3 2" xfId="13371"/>
    <cellStyle name="Normal 10 3 2 4 2 3 2 2" xfId="32331"/>
    <cellStyle name="Normal 10 3 2 4 2 3 2 3" xfId="50795"/>
    <cellStyle name="Normal 10 3 2 4 2 3 3" xfId="19523"/>
    <cellStyle name="Normal 10 3 2 4 2 3 3 2" xfId="38483"/>
    <cellStyle name="Normal 10 3 2 4 2 3 3 3" xfId="56947"/>
    <cellStyle name="Normal 10 3 2 4 2 3 4" xfId="26178"/>
    <cellStyle name="Normal 10 3 2 4 2 3 5" xfId="44642"/>
    <cellStyle name="Normal 10 3 2 4 2 4" xfId="10305"/>
    <cellStyle name="Normal 10 3 2 4 2 4 2" xfId="29265"/>
    <cellStyle name="Normal 10 3 2 4 2 4 3" xfId="47729"/>
    <cellStyle name="Normal 10 3 2 4 2 5" xfId="16457"/>
    <cellStyle name="Normal 10 3 2 4 2 5 2" xfId="35417"/>
    <cellStyle name="Normal 10 3 2 4 2 5 3" xfId="53881"/>
    <cellStyle name="Normal 10 3 2 4 2 6" xfId="23112"/>
    <cellStyle name="Normal 10 3 2 4 2 7" xfId="41576"/>
    <cellStyle name="Normal 10 3 2 4 3" xfId="4846"/>
    <cellStyle name="Normal 10 3 2 4 3 2" xfId="7944"/>
    <cellStyle name="Normal 10 3 2 4 3 2 2" xfId="14136"/>
    <cellStyle name="Normal 10 3 2 4 3 2 2 2" xfId="33096"/>
    <cellStyle name="Normal 10 3 2 4 3 2 2 3" xfId="51560"/>
    <cellStyle name="Normal 10 3 2 4 3 2 3" xfId="20288"/>
    <cellStyle name="Normal 10 3 2 4 3 2 3 2" xfId="39248"/>
    <cellStyle name="Normal 10 3 2 4 3 2 3 3" xfId="57712"/>
    <cellStyle name="Normal 10 3 2 4 3 2 4" xfId="26943"/>
    <cellStyle name="Normal 10 3 2 4 3 2 5" xfId="45407"/>
    <cellStyle name="Normal 10 3 2 4 3 3" xfId="11070"/>
    <cellStyle name="Normal 10 3 2 4 3 3 2" xfId="30030"/>
    <cellStyle name="Normal 10 3 2 4 3 3 3" xfId="48494"/>
    <cellStyle name="Normal 10 3 2 4 3 4" xfId="17222"/>
    <cellStyle name="Normal 10 3 2 4 3 4 2" xfId="36182"/>
    <cellStyle name="Normal 10 3 2 4 3 4 3" xfId="54646"/>
    <cellStyle name="Normal 10 3 2 4 3 5" xfId="23877"/>
    <cellStyle name="Normal 10 3 2 4 3 6" xfId="42341"/>
    <cellStyle name="Normal 10 3 2 4 4" xfId="6409"/>
    <cellStyle name="Normal 10 3 2 4 4 2" xfId="12602"/>
    <cellStyle name="Normal 10 3 2 4 4 2 2" xfId="31562"/>
    <cellStyle name="Normal 10 3 2 4 4 2 3" xfId="50026"/>
    <cellStyle name="Normal 10 3 2 4 4 3" xfId="18754"/>
    <cellStyle name="Normal 10 3 2 4 4 3 2" xfId="37714"/>
    <cellStyle name="Normal 10 3 2 4 4 3 3" xfId="56178"/>
    <cellStyle name="Normal 10 3 2 4 4 4" xfId="25409"/>
    <cellStyle name="Normal 10 3 2 4 4 5" xfId="43873"/>
    <cellStyle name="Normal 10 3 2 4 5" xfId="9536"/>
    <cellStyle name="Normal 10 3 2 4 5 2" xfId="28496"/>
    <cellStyle name="Normal 10 3 2 4 5 3" xfId="46960"/>
    <cellStyle name="Normal 10 3 2 4 6" xfId="15688"/>
    <cellStyle name="Normal 10 3 2 4 6 2" xfId="34648"/>
    <cellStyle name="Normal 10 3 2 4 6 3" xfId="53112"/>
    <cellStyle name="Normal 10 3 2 4 7" xfId="22343"/>
    <cellStyle name="Normal 10 3 2 4 8" xfId="40807"/>
    <cellStyle name="Normal 10 3 2 5" xfId="4010"/>
    <cellStyle name="Normal 10 3 2 5 2" xfId="5623"/>
    <cellStyle name="Normal 10 3 2 5 2 2" xfId="8708"/>
    <cellStyle name="Normal 10 3 2 5 2 2 2" xfId="14900"/>
    <cellStyle name="Normal 10 3 2 5 2 2 2 2" xfId="33860"/>
    <cellStyle name="Normal 10 3 2 5 2 2 2 3" xfId="52324"/>
    <cellStyle name="Normal 10 3 2 5 2 2 3" xfId="21052"/>
    <cellStyle name="Normal 10 3 2 5 2 2 3 2" xfId="40012"/>
    <cellStyle name="Normal 10 3 2 5 2 2 3 3" xfId="58476"/>
    <cellStyle name="Normal 10 3 2 5 2 2 4" xfId="27707"/>
    <cellStyle name="Normal 10 3 2 5 2 2 5" xfId="46171"/>
    <cellStyle name="Normal 10 3 2 5 2 3" xfId="11834"/>
    <cellStyle name="Normal 10 3 2 5 2 3 2" xfId="30794"/>
    <cellStyle name="Normal 10 3 2 5 2 3 3" xfId="49258"/>
    <cellStyle name="Normal 10 3 2 5 2 4" xfId="17986"/>
    <cellStyle name="Normal 10 3 2 5 2 4 2" xfId="36946"/>
    <cellStyle name="Normal 10 3 2 5 2 4 3" xfId="55410"/>
    <cellStyle name="Normal 10 3 2 5 2 5" xfId="24641"/>
    <cellStyle name="Normal 10 3 2 5 2 6" xfId="43105"/>
    <cellStyle name="Normal 10 3 2 5 3" xfId="7173"/>
    <cellStyle name="Normal 10 3 2 5 3 2" xfId="13366"/>
    <cellStyle name="Normal 10 3 2 5 3 2 2" xfId="32326"/>
    <cellStyle name="Normal 10 3 2 5 3 2 3" xfId="50790"/>
    <cellStyle name="Normal 10 3 2 5 3 3" xfId="19518"/>
    <cellStyle name="Normal 10 3 2 5 3 3 2" xfId="38478"/>
    <cellStyle name="Normal 10 3 2 5 3 3 3" xfId="56942"/>
    <cellStyle name="Normal 10 3 2 5 3 4" xfId="26173"/>
    <cellStyle name="Normal 10 3 2 5 3 5" xfId="44637"/>
    <cellStyle name="Normal 10 3 2 5 4" xfId="10300"/>
    <cellStyle name="Normal 10 3 2 5 4 2" xfId="29260"/>
    <cellStyle name="Normal 10 3 2 5 4 3" xfId="47724"/>
    <cellStyle name="Normal 10 3 2 5 5" xfId="16452"/>
    <cellStyle name="Normal 10 3 2 5 5 2" xfId="35412"/>
    <cellStyle name="Normal 10 3 2 5 5 3" xfId="53876"/>
    <cellStyle name="Normal 10 3 2 5 6" xfId="23107"/>
    <cellStyle name="Normal 10 3 2 5 7" xfId="41571"/>
    <cellStyle name="Normal 10 3 2 6" xfId="4841"/>
    <cellStyle name="Normal 10 3 2 6 2" xfId="7939"/>
    <cellStyle name="Normal 10 3 2 6 2 2" xfId="14131"/>
    <cellStyle name="Normal 10 3 2 6 2 2 2" xfId="33091"/>
    <cellStyle name="Normal 10 3 2 6 2 2 3" xfId="51555"/>
    <cellStyle name="Normal 10 3 2 6 2 3" xfId="20283"/>
    <cellStyle name="Normal 10 3 2 6 2 3 2" xfId="39243"/>
    <cellStyle name="Normal 10 3 2 6 2 3 3" xfId="57707"/>
    <cellStyle name="Normal 10 3 2 6 2 4" xfId="26938"/>
    <cellStyle name="Normal 10 3 2 6 2 5" xfId="45402"/>
    <cellStyle name="Normal 10 3 2 6 3" xfId="11065"/>
    <cellStyle name="Normal 10 3 2 6 3 2" xfId="30025"/>
    <cellStyle name="Normal 10 3 2 6 3 3" xfId="48489"/>
    <cellStyle name="Normal 10 3 2 6 4" xfId="17217"/>
    <cellStyle name="Normal 10 3 2 6 4 2" xfId="36177"/>
    <cellStyle name="Normal 10 3 2 6 4 3" xfId="54641"/>
    <cellStyle name="Normal 10 3 2 6 5" xfId="23872"/>
    <cellStyle name="Normal 10 3 2 6 6" xfId="42336"/>
    <cellStyle name="Normal 10 3 2 7" xfId="6404"/>
    <cellStyle name="Normal 10 3 2 7 2" xfId="12597"/>
    <cellStyle name="Normal 10 3 2 7 2 2" xfId="31557"/>
    <cellStyle name="Normal 10 3 2 7 2 3" xfId="50021"/>
    <cellStyle name="Normal 10 3 2 7 3" xfId="18749"/>
    <cellStyle name="Normal 10 3 2 7 3 2" xfId="37709"/>
    <cellStyle name="Normal 10 3 2 7 3 3" xfId="56173"/>
    <cellStyle name="Normal 10 3 2 7 4" xfId="25404"/>
    <cellStyle name="Normal 10 3 2 7 5" xfId="43868"/>
    <cellStyle name="Normal 10 3 2 8" xfId="9531"/>
    <cellStyle name="Normal 10 3 2 8 2" xfId="28491"/>
    <cellStyle name="Normal 10 3 2 8 3" xfId="46955"/>
    <cellStyle name="Normal 10 3 2 9" xfId="15683"/>
    <cellStyle name="Normal 10 3 2 9 2" xfId="34643"/>
    <cellStyle name="Normal 10 3 2 9 3" xfId="53107"/>
    <cellStyle name="Normal 10 3 3" xfId="2540"/>
    <cellStyle name="Normal 10 3 3 2" xfId="2541"/>
    <cellStyle name="Normal 10 3 3 2 2" xfId="4017"/>
    <cellStyle name="Normal 10 3 3 2 2 2" xfId="5630"/>
    <cellStyle name="Normal 10 3 3 2 2 2 2" xfId="8715"/>
    <cellStyle name="Normal 10 3 3 2 2 2 2 2" xfId="14907"/>
    <cellStyle name="Normal 10 3 3 2 2 2 2 2 2" xfId="33867"/>
    <cellStyle name="Normal 10 3 3 2 2 2 2 2 3" xfId="52331"/>
    <cellStyle name="Normal 10 3 3 2 2 2 2 3" xfId="21059"/>
    <cellStyle name="Normal 10 3 3 2 2 2 2 3 2" xfId="40019"/>
    <cellStyle name="Normal 10 3 3 2 2 2 2 3 3" xfId="58483"/>
    <cellStyle name="Normal 10 3 3 2 2 2 2 4" xfId="27714"/>
    <cellStyle name="Normal 10 3 3 2 2 2 2 5" xfId="46178"/>
    <cellStyle name="Normal 10 3 3 2 2 2 3" xfId="11841"/>
    <cellStyle name="Normal 10 3 3 2 2 2 3 2" xfId="30801"/>
    <cellStyle name="Normal 10 3 3 2 2 2 3 3" xfId="49265"/>
    <cellStyle name="Normal 10 3 3 2 2 2 4" xfId="17993"/>
    <cellStyle name="Normal 10 3 3 2 2 2 4 2" xfId="36953"/>
    <cellStyle name="Normal 10 3 3 2 2 2 4 3" xfId="55417"/>
    <cellStyle name="Normal 10 3 3 2 2 2 5" xfId="24648"/>
    <cellStyle name="Normal 10 3 3 2 2 2 6" xfId="43112"/>
    <cellStyle name="Normal 10 3 3 2 2 3" xfId="7180"/>
    <cellStyle name="Normal 10 3 3 2 2 3 2" xfId="13373"/>
    <cellStyle name="Normal 10 3 3 2 2 3 2 2" xfId="32333"/>
    <cellStyle name="Normal 10 3 3 2 2 3 2 3" xfId="50797"/>
    <cellStyle name="Normal 10 3 3 2 2 3 3" xfId="19525"/>
    <cellStyle name="Normal 10 3 3 2 2 3 3 2" xfId="38485"/>
    <cellStyle name="Normal 10 3 3 2 2 3 3 3" xfId="56949"/>
    <cellStyle name="Normal 10 3 3 2 2 3 4" xfId="26180"/>
    <cellStyle name="Normal 10 3 3 2 2 3 5" xfId="44644"/>
    <cellStyle name="Normal 10 3 3 2 2 4" xfId="10307"/>
    <cellStyle name="Normal 10 3 3 2 2 4 2" xfId="29267"/>
    <cellStyle name="Normal 10 3 3 2 2 4 3" xfId="47731"/>
    <cellStyle name="Normal 10 3 3 2 2 5" xfId="16459"/>
    <cellStyle name="Normal 10 3 3 2 2 5 2" xfId="35419"/>
    <cellStyle name="Normal 10 3 3 2 2 5 3" xfId="53883"/>
    <cellStyle name="Normal 10 3 3 2 2 6" xfId="23114"/>
    <cellStyle name="Normal 10 3 3 2 2 7" xfId="41578"/>
    <cellStyle name="Normal 10 3 3 2 3" xfId="4848"/>
    <cellStyle name="Normal 10 3 3 2 3 2" xfId="7946"/>
    <cellStyle name="Normal 10 3 3 2 3 2 2" xfId="14138"/>
    <cellStyle name="Normal 10 3 3 2 3 2 2 2" xfId="33098"/>
    <cellStyle name="Normal 10 3 3 2 3 2 2 3" xfId="51562"/>
    <cellStyle name="Normal 10 3 3 2 3 2 3" xfId="20290"/>
    <cellStyle name="Normal 10 3 3 2 3 2 3 2" xfId="39250"/>
    <cellStyle name="Normal 10 3 3 2 3 2 3 3" xfId="57714"/>
    <cellStyle name="Normal 10 3 3 2 3 2 4" xfId="26945"/>
    <cellStyle name="Normal 10 3 3 2 3 2 5" xfId="45409"/>
    <cellStyle name="Normal 10 3 3 2 3 3" xfId="11072"/>
    <cellStyle name="Normal 10 3 3 2 3 3 2" xfId="30032"/>
    <cellStyle name="Normal 10 3 3 2 3 3 3" xfId="48496"/>
    <cellStyle name="Normal 10 3 3 2 3 4" xfId="17224"/>
    <cellStyle name="Normal 10 3 3 2 3 4 2" xfId="36184"/>
    <cellStyle name="Normal 10 3 3 2 3 4 3" xfId="54648"/>
    <cellStyle name="Normal 10 3 3 2 3 5" xfId="23879"/>
    <cellStyle name="Normal 10 3 3 2 3 6" xfId="42343"/>
    <cellStyle name="Normal 10 3 3 2 4" xfId="6411"/>
    <cellStyle name="Normal 10 3 3 2 4 2" xfId="12604"/>
    <cellStyle name="Normal 10 3 3 2 4 2 2" xfId="31564"/>
    <cellStyle name="Normal 10 3 3 2 4 2 3" xfId="50028"/>
    <cellStyle name="Normal 10 3 3 2 4 3" xfId="18756"/>
    <cellStyle name="Normal 10 3 3 2 4 3 2" xfId="37716"/>
    <cellStyle name="Normal 10 3 3 2 4 3 3" xfId="56180"/>
    <cellStyle name="Normal 10 3 3 2 4 4" xfId="25411"/>
    <cellStyle name="Normal 10 3 3 2 4 5" xfId="43875"/>
    <cellStyle name="Normal 10 3 3 2 5" xfId="9538"/>
    <cellStyle name="Normal 10 3 3 2 5 2" xfId="28498"/>
    <cellStyle name="Normal 10 3 3 2 5 3" xfId="46962"/>
    <cellStyle name="Normal 10 3 3 2 6" xfId="15690"/>
    <cellStyle name="Normal 10 3 3 2 6 2" xfId="34650"/>
    <cellStyle name="Normal 10 3 3 2 6 3" xfId="53114"/>
    <cellStyle name="Normal 10 3 3 2 7" xfId="22345"/>
    <cellStyle name="Normal 10 3 3 2 8" xfId="40809"/>
    <cellStyle name="Normal 10 3 3 3" xfId="4016"/>
    <cellStyle name="Normal 10 3 3 3 2" xfId="5629"/>
    <cellStyle name="Normal 10 3 3 3 2 2" xfId="8714"/>
    <cellStyle name="Normal 10 3 3 3 2 2 2" xfId="14906"/>
    <cellStyle name="Normal 10 3 3 3 2 2 2 2" xfId="33866"/>
    <cellStyle name="Normal 10 3 3 3 2 2 2 3" xfId="52330"/>
    <cellStyle name="Normal 10 3 3 3 2 2 3" xfId="21058"/>
    <cellStyle name="Normal 10 3 3 3 2 2 3 2" xfId="40018"/>
    <cellStyle name="Normal 10 3 3 3 2 2 3 3" xfId="58482"/>
    <cellStyle name="Normal 10 3 3 3 2 2 4" xfId="27713"/>
    <cellStyle name="Normal 10 3 3 3 2 2 5" xfId="46177"/>
    <cellStyle name="Normal 10 3 3 3 2 3" xfId="11840"/>
    <cellStyle name="Normal 10 3 3 3 2 3 2" xfId="30800"/>
    <cellStyle name="Normal 10 3 3 3 2 3 3" xfId="49264"/>
    <cellStyle name="Normal 10 3 3 3 2 4" xfId="17992"/>
    <cellStyle name="Normal 10 3 3 3 2 4 2" xfId="36952"/>
    <cellStyle name="Normal 10 3 3 3 2 4 3" xfId="55416"/>
    <cellStyle name="Normal 10 3 3 3 2 5" xfId="24647"/>
    <cellStyle name="Normal 10 3 3 3 2 6" xfId="43111"/>
    <cellStyle name="Normal 10 3 3 3 3" xfId="7179"/>
    <cellStyle name="Normal 10 3 3 3 3 2" xfId="13372"/>
    <cellStyle name="Normal 10 3 3 3 3 2 2" xfId="32332"/>
    <cellStyle name="Normal 10 3 3 3 3 2 3" xfId="50796"/>
    <cellStyle name="Normal 10 3 3 3 3 3" xfId="19524"/>
    <cellStyle name="Normal 10 3 3 3 3 3 2" xfId="38484"/>
    <cellStyle name="Normal 10 3 3 3 3 3 3" xfId="56948"/>
    <cellStyle name="Normal 10 3 3 3 3 4" xfId="26179"/>
    <cellStyle name="Normal 10 3 3 3 3 5" xfId="44643"/>
    <cellStyle name="Normal 10 3 3 3 4" xfId="10306"/>
    <cellStyle name="Normal 10 3 3 3 4 2" xfId="29266"/>
    <cellStyle name="Normal 10 3 3 3 4 3" xfId="47730"/>
    <cellStyle name="Normal 10 3 3 3 5" xfId="16458"/>
    <cellStyle name="Normal 10 3 3 3 5 2" xfId="35418"/>
    <cellStyle name="Normal 10 3 3 3 5 3" xfId="53882"/>
    <cellStyle name="Normal 10 3 3 3 6" xfId="23113"/>
    <cellStyle name="Normal 10 3 3 3 7" xfId="41577"/>
    <cellStyle name="Normal 10 3 3 4" xfId="4847"/>
    <cellStyle name="Normal 10 3 3 4 2" xfId="7945"/>
    <cellStyle name="Normal 10 3 3 4 2 2" xfId="14137"/>
    <cellStyle name="Normal 10 3 3 4 2 2 2" xfId="33097"/>
    <cellStyle name="Normal 10 3 3 4 2 2 3" xfId="51561"/>
    <cellStyle name="Normal 10 3 3 4 2 3" xfId="20289"/>
    <cellStyle name="Normal 10 3 3 4 2 3 2" xfId="39249"/>
    <cellStyle name="Normal 10 3 3 4 2 3 3" xfId="57713"/>
    <cellStyle name="Normal 10 3 3 4 2 4" xfId="26944"/>
    <cellStyle name="Normal 10 3 3 4 2 5" xfId="45408"/>
    <cellStyle name="Normal 10 3 3 4 3" xfId="11071"/>
    <cellStyle name="Normal 10 3 3 4 3 2" xfId="30031"/>
    <cellStyle name="Normal 10 3 3 4 3 3" xfId="48495"/>
    <cellStyle name="Normal 10 3 3 4 4" xfId="17223"/>
    <cellStyle name="Normal 10 3 3 4 4 2" xfId="36183"/>
    <cellStyle name="Normal 10 3 3 4 4 3" xfId="54647"/>
    <cellStyle name="Normal 10 3 3 4 5" xfId="23878"/>
    <cellStyle name="Normal 10 3 3 4 6" xfId="42342"/>
    <cellStyle name="Normal 10 3 3 5" xfId="6410"/>
    <cellStyle name="Normal 10 3 3 5 2" xfId="12603"/>
    <cellStyle name="Normal 10 3 3 5 2 2" xfId="31563"/>
    <cellStyle name="Normal 10 3 3 5 2 3" xfId="50027"/>
    <cellStyle name="Normal 10 3 3 5 3" xfId="18755"/>
    <cellStyle name="Normal 10 3 3 5 3 2" xfId="37715"/>
    <cellStyle name="Normal 10 3 3 5 3 3" xfId="56179"/>
    <cellStyle name="Normal 10 3 3 5 4" xfId="25410"/>
    <cellStyle name="Normal 10 3 3 5 5" xfId="43874"/>
    <cellStyle name="Normal 10 3 3 6" xfId="9537"/>
    <cellStyle name="Normal 10 3 3 6 2" xfId="28497"/>
    <cellStyle name="Normal 10 3 3 6 3" xfId="46961"/>
    <cellStyle name="Normal 10 3 3 7" xfId="15689"/>
    <cellStyle name="Normal 10 3 3 7 2" xfId="34649"/>
    <cellStyle name="Normal 10 3 3 7 3" xfId="53113"/>
    <cellStyle name="Normal 10 3 3 8" xfId="22344"/>
    <cellStyle name="Normal 10 3 3 9" xfId="40808"/>
    <cellStyle name="Normal 10 3 4" xfId="2542"/>
    <cellStyle name="Normal 10 3 4 2" xfId="2543"/>
    <cellStyle name="Normal 10 3 4 2 2" xfId="4019"/>
    <cellStyle name="Normal 10 3 4 2 2 2" xfId="5632"/>
    <cellStyle name="Normal 10 3 4 2 2 2 2" xfId="8717"/>
    <cellStyle name="Normal 10 3 4 2 2 2 2 2" xfId="14909"/>
    <cellStyle name="Normal 10 3 4 2 2 2 2 2 2" xfId="33869"/>
    <cellStyle name="Normal 10 3 4 2 2 2 2 2 3" xfId="52333"/>
    <cellStyle name="Normal 10 3 4 2 2 2 2 3" xfId="21061"/>
    <cellStyle name="Normal 10 3 4 2 2 2 2 3 2" xfId="40021"/>
    <cellStyle name="Normal 10 3 4 2 2 2 2 3 3" xfId="58485"/>
    <cellStyle name="Normal 10 3 4 2 2 2 2 4" xfId="27716"/>
    <cellStyle name="Normal 10 3 4 2 2 2 2 5" xfId="46180"/>
    <cellStyle name="Normal 10 3 4 2 2 2 3" xfId="11843"/>
    <cellStyle name="Normal 10 3 4 2 2 2 3 2" xfId="30803"/>
    <cellStyle name="Normal 10 3 4 2 2 2 3 3" xfId="49267"/>
    <cellStyle name="Normal 10 3 4 2 2 2 4" xfId="17995"/>
    <cellStyle name="Normal 10 3 4 2 2 2 4 2" xfId="36955"/>
    <cellStyle name="Normal 10 3 4 2 2 2 4 3" xfId="55419"/>
    <cellStyle name="Normal 10 3 4 2 2 2 5" xfId="24650"/>
    <cellStyle name="Normal 10 3 4 2 2 2 6" xfId="43114"/>
    <cellStyle name="Normal 10 3 4 2 2 3" xfId="7182"/>
    <cellStyle name="Normal 10 3 4 2 2 3 2" xfId="13375"/>
    <cellStyle name="Normal 10 3 4 2 2 3 2 2" xfId="32335"/>
    <cellStyle name="Normal 10 3 4 2 2 3 2 3" xfId="50799"/>
    <cellStyle name="Normal 10 3 4 2 2 3 3" xfId="19527"/>
    <cellStyle name="Normal 10 3 4 2 2 3 3 2" xfId="38487"/>
    <cellStyle name="Normal 10 3 4 2 2 3 3 3" xfId="56951"/>
    <cellStyle name="Normal 10 3 4 2 2 3 4" xfId="26182"/>
    <cellStyle name="Normal 10 3 4 2 2 3 5" xfId="44646"/>
    <cellStyle name="Normal 10 3 4 2 2 4" xfId="10309"/>
    <cellStyle name="Normal 10 3 4 2 2 4 2" xfId="29269"/>
    <cellStyle name="Normal 10 3 4 2 2 4 3" xfId="47733"/>
    <cellStyle name="Normal 10 3 4 2 2 5" xfId="16461"/>
    <cellStyle name="Normal 10 3 4 2 2 5 2" xfId="35421"/>
    <cellStyle name="Normal 10 3 4 2 2 5 3" xfId="53885"/>
    <cellStyle name="Normal 10 3 4 2 2 6" xfId="23116"/>
    <cellStyle name="Normal 10 3 4 2 2 7" xfId="41580"/>
    <cellStyle name="Normal 10 3 4 2 3" xfId="4850"/>
    <cellStyle name="Normal 10 3 4 2 3 2" xfId="7948"/>
    <cellStyle name="Normal 10 3 4 2 3 2 2" xfId="14140"/>
    <cellStyle name="Normal 10 3 4 2 3 2 2 2" xfId="33100"/>
    <cellStyle name="Normal 10 3 4 2 3 2 2 3" xfId="51564"/>
    <cellStyle name="Normal 10 3 4 2 3 2 3" xfId="20292"/>
    <cellStyle name="Normal 10 3 4 2 3 2 3 2" xfId="39252"/>
    <cellStyle name="Normal 10 3 4 2 3 2 3 3" xfId="57716"/>
    <cellStyle name="Normal 10 3 4 2 3 2 4" xfId="26947"/>
    <cellStyle name="Normal 10 3 4 2 3 2 5" xfId="45411"/>
    <cellStyle name="Normal 10 3 4 2 3 3" xfId="11074"/>
    <cellStyle name="Normal 10 3 4 2 3 3 2" xfId="30034"/>
    <cellStyle name="Normal 10 3 4 2 3 3 3" xfId="48498"/>
    <cellStyle name="Normal 10 3 4 2 3 4" xfId="17226"/>
    <cellStyle name="Normal 10 3 4 2 3 4 2" xfId="36186"/>
    <cellStyle name="Normal 10 3 4 2 3 4 3" xfId="54650"/>
    <cellStyle name="Normal 10 3 4 2 3 5" xfId="23881"/>
    <cellStyle name="Normal 10 3 4 2 3 6" xfId="42345"/>
    <cellStyle name="Normal 10 3 4 2 4" xfId="6413"/>
    <cellStyle name="Normal 10 3 4 2 4 2" xfId="12606"/>
    <cellStyle name="Normal 10 3 4 2 4 2 2" xfId="31566"/>
    <cellStyle name="Normal 10 3 4 2 4 2 3" xfId="50030"/>
    <cellStyle name="Normal 10 3 4 2 4 3" xfId="18758"/>
    <cellStyle name="Normal 10 3 4 2 4 3 2" xfId="37718"/>
    <cellStyle name="Normal 10 3 4 2 4 3 3" xfId="56182"/>
    <cellStyle name="Normal 10 3 4 2 4 4" xfId="25413"/>
    <cellStyle name="Normal 10 3 4 2 4 5" xfId="43877"/>
    <cellStyle name="Normal 10 3 4 2 5" xfId="9540"/>
    <cellStyle name="Normal 10 3 4 2 5 2" xfId="28500"/>
    <cellStyle name="Normal 10 3 4 2 5 3" xfId="46964"/>
    <cellStyle name="Normal 10 3 4 2 6" xfId="15692"/>
    <cellStyle name="Normal 10 3 4 2 6 2" xfId="34652"/>
    <cellStyle name="Normal 10 3 4 2 6 3" xfId="53116"/>
    <cellStyle name="Normal 10 3 4 2 7" xfId="22347"/>
    <cellStyle name="Normal 10 3 4 2 8" xfId="40811"/>
    <cellStyle name="Normal 10 3 4 3" xfId="4018"/>
    <cellStyle name="Normal 10 3 4 3 2" xfId="5631"/>
    <cellStyle name="Normal 10 3 4 3 2 2" xfId="8716"/>
    <cellStyle name="Normal 10 3 4 3 2 2 2" xfId="14908"/>
    <cellStyle name="Normal 10 3 4 3 2 2 2 2" xfId="33868"/>
    <cellStyle name="Normal 10 3 4 3 2 2 2 3" xfId="52332"/>
    <cellStyle name="Normal 10 3 4 3 2 2 3" xfId="21060"/>
    <cellStyle name="Normal 10 3 4 3 2 2 3 2" xfId="40020"/>
    <cellStyle name="Normal 10 3 4 3 2 2 3 3" xfId="58484"/>
    <cellStyle name="Normal 10 3 4 3 2 2 4" xfId="27715"/>
    <cellStyle name="Normal 10 3 4 3 2 2 5" xfId="46179"/>
    <cellStyle name="Normal 10 3 4 3 2 3" xfId="11842"/>
    <cellStyle name="Normal 10 3 4 3 2 3 2" xfId="30802"/>
    <cellStyle name="Normal 10 3 4 3 2 3 3" xfId="49266"/>
    <cellStyle name="Normal 10 3 4 3 2 4" xfId="17994"/>
    <cellStyle name="Normal 10 3 4 3 2 4 2" xfId="36954"/>
    <cellStyle name="Normal 10 3 4 3 2 4 3" xfId="55418"/>
    <cellStyle name="Normal 10 3 4 3 2 5" xfId="24649"/>
    <cellStyle name="Normal 10 3 4 3 2 6" xfId="43113"/>
    <cellStyle name="Normal 10 3 4 3 3" xfId="7181"/>
    <cellStyle name="Normal 10 3 4 3 3 2" xfId="13374"/>
    <cellStyle name="Normal 10 3 4 3 3 2 2" xfId="32334"/>
    <cellStyle name="Normal 10 3 4 3 3 2 3" xfId="50798"/>
    <cellStyle name="Normal 10 3 4 3 3 3" xfId="19526"/>
    <cellStyle name="Normal 10 3 4 3 3 3 2" xfId="38486"/>
    <cellStyle name="Normal 10 3 4 3 3 3 3" xfId="56950"/>
    <cellStyle name="Normal 10 3 4 3 3 4" xfId="26181"/>
    <cellStyle name="Normal 10 3 4 3 3 5" xfId="44645"/>
    <cellStyle name="Normal 10 3 4 3 4" xfId="10308"/>
    <cellStyle name="Normal 10 3 4 3 4 2" xfId="29268"/>
    <cellStyle name="Normal 10 3 4 3 4 3" xfId="47732"/>
    <cellStyle name="Normal 10 3 4 3 5" xfId="16460"/>
    <cellStyle name="Normal 10 3 4 3 5 2" xfId="35420"/>
    <cellStyle name="Normal 10 3 4 3 5 3" xfId="53884"/>
    <cellStyle name="Normal 10 3 4 3 6" xfId="23115"/>
    <cellStyle name="Normal 10 3 4 3 7" xfId="41579"/>
    <cellStyle name="Normal 10 3 4 4" xfId="4849"/>
    <cellStyle name="Normal 10 3 4 4 2" xfId="7947"/>
    <cellStyle name="Normal 10 3 4 4 2 2" xfId="14139"/>
    <cellStyle name="Normal 10 3 4 4 2 2 2" xfId="33099"/>
    <cellStyle name="Normal 10 3 4 4 2 2 3" xfId="51563"/>
    <cellStyle name="Normal 10 3 4 4 2 3" xfId="20291"/>
    <cellStyle name="Normal 10 3 4 4 2 3 2" xfId="39251"/>
    <cellStyle name="Normal 10 3 4 4 2 3 3" xfId="57715"/>
    <cellStyle name="Normal 10 3 4 4 2 4" xfId="26946"/>
    <cellStyle name="Normal 10 3 4 4 2 5" xfId="45410"/>
    <cellStyle name="Normal 10 3 4 4 3" xfId="11073"/>
    <cellStyle name="Normal 10 3 4 4 3 2" xfId="30033"/>
    <cellStyle name="Normal 10 3 4 4 3 3" xfId="48497"/>
    <cellStyle name="Normal 10 3 4 4 4" xfId="17225"/>
    <cellStyle name="Normal 10 3 4 4 4 2" xfId="36185"/>
    <cellStyle name="Normal 10 3 4 4 4 3" xfId="54649"/>
    <cellStyle name="Normal 10 3 4 4 5" xfId="23880"/>
    <cellStyle name="Normal 10 3 4 4 6" xfId="42344"/>
    <cellStyle name="Normal 10 3 4 5" xfId="6412"/>
    <cellStyle name="Normal 10 3 4 5 2" xfId="12605"/>
    <cellStyle name="Normal 10 3 4 5 2 2" xfId="31565"/>
    <cellStyle name="Normal 10 3 4 5 2 3" xfId="50029"/>
    <cellStyle name="Normal 10 3 4 5 3" xfId="18757"/>
    <cellStyle name="Normal 10 3 4 5 3 2" xfId="37717"/>
    <cellStyle name="Normal 10 3 4 5 3 3" xfId="56181"/>
    <cellStyle name="Normal 10 3 4 5 4" xfId="25412"/>
    <cellStyle name="Normal 10 3 4 5 5" xfId="43876"/>
    <cellStyle name="Normal 10 3 4 6" xfId="9539"/>
    <cellStyle name="Normal 10 3 4 6 2" xfId="28499"/>
    <cellStyle name="Normal 10 3 4 6 3" xfId="46963"/>
    <cellStyle name="Normal 10 3 4 7" xfId="15691"/>
    <cellStyle name="Normal 10 3 4 7 2" xfId="34651"/>
    <cellStyle name="Normal 10 3 4 7 3" xfId="53115"/>
    <cellStyle name="Normal 10 3 4 8" xfId="22346"/>
    <cellStyle name="Normal 10 3 4 9" xfId="40810"/>
    <cellStyle name="Normal 10 3 5" xfId="2544"/>
    <cellStyle name="Normal 10 3 5 2" xfId="4020"/>
    <cellStyle name="Normal 10 3 5 2 2" xfId="5633"/>
    <cellStyle name="Normal 10 3 5 2 2 2" xfId="8718"/>
    <cellStyle name="Normal 10 3 5 2 2 2 2" xfId="14910"/>
    <cellStyle name="Normal 10 3 5 2 2 2 2 2" xfId="33870"/>
    <cellStyle name="Normal 10 3 5 2 2 2 2 3" xfId="52334"/>
    <cellStyle name="Normal 10 3 5 2 2 2 3" xfId="21062"/>
    <cellStyle name="Normal 10 3 5 2 2 2 3 2" xfId="40022"/>
    <cellStyle name="Normal 10 3 5 2 2 2 3 3" xfId="58486"/>
    <cellStyle name="Normal 10 3 5 2 2 2 4" xfId="27717"/>
    <cellStyle name="Normal 10 3 5 2 2 2 5" xfId="46181"/>
    <cellStyle name="Normal 10 3 5 2 2 3" xfId="11844"/>
    <cellStyle name="Normal 10 3 5 2 2 3 2" xfId="30804"/>
    <cellStyle name="Normal 10 3 5 2 2 3 3" xfId="49268"/>
    <cellStyle name="Normal 10 3 5 2 2 4" xfId="17996"/>
    <cellStyle name="Normal 10 3 5 2 2 4 2" xfId="36956"/>
    <cellStyle name="Normal 10 3 5 2 2 4 3" xfId="55420"/>
    <cellStyle name="Normal 10 3 5 2 2 5" xfId="24651"/>
    <cellStyle name="Normal 10 3 5 2 2 6" xfId="43115"/>
    <cellStyle name="Normal 10 3 5 2 3" xfId="7183"/>
    <cellStyle name="Normal 10 3 5 2 3 2" xfId="13376"/>
    <cellStyle name="Normal 10 3 5 2 3 2 2" xfId="32336"/>
    <cellStyle name="Normal 10 3 5 2 3 2 3" xfId="50800"/>
    <cellStyle name="Normal 10 3 5 2 3 3" xfId="19528"/>
    <cellStyle name="Normal 10 3 5 2 3 3 2" xfId="38488"/>
    <cellStyle name="Normal 10 3 5 2 3 3 3" xfId="56952"/>
    <cellStyle name="Normal 10 3 5 2 3 4" xfId="26183"/>
    <cellStyle name="Normal 10 3 5 2 3 5" xfId="44647"/>
    <cellStyle name="Normal 10 3 5 2 4" xfId="10310"/>
    <cellStyle name="Normal 10 3 5 2 4 2" xfId="29270"/>
    <cellStyle name="Normal 10 3 5 2 4 3" xfId="47734"/>
    <cellStyle name="Normal 10 3 5 2 5" xfId="16462"/>
    <cellStyle name="Normal 10 3 5 2 5 2" xfId="35422"/>
    <cellStyle name="Normal 10 3 5 2 5 3" xfId="53886"/>
    <cellStyle name="Normal 10 3 5 2 6" xfId="23117"/>
    <cellStyle name="Normal 10 3 5 2 7" xfId="41581"/>
    <cellStyle name="Normal 10 3 5 3" xfId="4851"/>
    <cellStyle name="Normal 10 3 5 3 2" xfId="7949"/>
    <cellStyle name="Normal 10 3 5 3 2 2" xfId="14141"/>
    <cellStyle name="Normal 10 3 5 3 2 2 2" xfId="33101"/>
    <cellStyle name="Normal 10 3 5 3 2 2 3" xfId="51565"/>
    <cellStyle name="Normal 10 3 5 3 2 3" xfId="20293"/>
    <cellStyle name="Normal 10 3 5 3 2 3 2" xfId="39253"/>
    <cellStyle name="Normal 10 3 5 3 2 3 3" xfId="57717"/>
    <cellStyle name="Normal 10 3 5 3 2 4" xfId="26948"/>
    <cellStyle name="Normal 10 3 5 3 2 5" xfId="45412"/>
    <cellStyle name="Normal 10 3 5 3 3" xfId="11075"/>
    <cellStyle name="Normal 10 3 5 3 3 2" xfId="30035"/>
    <cellStyle name="Normal 10 3 5 3 3 3" xfId="48499"/>
    <cellStyle name="Normal 10 3 5 3 4" xfId="17227"/>
    <cellStyle name="Normal 10 3 5 3 4 2" xfId="36187"/>
    <cellStyle name="Normal 10 3 5 3 4 3" xfId="54651"/>
    <cellStyle name="Normal 10 3 5 3 5" xfId="23882"/>
    <cellStyle name="Normal 10 3 5 3 6" xfId="42346"/>
    <cellStyle name="Normal 10 3 5 4" xfId="6414"/>
    <cellStyle name="Normal 10 3 5 4 2" xfId="12607"/>
    <cellStyle name="Normal 10 3 5 4 2 2" xfId="31567"/>
    <cellStyle name="Normal 10 3 5 4 2 3" xfId="50031"/>
    <cellStyle name="Normal 10 3 5 4 3" xfId="18759"/>
    <cellStyle name="Normal 10 3 5 4 3 2" xfId="37719"/>
    <cellStyle name="Normal 10 3 5 4 3 3" xfId="56183"/>
    <cellStyle name="Normal 10 3 5 4 4" xfId="25414"/>
    <cellStyle name="Normal 10 3 5 4 5" xfId="43878"/>
    <cellStyle name="Normal 10 3 5 5" xfId="9541"/>
    <cellStyle name="Normal 10 3 5 5 2" xfId="28501"/>
    <cellStyle name="Normal 10 3 5 5 3" xfId="46965"/>
    <cellStyle name="Normal 10 3 5 6" xfId="15693"/>
    <cellStyle name="Normal 10 3 5 6 2" xfId="34653"/>
    <cellStyle name="Normal 10 3 5 6 3" xfId="53117"/>
    <cellStyle name="Normal 10 3 5 7" xfId="22348"/>
    <cellStyle name="Normal 10 3 5 8" xfId="40812"/>
    <cellStyle name="Normal 10 3 6" xfId="4009"/>
    <cellStyle name="Normal 10 3 6 2" xfId="5622"/>
    <cellStyle name="Normal 10 3 6 2 2" xfId="8707"/>
    <cellStyle name="Normal 10 3 6 2 2 2" xfId="14899"/>
    <cellStyle name="Normal 10 3 6 2 2 2 2" xfId="33859"/>
    <cellStyle name="Normal 10 3 6 2 2 2 3" xfId="52323"/>
    <cellStyle name="Normal 10 3 6 2 2 3" xfId="21051"/>
    <cellStyle name="Normal 10 3 6 2 2 3 2" xfId="40011"/>
    <cellStyle name="Normal 10 3 6 2 2 3 3" xfId="58475"/>
    <cellStyle name="Normal 10 3 6 2 2 4" xfId="27706"/>
    <cellStyle name="Normal 10 3 6 2 2 5" xfId="46170"/>
    <cellStyle name="Normal 10 3 6 2 3" xfId="11833"/>
    <cellStyle name="Normal 10 3 6 2 3 2" xfId="30793"/>
    <cellStyle name="Normal 10 3 6 2 3 3" xfId="49257"/>
    <cellStyle name="Normal 10 3 6 2 4" xfId="17985"/>
    <cellStyle name="Normal 10 3 6 2 4 2" xfId="36945"/>
    <cellStyle name="Normal 10 3 6 2 4 3" xfId="55409"/>
    <cellStyle name="Normal 10 3 6 2 5" xfId="24640"/>
    <cellStyle name="Normal 10 3 6 2 6" xfId="43104"/>
    <cellStyle name="Normal 10 3 6 3" xfId="7172"/>
    <cellStyle name="Normal 10 3 6 3 2" xfId="13365"/>
    <cellStyle name="Normal 10 3 6 3 2 2" xfId="32325"/>
    <cellStyle name="Normal 10 3 6 3 2 3" xfId="50789"/>
    <cellStyle name="Normal 10 3 6 3 3" xfId="19517"/>
    <cellStyle name="Normal 10 3 6 3 3 2" xfId="38477"/>
    <cellStyle name="Normal 10 3 6 3 3 3" xfId="56941"/>
    <cellStyle name="Normal 10 3 6 3 4" xfId="26172"/>
    <cellStyle name="Normal 10 3 6 3 5" xfId="44636"/>
    <cellStyle name="Normal 10 3 6 4" xfId="10299"/>
    <cellStyle name="Normal 10 3 6 4 2" xfId="29259"/>
    <cellStyle name="Normal 10 3 6 4 3" xfId="47723"/>
    <cellStyle name="Normal 10 3 6 5" xfId="16451"/>
    <cellStyle name="Normal 10 3 6 5 2" xfId="35411"/>
    <cellStyle name="Normal 10 3 6 5 3" xfId="53875"/>
    <cellStyle name="Normal 10 3 6 6" xfId="23106"/>
    <cellStyle name="Normal 10 3 6 7" xfId="41570"/>
    <cellStyle name="Normal 10 3 7" xfId="4840"/>
    <cellStyle name="Normal 10 3 7 2" xfId="7938"/>
    <cellStyle name="Normal 10 3 7 2 2" xfId="14130"/>
    <cellStyle name="Normal 10 3 7 2 2 2" xfId="33090"/>
    <cellStyle name="Normal 10 3 7 2 2 3" xfId="51554"/>
    <cellStyle name="Normal 10 3 7 2 3" xfId="20282"/>
    <cellStyle name="Normal 10 3 7 2 3 2" xfId="39242"/>
    <cellStyle name="Normal 10 3 7 2 3 3" xfId="57706"/>
    <cellStyle name="Normal 10 3 7 2 4" xfId="26937"/>
    <cellStyle name="Normal 10 3 7 2 5" xfId="45401"/>
    <cellStyle name="Normal 10 3 7 3" xfId="11064"/>
    <cellStyle name="Normal 10 3 7 3 2" xfId="30024"/>
    <cellStyle name="Normal 10 3 7 3 3" xfId="48488"/>
    <cellStyle name="Normal 10 3 7 4" xfId="17216"/>
    <cellStyle name="Normal 10 3 7 4 2" xfId="36176"/>
    <cellStyle name="Normal 10 3 7 4 3" xfId="54640"/>
    <cellStyle name="Normal 10 3 7 5" xfId="23871"/>
    <cellStyle name="Normal 10 3 7 6" xfId="42335"/>
    <cellStyle name="Normal 10 3 8" xfId="6403"/>
    <cellStyle name="Normal 10 3 8 2" xfId="12596"/>
    <cellStyle name="Normal 10 3 8 2 2" xfId="31556"/>
    <cellStyle name="Normal 10 3 8 2 3" xfId="50020"/>
    <cellStyle name="Normal 10 3 8 3" xfId="18748"/>
    <cellStyle name="Normal 10 3 8 3 2" xfId="37708"/>
    <cellStyle name="Normal 10 3 8 3 3" xfId="56172"/>
    <cellStyle name="Normal 10 3 8 4" xfId="25403"/>
    <cellStyle name="Normal 10 3 8 5" xfId="43867"/>
    <cellStyle name="Normal 10 3 9" xfId="9530"/>
    <cellStyle name="Normal 10 3 9 2" xfId="28490"/>
    <cellStyle name="Normal 10 3 9 3" xfId="46954"/>
    <cellStyle name="Normal 10 4" xfId="79"/>
    <cellStyle name="Normal 10 4 10" xfId="22082"/>
    <cellStyle name="Normal 10 4 11" xfId="22349"/>
    <cellStyle name="Normal 10 4 12" xfId="40813"/>
    <cellStyle name="Normal 10 4 2" xfId="297"/>
    <cellStyle name="Normal 10 4 2 2" xfId="2545"/>
    <cellStyle name="Normal 10 4 2 2 2" xfId="4023"/>
    <cellStyle name="Normal 10 4 2 2 2 2" xfId="5636"/>
    <cellStyle name="Normal 10 4 2 2 2 2 2" xfId="8721"/>
    <cellStyle name="Normal 10 4 2 2 2 2 2 2" xfId="14913"/>
    <cellStyle name="Normal 10 4 2 2 2 2 2 2 2" xfId="33873"/>
    <cellStyle name="Normal 10 4 2 2 2 2 2 2 3" xfId="52337"/>
    <cellStyle name="Normal 10 4 2 2 2 2 2 3" xfId="21065"/>
    <cellStyle name="Normal 10 4 2 2 2 2 2 3 2" xfId="40025"/>
    <cellStyle name="Normal 10 4 2 2 2 2 2 3 3" xfId="58489"/>
    <cellStyle name="Normal 10 4 2 2 2 2 2 4" xfId="27720"/>
    <cellStyle name="Normal 10 4 2 2 2 2 2 5" xfId="46184"/>
    <cellStyle name="Normal 10 4 2 2 2 2 3" xfId="11847"/>
    <cellStyle name="Normal 10 4 2 2 2 2 3 2" xfId="30807"/>
    <cellStyle name="Normal 10 4 2 2 2 2 3 3" xfId="49271"/>
    <cellStyle name="Normal 10 4 2 2 2 2 4" xfId="17999"/>
    <cellStyle name="Normal 10 4 2 2 2 2 4 2" xfId="36959"/>
    <cellStyle name="Normal 10 4 2 2 2 2 4 3" xfId="55423"/>
    <cellStyle name="Normal 10 4 2 2 2 2 5" xfId="24654"/>
    <cellStyle name="Normal 10 4 2 2 2 2 6" xfId="43118"/>
    <cellStyle name="Normal 10 4 2 2 2 3" xfId="7186"/>
    <cellStyle name="Normal 10 4 2 2 2 3 2" xfId="13379"/>
    <cellStyle name="Normal 10 4 2 2 2 3 2 2" xfId="32339"/>
    <cellStyle name="Normal 10 4 2 2 2 3 2 3" xfId="50803"/>
    <cellStyle name="Normal 10 4 2 2 2 3 3" xfId="19531"/>
    <cellStyle name="Normal 10 4 2 2 2 3 3 2" xfId="38491"/>
    <cellStyle name="Normal 10 4 2 2 2 3 3 3" xfId="56955"/>
    <cellStyle name="Normal 10 4 2 2 2 3 4" xfId="26186"/>
    <cellStyle name="Normal 10 4 2 2 2 3 5" xfId="44650"/>
    <cellStyle name="Normal 10 4 2 2 2 4" xfId="10313"/>
    <cellStyle name="Normal 10 4 2 2 2 4 2" xfId="29273"/>
    <cellStyle name="Normal 10 4 2 2 2 4 3" xfId="47737"/>
    <cellStyle name="Normal 10 4 2 2 2 5" xfId="16465"/>
    <cellStyle name="Normal 10 4 2 2 2 5 2" xfId="35425"/>
    <cellStyle name="Normal 10 4 2 2 2 5 3" xfId="53889"/>
    <cellStyle name="Normal 10 4 2 2 2 6" xfId="23120"/>
    <cellStyle name="Normal 10 4 2 2 2 7" xfId="41584"/>
    <cellStyle name="Normal 10 4 2 2 3" xfId="4854"/>
    <cellStyle name="Normal 10 4 2 2 3 2" xfId="7952"/>
    <cellStyle name="Normal 10 4 2 2 3 2 2" xfId="14144"/>
    <cellStyle name="Normal 10 4 2 2 3 2 2 2" xfId="33104"/>
    <cellStyle name="Normal 10 4 2 2 3 2 2 3" xfId="51568"/>
    <cellStyle name="Normal 10 4 2 2 3 2 3" xfId="20296"/>
    <cellStyle name="Normal 10 4 2 2 3 2 3 2" xfId="39256"/>
    <cellStyle name="Normal 10 4 2 2 3 2 3 3" xfId="57720"/>
    <cellStyle name="Normal 10 4 2 2 3 2 4" xfId="26951"/>
    <cellStyle name="Normal 10 4 2 2 3 2 5" xfId="45415"/>
    <cellStyle name="Normal 10 4 2 2 3 3" xfId="11078"/>
    <cellStyle name="Normal 10 4 2 2 3 3 2" xfId="30038"/>
    <cellStyle name="Normal 10 4 2 2 3 3 3" xfId="48502"/>
    <cellStyle name="Normal 10 4 2 2 3 4" xfId="17230"/>
    <cellStyle name="Normal 10 4 2 2 3 4 2" xfId="36190"/>
    <cellStyle name="Normal 10 4 2 2 3 4 3" xfId="54654"/>
    <cellStyle name="Normal 10 4 2 2 3 5" xfId="23885"/>
    <cellStyle name="Normal 10 4 2 2 3 6" xfId="42349"/>
    <cellStyle name="Normal 10 4 2 2 4" xfId="6417"/>
    <cellStyle name="Normal 10 4 2 2 4 2" xfId="12610"/>
    <cellStyle name="Normal 10 4 2 2 4 2 2" xfId="31570"/>
    <cellStyle name="Normal 10 4 2 2 4 2 3" xfId="50034"/>
    <cellStyle name="Normal 10 4 2 2 4 3" xfId="18762"/>
    <cellStyle name="Normal 10 4 2 2 4 3 2" xfId="37722"/>
    <cellStyle name="Normal 10 4 2 2 4 3 3" xfId="56186"/>
    <cellStyle name="Normal 10 4 2 2 4 4" xfId="25417"/>
    <cellStyle name="Normal 10 4 2 2 4 5" xfId="43881"/>
    <cellStyle name="Normal 10 4 2 2 5" xfId="9544"/>
    <cellStyle name="Normal 10 4 2 2 5 2" xfId="28504"/>
    <cellStyle name="Normal 10 4 2 2 5 3" xfId="46968"/>
    <cellStyle name="Normal 10 4 2 2 6" xfId="15696"/>
    <cellStyle name="Normal 10 4 2 2 6 2" xfId="34656"/>
    <cellStyle name="Normal 10 4 2 2 6 3" xfId="53120"/>
    <cellStyle name="Normal 10 4 2 2 7" xfId="22351"/>
    <cellStyle name="Normal 10 4 2 2 8" xfId="40815"/>
    <cellStyle name="Normal 10 4 2 3" xfId="4022"/>
    <cellStyle name="Normal 10 4 2 3 2" xfId="5635"/>
    <cellStyle name="Normal 10 4 2 3 2 2" xfId="8720"/>
    <cellStyle name="Normal 10 4 2 3 2 2 2" xfId="14912"/>
    <cellStyle name="Normal 10 4 2 3 2 2 2 2" xfId="33872"/>
    <cellStyle name="Normal 10 4 2 3 2 2 2 3" xfId="52336"/>
    <cellStyle name="Normal 10 4 2 3 2 2 3" xfId="21064"/>
    <cellStyle name="Normal 10 4 2 3 2 2 3 2" xfId="40024"/>
    <cellStyle name="Normal 10 4 2 3 2 2 3 3" xfId="58488"/>
    <cellStyle name="Normal 10 4 2 3 2 2 4" xfId="27719"/>
    <cellStyle name="Normal 10 4 2 3 2 2 5" xfId="46183"/>
    <cellStyle name="Normal 10 4 2 3 2 3" xfId="11846"/>
    <cellStyle name="Normal 10 4 2 3 2 3 2" xfId="30806"/>
    <cellStyle name="Normal 10 4 2 3 2 3 3" xfId="49270"/>
    <cellStyle name="Normal 10 4 2 3 2 4" xfId="17998"/>
    <cellStyle name="Normal 10 4 2 3 2 4 2" xfId="36958"/>
    <cellStyle name="Normal 10 4 2 3 2 4 3" xfId="55422"/>
    <cellStyle name="Normal 10 4 2 3 2 5" xfId="24653"/>
    <cellStyle name="Normal 10 4 2 3 2 6" xfId="43117"/>
    <cellStyle name="Normal 10 4 2 3 3" xfId="7185"/>
    <cellStyle name="Normal 10 4 2 3 3 2" xfId="13378"/>
    <cellStyle name="Normal 10 4 2 3 3 2 2" xfId="32338"/>
    <cellStyle name="Normal 10 4 2 3 3 2 3" xfId="50802"/>
    <cellStyle name="Normal 10 4 2 3 3 3" xfId="19530"/>
    <cellStyle name="Normal 10 4 2 3 3 3 2" xfId="38490"/>
    <cellStyle name="Normal 10 4 2 3 3 3 3" xfId="56954"/>
    <cellStyle name="Normal 10 4 2 3 3 4" xfId="26185"/>
    <cellStyle name="Normal 10 4 2 3 3 5" xfId="44649"/>
    <cellStyle name="Normal 10 4 2 3 4" xfId="10312"/>
    <cellStyle name="Normal 10 4 2 3 4 2" xfId="29272"/>
    <cellStyle name="Normal 10 4 2 3 4 3" xfId="47736"/>
    <cellStyle name="Normal 10 4 2 3 5" xfId="16464"/>
    <cellStyle name="Normal 10 4 2 3 5 2" xfId="35424"/>
    <cellStyle name="Normal 10 4 2 3 5 3" xfId="53888"/>
    <cellStyle name="Normal 10 4 2 3 6" xfId="23119"/>
    <cellStyle name="Normal 10 4 2 3 7" xfId="41583"/>
    <cellStyle name="Normal 10 4 2 4" xfId="4853"/>
    <cellStyle name="Normal 10 4 2 4 2" xfId="7951"/>
    <cellStyle name="Normal 10 4 2 4 2 2" xfId="14143"/>
    <cellStyle name="Normal 10 4 2 4 2 2 2" xfId="33103"/>
    <cellStyle name="Normal 10 4 2 4 2 2 3" xfId="51567"/>
    <cellStyle name="Normal 10 4 2 4 2 3" xfId="20295"/>
    <cellStyle name="Normal 10 4 2 4 2 3 2" xfId="39255"/>
    <cellStyle name="Normal 10 4 2 4 2 3 3" xfId="57719"/>
    <cellStyle name="Normal 10 4 2 4 2 4" xfId="26950"/>
    <cellStyle name="Normal 10 4 2 4 2 5" xfId="45414"/>
    <cellStyle name="Normal 10 4 2 4 3" xfId="11077"/>
    <cellStyle name="Normal 10 4 2 4 3 2" xfId="30037"/>
    <cellStyle name="Normal 10 4 2 4 3 3" xfId="48501"/>
    <cellStyle name="Normal 10 4 2 4 4" xfId="17229"/>
    <cellStyle name="Normal 10 4 2 4 4 2" xfId="36189"/>
    <cellStyle name="Normal 10 4 2 4 4 3" xfId="54653"/>
    <cellStyle name="Normal 10 4 2 4 5" xfId="23884"/>
    <cellStyle name="Normal 10 4 2 4 6" xfId="42348"/>
    <cellStyle name="Normal 10 4 2 5" xfId="6416"/>
    <cellStyle name="Normal 10 4 2 5 2" xfId="12609"/>
    <cellStyle name="Normal 10 4 2 5 2 2" xfId="31569"/>
    <cellStyle name="Normal 10 4 2 5 2 3" xfId="50033"/>
    <cellStyle name="Normal 10 4 2 5 3" xfId="18761"/>
    <cellStyle name="Normal 10 4 2 5 3 2" xfId="37721"/>
    <cellStyle name="Normal 10 4 2 5 3 3" xfId="56185"/>
    <cellStyle name="Normal 10 4 2 5 4" xfId="25416"/>
    <cellStyle name="Normal 10 4 2 5 5" xfId="43880"/>
    <cellStyle name="Normal 10 4 2 6" xfId="9543"/>
    <cellStyle name="Normal 10 4 2 6 2" xfId="28503"/>
    <cellStyle name="Normal 10 4 2 6 3" xfId="46967"/>
    <cellStyle name="Normal 10 4 2 7" xfId="15695"/>
    <cellStyle name="Normal 10 4 2 7 2" xfId="34655"/>
    <cellStyle name="Normal 10 4 2 7 3" xfId="53119"/>
    <cellStyle name="Normal 10 4 2 8" xfId="22350"/>
    <cellStyle name="Normal 10 4 2 9" xfId="40814"/>
    <cellStyle name="Normal 10 4 3" xfId="2546"/>
    <cellStyle name="Normal 10 4 3 2" xfId="2547"/>
    <cellStyle name="Normal 10 4 3 2 2" xfId="4025"/>
    <cellStyle name="Normal 10 4 3 2 2 2" xfId="5638"/>
    <cellStyle name="Normal 10 4 3 2 2 2 2" xfId="8723"/>
    <cellStyle name="Normal 10 4 3 2 2 2 2 2" xfId="14915"/>
    <cellStyle name="Normal 10 4 3 2 2 2 2 2 2" xfId="33875"/>
    <cellStyle name="Normal 10 4 3 2 2 2 2 2 3" xfId="52339"/>
    <cellStyle name="Normal 10 4 3 2 2 2 2 3" xfId="21067"/>
    <cellStyle name="Normal 10 4 3 2 2 2 2 3 2" xfId="40027"/>
    <cellStyle name="Normal 10 4 3 2 2 2 2 3 3" xfId="58491"/>
    <cellStyle name="Normal 10 4 3 2 2 2 2 4" xfId="27722"/>
    <cellStyle name="Normal 10 4 3 2 2 2 2 5" xfId="46186"/>
    <cellStyle name="Normal 10 4 3 2 2 2 3" xfId="11849"/>
    <cellStyle name="Normal 10 4 3 2 2 2 3 2" xfId="30809"/>
    <cellStyle name="Normal 10 4 3 2 2 2 3 3" xfId="49273"/>
    <cellStyle name="Normal 10 4 3 2 2 2 4" xfId="18001"/>
    <cellStyle name="Normal 10 4 3 2 2 2 4 2" xfId="36961"/>
    <cellStyle name="Normal 10 4 3 2 2 2 4 3" xfId="55425"/>
    <cellStyle name="Normal 10 4 3 2 2 2 5" xfId="24656"/>
    <cellStyle name="Normal 10 4 3 2 2 2 6" xfId="43120"/>
    <cellStyle name="Normal 10 4 3 2 2 3" xfId="7188"/>
    <cellStyle name="Normal 10 4 3 2 2 3 2" xfId="13381"/>
    <cellStyle name="Normal 10 4 3 2 2 3 2 2" xfId="32341"/>
    <cellStyle name="Normal 10 4 3 2 2 3 2 3" xfId="50805"/>
    <cellStyle name="Normal 10 4 3 2 2 3 3" xfId="19533"/>
    <cellStyle name="Normal 10 4 3 2 2 3 3 2" xfId="38493"/>
    <cellStyle name="Normal 10 4 3 2 2 3 3 3" xfId="56957"/>
    <cellStyle name="Normal 10 4 3 2 2 3 4" xfId="26188"/>
    <cellStyle name="Normal 10 4 3 2 2 3 5" xfId="44652"/>
    <cellStyle name="Normal 10 4 3 2 2 4" xfId="10315"/>
    <cellStyle name="Normal 10 4 3 2 2 4 2" xfId="29275"/>
    <cellStyle name="Normal 10 4 3 2 2 4 3" xfId="47739"/>
    <cellStyle name="Normal 10 4 3 2 2 5" xfId="16467"/>
    <cellStyle name="Normal 10 4 3 2 2 5 2" xfId="35427"/>
    <cellStyle name="Normal 10 4 3 2 2 5 3" xfId="53891"/>
    <cellStyle name="Normal 10 4 3 2 2 6" xfId="23122"/>
    <cellStyle name="Normal 10 4 3 2 2 7" xfId="41586"/>
    <cellStyle name="Normal 10 4 3 2 3" xfId="4856"/>
    <cellStyle name="Normal 10 4 3 2 3 2" xfId="7954"/>
    <cellStyle name="Normal 10 4 3 2 3 2 2" xfId="14146"/>
    <cellStyle name="Normal 10 4 3 2 3 2 2 2" xfId="33106"/>
    <cellStyle name="Normal 10 4 3 2 3 2 2 3" xfId="51570"/>
    <cellStyle name="Normal 10 4 3 2 3 2 3" xfId="20298"/>
    <cellStyle name="Normal 10 4 3 2 3 2 3 2" xfId="39258"/>
    <cellStyle name="Normal 10 4 3 2 3 2 3 3" xfId="57722"/>
    <cellStyle name="Normal 10 4 3 2 3 2 4" xfId="26953"/>
    <cellStyle name="Normal 10 4 3 2 3 2 5" xfId="45417"/>
    <cellStyle name="Normal 10 4 3 2 3 3" xfId="11080"/>
    <cellStyle name="Normal 10 4 3 2 3 3 2" xfId="30040"/>
    <cellStyle name="Normal 10 4 3 2 3 3 3" xfId="48504"/>
    <cellStyle name="Normal 10 4 3 2 3 4" xfId="17232"/>
    <cellStyle name="Normal 10 4 3 2 3 4 2" xfId="36192"/>
    <cellStyle name="Normal 10 4 3 2 3 4 3" xfId="54656"/>
    <cellStyle name="Normal 10 4 3 2 3 5" xfId="23887"/>
    <cellStyle name="Normal 10 4 3 2 3 6" xfId="42351"/>
    <cellStyle name="Normal 10 4 3 2 4" xfId="6419"/>
    <cellStyle name="Normal 10 4 3 2 4 2" xfId="12612"/>
    <cellStyle name="Normal 10 4 3 2 4 2 2" xfId="31572"/>
    <cellStyle name="Normal 10 4 3 2 4 2 3" xfId="50036"/>
    <cellStyle name="Normal 10 4 3 2 4 3" xfId="18764"/>
    <cellStyle name="Normal 10 4 3 2 4 3 2" xfId="37724"/>
    <cellStyle name="Normal 10 4 3 2 4 3 3" xfId="56188"/>
    <cellStyle name="Normal 10 4 3 2 4 4" xfId="25419"/>
    <cellStyle name="Normal 10 4 3 2 4 5" xfId="43883"/>
    <cellStyle name="Normal 10 4 3 2 5" xfId="9546"/>
    <cellStyle name="Normal 10 4 3 2 5 2" xfId="28506"/>
    <cellStyle name="Normal 10 4 3 2 5 3" xfId="46970"/>
    <cellStyle name="Normal 10 4 3 2 6" xfId="15698"/>
    <cellStyle name="Normal 10 4 3 2 6 2" xfId="34658"/>
    <cellStyle name="Normal 10 4 3 2 6 3" xfId="53122"/>
    <cellStyle name="Normal 10 4 3 2 7" xfId="22353"/>
    <cellStyle name="Normal 10 4 3 2 8" xfId="40817"/>
    <cellStyle name="Normal 10 4 3 3" xfId="4024"/>
    <cellStyle name="Normal 10 4 3 3 2" xfId="5637"/>
    <cellStyle name="Normal 10 4 3 3 2 2" xfId="8722"/>
    <cellStyle name="Normal 10 4 3 3 2 2 2" xfId="14914"/>
    <cellStyle name="Normal 10 4 3 3 2 2 2 2" xfId="33874"/>
    <cellStyle name="Normal 10 4 3 3 2 2 2 3" xfId="52338"/>
    <cellStyle name="Normal 10 4 3 3 2 2 3" xfId="21066"/>
    <cellStyle name="Normal 10 4 3 3 2 2 3 2" xfId="40026"/>
    <cellStyle name="Normal 10 4 3 3 2 2 3 3" xfId="58490"/>
    <cellStyle name="Normal 10 4 3 3 2 2 4" xfId="27721"/>
    <cellStyle name="Normal 10 4 3 3 2 2 5" xfId="46185"/>
    <cellStyle name="Normal 10 4 3 3 2 3" xfId="11848"/>
    <cellStyle name="Normal 10 4 3 3 2 3 2" xfId="30808"/>
    <cellStyle name="Normal 10 4 3 3 2 3 3" xfId="49272"/>
    <cellStyle name="Normal 10 4 3 3 2 4" xfId="18000"/>
    <cellStyle name="Normal 10 4 3 3 2 4 2" xfId="36960"/>
    <cellStyle name="Normal 10 4 3 3 2 4 3" xfId="55424"/>
    <cellStyle name="Normal 10 4 3 3 2 5" xfId="24655"/>
    <cellStyle name="Normal 10 4 3 3 2 6" xfId="43119"/>
    <cellStyle name="Normal 10 4 3 3 3" xfId="7187"/>
    <cellStyle name="Normal 10 4 3 3 3 2" xfId="13380"/>
    <cellStyle name="Normal 10 4 3 3 3 2 2" xfId="32340"/>
    <cellStyle name="Normal 10 4 3 3 3 2 3" xfId="50804"/>
    <cellStyle name="Normal 10 4 3 3 3 3" xfId="19532"/>
    <cellStyle name="Normal 10 4 3 3 3 3 2" xfId="38492"/>
    <cellStyle name="Normal 10 4 3 3 3 3 3" xfId="56956"/>
    <cellStyle name="Normal 10 4 3 3 3 4" xfId="26187"/>
    <cellStyle name="Normal 10 4 3 3 3 5" xfId="44651"/>
    <cellStyle name="Normal 10 4 3 3 4" xfId="10314"/>
    <cellStyle name="Normal 10 4 3 3 4 2" xfId="29274"/>
    <cellStyle name="Normal 10 4 3 3 4 3" xfId="47738"/>
    <cellStyle name="Normal 10 4 3 3 5" xfId="16466"/>
    <cellStyle name="Normal 10 4 3 3 5 2" xfId="35426"/>
    <cellStyle name="Normal 10 4 3 3 5 3" xfId="53890"/>
    <cellStyle name="Normal 10 4 3 3 6" xfId="23121"/>
    <cellStyle name="Normal 10 4 3 3 7" xfId="41585"/>
    <cellStyle name="Normal 10 4 3 4" xfId="4855"/>
    <cellStyle name="Normal 10 4 3 4 2" xfId="7953"/>
    <cellStyle name="Normal 10 4 3 4 2 2" xfId="14145"/>
    <cellStyle name="Normal 10 4 3 4 2 2 2" xfId="33105"/>
    <cellStyle name="Normal 10 4 3 4 2 2 3" xfId="51569"/>
    <cellStyle name="Normal 10 4 3 4 2 3" xfId="20297"/>
    <cellStyle name="Normal 10 4 3 4 2 3 2" xfId="39257"/>
    <cellStyle name="Normal 10 4 3 4 2 3 3" xfId="57721"/>
    <cellStyle name="Normal 10 4 3 4 2 4" xfId="26952"/>
    <cellStyle name="Normal 10 4 3 4 2 5" xfId="45416"/>
    <cellStyle name="Normal 10 4 3 4 3" xfId="11079"/>
    <cellStyle name="Normal 10 4 3 4 3 2" xfId="30039"/>
    <cellStyle name="Normal 10 4 3 4 3 3" xfId="48503"/>
    <cellStyle name="Normal 10 4 3 4 4" xfId="17231"/>
    <cellStyle name="Normal 10 4 3 4 4 2" xfId="36191"/>
    <cellStyle name="Normal 10 4 3 4 4 3" xfId="54655"/>
    <cellStyle name="Normal 10 4 3 4 5" xfId="23886"/>
    <cellStyle name="Normal 10 4 3 4 6" xfId="42350"/>
    <cellStyle name="Normal 10 4 3 5" xfId="6418"/>
    <cellStyle name="Normal 10 4 3 5 2" xfId="12611"/>
    <cellStyle name="Normal 10 4 3 5 2 2" xfId="31571"/>
    <cellStyle name="Normal 10 4 3 5 2 3" xfId="50035"/>
    <cellStyle name="Normal 10 4 3 5 3" xfId="18763"/>
    <cellStyle name="Normal 10 4 3 5 3 2" xfId="37723"/>
    <cellStyle name="Normal 10 4 3 5 3 3" xfId="56187"/>
    <cellStyle name="Normal 10 4 3 5 4" xfId="25418"/>
    <cellStyle name="Normal 10 4 3 5 5" xfId="43882"/>
    <cellStyle name="Normal 10 4 3 6" xfId="9545"/>
    <cellStyle name="Normal 10 4 3 6 2" xfId="28505"/>
    <cellStyle name="Normal 10 4 3 6 3" xfId="46969"/>
    <cellStyle name="Normal 10 4 3 7" xfId="15697"/>
    <cellStyle name="Normal 10 4 3 7 2" xfId="34657"/>
    <cellStyle name="Normal 10 4 3 7 3" xfId="53121"/>
    <cellStyle name="Normal 10 4 3 8" xfId="22352"/>
    <cellStyle name="Normal 10 4 3 9" xfId="40816"/>
    <cellStyle name="Normal 10 4 4" xfId="2548"/>
    <cellStyle name="Normal 10 4 4 2" xfId="4026"/>
    <cellStyle name="Normal 10 4 4 2 2" xfId="5639"/>
    <cellStyle name="Normal 10 4 4 2 2 2" xfId="8724"/>
    <cellStyle name="Normal 10 4 4 2 2 2 2" xfId="14916"/>
    <cellStyle name="Normal 10 4 4 2 2 2 2 2" xfId="33876"/>
    <cellStyle name="Normal 10 4 4 2 2 2 2 3" xfId="52340"/>
    <cellStyle name="Normal 10 4 4 2 2 2 3" xfId="21068"/>
    <cellStyle name="Normal 10 4 4 2 2 2 3 2" xfId="40028"/>
    <cellStyle name="Normal 10 4 4 2 2 2 3 3" xfId="58492"/>
    <cellStyle name="Normal 10 4 4 2 2 2 4" xfId="27723"/>
    <cellStyle name="Normal 10 4 4 2 2 2 5" xfId="46187"/>
    <cellStyle name="Normal 10 4 4 2 2 3" xfId="11850"/>
    <cellStyle name="Normal 10 4 4 2 2 3 2" xfId="30810"/>
    <cellStyle name="Normal 10 4 4 2 2 3 3" xfId="49274"/>
    <cellStyle name="Normal 10 4 4 2 2 4" xfId="18002"/>
    <cellStyle name="Normal 10 4 4 2 2 4 2" xfId="36962"/>
    <cellStyle name="Normal 10 4 4 2 2 4 3" xfId="55426"/>
    <cellStyle name="Normal 10 4 4 2 2 5" xfId="24657"/>
    <cellStyle name="Normal 10 4 4 2 2 6" xfId="43121"/>
    <cellStyle name="Normal 10 4 4 2 3" xfId="7189"/>
    <cellStyle name="Normal 10 4 4 2 3 2" xfId="13382"/>
    <cellStyle name="Normal 10 4 4 2 3 2 2" xfId="32342"/>
    <cellStyle name="Normal 10 4 4 2 3 2 3" xfId="50806"/>
    <cellStyle name="Normal 10 4 4 2 3 3" xfId="19534"/>
    <cellStyle name="Normal 10 4 4 2 3 3 2" xfId="38494"/>
    <cellStyle name="Normal 10 4 4 2 3 3 3" xfId="56958"/>
    <cellStyle name="Normal 10 4 4 2 3 4" xfId="26189"/>
    <cellStyle name="Normal 10 4 4 2 3 5" xfId="44653"/>
    <cellStyle name="Normal 10 4 4 2 4" xfId="10316"/>
    <cellStyle name="Normal 10 4 4 2 4 2" xfId="29276"/>
    <cellStyle name="Normal 10 4 4 2 4 3" xfId="47740"/>
    <cellStyle name="Normal 10 4 4 2 5" xfId="16468"/>
    <cellStyle name="Normal 10 4 4 2 5 2" xfId="35428"/>
    <cellStyle name="Normal 10 4 4 2 5 3" xfId="53892"/>
    <cellStyle name="Normal 10 4 4 2 6" xfId="23123"/>
    <cellStyle name="Normal 10 4 4 2 7" xfId="41587"/>
    <cellStyle name="Normal 10 4 4 3" xfId="4857"/>
    <cellStyle name="Normal 10 4 4 3 2" xfId="7955"/>
    <cellStyle name="Normal 10 4 4 3 2 2" xfId="14147"/>
    <cellStyle name="Normal 10 4 4 3 2 2 2" xfId="33107"/>
    <cellStyle name="Normal 10 4 4 3 2 2 3" xfId="51571"/>
    <cellStyle name="Normal 10 4 4 3 2 3" xfId="20299"/>
    <cellStyle name="Normal 10 4 4 3 2 3 2" xfId="39259"/>
    <cellStyle name="Normal 10 4 4 3 2 3 3" xfId="57723"/>
    <cellStyle name="Normal 10 4 4 3 2 4" xfId="26954"/>
    <cellStyle name="Normal 10 4 4 3 2 5" xfId="45418"/>
    <cellStyle name="Normal 10 4 4 3 3" xfId="11081"/>
    <cellStyle name="Normal 10 4 4 3 3 2" xfId="30041"/>
    <cellStyle name="Normal 10 4 4 3 3 3" xfId="48505"/>
    <cellStyle name="Normal 10 4 4 3 4" xfId="17233"/>
    <cellStyle name="Normal 10 4 4 3 4 2" xfId="36193"/>
    <cellStyle name="Normal 10 4 4 3 4 3" xfId="54657"/>
    <cellStyle name="Normal 10 4 4 3 5" xfId="23888"/>
    <cellStyle name="Normal 10 4 4 3 6" xfId="42352"/>
    <cellStyle name="Normal 10 4 4 4" xfId="6420"/>
    <cellStyle name="Normal 10 4 4 4 2" xfId="12613"/>
    <cellStyle name="Normal 10 4 4 4 2 2" xfId="31573"/>
    <cellStyle name="Normal 10 4 4 4 2 3" xfId="50037"/>
    <cellStyle name="Normal 10 4 4 4 3" xfId="18765"/>
    <cellStyle name="Normal 10 4 4 4 3 2" xfId="37725"/>
    <cellStyle name="Normal 10 4 4 4 3 3" xfId="56189"/>
    <cellStyle name="Normal 10 4 4 4 4" xfId="25420"/>
    <cellStyle name="Normal 10 4 4 4 5" xfId="43884"/>
    <cellStyle name="Normal 10 4 4 5" xfId="9547"/>
    <cellStyle name="Normal 10 4 4 5 2" xfId="28507"/>
    <cellStyle name="Normal 10 4 4 5 3" xfId="46971"/>
    <cellStyle name="Normal 10 4 4 6" xfId="15699"/>
    <cellStyle name="Normal 10 4 4 6 2" xfId="34659"/>
    <cellStyle name="Normal 10 4 4 6 3" xfId="53123"/>
    <cellStyle name="Normal 10 4 4 7" xfId="22354"/>
    <cellStyle name="Normal 10 4 4 8" xfId="40818"/>
    <cellStyle name="Normal 10 4 5" xfId="4021"/>
    <cellStyle name="Normal 10 4 5 2" xfId="5634"/>
    <cellStyle name="Normal 10 4 5 2 2" xfId="8719"/>
    <cellStyle name="Normal 10 4 5 2 2 2" xfId="14911"/>
    <cellStyle name="Normal 10 4 5 2 2 2 2" xfId="33871"/>
    <cellStyle name="Normal 10 4 5 2 2 2 3" xfId="52335"/>
    <cellStyle name="Normal 10 4 5 2 2 3" xfId="21063"/>
    <cellStyle name="Normal 10 4 5 2 2 3 2" xfId="40023"/>
    <cellStyle name="Normal 10 4 5 2 2 3 3" xfId="58487"/>
    <cellStyle name="Normal 10 4 5 2 2 4" xfId="27718"/>
    <cellStyle name="Normal 10 4 5 2 2 5" xfId="46182"/>
    <cellStyle name="Normal 10 4 5 2 3" xfId="11845"/>
    <cellStyle name="Normal 10 4 5 2 3 2" xfId="30805"/>
    <cellStyle name="Normal 10 4 5 2 3 3" xfId="49269"/>
    <cellStyle name="Normal 10 4 5 2 4" xfId="17997"/>
    <cellStyle name="Normal 10 4 5 2 4 2" xfId="36957"/>
    <cellStyle name="Normal 10 4 5 2 4 3" xfId="55421"/>
    <cellStyle name="Normal 10 4 5 2 5" xfId="24652"/>
    <cellStyle name="Normal 10 4 5 2 6" xfId="43116"/>
    <cellStyle name="Normal 10 4 5 3" xfId="7184"/>
    <cellStyle name="Normal 10 4 5 3 2" xfId="13377"/>
    <cellStyle name="Normal 10 4 5 3 2 2" xfId="32337"/>
    <cellStyle name="Normal 10 4 5 3 2 3" xfId="50801"/>
    <cellStyle name="Normal 10 4 5 3 3" xfId="19529"/>
    <cellStyle name="Normal 10 4 5 3 3 2" xfId="38489"/>
    <cellStyle name="Normal 10 4 5 3 3 3" xfId="56953"/>
    <cellStyle name="Normal 10 4 5 3 4" xfId="26184"/>
    <cellStyle name="Normal 10 4 5 3 5" xfId="44648"/>
    <cellStyle name="Normal 10 4 5 4" xfId="10311"/>
    <cellStyle name="Normal 10 4 5 4 2" xfId="29271"/>
    <cellStyle name="Normal 10 4 5 4 3" xfId="47735"/>
    <cellStyle name="Normal 10 4 5 5" xfId="16463"/>
    <cellStyle name="Normal 10 4 5 5 2" xfId="35423"/>
    <cellStyle name="Normal 10 4 5 5 3" xfId="53887"/>
    <cellStyle name="Normal 10 4 5 6" xfId="23118"/>
    <cellStyle name="Normal 10 4 5 7" xfId="41582"/>
    <cellStyle name="Normal 10 4 6" xfId="4852"/>
    <cellStyle name="Normal 10 4 6 2" xfId="7950"/>
    <cellStyle name="Normal 10 4 6 2 2" xfId="14142"/>
    <cellStyle name="Normal 10 4 6 2 2 2" xfId="33102"/>
    <cellStyle name="Normal 10 4 6 2 2 3" xfId="51566"/>
    <cellStyle name="Normal 10 4 6 2 3" xfId="20294"/>
    <cellStyle name="Normal 10 4 6 2 3 2" xfId="39254"/>
    <cellStyle name="Normal 10 4 6 2 3 3" xfId="57718"/>
    <cellStyle name="Normal 10 4 6 2 4" xfId="26949"/>
    <cellStyle name="Normal 10 4 6 2 5" xfId="45413"/>
    <cellStyle name="Normal 10 4 6 3" xfId="11076"/>
    <cellStyle name="Normal 10 4 6 3 2" xfId="30036"/>
    <cellStyle name="Normal 10 4 6 3 3" xfId="48500"/>
    <cellStyle name="Normal 10 4 6 4" xfId="17228"/>
    <cellStyle name="Normal 10 4 6 4 2" xfId="36188"/>
    <cellStyle name="Normal 10 4 6 4 3" xfId="54652"/>
    <cellStyle name="Normal 10 4 6 5" xfId="23883"/>
    <cellStyle name="Normal 10 4 6 6" xfId="42347"/>
    <cellStyle name="Normal 10 4 7" xfId="6415"/>
    <cellStyle name="Normal 10 4 7 2" xfId="12608"/>
    <cellStyle name="Normal 10 4 7 2 2" xfId="31568"/>
    <cellStyle name="Normal 10 4 7 2 3" xfId="50032"/>
    <cellStyle name="Normal 10 4 7 3" xfId="18760"/>
    <cellStyle name="Normal 10 4 7 3 2" xfId="37720"/>
    <cellStyle name="Normal 10 4 7 3 3" xfId="56184"/>
    <cellStyle name="Normal 10 4 7 4" xfId="25415"/>
    <cellStyle name="Normal 10 4 7 5" xfId="43879"/>
    <cellStyle name="Normal 10 4 8" xfId="9542"/>
    <cellStyle name="Normal 10 4 8 2" xfId="28502"/>
    <cellStyle name="Normal 10 4 8 3" xfId="46966"/>
    <cellStyle name="Normal 10 4 9" xfId="15694"/>
    <cellStyle name="Normal 10 4 9 2" xfId="34654"/>
    <cellStyle name="Normal 10 4 9 3" xfId="53118"/>
    <cellStyle name="Normal 10 5" xfId="80"/>
    <cellStyle name="Normal 10 5 10" xfId="2549"/>
    <cellStyle name="Normal 10 5 11" xfId="22355"/>
    <cellStyle name="Normal 10 5 12" xfId="40819"/>
    <cellStyle name="Normal 10 5 2" xfId="2550"/>
    <cellStyle name="Normal 10 5 2 2" xfId="2551"/>
    <cellStyle name="Normal 10 5 2 2 2" xfId="4029"/>
    <cellStyle name="Normal 10 5 2 2 2 2" xfId="5642"/>
    <cellStyle name="Normal 10 5 2 2 2 2 2" xfId="8727"/>
    <cellStyle name="Normal 10 5 2 2 2 2 2 2" xfId="14919"/>
    <cellStyle name="Normal 10 5 2 2 2 2 2 2 2" xfId="33879"/>
    <cellStyle name="Normal 10 5 2 2 2 2 2 2 3" xfId="52343"/>
    <cellStyle name="Normal 10 5 2 2 2 2 2 3" xfId="21071"/>
    <cellStyle name="Normal 10 5 2 2 2 2 2 3 2" xfId="40031"/>
    <cellStyle name="Normal 10 5 2 2 2 2 2 3 3" xfId="58495"/>
    <cellStyle name="Normal 10 5 2 2 2 2 2 4" xfId="27726"/>
    <cellStyle name="Normal 10 5 2 2 2 2 2 5" xfId="46190"/>
    <cellStyle name="Normal 10 5 2 2 2 2 3" xfId="11853"/>
    <cellStyle name="Normal 10 5 2 2 2 2 3 2" xfId="30813"/>
    <cellStyle name="Normal 10 5 2 2 2 2 3 3" xfId="49277"/>
    <cellStyle name="Normal 10 5 2 2 2 2 4" xfId="18005"/>
    <cellStyle name="Normal 10 5 2 2 2 2 4 2" xfId="36965"/>
    <cellStyle name="Normal 10 5 2 2 2 2 4 3" xfId="55429"/>
    <cellStyle name="Normal 10 5 2 2 2 2 5" xfId="24660"/>
    <cellStyle name="Normal 10 5 2 2 2 2 6" xfId="43124"/>
    <cellStyle name="Normal 10 5 2 2 2 3" xfId="7192"/>
    <cellStyle name="Normal 10 5 2 2 2 3 2" xfId="13385"/>
    <cellStyle name="Normal 10 5 2 2 2 3 2 2" xfId="32345"/>
    <cellStyle name="Normal 10 5 2 2 2 3 2 3" xfId="50809"/>
    <cellStyle name="Normal 10 5 2 2 2 3 3" xfId="19537"/>
    <cellStyle name="Normal 10 5 2 2 2 3 3 2" xfId="38497"/>
    <cellStyle name="Normal 10 5 2 2 2 3 3 3" xfId="56961"/>
    <cellStyle name="Normal 10 5 2 2 2 3 4" xfId="26192"/>
    <cellStyle name="Normal 10 5 2 2 2 3 5" xfId="44656"/>
    <cellStyle name="Normal 10 5 2 2 2 4" xfId="10319"/>
    <cellStyle name="Normal 10 5 2 2 2 4 2" xfId="29279"/>
    <cellStyle name="Normal 10 5 2 2 2 4 3" xfId="47743"/>
    <cellStyle name="Normal 10 5 2 2 2 5" xfId="16471"/>
    <cellStyle name="Normal 10 5 2 2 2 5 2" xfId="35431"/>
    <cellStyle name="Normal 10 5 2 2 2 5 3" xfId="53895"/>
    <cellStyle name="Normal 10 5 2 2 2 6" xfId="23126"/>
    <cellStyle name="Normal 10 5 2 2 2 7" xfId="41590"/>
    <cellStyle name="Normal 10 5 2 2 3" xfId="4860"/>
    <cellStyle name="Normal 10 5 2 2 3 2" xfId="7958"/>
    <cellStyle name="Normal 10 5 2 2 3 2 2" xfId="14150"/>
    <cellStyle name="Normal 10 5 2 2 3 2 2 2" xfId="33110"/>
    <cellStyle name="Normal 10 5 2 2 3 2 2 3" xfId="51574"/>
    <cellStyle name="Normal 10 5 2 2 3 2 3" xfId="20302"/>
    <cellStyle name="Normal 10 5 2 2 3 2 3 2" xfId="39262"/>
    <cellStyle name="Normal 10 5 2 2 3 2 3 3" xfId="57726"/>
    <cellStyle name="Normal 10 5 2 2 3 2 4" xfId="26957"/>
    <cellStyle name="Normal 10 5 2 2 3 2 5" xfId="45421"/>
    <cellStyle name="Normal 10 5 2 2 3 3" xfId="11084"/>
    <cellStyle name="Normal 10 5 2 2 3 3 2" xfId="30044"/>
    <cellStyle name="Normal 10 5 2 2 3 3 3" xfId="48508"/>
    <cellStyle name="Normal 10 5 2 2 3 4" xfId="17236"/>
    <cellStyle name="Normal 10 5 2 2 3 4 2" xfId="36196"/>
    <cellStyle name="Normal 10 5 2 2 3 4 3" xfId="54660"/>
    <cellStyle name="Normal 10 5 2 2 3 5" xfId="23891"/>
    <cellStyle name="Normal 10 5 2 2 3 6" xfId="42355"/>
    <cellStyle name="Normal 10 5 2 2 4" xfId="6423"/>
    <cellStyle name="Normal 10 5 2 2 4 2" xfId="12616"/>
    <cellStyle name="Normal 10 5 2 2 4 2 2" xfId="31576"/>
    <cellStyle name="Normal 10 5 2 2 4 2 3" xfId="50040"/>
    <cellStyle name="Normal 10 5 2 2 4 3" xfId="18768"/>
    <cellStyle name="Normal 10 5 2 2 4 3 2" xfId="37728"/>
    <cellStyle name="Normal 10 5 2 2 4 3 3" xfId="56192"/>
    <cellStyle name="Normal 10 5 2 2 4 4" xfId="25423"/>
    <cellStyle name="Normal 10 5 2 2 4 5" xfId="43887"/>
    <cellStyle name="Normal 10 5 2 2 5" xfId="9550"/>
    <cellStyle name="Normal 10 5 2 2 5 2" xfId="28510"/>
    <cellStyle name="Normal 10 5 2 2 5 3" xfId="46974"/>
    <cellStyle name="Normal 10 5 2 2 6" xfId="15702"/>
    <cellStyle name="Normal 10 5 2 2 6 2" xfId="34662"/>
    <cellStyle name="Normal 10 5 2 2 6 3" xfId="53126"/>
    <cellStyle name="Normal 10 5 2 2 7" xfId="22357"/>
    <cellStyle name="Normal 10 5 2 2 8" xfId="40821"/>
    <cellStyle name="Normal 10 5 2 3" xfId="4028"/>
    <cellStyle name="Normal 10 5 2 3 2" xfId="5641"/>
    <cellStyle name="Normal 10 5 2 3 2 2" xfId="8726"/>
    <cellStyle name="Normal 10 5 2 3 2 2 2" xfId="14918"/>
    <cellStyle name="Normal 10 5 2 3 2 2 2 2" xfId="33878"/>
    <cellStyle name="Normal 10 5 2 3 2 2 2 3" xfId="52342"/>
    <cellStyle name="Normal 10 5 2 3 2 2 3" xfId="21070"/>
    <cellStyle name="Normal 10 5 2 3 2 2 3 2" xfId="40030"/>
    <cellStyle name="Normal 10 5 2 3 2 2 3 3" xfId="58494"/>
    <cellStyle name="Normal 10 5 2 3 2 2 4" xfId="27725"/>
    <cellStyle name="Normal 10 5 2 3 2 2 5" xfId="46189"/>
    <cellStyle name="Normal 10 5 2 3 2 3" xfId="11852"/>
    <cellStyle name="Normal 10 5 2 3 2 3 2" xfId="30812"/>
    <cellStyle name="Normal 10 5 2 3 2 3 3" xfId="49276"/>
    <cellStyle name="Normal 10 5 2 3 2 4" xfId="18004"/>
    <cellStyle name="Normal 10 5 2 3 2 4 2" xfId="36964"/>
    <cellStyle name="Normal 10 5 2 3 2 4 3" xfId="55428"/>
    <cellStyle name="Normal 10 5 2 3 2 5" xfId="24659"/>
    <cellStyle name="Normal 10 5 2 3 2 6" xfId="43123"/>
    <cellStyle name="Normal 10 5 2 3 3" xfId="7191"/>
    <cellStyle name="Normal 10 5 2 3 3 2" xfId="13384"/>
    <cellStyle name="Normal 10 5 2 3 3 2 2" xfId="32344"/>
    <cellStyle name="Normal 10 5 2 3 3 2 3" xfId="50808"/>
    <cellStyle name="Normal 10 5 2 3 3 3" xfId="19536"/>
    <cellStyle name="Normal 10 5 2 3 3 3 2" xfId="38496"/>
    <cellStyle name="Normal 10 5 2 3 3 3 3" xfId="56960"/>
    <cellStyle name="Normal 10 5 2 3 3 4" xfId="26191"/>
    <cellStyle name="Normal 10 5 2 3 3 5" xfId="44655"/>
    <cellStyle name="Normal 10 5 2 3 4" xfId="10318"/>
    <cellStyle name="Normal 10 5 2 3 4 2" xfId="29278"/>
    <cellStyle name="Normal 10 5 2 3 4 3" xfId="47742"/>
    <cellStyle name="Normal 10 5 2 3 5" xfId="16470"/>
    <cellStyle name="Normal 10 5 2 3 5 2" xfId="35430"/>
    <cellStyle name="Normal 10 5 2 3 5 3" xfId="53894"/>
    <cellStyle name="Normal 10 5 2 3 6" xfId="23125"/>
    <cellStyle name="Normal 10 5 2 3 7" xfId="41589"/>
    <cellStyle name="Normal 10 5 2 4" xfId="4859"/>
    <cellStyle name="Normal 10 5 2 4 2" xfId="7957"/>
    <cellStyle name="Normal 10 5 2 4 2 2" xfId="14149"/>
    <cellStyle name="Normal 10 5 2 4 2 2 2" xfId="33109"/>
    <cellStyle name="Normal 10 5 2 4 2 2 3" xfId="51573"/>
    <cellStyle name="Normal 10 5 2 4 2 3" xfId="20301"/>
    <cellStyle name="Normal 10 5 2 4 2 3 2" xfId="39261"/>
    <cellStyle name="Normal 10 5 2 4 2 3 3" xfId="57725"/>
    <cellStyle name="Normal 10 5 2 4 2 4" xfId="26956"/>
    <cellStyle name="Normal 10 5 2 4 2 5" xfId="45420"/>
    <cellStyle name="Normal 10 5 2 4 3" xfId="11083"/>
    <cellStyle name="Normal 10 5 2 4 3 2" xfId="30043"/>
    <cellStyle name="Normal 10 5 2 4 3 3" xfId="48507"/>
    <cellStyle name="Normal 10 5 2 4 4" xfId="17235"/>
    <cellStyle name="Normal 10 5 2 4 4 2" xfId="36195"/>
    <cellStyle name="Normal 10 5 2 4 4 3" xfId="54659"/>
    <cellStyle name="Normal 10 5 2 4 5" xfId="23890"/>
    <cellStyle name="Normal 10 5 2 4 6" xfId="42354"/>
    <cellStyle name="Normal 10 5 2 5" xfId="6422"/>
    <cellStyle name="Normal 10 5 2 5 2" xfId="12615"/>
    <cellStyle name="Normal 10 5 2 5 2 2" xfId="31575"/>
    <cellStyle name="Normal 10 5 2 5 2 3" xfId="50039"/>
    <cellStyle name="Normal 10 5 2 5 3" xfId="18767"/>
    <cellStyle name="Normal 10 5 2 5 3 2" xfId="37727"/>
    <cellStyle name="Normal 10 5 2 5 3 3" xfId="56191"/>
    <cellStyle name="Normal 10 5 2 5 4" xfId="25422"/>
    <cellStyle name="Normal 10 5 2 5 5" xfId="43886"/>
    <cellStyle name="Normal 10 5 2 6" xfId="9549"/>
    <cellStyle name="Normal 10 5 2 6 2" xfId="28509"/>
    <cellStyle name="Normal 10 5 2 6 3" xfId="46973"/>
    <cellStyle name="Normal 10 5 2 7" xfId="15701"/>
    <cellStyle name="Normal 10 5 2 7 2" xfId="34661"/>
    <cellStyle name="Normal 10 5 2 7 3" xfId="53125"/>
    <cellStyle name="Normal 10 5 2 8" xfId="22356"/>
    <cellStyle name="Normal 10 5 2 9" xfId="40820"/>
    <cellStyle name="Normal 10 5 3" xfId="2552"/>
    <cellStyle name="Normal 10 5 3 2" xfId="2553"/>
    <cellStyle name="Normal 10 5 3 2 2" xfId="4031"/>
    <cellStyle name="Normal 10 5 3 2 2 2" xfId="5644"/>
    <cellStyle name="Normal 10 5 3 2 2 2 2" xfId="8729"/>
    <cellStyle name="Normal 10 5 3 2 2 2 2 2" xfId="14921"/>
    <cellStyle name="Normal 10 5 3 2 2 2 2 2 2" xfId="33881"/>
    <cellStyle name="Normal 10 5 3 2 2 2 2 2 3" xfId="52345"/>
    <cellStyle name="Normal 10 5 3 2 2 2 2 3" xfId="21073"/>
    <cellStyle name="Normal 10 5 3 2 2 2 2 3 2" xfId="40033"/>
    <cellStyle name="Normal 10 5 3 2 2 2 2 3 3" xfId="58497"/>
    <cellStyle name="Normal 10 5 3 2 2 2 2 4" xfId="27728"/>
    <cellStyle name="Normal 10 5 3 2 2 2 2 5" xfId="46192"/>
    <cellStyle name="Normal 10 5 3 2 2 2 3" xfId="11855"/>
    <cellStyle name="Normal 10 5 3 2 2 2 3 2" xfId="30815"/>
    <cellStyle name="Normal 10 5 3 2 2 2 3 3" xfId="49279"/>
    <cellStyle name="Normal 10 5 3 2 2 2 4" xfId="18007"/>
    <cellStyle name="Normal 10 5 3 2 2 2 4 2" xfId="36967"/>
    <cellStyle name="Normal 10 5 3 2 2 2 4 3" xfId="55431"/>
    <cellStyle name="Normal 10 5 3 2 2 2 5" xfId="24662"/>
    <cellStyle name="Normal 10 5 3 2 2 2 6" xfId="43126"/>
    <cellStyle name="Normal 10 5 3 2 2 3" xfId="7194"/>
    <cellStyle name="Normal 10 5 3 2 2 3 2" xfId="13387"/>
    <cellStyle name="Normal 10 5 3 2 2 3 2 2" xfId="32347"/>
    <cellStyle name="Normal 10 5 3 2 2 3 2 3" xfId="50811"/>
    <cellStyle name="Normal 10 5 3 2 2 3 3" xfId="19539"/>
    <cellStyle name="Normal 10 5 3 2 2 3 3 2" xfId="38499"/>
    <cellStyle name="Normal 10 5 3 2 2 3 3 3" xfId="56963"/>
    <cellStyle name="Normal 10 5 3 2 2 3 4" xfId="26194"/>
    <cellStyle name="Normal 10 5 3 2 2 3 5" xfId="44658"/>
    <cellStyle name="Normal 10 5 3 2 2 4" xfId="10321"/>
    <cellStyle name="Normal 10 5 3 2 2 4 2" xfId="29281"/>
    <cellStyle name="Normal 10 5 3 2 2 4 3" xfId="47745"/>
    <cellStyle name="Normal 10 5 3 2 2 5" xfId="16473"/>
    <cellStyle name="Normal 10 5 3 2 2 5 2" xfId="35433"/>
    <cellStyle name="Normal 10 5 3 2 2 5 3" xfId="53897"/>
    <cellStyle name="Normal 10 5 3 2 2 6" xfId="23128"/>
    <cellStyle name="Normal 10 5 3 2 2 7" xfId="41592"/>
    <cellStyle name="Normal 10 5 3 2 3" xfId="4862"/>
    <cellStyle name="Normal 10 5 3 2 3 2" xfId="7960"/>
    <cellStyle name="Normal 10 5 3 2 3 2 2" xfId="14152"/>
    <cellStyle name="Normal 10 5 3 2 3 2 2 2" xfId="33112"/>
    <cellStyle name="Normal 10 5 3 2 3 2 2 3" xfId="51576"/>
    <cellStyle name="Normal 10 5 3 2 3 2 3" xfId="20304"/>
    <cellStyle name="Normal 10 5 3 2 3 2 3 2" xfId="39264"/>
    <cellStyle name="Normal 10 5 3 2 3 2 3 3" xfId="57728"/>
    <cellStyle name="Normal 10 5 3 2 3 2 4" xfId="26959"/>
    <cellStyle name="Normal 10 5 3 2 3 2 5" xfId="45423"/>
    <cellStyle name="Normal 10 5 3 2 3 3" xfId="11086"/>
    <cellStyle name="Normal 10 5 3 2 3 3 2" xfId="30046"/>
    <cellStyle name="Normal 10 5 3 2 3 3 3" xfId="48510"/>
    <cellStyle name="Normal 10 5 3 2 3 4" xfId="17238"/>
    <cellStyle name="Normal 10 5 3 2 3 4 2" xfId="36198"/>
    <cellStyle name="Normal 10 5 3 2 3 4 3" xfId="54662"/>
    <cellStyle name="Normal 10 5 3 2 3 5" xfId="23893"/>
    <cellStyle name="Normal 10 5 3 2 3 6" xfId="42357"/>
    <cellStyle name="Normal 10 5 3 2 4" xfId="6425"/>
    <cellStyle name="Normal 10 5 3 2 4 2" xfId="12618"/>
    <cellStyle name="Normal 10 5 3 2 4 2 2" xfId="31578"/>
    <cellStyle name="Normal 10 5 3 2 4 2 3" xfId="50042"/>
    <cellStyle name="Normal 10 5 3 2 4 3" xfId="18770"/>
    <cellStyle name="Normal 10 5 3 2 4 3 2" xfId="37730"/>
    <cellStyle name="Normal 10 5 3 2 4 3 3" xfId="56194"/>
    <cellStyle name="Normal 10 5 3 2 4 4" xfId="25425"/>
    <cellStyle name="Normal 10 5 3 2 4 5" xfId="43889"/>
    <cellStyle name="Normal 10 5 3 2 5" xfId="9552"/>
    <cellStyle name="Normal 10 5 3 2 5 2" xfId="28512"/>
    <cellStyle name="Normal 10 5 3 2 5 3" xfId="46976"/>
    <cellStyle name="Normal 10 5 3 2 6" xfId="15704"/>
    <cellStyle name="Normal 10 5 3 2 6 2" xfId="34664"/>
    <cellStyle name="Normal 10 5 3 2 6 3" xfId="53128"/>
    <cellStyle name="Normal 10 5 3 2 7" xfId="22359"/>
    <cellStyle name="Normal 10 5 3 2 8" xfId="40823"/>
    <cellStyle name="Normal 10 5 3 3" xfId="4030"/>
    <cellStyle name="Normal 10 5 3 3 2" xfId="5643"/>
    <cellStyle name="Normal 10 5 3 3 2 2" xfId="8728"/>
    <cellStyle name="Normal 10 5 3 3 2 2 2" xfId="14920"/>
    <cellStyle name="Normal 10 5 3 3 2 2 2 2" xfId="33880"/>
    <cellStyle name="Normal 10 5 3 3 2 2 2 3" xfId="52344"/>
    <cellStyle name="Normal 10 5 3 3 2 2 3" xfId="21072"/>
    <cellStyle name="Normal 10 5 3 3 2 2 3 2" xfId="40032"/>
    <cellStyle name="Normal 10 5 3 3 2 2 3 3" xfId="58496"/>
    <cellStyle name="Normal 10 5 3 3 2 2 4" xfId="27727"/>
    <cellStyle name="Normal 10 5 3 3 2 2 5" xfId="46191"/>
    <cellStyle name="Normal 10 5 3 3 2 3" xfId="11854"/>
    <cellStyle name="Normal 10 5 3 3 2 3 2" xfId="30814"/>
    <cellStyle name="Normal 10 5 3 3 2 3 3" xfId="49278"/>
    <cellStyle name="Normal 10 5 3 3 2 4" xfId="18006"/>
    <cellStyle name="Normal 10 5 3 3 2 4 2" xfId="36966"/>
    <cellStyle name="Normal 10 5 3 3 2 4 3" xfId="55430"/>
    <cellStyle name="Normal 10 5 3 3 2 5" xfId="24661"/>
    <cellStyle name="Normal 10 5 3 3 2 6" xfId="43125"/>
    <cellStyle name="Normal 10 5 3 3 3" xfId="7193"/>
    <cellStyle name="Normal 10 5 3 3 3 2" xfId="13386"/>
    <cellStyle name="Normal 10 5 3 3 3 2 2" xfId="32346"/>
    <cellStyle name="Normal 10 5 3 3 3 2 3" xfId="50810"/>
    <cellStyle name="Normal 10 5 3 3 3 3" xfId="19538"/>
    <cellStyle name="Normal 10 5 3 3 3 3 2" xfId="38498"/>
    <cellStyle name="Normal 10 5 3 3 3 3 3" xfId="56962"/>
    <cellStyle name="Normal 10 5 3 3 3 4" xfId="26193"/>
    <cellStyle name="Normal 10 5 3 3 3 5" xfId="44657"/>
    <cellStyle name="Normal 10 5 3 3 4" xfId="10320"/>
    <cellStyle name="Normal 10 5 3 3 4 2" xfId="29280"/>
    <cellStyle name="Normal 10 5 3 3 4 3" xfId="47744"/>
    <cellStyle name="Normal 10 5 3 3 5" xfId="16472"/>
    <cellStyle name="Normal 10 5 3 3 5 2" xfId="35432"/>
    <cellStyle name="Normal 10 5 3 3 5 3" xfId="53896"/>
    <cellStyle name="Normal 10 5 3 3 6" xfId="23127"/>
    <cellStyle name="Normal 10 5 3 3 7" xfId="41591"/>
    <cellStyle name="Normal 10 5 3 4" xfId="4861"/>
    <cellStyle name="Normal 10 5 3 4 2" xfId="7959"/>
    <cellStyle name="Normal 10 5 3 4 2 2" xfId="14151"/>
    <cellStyle name="Normal 10 5 3 4 2 2 2" xfId="33111"/>
    <cellStyle name="Normal 10 5 3 4 2 2 3" xfId="51575"/>
    <cellStyle name="Normal 10 5 3 4 2 3" xfId="20303"/>
    <cellStyle name="Normal 10 5 3 4 2 3 2" xfId="39263"/>
    <cellStyle name="Normal 10 5 3 4 2 3 3" xfId="57727"/>
    <cellStyle name="Normal 10 5 3 4 2 4" xfId="26958"/>
    <cellStyle name="Normal 10 5 3 4 2 5" xfId="45422"/>
    <cellStyle name="Normal 10 5 3 4 3" xfId="11085"/>
    <cellStyle name="Normal 10 5 3 4 3 2" xfId="30045"/>
    <cellStyle name="Normal 10 5 3 4 3 3" xfId="48509"/>
    <cellStyle name="Normal 10 5 3 4 4" xfId="17237"/>
    <cellStyle name="Normal 10 5 3 4 4 2" xfId="36197"/>
    <cellStyle name="Normal 10 5 3 4 4 3" xfId="54661"/>
    <cellStyle name="Normal 10 5 3 4 5" xfId="23892"/>
    <cellStyle name="Normal 10 5 3 4 6" xfId="42356"/>
    <cellStyle name="Normal 10 5 3 5" xfId="6424"/>
    <cellStyle name="Normal 10 5 3 5 2" xfId="12617"/>
    <cellStyle name="Normal 10 5 3 5 2 2" xfId="31577"/>
    <cellStyle name="Normal 10 5 3 5 2 3" xfId="50041"/>
    <cellStyle name="Normal 10 5 3 5 3" xfId="18769"/>
    <cellStyle name="Normal 10 5 3 5 3 2" xfId="37729"/>
    <cellStyle name="Normal 10 5 3 5 3 3" xfId="56193"/>
    <cellStyle name="Normal 10 5 3 5 4" xfId="25424"/>
    <cellStyle name="Normal 10 5 3 5 5" xfId="43888"/>
    <cellStyle name="Normal 10 5 3 6" xfId="9551"/>
    <cellStyle name="Normal 10 5 3 6 2" xfId="28511"/>
    <cellStyle name="Normal 10 5 3 6 3" xfId="46975"/>
    <cellStyle name="Normal 10 5 3 7" xfId="15703"/>
    <cellStyle name="Normal 10 5 3 7 2" xfId="34663"/>
    <cellStyle name="Normal 10 5 3 7 3" xfId="53127"/>
    <cellStyle name="Normal 10 5 3 8" xfId="22358"/>
    <cellStyle name="Normal 10 5 3 9" xfId="40822"/>
    <cellStyle name="Normal 10 5 4" xfId="2554"/>
    <cellStyle name="Normal 10 5 4 2" xfId="4032"/>
    <cellStyle name="Normal 10 5 4 2 2" xfId="5645"/>
    <cellStyle name="Normal 10 5 4 2 2 2" xfId="8730"/>
    <cellStyle name="Normal 10 5 4 2 2 2 2" xfId="14922"/>
    <cellStyle name="Normal 10 5 4 2 2 2 2 2" xfId="33882"/>
    <cellStyle name="Normal 10 5 4 2 2 2 2 3" xfId="52346"/>
    <cellStyle name="Normal 10 5 4 2 2 2 3" xfId="21074"/>
    <cellStyle name="Normal 10 5 4 2 2 2 3 2" xfId="40034"/>
    <cellStyle name="Normal 10 5 4 2 2 2 3 3" xfId="58498"/>
    <cellStyle name="Normal 10 5 4 2 2 2 4" xfId="27729"/>
    <cellStyle name="Normal 10 5 4 2 2 2 5" xfId="46193"/>
    <cellStyle name="Normal 10 5 4 2 2 3" xfId="11856"/>
    <cellStyle name="Normal 10 5 4 2 2 3 2" xfId="30816"/>
    <cellStyle name="Normal 10 5 4 2 2 3 3" xfId="49280"/>
    <cellStyle name="Normal 10 5 4 2 2 4" xfId="18008"/>
    <cellStyle name="Normal 10 5 4 2 2 4 2" xfId="36968"/>
    <cellStyle name="Normal 10 5 4 2 2 4 3" xfId="55432"/>
    <cellStyle name="Normal 10 5 4 2 2 5" xfId="24663"/>
    <cellStyle name="Normal 10 5 4 2 2 6" xfId="43127"/>
    <cellStyle name="Normal 10 5 4 2 3" xfId="7195"/>
    <cellStyle name="Normal 10 5 4 2 3 2" xfId="13388"/>
    <cellStyle name="Normal 10 5 4 2 3 2 2" xfId="32348"/>
    <cellStyle name="Normal 10 5 4 2 3 2 3" xfId="50812"/>
    <cellStyle name="Normal 10 5 4 2 3 3" xfId="19540"/>
    <cellStyle name="Normal 10 5 4 2 3 3 2" xfId="38500"/>
    <cellStyle name="Normal 10 5 4 2 3 3 3" xfId="56964"/>
    <cellStyle name="Normal 10 5 4 2 3 4" xfId="26195"/>
    <cellStyle name="Normal 10 5 4 2 3 5" xfId="44659"/>
    <cellStyle name="Normal 10 5 4 2 4" xfId="10322"/>
    <cellStyle name="Normal 10 5 4 2 4 2" xfId="29282"/>
    <cellStyle name="Normal 10 5 4 2 4 3" xfId="47746"/>
    <cellStyle name="Normal 10 5 4 2 5" xfId="16474"/>
    <cellStyle name="Normal 10 5 4 2 5 2" xfId="35434"/>
    <cellStyle name="Normal 10 5 4 2 5 3" xfId="53898"/>
    <cellStyle name="Normal 10 5 4 2 6" xfId="23129"/>
    <cellStyle name="Normal 10 5 4 2 7" xfId="41593"/>
    <cellStyle name="Normal 10 5 4 3" xfId="4863"/>
    <cellStyle name="Normal 10 5 4 3 2" xfId="7961"/>
    <cellStyle name="Normal 10 5 4 3 2 2" xfId="14153"/>
    <cellStyle name="Normal 10 5 4 3 2 2 2" xfId="33113"/>
    <cellStyle name="Normal 10 5 4 3 2 2 3" xfId="51577"/>
    <cellStyle name="Normal 10 5 4 3 2 3" xfId="20305"/>
    <cellStyle name="Normal 10 5 4 3 2 3 2" xfId="39265"/>
    <cellStyle name="Normal 10 5 4 3 2 3 3" xfId="57729"/>
    <cellStyle name="Normal 10 5 4 3 2 4" xfId="26960"/>
    <cellStyle name="Normal 10 5 4 3 2 5" xfId="45424"/>
    <cellStyle name="Normal 10 5 4 3 3" xfId="11087"/>
    <cellStyle name="Normal 10 5 4 3 3 2" xfId="30047"/>
    <cellStyle name="Normal 10 5 4 3 3 3" xfId="48511"/>
    <cellStyle name="Normal 10 5 4 3 4" xfId="17239"/>
    <cellStyle name="Normal 10 5 4 3 4 2" xfId="36199"/>
    <cellStyle name="Normal 10 5 4 3 4 3" xfId="54663"/>
    <cellStyle name="Normal 10 5 4 3 5" xfId="23894"/>
    <cellStyle name="Normal 10 5 4 3 6" xfId="42358"/>
    <cellStyle name="Normal 10 5 4 4" xfId="6426"/>
    <cellStyle name="Normal 10 5 4 4 2" xfId="12619"/>
    <cellStyle name="Normal 10 5 4 4 2 2" xfId="31579"/>
    <cellStyle name="Normal 10 5 4 4 2 3" xfId="50043"/>
    <cellStyle name="Normal 10 5 4 4 3" xfId="18771"/>
    <cellStyle name="Normal 10 5 4 4 3 2" xfId="37731"/>
    <cellStyle name="Normal 10 5 4 4 3 3" xfId="56195"/>
    <cellStyle name="Normal 10 5 4 4 4" xfId="25426"/>
    <cellStyle name="Normal 10 5 4 4 5" xfId="43890"/>
    <cellStyle name="Normal 10 5 4 5" xfId="9553"/>
    <cellStyle name="Normal 10 5 4 5 2" xfId="28513"/>
    <cellStyle name="Normal 10 5 4 5 3" xfId="46977"/>
    <cellStyle name="Normal 10 5 4 6" xfId="15705"/>
    <cellStyle name="Normal 10 5 4 6 2" xfId="34665"/>
    <cellStyle name="Normal 10 5 4 6 3" xfId="53129"/>
    <cellStyle name="Normal 10 5 4 7" xfId="22360"/>
    <cellStyle name="Normal 10 5 4 8" xfId="40824"/>
    <cellStyle name="Normal 10 5 5" xfId="4027"/>
    <cellStyle name="Normal 10 5 5 2" xfId="5640"/>
    <cellStyle name="Normal 10 5 5 2 2" xfId="8725"/>
    <cellStyle name="Normal 10 5 5 2 2 2" xfId="14917"/>
    <cellStyle name="Normal 10 5 5 2 2 2 2" xfId="33877"/>
    <cellStyle name="Normal 10 5 5 2 2 2 3" xfId="52341"/>
    <cellStyle name="Normal 10 5 5 2 2 3" xfId="21069"/>
    <cellStyle name="Normal 10 5 5 2 2 3 2" xfId="40029"/>
    <cellStyle name="Normal 10 5 5 2 2 3 3" xfId="58493"/>
    <cellStyle name="Normal 10 5 5 2 2 4" xfId="27724"/>
    <cellStyle name="Normal 10 5 5 2 2 5" xfId="46188"/>
    <cellStyle name="Normal 10 5 5 2 3" xfId="11851"/>
    <cellStyle name="Normal 10 5 5 2 3 2" xfId="30811"/>
    <cellStyle name="Normal 10 5 5 2 3 3" xfId="49275"/>
    <cellStyle name="Normal 10 5 5 2 4" xfId="18003"/>
    <cellStyle name="Normal 10 5 5 2 4 2" xfId="36963"/>
    <cellStyle name="Normal 10 5 5 2 4 3" xfId="55427"/>
    <cellStyle name="Normal 10 5 5 2 5" xfId="24658"/>
    <cellStyle name="Normal 10 5 5 2 6" xfId="43122"/>
    <cellStyle name="Normal 10 5 5 3" xfId="7190"/>
    <cellStyle name="Normal 10 5 5 3 2" xfId="13383"/>
    <cellStyle name="Normal 10 5 5 3 2 2" xfId="32343"/>
    <cellStyle name="Normal 10 5 5 3 2 3" xfId="50807"/>
    <cellStyle name="Normal 10 5 5 3 3" xfId="19535"/>
    <cellStyle name="Normal 10 5 5 3 3 2" xfId="38495"/>
    <cellStyle name="Normal 10 5 5 3 3 3" xfId="56959"/>
    <cellStyle name="Normal 10 5 5 3 4" xfId="26190"/>
    <cellStyle name="Normal 10 5 5 3 5" xfId="44654"/>
    <cellStyle name="Normal 10 5 5 4" xfId="10317"/>
    <cellStyle name="Normal 10 5 5 4 2" xfId="29277"/>
    <cellStyle name="Normal 10 5 5 4 3" xfId="47741"/>
    <cellStyle name="Normal 10 5 5 5" xfId="16469"/>
    <cellStyle name="Normal 10 5 5 5 2" xfId="35429"/>
    <cellStyle name="Normal 10 5 5 5 3" xfId="53893"/>
    <cellStyle name="Normal 10 5 5 6" xfId="23124"/>
    <cellStyle name="Normal 10 5 5 7" xfId="41588"/>
    <cellStyle name="Normal 10 5 6" xfId="4858"/>
    <cellStyle name="Normal 10 5 6 2" xfId="7956"/>
    <cellStyle name="Normal 10 5 6 2 2" xfId="14148"/>
    <cellStyle name="Normal 10 5 6 2 2 2" xfId="33108"/>
    <cellStyle name="Normal 10 5 6 2 2 3" xfId="51572"/>
    <cellStyle name="Normal 10 5 6 2 3" xfId="20300"/>
    <cellStyle name="Normal 10 5 6 2 3 2" xfId="39260"/>
    <cellStyle name="Normal 10 5 6 2 3 3" xfId="57724"/>
    <cellStyle name="Normal 10 5 6 2 4" xfId="26955"/>
    <cellStyle name="Normal 10 5 6 2 5" xfId="45419"/>
    <cellStyle name="Normal 10 5 6 3" xfId="11082"/>
    <cellStyle name="Normal 10 5 6 3 2" xfId="30042"/>
    <cellStyle name="Normal 10 5 6 3 3" xfId="48506"/>
    <cellStyle name="Normal 10 5 6 4" xfId="17234"/>
    <cellStyle name="Normal 10 5 6 4 2" xfId="36194"/>
    <cellStyle name="Normal 10 5 6 4 3" xfId="54658"/>
    <cellStyle name="Normal 10 5 6 5" xfId="23889"/>
    <cellStyle name="Normal 10 5 6 6" xfId="42353"/>
    <cellStyle name="Normal 10 5 7" xfId="6421"/>
    <cellStyle name="Normal 10 5 7 2" xfId="12614"/>
    <cellStyle name="Normal 10 5 7 2 2" xfId="31574"/>
    <cellStyle name="Normal 10 5 7 2 3" xfId="50038"/>
    <cellStyle name="Normal 10 5 7 3" xfId="18766"/>
    <cellStyle name="Normal 10 5 7 3 2" xfId="37726"/>
    <cellStyle name="Normal 10 5 7 3 3" xfId="56190"/>
    <cellStyle name="Normal 10 5 7 4" xfId="25421"/>
    <cellStyle name="Normal 10 5 7 5" xfId="43885"/>
    <cellStyle name="Normal 10 5 8" xfId="9548"/>
    <cellStyle name="Normal 10 5 8 2" xfId="28508"/>
    <cellStyle name="Normal 10 5 8 3" xfId="46972"/>
    <cellStyle name="Normal 10 5 9" xfId="15700"/>
    <cellStyle name="Normal 10 5 9 2" xfId="34660"/>
    <cellStyle name="Normal 10 5 9 3" xfId="53124"/>
    <cellStyle name="Normal 10 6" xfId="2555"/>
    <cellStyle name="Normal 10 6 2" xfId="2556"/>
    <cellStyle name="Normal 10 6 2 2" xfId="4034"/>
    <cellStyle name="Normal 10 6 2 2 2" xfId="5647"/>
    <cellStyle name="Normal 10 6 2 2 2 2" xfId="8732"/>
    <cellStyle name="Normal 10 6 2 2 2 2 2" xfId="14924"/>
    <cellStyle name="Normal 10 6 2 2 2 2 2 2" xfId="33884"/>
    <cellStyle name="Normal 10 6 2 2 2 2 2 3" xfId="52348"/>
    <cellStyle name="Normal 10 6 2 2 2 2 3" xfId="21076"/>
    <cellStyle name="Normal 10 6 2 2 2 2 3 2" xfId="40036"/>
    <cellStyle name="Normal 10 6 2 2 2 2 3 3" xfId="58500"/>
    <cellStyle name="Normal 10 6 2 2 2 2 4" xfId="27731"/>
    <cellStyle name="Normal 10 6 2 2 2 2 5" xfId="46195"/>
    <cellStyle name="Normal 10 6 2 2 2 3" xfId="11858"/>
    <cellStyle name="Normal 10 6 2 2 2 3 2" xfId="30818"/>
    <cellStyle name="Normal 10 6 2 2 2 3 3" xfId="49282"/>
    <cellStyle name="Normal 10 6 2 2 2 4" xfId="18010"/>
    <cellStyle name="Normal 10 6 2 2 2 4 2" xfId="36970"/>
    <cellStyle name="Normal 10 6 2 2 2 4 3" xfId="55434"/>
    <cellStyle name="Normal 10 6 2 2 2 5" xfId="24665"/>
    <cellStyle name="Normal 10 6 2 2 2 6" xfId="43129"/>
    <cellStyle name="Normal 10 6 2 2 3" xfId="7197"/>
    <cellStyle name="Normal 10 6 2 2 3 2" xfId="13390"/>
    <cellStyle name="Normal 10 6 2 2 3 2 2" xfId="32350"/>
    <cellStyle name="Normal 10 6 2 2 3 2 3" xfId="50814"/>
    <cellStyle name="Normal 10 6 2 2 3 3" xfId="19542"/>
    <cellStyle name="Normal 10 6 2 2 3 3 2" xfId="38502"/>
    <cellStyle name="Normal 10 6 2 2 3 3 3" xfId="56966"/>
    <cellStyle name="Normal 10 6 2 2 3 4" xfId="26197"/>
    <cellStyle name="Normal 10 6 2 2 3 5" xfId="44661"/>
    <cellStyle name="Normal 10 6 2 2 4" xfId="10324"/>
    <cellStyle name="Normal 10 6 2 2 4 2" xfId="29284"/>
    <cellStyle name="Normal 10 6 2 2 4 3" xfId="47748"/>
    <cellStyle name="Normal 10 6 2 2 5" xfId="16476"/>
    <cellStyle name="Normal 10 6 2 2 5 2" xfId="35436"/>
    <cellStyle name="Normal 10 6 2 2 5 3" xfId="53900"/>
    <cellStyle name="Normal 10 6 2 2 6" xfId="23131"/>
    <cellStyle name="Normal 10 6 2 2 7" xfId="41595"/>
    <cellStyle name="Normal 10 6 2 3" xfId="4865"/>
    <cellStyle name="Normal 10 6 2 3 2" xfId="7963"/>
    <cellStyle name="Normal 10 6 2 3 2 2" xfId="14155"/>
    <cellStyle name="Normal 10 6 2 3 2 2 2" xfId="33115"/>
    <cellStyle name="Normal 10 6 2 3 2 2 3" xfId="51579"/>
    <cellStyle name="Normal 10 6 2 3 2 3" xfId="20307"/>
    <cellStyle name="Normal 10 6 2 3 2 3 2" xfId="39267"/>
    <cellStyle name="Normal 10 6 2 3 2 3 3" xfId="57731"/>
    <cellStyle name="Normal 10 6 2 3 2 4" xfId="26962"/>
    <cellStyle name="Normal 10 6 2 3 2 5" xfId="45426"/>
    <cellStyle name="Normal 10 6 2 3 3" xfId="11089"/>
    <cellStyle name="Normal 10 6 2 3 3 2" xfId="30049"/>
    <cellStyle name="Normal 10 6 2 3 3 3" xfId="48513"/>
    <cellStyle name="Normal 10 6 2 3 4" xfId="17241"/>
    <cellStyle name="Normal 10 6 2 3 4 2" xfId="36201"/>
    <cellStyle name="Normal 10 6 2 3 4 3" xfId="54665"/>
    <cellStyle name="Normal 10 6 2 3 5" xfId="23896"/>
    <cellStyle name="Normal 10 6 2 3 6" xfId="42360"/>
    <cellStyle name="Normal 10 6 2 4" xfId="6428"/>
    <cellStyle name="Normal 10 6 2 4 2" xfId="12621"/>
    <cellStyle name="Normal 10 6 2 4 2 2" xfId="31581"/>
    <cellStyle name="Normal 10 6 2 4 2 3" xfId="50045"/>
    <cellStyle name="Normal 10 6 2 4 3" xfId="18773"/>
    <cellStyle name="Normal 10 6 2 4 3 2" xfId="37733"/>
    <cellStyle name="Normal 10 6 2 4 3 3" xfId="56197"/>
    <cellStyle name="Normal 10 6 2 4 4" xfId="25428"/>
    <cellStyle name="Normal 10 6 2 4 5" xfId="43892"/>
    <cellStyle name="Normal 10 6 2 5" xfId="9555"/>
    <cellStyle name="Normal 10 6 2 5 2" xfId="28515"/>
    <cellStyle name="Normal 10 6 2 5 3" xfId="46979"/>
    <cellStyle name="Normal 10 6 2 6" xfId="15707"/>
    <cellStyle name="Normal 10 6 2 6 2" xfId="34667"/>
    <cellStyle name="Normal 10 6 2 6 3" xfId="53131"/>
    <cellStyle name="Normal 10 6 2 7" xfId="22362"/>
    <cellStyle name="Normal 10 6 2 8" xfId="40826"/>
    <cellStyle name="Normal 10 6 3" xfId="4033"/>
    <cellStyle name="Normal 10 6 3 2" xfId="5646"/>
    <cellStyle name="Normal 10 6 3 2 2" xfId="8731"/>
    <cellStyle name="Normal 10 6 3 2 2 2" xfId="14923"/>
    <cellStyle name="Normal 10 6 3 2 2 2 2" xfId="33883"/>
    <cellStyle name="Normal 10 6 3 2 2 2 3" xfId="52347"/>
    <cellStyle name="Normal 10 6 3 2 2 3" xfId="21075"/>
    <cellStyle name="Normal 10 6 3 2 2 3 2" xfId="40035"/>
    <cellStyle name="Normal 10 6 3 2 2 3 3" xfId="58499"/>
    <cellStyle name="Normal 10 6 3 2 2 4" xfId="27730"/>
    <cellStyle name="Normal 10 6 3 2 2 5" xfId="46194"/>
    <cellStyle name="Normal 10 6 3 2 3" xfId="11857"/>
    <cellStyle name="Normal 10 6 3 2 3 2" xfId="30817"/>
    <cellStyle name="Normal 10 6 3 2 3 3" xfId="49281"/>
    <cellStyle name="Normal 10 6 3 2 4" xfId="18009"/>
    <cellStyle name="Normal 10 6 3 2 4 2" xfId="36969"/>
    <cellStyle name="Normal 10 6 3 2 4 3" xfId="55433"/>
    <cellStyle name="Normal 10 6 3 2 5" xfId="24664"/>
    <cellStyle name="Normal 10 6 3 2 6" xfId="43128"/>
    <cellStyle name="Normal 10 6 3 3" xfId="7196"/>
    <cellStyle name="Normal 10 6 3 3 2" xfId="13389"/>
    <cellStyle name="Normal 10 6 3 3 2 2" xfId="32349"/>
    <cellStyle name="Normal 10 6 3 3 2 3" xfId="50813"/>
    <cellStyle name="Normal 10 6 3 3 3" xfId="19541"/>
    <cellStyle name="Normal 10 6 3 3 3 2" xfId="38501"/>
    <cellStyle name="Normal 10 6 3 3 3 3" xfId="56965"/>
    <cellStyle name="Normal 10 6 3 3 4" xfId="26196"/>
    <cellStyle name="Normal 10 6 3 3 5" xfId="44660"/>
    <cellStyle name="Normal 10 6 3 4" xfId="10323"/>
    <cellStyle name="Normal 10 6 3 4 2" xfId="29283"/>
    <cellStyle name="Normal 10 6 3 4 3" xfId="47747"/>
    <cellStyle name="Normal 10 6 3 5" xfId="16475"/>
    <cellStyle name="Normal 10 6 3 5 2" xfId="35435"/>
    <cellStyle name="Normal 10 6 3 5 3" xfId="53899"/>
    <cellStyle name="Normal 10 6 3 6" xfId="23130"/>
    <cellStyle name="Normal 10 6 3 7" xfId="41594"/>
    <cellStyle name="Normal 10 6 4" xfId="4864"/>
    <cellStyle name="Normal 10 6 4 2" xfId="7962"/>
    <cellStyle name="Normal 10 6 4 2 2" xfId="14154"/>
    <cellStyle name="Normal 10 6 4 2 2 2" xfId="33114"/>
    <cellStyle name="Normal 10 6 4 2 2 3" xfId="51578"/>
    <cellStyle name="Normal 10 6 4 2 3" xfId="20306"/>
    <cellStyle name="Normal 10 6 4 2 3 2" xfId="39266"/>
    <cellStyle name="Normal 10 6 4 2 3 3" xfId="57730"/>
    <cellStyle name="Normal 10 6 4 2 4" xfId="26961"/>
    <cellStyle name="Normal 10 6 4 2 5" xfId="45425"/>
    <cellStyle name="Normal 10 6 4 3" xfId="11088"/>
    <cellStyle name="Normal 10 6 4 3 2" xfId="30048"/>
    <cellStyle name="Normal 10 6 4 3 3" xfId="48512"/>
    <cellStyle name="Normal 10 6 4 4" xfId="17240"/>
    <cellStyle name="Normal 10 6 4 4 2" xfId="36200"/>
    <cellStyle name="Normal 10 6 4 4 3" xfId="54664"/>
    <cellStyle name="Normal 10 6 4 5" xfId="23895"/>
    <cellStyle name="Normal 10 6 4 6" xfId="42359"/>
    <cellStyle name="Normal 10 6 5" xfId="6427"/>
    <cellStyle name="Normal 10 6 5 2" xfId="12620"/>
    <cellStyle name="Normal 10 6 5 2 2" xfId="31580"/>
    <cellStyle name="Normal 10 6 5 2 3" xfId="50044"/>
    <cellStyle name="Normal 10 6 5 3" xfId="18772"/>
    <cellStyle name="Normal 10 6 5 3 2" xfId="37732"/>
    <cellStyle name="Normal 10 6 5 3 3" xfId="56196"/>
    <cellStyle name="Normal 10 6 5 4" xfId="25427"/>
    <cellStyle name="Normal 10 6 5 5" xfId="43891"/>
    <cellStyle name="Normal 10 6 6" xfId="9554"/>
    <cellStyle name="Normal 10 6 6 2" xfId="28514"/>
    <cellStyle name="Normal 10 6 6 3" xfId="46978"/>
    <cellStyle name="Normal 10 6 7" xfId="15706"/>
    <cellStyle name="Normal 10 6 7 2" xfId="34666"/>
    <cellStyle name="Normal 10 6 7 3" xfId="53130"/>
    <cellStyle name="Normal 10 6 8" xfId="22361"/>
    <cellStyle name="Normal 10 6 9" xfId="40825"/>
    <cellStyle name="Normal 10 7" xfId="2557"/>
    <cellStyle name="Normal 10 7 2" xfId="2558"/>
    <cellStyle name="Normal 10 7 2 2" xfId="4036"/>
    <cellStyle name="Normal 10 7 2 2 2" xfId="5649"/>
    <cellStyle name="Normal 10 7 2 2 2 2" xfId="8734"/>
    <cellStyle name="Normal 10 7 2 2 2 2 2" xfId="14926"/>
    <cellStyle name="Normal 10 7 2 2 2 2 2 2" xfId="33886"/>
    <cellStyle name="Normal 10 7 2 2 2 2 2 3" xfId="52350"/>
    <cellStyle name="Normal 10 7 2 2 2 2 3" xfId="21078"/>
    <cellStyle name="Normal 10 7 2 2 2 2 3 2" xfId="40038"/>
    <cellStyle name="Normal 10 7 2 2 2 2 3 3" xfId="58502"/>
    <cellStyle name="Normal 10 7 2 2 2 2 4" xfId="27733"/>
    <cellStyle name="Normal 10 7 2 2 2 2 5" xfId="46197"/>
    <cellStyle name="Normal 10 7 2 2 2 3" xfId="11860"/>
    <cellStyle name="Normal 10 7 2 2 2 3 2" xfId="30820"/>
    <cellStyle name="Normal 10 7 2 2 2 3 3" xfId="49284"/>
    <cellStyle name="Normal 10 7 2 2 2 4" xfId="18012"/>
    <cellStyle name="Normal 10 7 2 2 2 4 2" xfId="36972"/>
    <cellStyle name="Normal 10 7 2 2 2 4 3" xfId="55436"/>
    <cellStyle name="Normal 10 7 2 2 2 5" xfId="24667"/>
    <cellStyle name="Normal 10 7 2 2 2 6" xfId="43131"/>
    <cellStyle name="Normal 10 7 2 2 3" xfId="7199"/>
    <cellStyle name="Normal 10 7 2 2 3 2" xfId="13392"/>
    <cellStyle name="Normal 10 7 2 2 3 2 2" xfId="32352"/>
    <cellStyle name="Normal 10 7 2 2 3 2 3" xfId="50816"/>
    <cellStyle name="Normal 10 7 2 2 3 3" xfId="19544"/>
    <cellStyle name="Normal 10 7 2 2 3 3 2" xfId="38504"/>
    <cellStyle name="Normal 10 7 2 2 3 3 3" xfId="56968"/>
    <cellStyle name="Normal 10 7 2 2 3 4" xfId="26199"/>
    <cellStyle name="Normal 10 7 2 2 3 5" xfId="44663"/>
    <cellStyle name="Normal 10 7 2 2 4" xfId="10326"/>
    <cellStyle name="Normal 10 7 2 2 4 2" xfId="29286"/>
    <cellStyle name="Normal 10 7 2 2 4 3" xfId="47750"/>
    <cellStyle name="Normal 10 7 2 2 5" xfId="16478"/>
    <cellStyle name="Normal 10 7 2 2 5 2" xfId="35438"/>
    <cellStyle name="Normal 10 7 2 2 5 3" xfId="53902"/>
    <cellStyle name="Normal 10 7 2 2 6" xfId="23133"/>
    <cellStyle name="Normal 10 7 2 2 7" xfId="41597"/>
    <cellStyle name="Normal 10 7 2 3" xfId="4867"/>
    <cellStyle name="Normal 10 7 2 3 2" xfId="7965"/>
    <cellStyle name="Normal 10 7 2 3 2 2" xfId="14157"/>
    <cellStyle name="Normal 10 7 2 3 2 2 2" xfId="33117"/>
    <cellStyle name="Normal 10 7 2 3 2 2 3" xfId="51581"/>
    <cellStyle name="Normal 10 7 2 3 2 3" xfId="20309"/>
    <cellStyle name="Normal 10 7 2 3 2 3 2" xfId="39269"/>
    <cellStyle name="Normal 10 7 2 3 2 3 3" xfId="57733"/>
    <cellStyle name="Normal 10 7 2 3 2 4" xfId="26964"/>
    <cellStyle name="Normal 10 7 2 3 2 5" xfId="45428"/>
    <cellStyle name="Normal 10 7 2 3 3" xfId="11091"/>
    <cellStyle name="Normal 10 7 2 3 3 2" xfId="30051"/>
    <cellStyle name="Normal 10 7 2 3 3 3" xfId="48515"/>
    <cellStyle name="Normal 10 7 2 3 4" xfId="17243"/>
    <cellStyle name="Normal 10 7 2 3 4 2" xfId="36203"/>
    <cellStyle name="Normal 10 7 2 3 4 3" xfId="54667"/>
    <cellStyle name="Normal 10 7 2 3 5" xfId="23898"/>
    <cellStyle name="Normal 10 7 2 3 6" xfId="42362"/>
    <cellStyle name="Normal 10 7 2 4" xfId="6430"/>
    <cellStyle name="Normal 10 7 2 4 2" xfId="12623"/>
    <cellStyle name="Normal 10 7 2 4 2 2" xfId="31583"/>
    <cellStyle name="Normal 10 7 2 4 2 3" xfId="50047"/>
    <cellStyle name="Normal 10 7 2 4 3" xfId="18775"/>
    <cellStyle name="Normal 10 7 2 4 3 2" xfId="37735"/>
    <cellStyle name="Normal 10 7 2 4 3 3" xfId="56199"/>
    <cellStyle name="Normal 10 7 2 4 4" xfId="25430"/>
    <cellStyle name="Normal 10 7 2 4 5" xfId="43894"/>
    <cellStyle name="Normal 10 7 2 5" xfId="9557"/>
    <cellStyle name="Normal 10 7 2 5 2" xfId="28517"/>
    <cellStyle name="Normal 10 7 2 5 3" xfId="46981"/>
    <cellStyle name="Normal 10 7 2 6" xfId="15709"/>
    <cellStyle name="Normal 10 7 2 6 2" xfId="34669"/>
    <cellStyle name="Normal 10 7 2 6 3" xfId="53133"/>
    <cellStyle name="Normal 10 7 2 7" xfId="22364"/>
    <cellStyle name="Normal 10 7 2 8" xfId="40828"/>
    <cellStyle name="Normal 10 7 3" xfId="4035"/>
    <cellStyle name="Normal 10 7 3 2" xfId="5648"/>
    <cellStyle name="Normal 10 7 3 2 2" xfId="8733"/>
    <cellStyle name="Normal 10 7 3 2 2 2" xfId="14925"/>
    <cellStyle name="Normal 10 7 3 2 2 2 2" xfId="33885"/>
    <cellStyle name="Normal 10 7 3 2 2 2 3" xfId="52349"/>
    <cellStyle name="Normal 10 7 3 2 2 3" xfId="21077"/>
    <cellStyle name="Normal 10 7 3 2 2 3 2" xfId="40037"/>
    <cellStyle name="Normal 10 7 3 2 2 3 3" xfId="58501"/>
    <cellStyle name="Normal 10 7 3 2 2 4" xfId="27732"/>
    <cellStyle name="Normal 10 7 3 2 2 5" xfId="46196"/>
    <cellStyle name="Normal 10 7 3 2 3" xfId="11859"/>
    <cellStyle name="Normal 10 7 3 2 3 2" xfId="30819"/>
    <cellStyle name="Normal 10 7 3 2 3 3" xfId="49283"/>
    <cellStyle name="Normal 10 7 3 2 4" xfId="18011"/>
    <cellStyle name="Normal 10 7 3 2 4 2" xfId="36971"/>
    <cellStyle name="Normal 10 7 3 2 4 3" xfId="55435"/>
    <cellStyle name="Normal 10 7 3 2 5" xfId="24666"/>
    <cellStyle name="Normal 10 7 3 2 6" xfId="43130"/>
    <cellStyle name="Normal 10 7 3 3" xfId="7198"/>
    <cellStyle name="Normal 10 7 3 3 2" xfId="13391"/>
    <cellStyle name="Normal 10 7 3 3 2 2" xfId="32351"/>
    <cellStyle name="Normal 10 7 3 3 2 3" xfId="50815"/>
    <cellStyle name="Normal 10 7 3 3 3" xfId="19543"/>
    <cellStyle name="Normal 10 7 3 3 3 2" xfId="38503"/>
    <cellStyle name="Normal 10 7 3 3 3 3" xfId="56967"/>
    <cellStyle name="Normal 10 7 3 3 4" xfId="26198"/>
    <cellStyle name="Normal 10 7 3 3 5" xfId="44662"/>
    <cellStyle name="Normal 10 7 3 4" xfId="10325"/>
    <cellStyle name="Normal 10 7 3 4 2" xfId="29285"/>
    <cellStyle name="Normal 10 7 3 4 3" xfId="47749"/>
    <cellStyle name="Normal 10 7 3 5" xfId="16477"/>
    <cellStyle name="Normal 10 7 3 5 2" xfId="35437"/>
    <cellStyle name="Normal 10 7 3 5 3" xfId="53901"/>
    <cellStyle name="Normal 10 7 3 6" xfId="23132"/>
    <cellStyle name="Normal 10 7 3 7" xfId="41596"/>
    <cellStyle name="Normal 10 7 4" xfId="4866"/>
    <cellStyle name="Normal 10 7 4 2" xfId="7964"/>
    <cellStyle name="Normal 10 7 4 2 2" xfId="14156"/>
    <cellStyle name="Normal 10 7 4 2 2 2" xfId="33116"/>
    <cellStyle name="Normal 10 7 4 2 2 3" xfId="51580"/>
    <cellStyle name="Normal 10 7 4 2 3" xfId="20308"/>
    <cellStyle name="Normal 10 7 4 2 3 2" xfId="39268"/>
    <cellStyle name="Normal 10 7 4 2 3 3" xfId="57732"/>
    <cellStyle name="Normal 10 7 4 2 4" xfId="26963"/>
    <cellStyle name="Normal 10 7 4 2 5" xfId="45427"/>
    <cellStyle name="Normal 10 7 4 3" xfId="11090"/>
    <cellStyle name="Normal 10 7 4 3 2" xfId="30050"/>
    <cellStyle name="Normal 10 7 4 3 3" xfId="48514"/>
    <cellStyle name="Normal 10 7 4 4" xfId="17242"/>
    <cellStyle name="Normal 10 7 4 4 2" xfId="36202"/>
    <cellStyle name="Normal 10 7 4 4 3" xfId="54666"/>
    <cellStyle name="Normal 10 7 4 5" xfId="23897"/>
    <cellStyle name="Normal 10 7 4 6" xfId="42361"/>
    <cellStyle name="Normal 10 7 5" xfId="6429"/>
    <cellStyle name="Normal 10 7 5 2" xfId="12622"/>
    <cellStyle name="Normal 10 7 5 2 2" xfId="31582"/>
    <cellStyle name="Normal 10 7 5 2 3" xfId="50046"/>
    <cellStyle name="Normal 10 7 5 3" xfId="18774"/>
    <cellStyle name="Normal 10 7 5 3 2" xfId="37734"/>
    <cellStyle name="Normal 10 7 5 3 3" xfId="56198"/>
    <cellStyle name="Normal 10 7 5 4" xfId="25429"/>
    <cellStyle name="Normal 10 7 5 5" xfId="43893"/>
    <cellStyle name="Normal 10 7 6" xfId="9556"/>
    <cellStyle name="Normal 10 7 6 2" xfId="28516"/>
    <cellStyle name="Normal 10 7 6 3" xfId="46980"/>
    <cellStyle name="Normal 10 7 7" xfId="15708"/>
    <cellStyle name="Normal 10 7 7 2" xfId="34668"/>
    <cellStyle name="Normal 10 7 7 3" xfId="53132"/>
    <cellStyle name="Normal 10 7 8" xfId="22363"/>
    <cellStyle name="Normal 10 7 9" xfId="40827"/>
    <cellStyle name="Normal 10 8" xfId="2559"/>
    <cellStyle name="Normal 10 8 2" xfId="2560"/>
    <cellStyle name="Normal 10 8 2 2" xfId="4037"/>
    <cellStyle name="Normal 10 8 2 2 2" xfId="5650"/>
    <cellStyle name="Normal 10 8 2 2 2 2" xfId="8735"/>
    <cellStyle name="Normal 10 8 2 2 2 2 2" xfId="14927"/>
    <cellStyle name="Normal 10 8 2 2 2 2 2 2" xfId="33887"/>
    <cellStyle name="Normal 10 8 2 2 2 2 2 3" xfId="52351"/>
    <cellStyle name="Normal 10 8 2 2 2 2 3" xfId="21079"/>
    <cellStyle name="Normal 10 8 2 2 2 2 3 2" xfId="40039"/>
    <cellStyle name="Normal 10 8 2 2 2 2 3 3" xfId="58503"/>
    <cellStyle name="Normal 10 8 2 2 2 2 4" xfId="27734"/>
    <cellStyle name="Normal 10 8 2 2 2 2 5" xfId="46198"/>
    <cellStyle name="Normal 10 8 2 2 2 3" xfId="11861"/>
    <cellStyle name="Normal 10 8 2 2 2 3 2" xfId="30821"/>
    <cellStyle name="Normal 10 8 2 2 2 3 3" xfId="49285"/>
    <cellStyle name="Normal 10 8 2 2 2 4" xfId="18013"/>
    <cellStyle name="Normal 10 8 2 2 2 4 2" xfId="36973"/>
    <cellStyle name="Normal 10 8 2 2 2 4 3" xfId="55437"/>
    <cellStyle name="Normal 10 8 2 2 2 5" xfId="24668"/>
    <cellStyle name="Normal 10 8 2 2 2 6" xfId="43132"/>
    <cellStyle name="Normal 10 8 2 2 3" xfId="7200"/>
    <cellStyle name="Normal 10 8 2 2 3 2" xfId="13393"/>
    <cellStyle name="Normal 10 8 2 2 3 2 2" xfId="32353"/>
    <cellStyle name="Normal 10 8 2 2 3 2 3" xfId="50817"/>
    <cellStyle name="Normal 10 8 2 2 3 3" xfId="19545"/>
    <cellStyle name="Normal 10 8 2 2 3 3 2" xfId="38505"/>
    <cellStyle name="Normal 10 8 2 2 3 3 3" xfId="56969"/>
    <cellStyle name="Normal 10 8 2 2 3 4" xfId="26200"/>
    <cellStyle name="Normal 10 8 2 2 3 5" xfId="44664"/>
    <cellStyle name="Normal 10 8 2 2 4" xfId="10327"/>
    <cellStyle name="Normal 10 8 2 2 4 2" xfId="29287"/>
    <cellStyle name="Normal 10 8 2 2 4 3" xfId="47751"/>
    <cellStyle name="Normal 10 8 2 2 5" xfId="16479"/>
    <cellStyle name="Normal 10 8 2 2 5 2" xfId="35439"/>
    <cellStyle name="Normal 10 8 2 2 5 3" xfId="53903"/>
    <cellStyle name="Normal 10 8 2 2 6" xfId="23134"/>
    <cellStyle name="Normal 10 8 2 2 7" xfId="41598"/>
    <cellStyle name="Normal 10 8 2 3" xfId="4868"/>
    <cellStyle name="Normal 10 8 2 3 2" xfId="7966"/>
    <cellStyle name="Normal 10 8 2 3 2 2" xfId="14158"/>
    <cellStyle name="Normal 10 8 2 3 2 2 2" xfId="33118"/>
    <cellStyle name="Normal 10 8 2 3 2 2 3" xfId="51582"/>
    <cellStyle name="Normal 10 8 2 3 2 3" xfId="20310"/>
    <cellStyle name="Normal 10 8 2 3 2 3 2" xfId="39270"/>
    <cellStyle name="Normal 10 8 2 3 2 3 3" xfId="57734"/>
    <cellStyle name="Normal 10 8 2 3 2 4" xfId="26965"/>
    <cellStyle name="Normal 10 8 2 3 2 5" xfId="45429"/>
    <cellStyle name="Normal 10 8 2 3 3" xfId="11092"/>
    <cellStyle name="Normal 10 8 2 3 3 2" xfId="30052"/>
    <cellStyle name="Normal 10 8 2 3 3 3" xfId="48516"/>
    <cellStyle name="Normal 10 8 2 3 4" xfId="17244"/>
    <cellStyle name="Normal 10 8 2 3 4 2" xfId="36204"/>
    <cellStyle name="Normal 10 8 2 3 4 3" xfId="54668"/>
    <cellStyle name="Normal 10 8 2 3 5" xfId="23899"/>
    <cellStyle name="Normal 10 8 2 3 6" xfId="42363"/>
    <cellStyle name="Normal 10 8 2 4" xfId="6431"/>
    <cellStyle name="Normal 10 8 2 4 2" xfId="12624"/>
    <cellStyle name="Normal 10 8 2 4 2 2" xfId="31584"/>
    <cellStyle name="Normal 10 8 2 4 2 3" xfId="50048"/>
    <cellStyle name="Normal 10 8 2 4 3" xfId="18776"/>
    <cellStyle name="Normal 10 8 2 4 3 2" xfId="37736"/>
    <cellStyle name="Normal 10 8 2 4 3 3" xfId="56200"/>
    <cellStyle name="Normal 10 8 2 4 4" xfId="25431"/>
    <cellStyle name="Normal 10 8 2 4 5" xfId="43895"/>
    <cellStyle name="Normal 10 8 2 5" xfId="9558"/>
    <cellStyle name="Normal 10 8 2 5 2" xfId="28518"/>
    <cellStyle name="Normal 10 8 2 5 3" xfId="46982"/>
    <cellStyle name="Normal 10 8 2 6" xfId="15710"/>
    <cellStyle name="Normal 10 8 2 6 2" xfId="34670"/>
    <cellStyle name="Normal 10 8 2 6 3" xfId="53134"/>
    <cellStyle name="Normal 10 8 2 7" xfId="22365"/>
    <cellStyle name="Normal 10 8 2 8" xfId="40829"/>
    <cellStyle name="Normal 10 9" xfId="2561"/>
    <cellStyle name="Normal 10 9 2" xfId="4038"/>
    <cellStyle name="Normal 10 9 2 2" xfId="5651"/>
    <cellStyle name="Normal 10 9 2 2 2" xfId="8736"/>
    <cellStyle name="Normal 10 9 2 2 2 2" xfId="14928"/>
    <cellStyle name="Normal 10 9 2 2 2 2 2" xfId="33888"/>
    <cellStyle name="Normal 10 9 2 2 2 2 3" xfId="52352"/>
    <cellStyle name="Normal 10 9 2 2 2 3" xfId="21080"/>
    <cellStyle name="Normal 10 9 2 2 2 3 2" xfId="40040"/>
    <cellStyle name="Normal 10 9 2 2 2 3 3" xfId="58504"/>
    <cellStyle name="Normal 10 9 2 2 2 4" xfId="27735"/>
    <cellStyle name="Normal 10 9 2 2 2 5" xfId="46199"/>
    <cellStyle name="Normal 10 9 2 2 3" xfId="11862"/>
    <cellStyle name="Normal 10 9 2 2 3 2" xfId="30822"/>
    <cellStyle name="Normal 10 9 2 2 3 3" xfId="49286"/>
    <cellStyle name="Normal 10 9 2 2 4" xfId="18014"/>
    <cellStyle name="Normal 10 9 2 2 4 2" xfId="36974"/>
    <cellStyle name="Normal 10 9 2 2 4 3" xfId="55438"/>
    <cellStyle name="Normal 10 9 2 2 5" xfId="24669"/>
    <cellStyle name="Normal 10 9 2 2 6" xfId="43133"/>
    <cellStyle name="Normal 10 9 2 3" xfId="7201"/>
    <cellStyle name="Normal 10 9 2 3 2" xfId="13394"/>
    <cellStyle name="Normal 10 9 2 3 2 2" xfId="32354"/>
    <cellStyle name="Normal 10 9 2 3 2 3" xfId="50818"/>
    <cellStyle name="Normal 10 9 2 3 3" xfId="19546"/>
    <cellStyle name="Normal 10 9 2 3 3 2" xfId="38506"/>
    <cellStyle name="Normal 10 9 2 3 3 3" xfId="56970"/>
    <cellStyle name="Normal 10 9 2 3 4" xfId="26201"/>
    <cellStyle name="Normal 10 9 2 3 5" xfId="44665"/>
    <cellStyle name="Normal 10 9 2 4" xfId="10328"/>
    <cellStyle name="Normal 10 9 2 4 2" xfId="29288"/>
    <cellStyle name="Normal 10 9 2 4 3" xfId="47752"/>
    <cellStyle name="Normal 10 9 2 5" xfId="16480"/>
    <cellStyle name="Normal 10 9 2 5 2" xfId="35440"/>
    <cellStyle name="Normal 10 9 2 5 3" xfId="53904"/>
    <cellStyle name="Normal 10 9 2 6" xfId="23135"/>
    <cellStyle name="Normal 10 9 2 7" xfId="41599"/>
    <cellStyle name="Normal 10 9 3" xfId="4869"/>
    <cellStyle name="Normal 10 9 3 2" xfId="7967"/>
    <cellStyle name="Normal 10 9 3 2 2" xfId="14159"/>
    <cellStyle name="Normal 10 9 3 2 2 2" xfId="33119"/>
    <cellStyle name="Normal 10 9 3 2 2 3" xfId="51583"/>
    <cellStyle name="Normal 10 9 3 2 3" xfId="20311"/>
    <cellStyle name="Normal 10 9 3 2 3 2" xfId="39271"/>
    <cellStyle name="Normal 10 9 3 2 3 3" xfId="57735"/>
    <cellStyle name="Normal 10 9 3 2 4" xfId="26966"/>
    <cellStyle name="Normal 10 9 3 2 5" xfId="45430"/>
    <cellStyle name="Normal 10 9 3 3" xfId="11093"/>
    <cellStyle name="Normal 10 9 3 3 2" xfId="30053"/>
    <cellStyle name="Normal 10 9 3 3 3" xfId="48517"/>
    <cellStyle name="Normal 10 9 3 4" xfId="17245"/>
    <cellStyle name="Normal 10 9 3 4 2" xfId="36205"/>
    <cellStyle name="Normal 10 9 3 4 3" xfId="54669"/>
    <cellStyle name="Normal 10 9 3 5" xfId="23900"/>
    <cellStyle name="Normal 10 9 3 6" xfId="42364"/>
    <cellStyle name="Normal 10 9 4" xfId="6432"/>
    <cellStyle name="Normal 10 9 4 2" xfId="12625"/>
    <cellStyle name="Normal 10 9 4 2 2" xfId="31585"/>
    <cellStyle name="Normal 10 9 4 2 3" xfId="50049"/>
    <cellStyle name="Normal 10 9 4 3" xfId="18777"/>
    <cellStyle name="Normal 10 9 4 3 2" xfId="37737"/>
    <cellStyle name="Normal 10 9 4 3 3" xfId="56201"/>
    <cellStyle name="Normal 10 9 4 4" xfId="25432"/>
    <cellStyle name="Normal 10 9 4 5" xfId="43896"/>
    <cellStyle name="Normal 10 9 5" xfId="9559"/>
    <cellStyle name="Normal 10 9 5 2" xfId="28519"/>
    <cellStyle name="Normal 10 9 5 3" xfId="46983"/>
    <cellStyle name="Normal 10 9 6" xfId="15711"/>
    <cellStyle name="Normal 10 9 6 2" xfId="34671"/>
    <cellStyle name="Normal 10 9 6 3" xfId="53135"/>
    <cellStyle name="Normal 10 9 7" xfId="22366"/>
    <cellStyle name="Normal 10 9 8" xfId="40830"/>
    <cellStyle name="Normal 11" xfId="81"/>
    <cellStyle name="Normal 11 10" xfId="22083"/>
    <cellStyle name="Normal 11 11" xfId="22131"/>
    <cellStyle name="Normal 11 12" xfId="40592"/>
    <cellStyle name="Normal 11 2" xfId="299"/>
    <cellStyle name="Normal 11 2 10" xfId="40603"/>
    <cellStyle name="Normal 11 2 2" xfId="3805"/>
    <cellStyle name="Normal 11 2 2 2" xfId="4544"/>
    <cellStyle name="Normal 11 2 2 2 2" xfId="6167"/>
    <cellStyle name="Normal 11 2 2 2 2 2" xfId="9253"/>
    <cellStyle name="Normal 11 2 2 2 2 2 2" xfId="15445"/>
    <cellStyle name="Normal 11 2 2 2 2 2 2 2" xfId="34405"/>
    <cellStyle name="Normal 11 2 2 2 2 2 2 3" xfId="52869"/>
    <cellStyle name="Normal 11 2 2 2 2 2 3" xfId="21597"/>
    <cellStyle name="Normal 11 2 2 2 2 2 3 2" xfId="40557"/>
    <cellStyle name="Normal 11 2 2 2 2 2 3 3" xfId="59021"/>
    <cellStyle name="Normal 11 2 2 2 2 2 4" xfId="28252"/>
    <cellStyle name="Normal 11 2 2 2 2 2 5" xfId="46716"/>
    <cellStyle name="Normal 11 2 2 2 2 3" xfId="12379"/>
    <cellStyle name="Normal 11 2 2 2 2 3 2" xfId="31339"/>
    <cellStyle name="Normal 11 2 2 2 2 3 3" xfId="49803"/>
    <cellStyle name="Normal 11 2 2 2 2 4" xfId="18531"/>
    <cellStyle name="Normal 11 2 2 2 2 4 2" xfId="37491"/>
    <cellStyle name="Normal 11 2 2 2 2 4 3" xfId="55955"/>
    <cellStyle name="Normal 11 2 2 2 2 5" xfId="25186"/>
    <cellStyle name="Normal 11 2 2 2 2 6" xfId="43650"/>
    <cellStyle name="Normal 11 2 2 2 3" xfId="7718"/>
    <cellStyle name="Normal 11 2 2 2 3 2" xfId="13911"/>
    <cellStyle name="Normal 11 2 2 2 3 2 2" xfId="32871"/>
    <cellStyle name="Normal 11 2 2 2 3 2 3" xfId="51335"/>
    <cellStyle name="Normal 11 2 2 2 3 3" xfId="20063"/>
    <cellStyle name="Normal 11 2 2 2 3 3 2" xfId="39023"/>
    <cellStyle name="Normal 11 2 2 2 3 3 3" xfId="57487"/>
    <cellStyle name="Normal 11 2 2 2 3 4" xfId="26718"/>
    <cellStyle name="Normal 11 2 2 2 3 5" xfId="45182"/>
    <cellStyle name="Normal 11 2 2 2 4" xfId="10845"/>
    <cellStyle name="Normal 11 2 2 2 4 2" xfId="29805"/>
    <cellStyle name="Normal 11 2 2 2 4 3" xfId="48269"/>
    <cellStyle name="Normal 11 2 2 2 5" xfId="16997"/>
    <cellStyle name="Normal 11 2 2 2 5 2" xfId="35957"/>
    <cellStyle name="Normal 11 2 2 2 5 3" xfId="54421"/>
    <cellStyle name="Normal 11 2 2 2 6" xfId="23652"/>
    <cellStyle name="Normal 11 2 2 2 7" xfId="42116"/>
    <cellStyle name="Normal 11 2 2 3" xfId="5399"/>
    <cellStyle name="Normal 11 2 2 3 2" xfId="8484"/>
    <cellStyle name="Normal 11 2 2 3 2 2" xfId="14676"/>
    <cellStyle name="Normal 11 2 2 3 2 2 2" xfId="33636"/>
    <cellStyle name="Normal 11 2 2 3 2 2 3" xfId="52100"/>
    <cellStyle name="Normal 11 2 2 3 2 3" xfId="20828"/>
    <cellStyle name="Normal 11 2 2 3 2 3 2" xfId="39788"/>
    <cellStyle name="Normal 11 2 2 3 2 3 3" xfId="58252"/>
    <cellStyle name="Normal 11 2 2 3 2 4" xfId="27483"/>
    <cellStyle name="Normal 11 2 2 3 2 5" xfId="45947"/>
    <cellStyle name="Normal 11 2 2 3 3" xfId="11610"/>
    <cellStyle name="Normal 11 2 2 3 3 2" xfId="30570"/>
    <cellStyle name="Normal 11 2 2 3 3 3" xfId="49034"/>
    <cellStyle name="Normal 11 2 2 3 4" xfId="17762"/>
    <cellStyle name="Normal 11 2 2 3 4 2" xfId="36722"/>
    <cellStyle name="Normal 11 2 2 3 4 3" xfId="55186"/>
    <cellStyle name="Normal 11 2 2 3 5" xfId="24417"/>
    <cellStyle name="Normal 11 2 2 3 6" xfId="42881"/>
    <cellStyle name="Normal 11 2 2 4" xfId="6949"/>
    <cellStyle name="Normal 11 2 2 4 2" xfId="13142"/>
    <cellStyle name="Normal 11 2 2 4 2 2" xfId="32102"/>
    <cellStyle name="Normal 11 2 2 4 2 3" xfId="50566"/>
    <cellStyle name="Normal 11 2 2 4 3" xfId="19294"/>
    <cellStyle name="Normal 11 2 2 4 3 2" xfId="38254"/>
    <cellStyle name="Normal 11 2 2 4 3 3" xfId="56718"/>
    <cellStyle name="Normal 11 2 2 4 4" xfId="25949"/>
    <cellStyle name="Normal 11 2 2 4 5" xfId="44413"/>
    <cellStyle name="Normal 11 2 2 5" xfId="10076"/>
    <cellStyle name="Normal 11 2 2 5 2" xfId="29036"/>
    <cellStyle name="Normal 11 2 2 5 3" xfId="47500"/>
    <cellStyle name="Normal 11 2 2 6" xfId="16228"/>
    <cellStyle name="Normal 11 2 2 6 2" xfId="35188"/>
    <cellStyle name="Normal 11 2 2 6 3" xfId="53652"/>
    <cellStyle name="Normal 11 2 2 7" xfId="22883"/>
    <cellStyle name="Normal 11 2 2 8" xfId="41347"/>
    <cellStyle name="Normal 11 2 3" xfId="2563"/>
    <cellStyle name="Normal 11 2 4" xfId="3838"/>
    <cellStyle name="Normal 11 2 4 2" xfId="5427"/>
    <cellStyle name="Normal 11 2 4 2 2" xfId="8512"/>
    <cellStyle name="Normal 11 2 4 2 2 2" xfId="14704"/>
    <cellStyle name="Normal 11 2 4 2 2 2 2" xfId="33664"/>
    <cellStyle name="Normal 11 2 4 2 2 2 3" xfId="52128"/>
    <cellStyle name="Normal 11 2 4 2 2 3" xfId="20856"/>
    <cellStyle name="Normal 11 2 4 2 2 3 2" xfId="39816"/>
    <cellStyle name="Normal 11 2 4 2 2 3 3" xfId="58280"/>
    <cellStyle name="Normal 11 2 4 2 2 4" xfId="27511"/>
    <cellStyle name="Normal 11 2 4 2 2 5" xfId="45975"/>
    <cellStyle name="Normal 11 2 4 2 3" xfId="11638"/>
    <cellStyle name="Normal 11 2 4 2 3 2" xfId="30598"/>
    <cellStyle name="Normal 11 2 4 2 3 3" xfId="49062"/>
    <cellStyle name="Normal 11 2 4 2 4" xfId="17790"/>
    <cellStyle name="Normal 11 2 4 2 4 2" xfId="36750"/>
    <cellStyle name="Normal 11 2 4 2 4 3" xfId="55214"/>
    <cellStyle name="Normal 11 2 4 2 5" xfId="24445"/>
    <cellStyle name="Normal 11 2 4 2 6" xfId="42909"/>
    <cellStyle name="Normal 11 2 4 3" xfId="6977"/>
    <cellStyle name="Normal 11 2 4 3 2" xfId="13170"/>
    <cellStyle name="Normal 11 2 4 3 2 2" xfId="32130"/>
    <cellStyle name="Normal 11 2 4 3 2 3" xfId="50594"/>
    <cellStyle name="Normal 11 2 4 3 3" xfId="19322"/>
    <cellStyle name="Normal 11 2 4 3 3 2" xfId="38282"/>
    <cellStyle name="Normal 11 2 4 3 3 3" xfId="56746"/>
    <cellStyle name="Normal 11 2 4 3 4" xfId="25977"/>
    <cellStyle name="Normal 11 2 4 3 5" xfId="44441"/>
    <cellStyle name="Normal 11 2 4 4" xfId="10104"/>
    <cellStyle name="Normal 11 2 4 4 2" xfId="29064"/>
    <cellStyle name="Normal 11 2 4 4 3" xfId="47528"/>
    <cellStyle name="Normal 11 2 4 5" xfId="16256"/>
    <cellStyle name="Normal 11 2 4 5 2" xfId="35216"/>
    <cellStyle name="Normal 11 2 4 5 3" xfId="53680"/>
    <cellStyle name="Normal 11 2 4 6" xfId="22911"/>
    <cellStyle name="Normal 11 2 4 7" xfId="41375"/>
    <cellStyle name="Normal 11 2 5" xfId="4642"/>
    <cellStyle name="Normal 11 2 5 2" xfId="7743"/>
    <cellStyle name="Normal 11 2 5 2 2" xfId="13935"/>
    <cellStyle name="Normal 11 2 5 2 2 2" xfId="32895"/>
    <cellStyle name="Normal 11 2 5 2 2 3" xfId="51359"/>
    <cellStyle name="Normal 11 2 5 2 3" xfId="20087"/>
    <cellStyle name="Normal 11 2 5 2 3 2" xfId="39047"/>
    <cellStyle name="Normal 11 2 5 2 3 3" xfId="57511"/>
    <cellStyle name="Normal 11 2 5 2 4" xfId="26742"/>
    <cellStyle name="Normal 11 2 5 2 5" xfId="45206"/>
    <cellStyle name="Normal 11 2 5 3" xfId="10869"/>
    <cellStyle name="Normal 11 2 5 3 2" xfId="29829"/>
    <cellStyle name="Normal 11 2 5 3 3" xfId="48293"/>
    <cellStyle name="Normal 11 2 5 4" xfId="17021"/>
    <cellStyle name="Normal 11 2 5 4 2" xfId="35981"/>
    <cellStyle name="Normal 11 2 5 4 3" xfId="54445"/>
    <cellStyle name="Normal 11 2 5 5" xfId="23676"/>
    <cellStyle name="Normal 11 2 5 6" xfId="42140"/>
    <cellStyle name="Normal 11 2 6" xfId="6208"/>
    <cellStyle name="Normal 11 2 6 2" xfId="12401"/>
    <cellStyle name="Normal 11 2 6 2 2" xfId="31361"/>
    <cellStyle name="Normal 11 2 6 2 3" xfId="49825"/>
    <cellStyle name="Normal 11 2 6 3" xfId="18553"/>
    <cellStyle name="Normal 11 2 6 3 2" xfId="37513"/>
    <cellStyle name="Normal 11 2 6 3 3" xfId="55977"/>
    <cellStyle name="Normal 11 2 6 4" xfId="25208"/>
    <cellStyle name="Normal 11 2 6 5" xfId="43672"/>
    <cellStyle name="Normal 11 2 7" xfId="9335"/>
    <cellStyle name="Normal 11 2 7 2" xfId="28295"/>
    <cellStyle name="Normal 11 2 7 3" xfId="46759"/>
    <cellStyle name="Normal 11 2 8" xfId="15487"/>
    <cellStyle name="Normal 11 2 8 2" xfId="34447"/>
    <cellStyle name="Normal 11 2 8 3" xfId="52911"/>
    <cellStyle name="Normal 11 2 9" xfId="22142"/>
    <cellStyle name="Normal 11 3" xfId="2564"/>
    <cellStyle name="Normal 11 3 2" xfId="4040"/>
    <cellStyle name="Normal 11 3 2 2" xfId="5653"/>
    <cellStyle name="Normal 11 3 2 2 2" xfId="8738"/>
    <cellStyle name="Normal 11 3 2 2 2 2" xfId="14930"/>
    <cellStyle name="Normal 11 3 2 2 2 2 2" xfId="33890"/>
    <cellStyle name="Normal 11 3 2 2 2 2 3" xfId="52354"/>
    <cellStyle name="Normal 11 3 2 2 2 3" xfId="21082"/>
    <cellStyle name="Normal 11 3 2 2 2 3 2" xfId="40042"/>
    <cellStyle name="Normal 11 3 2 2 2 3 3" xfId="58506"/>
    <cellStyle name="Normal 11 3 2 2 2 4" xfId="27737"/>
    <cellStyle name="Normal 11 3 2 2 2 5" xfId="46201"/>
    <cellStyle name="Normal 11 3 2 2 3" xfId="11864"/>
    <cellStyle name="Normal 11 3 2 2 3 2" xfId="30824"/>
    <cellStyle name="Normal 11 3 2 2 3 3" xfId="49288"/>
    <cellStyle name="Normal 11 3 2 2 4" xfId="18016"/>
    <cellStyle name="Normal 11 3 2 2 4 2" xfId="36976"/>
    <cellStyle name="Normal 11 3 2 2 4 3" xfId="55440"/>
    <cellStyle name="Normal 11 3 2 2 5" xfId="24671"/>
    <cellStyle name="Normal 11 3 2 2 6" xfId="43135"/>
    <cellStyle name="Normal 11 3 2 3" xfId="7203"/>
    <cellStyle name="Normal 11 3 2 3 2" xfId="13396"/>
    <cellStyle name="Normal 11 3 2 3 2 2" xfId="32356"/>
    <cellStyle name="Normal 11 3 2 3 2 3" xfId="50820"/>
    <cellStyle name="Normal 11 3 2 3 3" xfId="19548"/>
    <cellStyle name="Normal 11 3 2 3 3 2" xfId="38508"/>
    <cellStyle name="Normal 11 3 2 3 3 3" xfId="56972"/>
    <cellStyle name="Normal 11 3 2 3 4" xfId="26203"/>
    <cellStyle name="Normal 11 3 2 3 5" xfId="44667"/>
    <cellStyle name="Normal 11 3 2 4" xfId="10330"/>
    <cellStyle name="Normal 11 3 2 4 2" xfId="29290"/>
    <cellStyle name="Normal 11 3 2 4 3" xfId="47754"/>
    <cellStyle name="Normal 11 3 2 5" xfId="16482"/>
    <cellStyle name="Normal 11 3 2 5 2" xfId="35442"/>
    <cellStyle name="Normal 11 3 2 5 3" xfId="53906"/>
    <cellStyle name="Normal 11 3 2 6" xfId="23137"/>
    <cellStyle name="Normal 11 3 2 7" xfId="41601"/>
    <cellStyle name="Normal 11 3 3" xfId="4871"/>
    <cellStyle name="Normal 11 3 3 2" xfId="7969"/>
    <cellStyle name="Normal 11 3 3 2 2" xfId="14161"/>
    <cellStyle name="Normal 11 3 3 2 2 2" xfId="33121"/>
    <cellStyle name="Normal 11 3 3 2 2 3" xfId="51585"/>
    <cellStyle name="Normal 11 3 3 2 3" xfId="20313"/>
    <cellStyle name="Normal 11 3 3 2 3 2" xfId="39273"/>
    <cellStyle name="Normal 11 3 3 2 3 3" xfId="57737"/>
    <cellStyle name="Normal 11 3 3 2 4" xfId="26968"/>
    <cellStyle name="Normal 11 3 3 2 5" xfId="45432"/>
    <cellStyle name="Normal 11 3 3 3" xfId="11095"/>
    <cellStyle name="Normal 11 3 3 3 2" xfId="30055"/>
    <cellStyle name="Normal 11 3 3 3 3" xfId="48519"/>
    <cellStyle name="Normal 11 3 3 4" xfId="17247"/>
    <cellStyle name="Normal 11 3 3 4 2" xfId="36207"/>
    <cellStyle name="Normal 11 3 3 4 3" xfId="54671"/>
    <cellStyle name="Normal 11 3 3 5" xfId="23902"/>
    <cellStyle name="Normal 11 3 3 6" xfId="42366"/>
    <cellStyle name="Normal 11 3 4" xfId="6434"/>
    <cellStyle name="Normal 11 3 4 2" xfId="12627"/>
    <cellStyle name="Normal 11 3 4 2 2" xfId="31587"/>
    <cellStyle name="Normal 11 3 4 2 3" xfId="50051"/>
    <cellStyle name="Normal 11 3 4 3" xfId="18779"/>
    <cellStyle name="Normal 11 3 4 3 2" xfId="37739"/>
    <cellStyle name="Normal 11 3 4 3 3" xfId="56203"/>
    <cellStyle name="Normal 11 3 4 4" xfId="25434"/>
    <cellStyle name="Normal 11 3 4 5" xfId="43898"/>
    <cellStyle name="Normal 11 3 5" xfId="9561"/>
    <cellStyle name="Normal 11 3 5 2" xfId="28521"/>
    <cellStyle name="Normal 11 3 5 3" xfId="46985"/>
    <cellStyle name="Normal 11 3 6" xfId="15713"/>
    <cellStyle name="Normal 11 3 6 2" xfId="34673"/>
    <cellStyle name="Normal 11 3 6 3" xfId="53137"/>
    <cellStyle name="Normal 11 3 7" xfId="22368"/>
    <cellStyle name="Normal 11 3 8" xfId="40832"/>
    <cellStyle name="Normal 11 4" xfId="2562"/>
    <cellStyle name="Normal 11 4 2" xfId="4039"/>
    <cellStyle name="Normal 11 4 2 2" xfId="5652"/>
    <cellStyle name="Normal 11 4 2 2 2" xfId="8737"/>
    <cellStyle name="Normal 11 4 2 2 2 2" xfId="14929"/>
    <cellStyle name="Normal 11 4 2 2 2 2 2" xfId="33889"/>
    <cellStyle name="Normal 11 4 2 2 2 2 3" xfId="52353"/>
    <cellStyle name="Normal 11 4 2 2 2 3" xfId="21081"/>
    <cellStyle name="Normal 11 4 2 2 2 3 2" xfId="40041"/>
    <cellStyle name="Normal 11 4 2 2 2 3 3" xfId="58505"/>
    <cellStyle name="Normal 11 4 2 2 2 4" xfId="27736"/>
    <cellStyle name="Normal 11 4 2 2 2 5" xfId="46200"/>
    <cellStyle name="Normal 11 4 2 2 3" xfId="11863"/>
    <cellStyle name="Normal 11 4 2 2 3 2" xfId="30823"/>
    <cellStyle name="Normal 11 4 2 2 3 3" xfId="49287"/>
    <cellStyle name="Normal 11 4 2 2 4" xfId="18015"/>
    <cellStyle name="Normal 11 4 2 2 4 2" xfId="36975"/>
    <cellStyle name="Normal 11 4 2 2 4 3" xfId="55439"/>
    <cellStyle name="Normal 11 4 2 2 5" xfId="24670"/>
    <cellStyle name="Normal 11 4 2 2 6" xfId="43134"/>
    <cellStyle name="Normal 11 4 2 3" xfId="7202"/>
    <cellStyle name="Normal 11 4 2 3 2" xfId="13395"/>
    <cellStyle name="Normal 11 4 2 3 2 2" xfId="32355"/>
    <cellStyle name="Normal 11 4 2 3 2 3" xfId="50819"/>
    <cellStyle name="Normal 11 4 2 3 3" xfId="19547"/>
    <cellStyle name="Normal 11 4 2 3 3 2" xfId="38507"/>
    <cellStyle name="Normal 11 4 2 3 3 3" xfId="56971"/>
    <cellStyle name="Normal 11 4 2 3 4" xfId="26202"/>
    <cellStyle name="Normal 11 4 2 3 5" xfId="44666"/>
    <cellStyle name="Normal 11 4 2 4" xfId="10329"/>
    <cellStyle name="Normal 11 4 2 4 2" xfId="29289"/>
    <cellStyle name="Normal 11 4 2 4 3" xfId="47753"/>
    <cellStyle name="Normal 11 4 2 5" xfId="16481"/>
    <cellStyle name="Normal 11 4 2 5 2" xfId="35441"/>
    <cellStyle name="Normal 11 4 2 5 3" xfId="53905"/>
    <cellStyle name="Normal 11 4 2 6" xfId="23136"/>
    <cellStyle name="Normal 11 4 2 7" xfId="41600"/>
    <cellStyle name="Normal 11 4 3" xfId="4870"/>
    <cellStyle name="Normal 11 4 3 2" xfId="7968"/>
    <cellStyle name="Normal 11 4 3 2 2" xfId="14160"/>
    <cellStyle name="Normal 11 4 3 2 2 2" xfId="33120"/>
    <cellStyle name="Normal 11 4 3 2 2 3" xfId="51584"/>
    <cellStyle name="Normal 11 4 3 2 3" xfId="20312"/>
    <cellStyle name="Normal 11 4 3 2 3 2" xfId="39272"/>
    <cellStyle name="Normal 11 4 3 2 3 3" xfId="57736"/>
    <cellStyle name="Normal 11 4 3 2 4" xfId="26967"/>
    <cellStyle name="Normal 11 4 3 2 5" xfId="45431"/>
    <cellStyle name="Normal 11 4 3 3" xfId="11094"/>
    <cellStyle name="Normal 11 4 3 3 2" xfId="30054"/>
    <cellStyle name="Normal 11 4 3 3 3" xfId="48518"/>
    <cellStyle name="Normal 11 4 3 4" xfId="17246"/>
    <cellStyle name="Normal 11 4 3 4 2" xfId="36206"/>
    <cellStyle name="Normal 11 4 3 4 3" xfId="54670"/>
    <cellStyle name="Normal 11 4 3 5" xfId="23901"/>
    <cellStyle name="Normal 11 4 3 6" xfId="42365"/>
    <cellStyle name="Normal 11 4 4" xfId="6433"/>
    <cellStyle name="Normal 11 4 4 2" xfId="12626"/>
    <cellStyle name="Normal 11 4 4 2 2" xfId="31586"/>
    <cellStyle name="Normal 11 4 4 2 3" xfId="50050"/>
    <cellStyle name="Normal 11 4 4 3" xfId="18778"/>
    <cellStyle name="Normal 11 4 4 3 2" xfId="37738"/>
    <cellStyle name="Normal 11 4 4 3 3" xfId="56202"/>
    <cellStyle name="Normal 11 4 4 4" xfId="25433"/>
    <cellStyle name="Normal 11 4 4 5" xfId="43897"/>
    <cellStyle name="Normal 11 4 5" xfId="9560"/>
    <cellStyle name="Normal 11 4 5 2" xfId="28520"/>
    <cellStyle name="Normal 11 4 5 3" xfId="46984"/>
    <cellStyle name="Normal 11 4 6" xfId="15712"/>
    <cellStyle name="Normal 11 4 6 2" xfId="34672"/>
    <cellStyle name="Normal 11 4 6 3" xfId="53136"/>
    <cellStyle name="Normal 11 4 7" xfId="22367"/>
    <cellStyle name="Normal 11 4 8" xfId="40831"/>
    <cellStyle name="Normal 11 5" xfId="3827"/>
    <cellStyle name="Normal 11 5 2" xfId="5416"/>
    <cellStyle name="Normal 11 5 2 2" xfId="8501"/>
    <cellStyle name="Normal 11 5 2 2 2" xfId="14693"/>
    <cellStyle name="Normal 11 5 2 2 2 2" xfId="33653"/>
    <cellStyle name="Normal 11 5 2 2 2 3" xfId="52117"/>
    <cellStyle name="Normal 11 5 2 2 3" xfId="20845"/>
    <cellStyle name="Normal 11 5 2 2 3 2" xfId="39805"/>
    <cellStyle name="Normal 11 5 2 2 3 3" xfId="58269"/>
    <cellStyle name="Normal 11 5 2 2 4" xfId="27500"/>
    <cellStyle name="Normal 11 5 2 2 5" xfId="45964"/>
    <cellStyle name="Normal 11 5 2 3" xfId="11627"/>
    <cellStyle name="Normal 11 5 2 3 2" xfId="30587"/>
    <cellStyle name="Normal 11 5 2 3 3" xfId="49051"/>
    <cellStyle name="Normal 11 5 2 4" xfId="17779"/>
    <cellStyle name="Normal 11 5 2 4 2" xfId="36739"/>
    <cellStyle name="Normal 11 5 2 4 3" xfId="55203"/>
    <cellStyle name="Normal 11 5 2 5" xfId="24434"/>
    <cellStyle name="Normal 11 5 2 6" xfId="42898"/>
    <cellStyle name="Normal 11 5 3" xfId="6966"/>
    <cellStyle name="Normal 11 5 3 2" xfId="13159"/>
    <cellStyle name="Normal 11 5 3 2 2" xfId="32119"/>
    <cellStyle name="Normal 11 5 3 2 3" xfId="50583"/>
    <cellStyle name="Normal 11 5 3 3" xfId="19311"/>
    <cellStyle name="Normal 11 5 3 3 2" xfId="38271"/>
    <cellStyle name="Normal 11 5 3 3 3" xfId="56735"/>
    <cellStyle name="Normal 11 5 3 4" xfId="25966"/>
    <cellStyle name="Normal 11 5 3 5" xfId="44430"/>
    <cellStyle name="Normal 11 5 4" xfId="10093"/>
    <cellStyle name="Normal 11 5 4 2" xfId="29053"/>
    <cellStyle name="Normal 11 5 4 3" xfId="47517"/>
    <cellStyle name="Normal 11 5 5" xfId="16245"/>
    <cellStyle name="Normal 11 5 5 2" xfId="35205"/>
    <cellStyle name="Normal 11 5 5 3" xfId="53669"/>
    <cellStyle name="Normal 11 5 6" xfId="22900"/>
    <cellStyle name="Normal 11 5 7" xfId="41364"/>
    <cellStyle name="Normal 11 6" xfId="4630"/>
    <cellStyle name="Normal 11 6 2" xfId="7732"/>
    <cellStyle name="Normal 11 6 2 2" xfId="13924"/>
    <cellStyle name="Normal 11 6 2 2 2" xfId="32884"/>
    <cellStyle name="Normal 11 6 2 2 3" xfId="51348"/>
    <cellStyle name="Normal 11 6 2 3" xfId="20076"/>
    <cellStyle name="Normal 11 6 2 3 2" xfId="39036"/>
    <cellStyle name="Normal 11 6 2 3 3" xfId="57500"/>
    <cellStyle name="Normal 11 6 2 4" xfId="26731"/>
    <cellStyle name="Normal 11 6 2 5" xfId="45195"/>
    <cellStyle name="Normal 11 6 3" xfId="10858"/>
    <cellStyle name="Normal 11 6 3 2" xfId="29818"/>
    <cellStyle name="Normal 11 6 3 3" xfId="48282"/>
    <cellStyle name="Normal 11 6 4" xfId="17010"/>
    <cellStyle name="Normal 11 6 4 2" xfId="35970"/>
    <cellStyle name="Normal 11 6 4 3" xfId="54434"/>
    <cellStyle name="Normal 11 6 5" xfId="23665"/>
    <cellStyle name="Normal 11 6 6" xfId="42129"/>
    <cellStyle name="Normal 11 7" xfId="6197"/>
    <cellStyle name="Normal 11 7 2" xfId="12390"/>
    <cellStyle name="Normal 11 7 2 2" xfId="31350"/>
    <cellStyle name="Normal 11 7 2 3" xfId="49814"/>
    <cellStyle name="Normal 11 7 3" xfId="18542"/>
    <cellStyle name="Normal 11 7 3 2" xfId="37502"/>
    <cellStyle name="Normal 11 7 3 3" xfId="55966"/>
    <cellStyle name="Normal 11 7 4" xfId="25197"/>
    <cellStyle name="Normal 11 7 5" xfId="43661"/>
    <cellStyle name="Normal 11 8" xfId="9324"/>
    <cellStyle name="Normal 11 8 2" xfId="28284"/>
    <cellStyle name="Normal 11 8 3" xfId="46748"/>
    <cellStyle name="Normal 11 9" xfId="15476"/>
    <cellStyle name="Normal 11 9 2" xfId="34436"/>
    <cellStyle name="Normal 11 9 3" xfId="52900"/>
    <cellStyle name="Normal 12" xfId="82"/>
    <cellStyle name="Normal 12 10" xfId="6435"/>
    <cellStyle name="Normal 12 10 2" xfId="12628"/>
    <cellStyle name="Normal 12 10 2 2" xfId="31588"/>
    <cellStyle name="Normal 12 10 2 3" xfId="50052"/>
    <cellStyle name="Normal 12 10 3" xfId="18780"/>
    <cellStyle name="Normal 12 10 3 2" xfId="37740"/>
    <cellStyle name="Normal 12 10 3 3" xfId="56204"/>
    <cellStyle name="Normal 12 10 4" xfId="25435"/>
    <cellStyle name="Normal 12 10 5" xfId="43899"/>
    <cellStyle name="Normal 12 11" xfId="9306"/>
    <cellStyle name="Normal 12 11 2" xfId="15468"/>
    <cellStyle name="Normal 12 11 2 2" xfId="34428"/>
    <cellStyle name="Normal 12 11 2 3" xfId="52892"/>
    <cellStyle name="Normal 12 11 3" xfId="21620"/>
    <cellStyle name="Normal 12 11 3 2" xfId="40580"/>
    <cellStyle name="Normal 12 11 3 3" xfId="59044"/>
    <cellStyle name="Normal 12 11 4" xfId="28275"/>
    <cellStyle name="Normal 12 11 5" xfId="46739"/>
    <cellStyle name="Normal 12 12" xfId="9562"/>
    <cellStyle name="Normal 12 12 2" xfId="28522"/>
    <cellStyle name="Normal 12 12 3" xfId="46986"/>
    <cellStyle name="Normal 12 13" xfId="15714"/>
    <cellStyle name="Normal 12 13 2" xfId="34674"/>
    <cellStyle name="Normal 12 13 3" xfId="53138"/>
    <cellStyle name="Normal 12 14" xfId="2565"/>
    <cellStyle name="Normal 12 15" xfId="22369"/>
    <cellStyle name="Normal 12 16" xfId="40833"/>
    <cellStyle name="Normal 12 2" xfId="2566"/>
    <cellStyle name="Normal 12 2 2" xfId="2567"/>
    <cellStyle name="Normal 12 2 2 10" xfId="22370"/>
    <cellStyle name="Normal 12 2 2 11" xfId="40834"/>
    <cellStyle name="Normal 12 2 2 2" xfId="2568"/>
    <cellStyle name="Normal 12 2 2 2 2" xfId="2569"/>
    <cellStyle name="Normal 12 2 2 2 2 2" xfId="4044"/>
    <cellStyle name="Normal 12 2 2 2 2 2 2" xfId="5657"/>
    <cellStyle name="Normal 12 2 2 2 2 2 2 2" xfId="8742"/>
    <cellStyle name="Normal 12 2 2 2 2 2 2 2 2" xfId="14934"/>
    <cellStyle name="Normal 12 2 2 2 2 2 2 2 2 2" xfId="33894"/>
    <cellStyle name="Normal 12 2 2 2 2 2 2 2 2 3" xfId="52358"/>
    <cellStyle name="Normal 12 2 2 2 2 2 2 2 3" xfId="21086"/>
    <cellStyle name="Normal 12 2 2 2 2 2 2 2 3 2" xfId="40046"/>
    <cellStyle name="Normal 12 2 2 2 2 2 2 2 3 3" xfId="58510"/>
    <cellStyle name="Normal 12 2 2 2 2 2 2 2 4" xfId="27741"/>
    <cellStyle name="Normal 12 2 2 2 2 2 2 2 5" xfId="46205"/>
    <cellStyle name="Normal 12 2 2 2 2 2 2 3" xfId="11868"/>
    <cellStyle name="Normal 12 2 2 2 2 2 2 3 2" xfId="30828"/>
    <cellStyle name="Normal 12 2 2 2 2 2 2 3 3" xfId="49292"/>
    <cellStyle name="Normal 12 2 2 2 2 2 2 4" xfId="18020"/>
    <cellStyle name="Normal 12 2 2 2 2 2 2 4 2" xfId="36980"/>
    <cellStyle name="Normal 12 2 2 2 2 2 2 4 3" xfId="55444"/>
    <cellStyle name="Normal 12 2 2 2 2 2 2 5" xfId="24675"/>
    <cellStyle name="Normal 12 2 2 2 2 2 2 6" xfId="43139"/>
    <cellStyle name="Normal 12 2 2 2 2 2 3" xfId="7207"/>
    <cellStyle name="Normal 12 2 2 2 2 2 3 2" xfId="13400"/>
    <cellStyle name="Normal 12 2 2 2 2 2 3 2 2" xfId="32360"/>
    <cellStyle name="Normal 12 2 2 2 2 2 3 2 3" xfId="50824"/>
    <cellStyle name="Normal 12 2 2 2 2 2 3 3" xfId="19552"/>
    <cellStyle name="Normal 12 2 2 2 2 2 3 3 2" xfId="38512"/>
    <cellStyle name="Normal 12 2 2 2 2 2 3 3 3" xfId="56976"/>
    <cellStyle name="Normal 12 2 2 2 2 2 3 4" xfId="26207"/>
    <cellStyle name="Normal 12 2 2 2 2 2 3 5" xfId="44671"/>
    <cellStyle name="Normal 12 2 2 2 2 2 4" xfId="10334"/>
    <cellStyle name="Normal 12 2 2 2 2 2 4 2" xfId="29294"/>
    <cellStyle name="Normal 12 2 2 2 2 2 4 3" xfId="47758"/>
    <cellStyle name="Normal 12 2 2 2 2 2 5" xfId="16486"/>
    <cellStyle name="Normal 12 2 2 2 2 2 5 2" xfId="35446"/>
    <cellStyle name="Normal 12 2 2 2 2 2 5 3" xfId="53910"/>
    <cellStyle name="Normal 12 2 2 2 2 2 6" xfId="23141"/>
    <cellStyle name="Normal 12 2 2 2 2 2 7" xfId="41605"/>
    <cellStyle name="Normal 12 2 2 2 2 3" xfId="4875"/>
    <cellStyle name="Normal 12 2 2 2 2 3 2" xfId="7973"/>
    <cellStyle name="Normal 12 2 2 2 2 3 2 2" xfId="14165"/>
    <cellStyle name="Normal 12 2 2 2 2 3 2 2 2" xfId="33125"/>
    <cellStyle name="Normal 12 2 2 2 2 3 2 2 3" xfId="51589"/>
    <cellStyle name="Normal 12 2 2 2 2 3 2 3" xfId="20317"/>
    <cellStyle name="Normal 12 2 2 2 2 3 2 3 2" xfId="39277"/>
    <cellStyle name="Normal 12 2 2 2 2 3 2 3 3" xfId="57741"/>
    <cellStyle name="Normal 12 2 2 2 2 3 2 4" xfId="26972"/>
    <cellStyle name="Normal 12 2 2 2 2 3 2 5" xfId="45436"/>
    <cellStyle name="Normal 12 2 2 2 2 3 3" xfId="11099"/>
    <cellStyle name="Normal 12 2 2 2 2 3 3 2" xfId="30059"/>
    <cellStyle name="Normal 12 2 2 2 2 3 3 3" xfId="48523"/>
    <cellStyle name="Normal 12 2 2 2 2 3 4" xfId="17251"/>
    <cellStyle name="Normal 12 2 2 2 2 3 4 2" xfId="36211"/>
    <cellStyle name="Normal 12 2 2 2 2 3 4 3" xfId="54675"/>
    <cellStyle name="Normal 12 2 2 2 2 3 5" xfId="23906"/>
    <cellStyle name="Normal 12 2 2 2 2 3 6" xfId="42370"/>
    <cellStyle name="Normal 12 2 2 2 2 4" xfId="6438"/>
    <cellStyle name="Normal 12 2 2 2 2 4 2" xfId="12631"/>
    <cellStyle name="Normal 12 2 2 2 2 4 2 2" xfId="31591"/>
    <cellStyle name="Normal 12 2 2 2 2 4 2 3" xfId="50055"/>
    <cellStyle name="Normal 12 2 2 2 2 4 3" xfId="18783"/>
    <cellStyle name="Normal 12 2 2 2 2 4 3 2" xfId="37743"/>
    <cellStyle name="Normal 12 2 2 2 2 4 3 3" xfId="56207"/>
    <cellStyle name="Normal 12 2 2 2 2 4 4" xfId="25438"/>
    <cellStyle name="Normal 12 2 2 2 2 4 5" xfId="43902"/>
    <cellStyle name="Normal 12 2 2 2 2 5" xfId="9565"/>
    <cellStyle name="Normal 12 2 2 2 2 5 2" xfId="28525"/>
    <cellStyle name="Normal 12 2 2 2 2 5 3" xfId="46989"/>
    <cellStyle name="Normal 12 2 2 2 2 6" xfId="15717"/>
    <cellStyle name="Normal 12 2 2 2 2 6 2" xfId="34677"/>
    <cellStyle name="Normal 12 2 2 2 2 6 3" xfId="53141"/>
    <cellStyle name="Normal 12 2 2 2 2 7" xfId="22372"/>
    <cellStyle name="Normal 12 2 2 2 2 8" xfId="40836"/>
    <cellStyle name="Normal 12 2 2 2 3" xfId="4043"/>
    <cellStyle name="Normal 12 2 2 2 3 2" xfId="5656"/>
    <cellStyle name="Normal 12 2 2 2 3 2 2" xfId="8741"/>
    <cellStyle name="Normal 12 2 2 2 3 2 2 2" xfId="14933"/>
    <cellStyle name="Normal 12 2 2 2 3 2 2 2 2" xfId="33893"/>
    <cellStyle name="Normal 12 2 2 2 3 2 2 2 3" xfId="52357"/>
    <cellStyle name="Normal 12 2 2 2 3 2 2 3" xfId="21085"/>
    <cellStyle name="Normal 12 2 2 2 3 2 2 3 2" xfId="40045"/>
    <cellStyle name="Normal 12 2 2 2 3 2 2 3 3" xfId="58509"/>
    <cellStyle name="Normal 12 2 2 2 3 2 2 4" xfId="27740"/>
    <cellStyle name="Normal 12 2 2 2 3 2 2 5" xfId="46204"/>
    <cellStyle name="Normal 12 2 2 2 3 2 3" xfId="11867"/>
    <cellStyle name="Normal 12 2 2 2 3 2 3 2" xfId="30827"/>
    <cellStyle name="Normal 12 2 2 2 3 2 3 3" xfId="49291"/>
    <cellStyle name="Normal 12 2 2 2 3 2 4" xfId="18019"/>
    <cellStyle name="Normal 12 2 2 2 3 2 4 2" xfId="36979"/>
    <cellStyle name="Normal 12 2 2 2 3 2 4 3" xfId="55443"/>
    <cellStyle name="Normal 12 2 2 2 3 2 5" xfId="24674"/>
    <cellStyle name="Normal 12 2 2 2 3 2 6" xfId="43138"/>
    <cellStyle name="Normal 12 2 2 2 3 3" xfId="7206"/>
    <cellStyle name="Normal 12 2 2 2 3 3 2" xfId="13399"/>
    <cellStyle name="Normal 12 2 2 2 3 3 2 2" xfId="32359"/>
    <cellStyle name="Normal 12 2 2 2 3 3 2 3" xfId="50823"/>
    <cellStyle name="Normal 12 2 2 2 3 3 3" xfId="19551"/>
    <cellStyle name="Normal 12 2 2 2 3 3 3 2" xfId="38511"/>
    <cellStyle name="Normal 12 2 2 2 3 3 3 3" xfId="56975"/>
    <cellStyle name="Normal 12 2 2 2 3 3 4" xfId="26206"/>
    <cellStyle name="Normal 12 2 2 2 3 3 5" xfId="44670"/>
    <cellStyle name="Normal 12 2 2 2 3 4" xfId="10333"/>
    <cellStyle name="Normal 12 2 2 2 3 4 2" xfId="29293"/>
    <cellStyle name="Normal 12 2 2 2 3 4 3" xfId="47757"/>
    <cellStyle name="Normal 12 2 2 2 3 5" xfId="16485"/>
    <cellStyle name="Normal 12 2 2 2 3 5 2" xfId="35445"/>
    <cellStyle name="Normal 12 2 2 2 3 5 3" xfId="53909"/>
    <cellStyle name="Normal 12 2 2 2 3 6" xfId="23140"/>
    <cellStyle name="Normal 12 2 2 2 3 7" xfId="41604"/>
    <cellStyle name="Normal 12 2 2 2 4" xfId="4874"/>
    <cellStyle name="Normal 12 2 2 2 4 2" xfId="7972"/>
    <cellStyle name="Normal 12 2 2 2 4 2 2" xfId="14164"/>
    <cellStyle name="Normal 12 2 2 2 4 2 2 2" xfId="33124"/>
    <cellStyle name="Normal 12 2 2 2 4 2 2 3" xfId="51588"/>
    <cellStyle name="Normal 12 2 2 2 4 2 3" xfId="20316"/>
    <cellStyle name="Normal 12 2 2 2 4 2 3 2" xfId="39276"/>
    <cellStyle name="Normal 12 2 2 2 4 2 3 3" xfId="57740"/>
    <cellStyle name="Normal 12 2 2 2 4 2 4" xfId="26971"/>
    <cellStyle name="Normal 12 2 2 2 4 2 5" xfId="45435"/>
    <cellStyle name="Normal 12 2 2 2 4 3" xfId="11098"/>
    <cellStyle name="Normal 12 2 2 2 4 3 2" xfId="30058"/>
    <cellStyle name="Normal 12 2 2 2 4 3 3" xfId="48522"/>
    <cellStyle name="Normal 12 2 2 2 4 4" xfId="17250"/>
    <cellStyle name="Normal 12 2 2 2 4 4 2" xfId="36210"/>
    <cellStyle name="Normal 12 2 2 2 4 4 3" xfId="54674"/>
    <cellStyle name="Normal 12 2 2 2 4 5" xfId="23905"/>
    <cellStyle name="Normal 12 2 2 2 4 6" xfId="42369"/>
    <cellStyle name="Normal 12 2 2 2 5" xfId="6437"/>
    <cellStyle name="Normal 12 2 2 2 5 2" xfId="12630"/>
    <cellStyle name="Normal 12 2 2 2 5 2 2" xfId="31590"/>
    <cellStyle name="Normal 12 2 2 2 5 2 3" xfId="50054"/>
    <cellStyle name="Normal 12 2 2 2 5 3" xfId="18782"/>
    <cellStyle name="Normal 12 2 2 2 5 3 2" xfId="37742"/>
    <cellStyle name="Normal 12 2 2 2 5 3 3" xfId="56206"/>
    <cellStyle name="Normal 12 2 2 2 5 4" xfId="25437"/>
    <cellStyle name="Normal 12 2 2 2 5 5" xfId="43901"/>
    <cellStyle name="Normal 12 2 2 2 6" xfId="9564"/>
    <cellStyle name="Normal 12 2 2 2 6 2" xfId="28524"/>
    <cellStyle name="Normal 12 2 2 2 6 3" xfId="46988"/>
    <cellStyle name="Normal 12 2 2 2 7" xfId="15716"/>
    <cellStyle name="Normal 12 2 2 2 7 2" xfId="34676"/>
    <cellStyle name="Normal 12 2 2 2 7 3" xfId="53140"/>
    <cellStyle name="Normal 12 2 2 2 8" xfId="22371"/>
    <cellStyle name="Normal 12 2 2 2 9" xfId="40835"/>
    <cellStyle name="Normal 12 2 2 3" xfId="2570"/>
    <cellStyle name="Normal 12 2 2 3 2" xfId="2571"/>
    <cellStyle name="Normal 12 2 2 3 2 2" xfId="4046"/>
    <cellStyle name="Normal 12 2 2 3 2 2 2" xfId="5659"/>
    <cellStyle name="Normal 12 2 2 3 2 2 2 2" xfId="8744"/>
    <cellStyle name="Normal 12 2 2 3 2 2 2 2 2" xfId="14936"/>
    <cellStyle name="Normal 12 2 2 3 2 2 2 2 2 2" xfId="33896"/>
    <cellStyle name="Normal 12 2 2 3 2 2 2 2 2 3" xfId="52360"/>
    <cellStyle name="Normal 12 2 2 3 2 2 2 2 3" xfId="21088"/>
    <cellStyle name="Normal 12 2 2 3 2 2 2 2 3 2" xfId="40048"/>
    <cellStyle name="Normal 12 2 2 3 2 2 2 2 3 3" xfId="58512"/>
    <cellStyle name="Normal 12 2 2 3 2 2 2 2 4" xfId="27743"/>
    <cellStyle name="Normal 12 2 2 3 2 2 2 2 5" xfId="46207"/>
    <cellStyle name="Normal 12 2 2 3 2 2 2 3" xfId="11870"/>
    <cellStyle name="Normal 12 2 2 3 2 2 2 3 2" xfId="30830"/>
    <cellStyle name="Normal 12 2 2 3 2 2 2 3 3" xfId="49294"/>
    <cellStyle name="Normal 12 2 2 3 2 2 2 4" xfId="18022"/>
    <cellStyle name="Normal 12 2 2 3 2 2 2 4 2" xfId="36982"/>
    <cellStyle name="Normal 12 2 2 3 2 2 2 4 3" xfId="55446"/>
    <cellStyle name="Normal 12 2 2 3 2 2 2 5" xfId="24677"/>
    <cellStyle name="Normal 12 2 2 3 2 2 2 6" xfId="43141"/>
    <cellStyle name="Normal 12 2 2 3 2 2 3" xfId="7209"/>
    <cellStyle name="Normal 12 2 2 3 2 2 3 2" xfId="13402"/>
    <cellStyle name="Normal 12 2 2 3 2 2 3 2 2" xfId="32362"/>
    <cellStyle name="Normal 12 2 2 3 2 2 3 2 3" xfId="50826"/>
    <cellStyle name="Normal 12 2 2 3 2 2 3 3" xfId="19554"/>
    <cellStyle name="Normal 12 2 2 3 2 2 3 3 2" xfId="38514"/>
    <cellStyle name="Normal 12 2 2 3 2 2 3 3 3" xfId="56978"/>
    <cellStyle name="Normal 12 2 2 3 2 2 3 4" xfId="26209"/>
    <cellStyle name="Normal 12 2 2 3 2 2 3 5" xfId="44673"/>
    <cellStyle name="Normal 12 2 2 3 2 2 4" xfId="10336"/>
    <cellStyle name="Normal 12 2 2 3 2 2 4 2" xfId="29296"/>
    <cellStyle name="Normal 12 2 2 3 2 2 4 3" xfId="47760"/>
    <cellStyle name="Normal 12 2 2 3 2 2 5" xfId="16488"/>
    <cellStyle name="Normal 12 2 2 3 2 2 5 2" xfId="35448"/>
    <cellStyle name="Normal 12 2 2 3 2 2 5 3" xfId="53912"/>
    <cellStyle name="Normal 12 2 2 3 2 2 6" xfId="23143"/>
    <cellStyle name="Normal 12 2 2 3 2 2 7" xfId="41607"/>
    <cellStyle name="Normal 12 2 2 3 2 3" xfId="4877"/>
    <cellStyle name="Normal 12 2 2 3 2 3 2" xfId="7975"/>
    <cellStyle name="Normal 12 2 2 3 2 3 2 2" xfId="14167"/>
    <cellStyle name="Normal 12 2 2 3 2 3 2 2 2" xfId="33127"/>
    <cellStyle name="Normal 12 2 2 3 2 3 2 2 3" xfId="51591"/>
    <cellStyle name="Normal 12 2 2 3 2 3 2 3" xfId="20319"/>
    <cellStyle name="Normal 12 2 2 3 2 3 2 3 2" xfId="39279"/>
    <cellStyle name="Normal 12 2 2 3 2 3 2 3 3" xfId="57743"/>
    <cellStyle name="Normal 12 2 2 3 2 3 2 4" xfId="26974"/>
    <cellStyle name="Normal 12 2 2 3 2 3 2 5" xfId="45438"/>
    <cellStyle name="Normal 12 2 2 3 2 3 3" xfId="11101"/>
    <cellStyle name="Normal 12 2 2 3 2 3 3 2" xfId="30061"/>
    <cellStyle name="Normal 12 2 2 3 2 3 3 3" xfId="48525"/>
    <cellStyle name="Normal 12 2 2 3 2 3 4" xfId="17253"/>
    <cellStyle name="Normal 12 2 2 3 2 3 4 2" xfId="36213"/>
    <cellStyle name="Normal 12 2 2 3 2 3 4 3" xfId="54677"/>
    <cellStyle name="Normal 12 2 2 3 2 3 5" xfId="23908"/>
    <cellStyle name="Normal 12 2 2 3 2 3 6" xfId="42372"/>
    <cellStyle name="Normal 12 2 2 3 2 4" xfId="6440"/>
    <cellStyle name="Normal 12 2 2 3 2 4 2" xfId="12633"/>
    <cellStyle name="Normal 12 2 2 3 2 4 2 2" xfId="31593"/>
    <cellStyle name="Normal 12 2 2 3 2 4 2 3" xfId="50057"/>
    <cellStyle name="Normal 12 2 2 3 2 4 3" xfId="18785"/>
    <cellStyle name="Normal 12 2 2 3 2 4 3 2" xfId="37745"/>
    <cellStyle name="Normal 12 2 2 3 2 4 3 3" xfId="56209"/>
    <cellStyle name="Normal 12 2 2 3 2 4 4" xfId="25440"/>
    <cellStyle name="Normal 12 2 2 3 2 4 5" xfId="43904"/>
    <cellStyle name="Normal 12 2 2 3 2 5" xfId="9567"/>
    <cellStyle name="Normal 12 2 2 3 2 5 2" xfId="28527"/>
    <cellStyle name="Normal 12 2 2 3 2 5 3" xfId="46991"/>
    <cellStyle name="Normal 12 2 2 3 2 6" xfId="15719"/>
    <cellStyle name="Normal 12 2 2 3 2 6 2" xfId="34679"/>
    <cellStyle name="Normal 12 2 2 3 2 6 3" xfId="53143"/>
    <cellStyle name="Normal 12 2 2 3 2 7" xfId="22374"/>
    <cellStyle name="Normal 12 2 2 3 2 8" xfId="40838"/>
    <cellStyle name="Normal 12 2 2 3 3" xfId="4045"/>
    <cellStyle name="Normal 12 2 2 3 3 2" xfId="5658"/>
    <cellStyle name="Normal 12 2 2 3 3 2 2" xfId="8743"/>
    <cellStyle name="Normal 12 2 2 3 3 2 2 2" xfId="14935"/>
    <cellStyle name="Normal 12 2 2 3 3 2 2 2 2" xfId="33895"/>
    <cellStyle name="Normal 12 2 2 3 3 2 2 2 3" xfId="52359"/>
    <cellStyle name="Normal 12 2 2 3 3 2 2 3" xfId="21087"/>
    <cellStyle name="Normal 12 2 2 3 3 2 2 3 2" xfId="40047"/>
    <cellStyle name="Normal 12 2 2 3 3 2 2 3 3" xfId="58511"/>
    <cellStyle name="Normal 12 2 2 3 3 2 2 4" xfId="27742"/>
    <cellStyle name="Normal 12 2 2 3 3 2 2 5" xfId="46206"/>
    <cellStyle name="Normal 12 2 2 3 3 2 3" xfId="11869"/>
    <cellStyle name="Normal 12 2 2 3 3 2 3 2" xfId="30829"/>
    <cellStyle name="Normal 12 2 2 3 3 2 3 3" xfId="49293"/>
    <cellStyle name="Normal 12 2 2 3 3 2 4" xfId="18021"/>
    <cellStyle name="Normal 12 2 2 3 3 2 4 2" xfId="36981"/>
    <cellStyle name="Normal 12 2 2 3 3 2 4 3" xfId="55445"/>
    <cellStyle name="Normal 12 2 2 3 3 2 5" xfId="24676"/>
    <cellStyle name="Normal 12 2 2 3 3 2 6" xfId="43140"/>
    <cellStyle name="Normal 12 2 2 3 3 3" xfId="7208"/>
    <cellStyle name="Normal 12 2 2 3 3 3 2" xfId="13401"/>
    <cellStyle name="Normal 12 2 2 3 3 3 2 2" xfId="32361"/>
    <cellStyle name="Normal 12 2 2 3 3 3 2 3" xfId="50825"/>
    <cellStyle name="Normal 12 2 2 3 3 3 3" xfId="19553"/>
    <cellStyle name="Normal 12 2 2 3 3 3 3 2" xfId="38513"/>
    <cellStyle name="Normal 12 2 2 3 3 3 3 3" xfId="56977"/>
    <cellStyle name="Normal 12 2 2 3 3 3 4" xfId="26208"/>
    <cellStyle name="Normal 12 2 2 3 3 3 5" xfId="44672"/>
    <cellStyle name="Normal 12 2 2 3 3 4" xfId="10335"/>
    <cellStyle name="Normal 12 2 2 3 3 4 2" xfId="29295"/>
    <cellStyle name="Normal 12 2 2 3 3 4 3" xfId="47759"/>
    <cellStyle name="Normal 12 2 2 3 3 5" xfId="16487"/>
    <cellStyle name="Normal 12 2 2 3 3 5 2" xfId="35447"/>
    <cellStyle name="Normal 12 2 2 3 3 5 3" xfId="53911"/>
    <cellStyle name="Normal 12 2 2 3 3 6" xfId="23142"/>
    <cellStyle name="Normal 12 2 2 3 3 7" xfId="41606"/>
    <cellStyle name="Normal 12 2 2 3 4" xfId="4876"/>
    <cellStyle name="Normal 12 2 2 3 4 2" xfId="7974"/>
    <cellStyle name="Normal 12 2 2 3 4 2 2" xfId="14166"/>
    <cellStyle name="Normal 12 2 2 3 4 2 2 2" xfId="33126"/>
    <cellStyle name="Normal 12 2 2 3 4 2 2 3" xfId="51590"/>
    <cellStyle name="Normal 12 2 2 3 4 2 3" xfId="20318"/>
    <cellStyle name="Normal 12 2 2 3 4 2 3 2" xfId="39278"/>
    <cellStyle name="Normal 12 2 2 3 4 2 3 3" xfId="57742"/>
    <cellStyle name="Normal 12 2 2 3 4 2 4" xfId="26973"/>
    <cellStyle name="Normal 12 2 2 3 4 2 5" xfId="45437"/>
    <cellStyle name="Normal 12 2 2 3 4 3" xfId="11100"/>
    <cellStyle name="Normal 12 2 2 3 4 3 2" xfId="30060"/>
    <cellStyle name="Normal 12 2 2 3 4 3 3" xfId="48524"/>
    <cellStyle name="Normal 12 2 2 3 4 4" xfId="17252"/>
    <cellStyle name="Normal 12 2 2 3 4 4 2" xfId="36212"/>
    <cellStyle name="Normal 12 2 2 3 4 4 3" xfId="54676"/>
    <cellStyle name="Normal 12 2 2 3 4 5" xfId="23907"/>
    <cellStyle name="Normal 12 2 2 3 4 6" xfId="42371"/>
    <cellStyle name="Normal 12 2 2 3 5" xfId="6439"/>
    <cellStyle name="Normal 12 2 2 3 5 2" xfId="12632"/>
    <cellStyle name="Normal 12 2 2 3 5 2 2" xfId="31592"/>
    <cellStyle name="Normal 12 2 2 3 5 2 3" xfId="50056"/>
    <cellStyle name="Normal 12 2 2 3 5 3" xfId="18784"/>
    <cellStyle name="Normal 12 2 2 3 5 3 2" xfId="37744"/>
    <cellStyle name="Normal 12 2 2 3 5 3 3" xfId="56208"/>
    <cellStyle name="Normal 12 2 2 3 5 4" xfId="25439"/>
    <cellStyle name="Normal 12 2 2 3 5 5" xfId="43903"/>
    <cellStyle name="Normal 12 2 2 3 6" xfId="9566"/>
    <cellStyle name="Normal 12 2 2 3 6 2" xfId="28526"/>
    <cellStyle name="Normal 12 2 2 3 6 3" xfId="46990"/>
    <cellStyle name="Normal 12 2 2 3 7" xfId="15718"/>
    <cellStyle name="Normal 12 2 2 3 7 2" xfId="34678"/>
    <cellStyle name="Normal 12 2 2 3 7 3" xfId="53142"/>
    <cellStyle name="Normal 12 2 2 3 8" xfId="22373"/>
    <cellStyle name="Normal 12 2 2 3 9" xfId="40837"/>
    <cellStyle name="Normal 12 2 2 4" xfId="2572"/>
    <cellStyle name="Normal 12 2 2 4 2" xfId="4047"/>
    <cellStyle name="Normal 12 2 2 4 2 2" xfId="5660"/>
    <cellStyle name="Normal 12 2 2 4 2 2 2" xfId="8745"/>
    <cellStyle name="Normal 12 2 2 4 2 2 2 2" xfId="14937"/>
    <cellStyle name="Normal 12 2 2 4 2 2 2 2 2" xfId="33897"/>
    <cellStyle name="Normal 12 2 2 4 2 2 2 2 3" xfId="52361"/>
    <cellStyle name="Normal 12 2 2 4 2 2 2 3" xfId="21089"/>
    <cellStyle name="Normal 12 2 2 4 2 2 2 3 2" xfId="40049"/>
    <cellStyle name="Normal 12 2 2 4 2 2 2 3 3" xfId="58513"/>
    <cellStyle name="Normal 12 2 2 4 2 2 2 4" xfId="27744"/>
    <cellStyle name="Normal 12 2 2 4 2 2 2 5" xfId="46208"/>
    <cellStyle name="Normal 12 2 2 4 2 2 3" xfId="11871"/>
    <cellStyle name="Normal 12 2 2 4 2 2 3 2" xfId="30831"/>
    <cellStyle name="Normal 12 2 2 4 2 2 3 3" xfId="49295"/>
    <cellStyle name="Normal 12 2 2 4 2 2 4" xfId="18023"/>
    <cellStyle name="Normal 12 2 2 4 2 2 4 2" xfId="36983"/>
    <cellStyle name="Normal 12 2 2 4 2 2 4 3" xfId="55447"/>
    <cellStyle name="Normal 12 2 2 4 2 2 5" xfId="24678"/>
    <cellStyle name="Normal 12 2 2 4 2 2 6" xfId="43142"/>
    <cellStyle name="Normal 12 2 2 4 2 3" xfId="7210"/>
    <cellStyle name="Normal 12 2 2 4 2 3 2" xfId="13403"/>
    <cellStyle name="Normal 12 2 2 4 2 3 2 2" xfId="32363"/>
    <cellStyle name="Normal 12 2 2 4 2 3 2 3" xfId="50827"/>
    <cellStyle name="Normal 12 2 2 4 2 3 3" xfId="19555"/>
    <cellStyle name="Normal 12 2 2 4 2 3 3 2" xfId="38515"/>
    <cellStyle name="Normal 12 2 2 4 2 3 3 3" xfId="56979"/>
    <cellStyle name="Normal 12 2 2 4 2 3 4" xfId="26210"/>
    <cellStyle name="Normal 12 2 2 4 2 3 5" xfId="44674"/>
    <cellStyle name="Normal 12 2 2 4 2 4" xfId="10337"/>
    <cellStyle name="Normal 12 2 2 4 2 4 2" xfId="29297"/>
    <cellStyle name="Normal 12 2 2 4 2 4 3" xfId="47761"/>
    <cellStyle name="Normal 12 2 2 4 2 5" xfId="16489"/>
    <cellStyle name="Normal 12 2 2 4 2 5 2" xfId="35449"/>
    <cellStyle name="Normal 12 2 2 4 2 5 3" xfId="53913"/>
    <cellStyle name="Normal 12 2 2 4 2 6" xfId="23144"/>
    <cellStyle name="Normal 12 2 2 4 2 7" xfId="41608"/>
    <cellStyle name="Normal 12 2 2 4 3" xfId="4878"/>
    <cellStyle name="Normal 12 2 2 4 3 2" xfId="7976"/>
    <cellStyle name="Normal 12 2 2 4 3 2 2" xfId="14168"/>
    <cellStyle name="Normal 12 2 2 4 3 2 2 2" xfId="33128"/>
    <cellStyle name="Normal 12 2 2 4 3 2 2 3" xfId="51592"/>
    <cellStyle name="Normal 12 2 2 4 3 2 3" xfId="20320"/>
    <cellStyle name="Normal 12 2 2 4 3 2 3 2" xfId="39280"/>
    <cellStyle name="Normal 12 2 2 4 3 2 3 3" xfId="57744"/>
    <cellStyle name="Normal 12 2 2 4 3 2 4" xfId="26975"/>
    <cellStyle name="Normal 12 2 2 4 3 2 5" xfId="45439"/>
    <cellStyle name="Normal 12 2 2 4 3 3" xfId="11102"/>
    <cellStyle name="Normal 12 2 2 4 3 3 2" xfId="30062"/>
    <cellStyle name="Normal 12 2 2 4 3 3 3" xfId="48526"/>
    <cellStyle name="Normal 12 2 2 4 3 4" xfId="17254"/>
    <cellStyle name="Normal 12 2 2 4 3 4 2" xfId="36214"/>
    <cellStyle name="Normal 12 2 2 4 3 4 3" xfId="54678"/>
    <cellStyle name="Normal 12 2 2 4 3 5" xfId="23909"/>
    <cellStyle name="Normal 12 2 2 4 3 6" xfId="42373"/>
    <cellStyle name="Normal 12 2 2 4 4" xfId="6441"/>
    <cellStyle name="Normal 12 2 2 4 4 2" xfId="12634"/>
    <cellStyle name="Normal 12 2 2 4 4 2 2" xfId="31594"/>
    <cellStyle name="Normal 12 2 2 4 4 2 3" xfId="50058"/>
    <cellStyle name="Normal 12 2 2 4 4 3" xfId="18786"/>
    <cellStyle name="Normal 12 2 2 4 4 3 2" xfId="37746"/>
    <cellStyle name="Normal 12 2 2 4 4 3 3" xfId="56210"/>
    <cellStyle name="Normal 12 2 2 4 4 4" xfId="25441"/>
    <cellStyle name="Normal 12 2 2 4 4 5" xfId="43905"/>
    <cellStyle name="Normal 12 2 2 4 5" xfId="9568"/>
    <cellStyle name="Normal 12 2 2 4 5 2" xfId="28528"/>
    <cellStyle name="Normal 12 2 2 4 5 3" xfId="46992"/>
    <cellStyle name="Normal 12 2 2 4 6" xfId="15720"/>
    <cellStyle name="Normal 12 2 2 4 6 2" xfId="34680"/>
    <cellStyle name="Normal 12 2 2 4 6 3" xfId="53144"/>
    <cellStyle name="Normal 12 2 2 4 7" xfId="22375"/>
    <cellStyle name="Normal 12 2 2 4 8" xfId="40839"/>
    <cellStyle name="Normal 12 2 2 5" xfId="4042"/>
    <cellStyle name="Normal 12 2 2 5 2" xfId="5655"/>
    <cellStyle name="Normal 12 2 2 5 2 2" xfId="8740"/>
    <cellStyle name="Normal 12 2 2 5 2 2 2" xfId="14932"/>
    <cellStyle name="Normal 12 2 2 5 2 2 2 2" xfId="33892"/>
    <cellStyle name="Normal 12 2 2 5 2 2 2 3" xfId="52356"/>
    <cellStyle name="Normal 12 2 2 5 2 2 3" xfId="21084"/>
    <cellStyle name="Normal 12 2 2 5 2 2 3 2" xfId="40044"/>
    <cellStyle name="Normal 12 2 2 5 2 2 3 3" xfId="58508"/>
    <cellStyle name="Normal 12 2 2 5 2 2 4" xfId="27739"/>
    <cellStyle name="Normal 12 2 2 5 2 2 5" xfId="46203"/>
    <cellStyle name="Normal 12 2 2 5 2 3" xfId="11866"/>
    <cellStyle name="Normal 12 2 2 5 2 3 2" xfId="30826"/>
    <cellStyle name="Normal 12 2 2 5 2 3 3" xfId="49290"/>
    <cellStyle name="Normal 12 2 2 5 2 4" xfId="18018"/>
    <cellStyle name="Normal 12 2 2 5 2 4 2" xfId="36978"/>
    <cellStyle name="Normal 12 2 2 5 2 4 3" xfId="55442"/>
    <cellStyle name="Normal 12 2 2 5 2 5" xfId="24673"/>
    <cellStyle name="Normal 12 2 2 5 2 6" xfId="43137"/>
    <cellStyle name="Normal 12 2 2 5 3" xfId="7205"/>
    <cellStyle name="Normal 12 2 2 5 3 2" xfId="13398"/>
    <cellStyle name="Normal 12 2 2 5 3 2 2" xfId="32358"/>
    <cellStyle name="Normal 12 2 2 5 3 2 3" xfId="50822"/>
    <cellStyle name="Normal 12 2 2 5 3 3" xfId="19550"/>
    <cellStyle name="Normal 12 2 2 5 3 3 2" xfId="38510"/>
    <cellStyle name="Normal 12 2 2 5 3 3 3" xfId="56974"/>
    <cellStyle name="Normal 12 2 2 5 3 4" xfId="26205"/>
    <cellStyle name="Normal 12 2 2 5 3 5" xfId="44669"/>
    <cellStyle name="Normal 12 2 2 5 4" xfId="10332"/>
    <cellStyle name="Normal 12 2 2 5 4 2" xfId="29292"/>
    <cellStyle name="Normal 12 2 2 5 4 3" xfId="47756"/>
    <cellStyle name="Normal 12 2 2 5 5" xfId="16484"/>
    <cellStyle name="Normal 12 2 2 5 5 2" xfId="35444"/>
    <cellStyle name="Normal 12 2 2 5 5 3" xfId="53908"/>
    <cellStyle name="Normal 12 2 2 5 6" xfId="23139"/>
    <cellStyle name="Normal 12 2 2 5 7" xfId="41603"/>
    <cellStyle name="Normal 12 2 2 6" xfId="4873"/>
    <cellStyle name="Normal 12 2 2 6 2" xfId="7971"/>
    <cellStyle name="Normal 12 2 2 6 2 2" xfId="14163"/>
    <cellStyle name="Normal 12 2 2 6 2 2 2" xfId="33123"/>
    <cellStyle name="Normal 12 2 2 6 2 2 3" xfId="51587"/>
    <cellStyle name="Normal 12 2 2 6 2 3" xfId="20315"/>
    <cellStyle name="Normal 12 2 2 6 2 3 2" xfId="39275"/>
    <cellStyle name="Normal 12 2 2 6 2 3 3" xfId="57739"/>
    <cellStyle name="Normal 12 2 2 6 2 4" xfId="26970"/>
    <cellStyle name="Normal 12 2 2 6 2 5" xfId="45434"/>
    <cellStyle name="Normal 12 2 2 6 3" xfId="11097"/>
    <cellStyle name="Normal 12 2 2 6 3 2" xfId="30057"/>
    <cellStyle name="Normal 12 2 2 6 3 3" xfId="48521"/>
    <cellStyle name="Normal 12 2 2 6 4" xfId="17249"/>
    <cellStyle name="Normal 12 2 2 6 4 2" xfId="36209"/>
    <cellStyle name="Normal 12 2 2 6 4 3" xfId="54673"/>
    <cellStyle name="Normal 12 2 2 6 5" xfId="23904"/>
    <cellStyle name="Normal 12 2 2 6 6" xfId="42368"/>
    <cellStyle name="Normal 12 2 2 7" xfId="6436"/>
    <cellStyle name="Normal 12 2 2 7 2" xfId="12629"/>
    <cellStyle name="Normal 12 2 2 7 2 2" xfId="31589"/>
    <cellStyle name="Normal 12 2 2 7 2 3" xfId="50053"/>
    <cellStyle name="Normal 12 2 2 7 3" xfId="18781"/>
    <cellStyle name="Normal 12 2 2 7 3 2" xfId="37741"/>
    <cellStyle name="Normal 12 2 2 7 3 3" xfId="56205"/>
    <cellStyle name="Normal 12 2 2 7 4" xfId="25436"/>
    <cellStyle name="Normal 12 2 2 7 5" xfId="43900"/>
    <cellStyle name="Normal 12 2 2 8" xfId="9563"/>
    <cellStyle name="Normal 12 2 2 8 2" xfId="28523"/>
    <cellStyle name="Normal 12 2 2 8 3" xfId="46987"/>
    <cellStyle name="Normal 12 2 2 9" xfId="15715"/>
    <cellStyle name="Normal 12 2 2 9 2" xfId="34675"/>
    <cellStyle name="Normal 12 2 2 9 3" xfId="53139"/>
    <cellStyle name="Normal 12 2 3" xfId="2573"/>
    <cellStyle name="Normal 12 2 3 2" xfId="2574"/>
    <cellStyle name="Normal 12 2 3 2 2" xfId="4049"/>
    <cellStyle name="Normal 12 2 3 2 2 2" xfId="5662"/>
    <cellStyle name="Normal 12 2 3 2 2 2 2" xfId="8747"/>
    <cellStyle name="Normal 12 2 3 2 2 2 2 2" xfId="14939"/>
    <cellStyle name="Normal 12 2 3 2 2 2 2 2 2" xfId="33899"/>
    <cellStyle name="Normal 12 2 3 2 2 2 2 2 3" xfId="52363"/>
    <cellStyle name="Normal 12 2 3 2 2 2 2 3" xfId="21091"/>
    <cellStyle name="Normal 12 2 3 2 2 2 2 3 2" xfId="40051"/>
    <cellStyle name="Normal 12 2 3 2 2 2 2 3 3" xfId="58515"/>
    <cellStyle name="Normal 12 2 3 2 2 2 2 4" xfId="27746"/>
    <cellStyle name="Normal 12 2 3 2 2 2 2 5" xfId="46210"/>
    <cellStyle name="Normal 12 2 3 2 2 2 3" xfId="11873"/>
    <cellStyle name="Normal 12 2 3 2 2 2 3 2" xfId="30833"/>
    <cellStyle name="Normal 12 2 3 2 2 2 3 3" xfId="49297"/>
    <cellStyle name="Normal 12 2 3 2 2 2 4" xfId="18025"/>
    <cellStyle name="Normal 12 2 3 2 2 2 4 2" xfId="36985"/>
    <cellStyle name="Normal 12 2 3 2 2 2 4 3" xfId="55449"/>
    <cellStyle name="Normal 12 2 3 2 2 2 5" xfId="24680"/>
    <cellStyle name="Normal 12 2 3 2 2 2 6" xfId="43144"/>
    <cellStyle name="Normal 12 2 3 2 2 3" xfId="7212"/>
    <cellStyle name="Normal 12 2 3 2 2 3 2" xfId="13405"/>
    <cellStyle name="Normal 12 2 3 2 2 3 2 2" xfId="32365"/>
    <cellStyle name="Normal 12 2 3 2 2 3 2 3" xfId="50829"/>
    <cellStyle name="Normal 12 2 3 2 2 3 3" xfId="19557"/>
    <cellStyle name="Normal 12 2 3 2 2 3 3 2" xfId="38517"/>
    <cellStyle name="Normal 12 2 3 2 2 3 3 3" xfId="56981"/>
    <cellStyle name="Normal 12 2 3 2 2 3 4" xfId="26212"/>
    <cellStyle name="Normal 12 2 3 2 2 3 5" xfId="44676"/>
    <cellStyle name="Normal 12 2 3 2 2 4" xfId="10339"/>
    <cellStyle name="Normal 12 2 3 2 2 4 2" xfId="29299"/>
    <cellStyle name="Normal 12 2 3 2 2 4 3" xfId="47763"/>
    <cellStyle name="Normal 12 2 3 2 2 5" xfId="16491"/>
    <cellStyle name="Normal 12 2 3 2 2 5 2" xfId="35451"/>
    <cellStyle name="Normal 12 2 3 2 2 5 3" xfId="53915"/>
    <cellStyle name="Normal 12 2 3 2 2 6" xfId="23146"/>
    <cellStyle name="Normal 12 2 3 2 2 7" xfId="41610"/>
    <cellStyle name="Normal 12 2 3 2 3" xfId="4880"/>
    <cellStyle name="Normal 12 2 3 2 3 2" xfId="7978"/>
    <cellStyle name="Normal 12 2 3 2 3 2 2" xfId="14170"/>
    <cellStyle name="Normal 12 2 3 2 3 2 2 2" xfId="33130"/>
    <cellStyle name="Normal 12 2 3 2 3 2 2 3" xfId="51594"/>
    <cellStyle name="Normal 12 2 3 2 3 2 3" xfId="20322"/>
    <cellStyle name="Normal 12 2 3 2 3 2 3 2" xfId="39282"/>
    <cellStyle name="Normal 12 2 3 2 3 2 3 3" xfId="57746"/>
    <cellStyle name="Normal 12 2 3 2 3 2 4" xfId="26977"/>
    <cellStyle name="Normal 12 2 3 2 3 2 5" xfId="45441"/>
    <cellStyle name="Normal 12 2 3 2 3 3" xfId="11104"/>
    <cellStyle name="Normal 12 2 3 2 3 3 2" xfId="30064"/>
    <cellStyle name="Normal 12 2 3 2 3 3 3" xfId="48528"/>
    <cellStyle name="Normal 12 2 3 2 3 4" xfId="17256"/>
    <cellStyle name="Normal 12 2 3 2 3 4 2" xfId="36216"/>
    <cellStyle name="Normal 12 2 3 2 3 4 3" xfId="54680"/>
    <cellStyle name="Normal 12 2 3 2 3 5" xfId="23911"/>
    <cellStyle name="Normal 12 2 3 2 3 6" xfId="42375"/>
    <cellStyle name="Normal 12 2 3 2 4" xfId="6443"/>
    <cellStyle name="Normal 12 2 3 2 4 2" xfId="12636"/>
    <cellStyle name="Normal 12 2 3 2 4 2 2" xfId="31596"/>
    <cellStyle name="Normal 12 2 3 2 4 2 3" xfId="50060"/>
    <cellStyle name="Normal 12 2 3 2 4 3" xfId="18788"/>
    <cellStyle name="Normal 12 2 3 2 4 3 2" xfId="37748"/>
    <cellStyle name="Normal 12 2 3 2 4 3 3" xfId="56212"/>
    <cellStyle name="Normal 12 2 3 2 4 4" xfId="25443"/>
    <cellStyle name="Normal 12 2 3 2 4 5" xfId="43907"/>
    <cellStyle name="Normal 12 2 3 2 5" xfId="9570"/>
    <cellStyle name="Normal 12 2 3 2 5 2" xfId="28530"/>
    <cellStyle name="Normal 12 2 3 2 5 3" xfId="46994"/>
    <cellStyle name="Normal 12 2 3 2 6" xfId="15722"/>
    <cellStyle name="Normal 12 2 3 2 6 2" xfId="34682"/>
    <cellStyle name="Normal 12 2 3 2 6 3" xfId="53146"/>
    <cellStyle name="Normal 12 2 3 2 7" xfId="22377"/>
    <cellStyle name="Normal 12 2 3 2 8" xfId="40841"/>
    <cellStyle name="Normal 12 2 3 3" xfId="4048"/>
    <cellStyle name="Normal 12 2 3 3 2" xfId="5661"/>
    <cellStyle name="Normal 12 2 3 3 2 2" xfId="8746"/>
    <cellStyle name="Normal 12 2 3 3 2 2 2" xfId="14938"/>
    <cellStyle name="Normal 12 2 3 3 2 2 2 2" xfId="33898"/>
    <cellStyle name="Normal 12 2 3 3 2 2 2 3" xfId="52362"/>
    <cellStyle name="Normal 12 2 3 3 2 2 3" xfId="21090"/>
    <cellStyle name="Normal 12 2 3 3 2 2 3 2" xfId="40050"/>
    <cellStyle name="Normal 12 2 3 3 2 2 3 3" xfId="58514"/>
    <cellStyle name="Normal 12 2 3 3 2 2 4" xfId="27745"/>
    <cellStyle name="Normal 12 2 3 3 2 2 5" xfId="46209"/>
    <cellStyle name="Normal 12 2 3 3 2 3" xfId="11872"/>
    <cellStyle name="Normal 12 2 3 3 2 3 2" xfId="30832"/>
    <cellStyle name="Normal 12 2 3 3 2 3 3" xfId="49296"/>
    <cellStyle name="Normal 12 2 3 3 2 4" xfId="18024"/>
    <cellStyle name="Normal 12 2 3 3 2 4 2" xfId="36984"/>
    <cellStyle name="Normal 12 2 3 3 2 4 3" xfId="55448"/>
    <cellStyle name="Normal 12 2 3 3 2 5" xfId="24679"/>
    <cellStyle name="Normal 12 2 3 3 2 6" xfId="43143"/>
    <cellStyle name="Normal 12 2 3 3 3" xfId="7211"/>
    <cellStyle name="Normal 12 2 3 3 3 2" xfId="13404"/>
    <cellStyle name="Normal 12 2 3 3 3 2 2" xfId="32364"/>
    <cellStyle name="Normal 12 2 3 3 3 2 3" xfId="50828"/>
    <cellStyle name="Normal 12 2 3 3 3 3" xfId="19556"/>
    <cellStyle name="Normal 12 2 3 3 3 3 2" xfId="38516"/>
    <cellStyle name="Normal 12 2 3 3 3 3 3" xfId="56980"/>
    <cellStyle name="Normal 12 2 3 3 3 4" xfId="26211"/>
    <cellStyle name="Normal 12 2 3 3 3 5" xfId="44675"/>
    <cellStyle name="Normal 12 2 3 3 4" xfId="10338"/>
    <cellStyle name="Normal 12 2 3 3 4 2" xfId="29298"/>
    <cellStyle name="Normal 12 2 3 3 4 3" xfId="47762"/>
    <cellStyle name="Normal 12 2 3 3 5" xfId="16490"/>
    <cellStyle name="Normal 12 2 3 3 5 2" xfId="35450"/>
    <cellStyle name="Normal 12 2 3 3 5 3" xfId="53914"/>
    <cellStyle name="Normal 12 2 3 3 6" xfId="23145"/>
    <cellStyle name="Normal 12 2 3 3 7" xfId="41609"/>
    <cellStyle name="Normal 12 2 3 4" xfId="4879"/>
    <cellStyle name="Normal 12 2 3 4 2" xfId="7977"/>
    <cellStyle name="Normal 12 2 3 4 2 2" xfId="14169"/>
    <cellStyle name="Normal 12 2 3 4 2 2 2" xfId="33129"/>
    <cellStyle name="Normal 12 2 3 4 2 2 3" xfId="51593"/>
    <cellStyle name="Normal 12 2 3 4 2 3" xfId="20321"/>
    <cellStyle name="Normal 12 2 3 4 2 3 2" xfId="39281"/>
    <cellStyle name="Normal 12 2 3 4 2 3 3" xfId="57745"/>
    <cellStyle name="Normal 12 2 3 4 2 4" xfId="26976"/>
    <cellStyle name="Normal 12 2 3 4 2 5" xfId="45440"/>
    <cellStyle name="Normal 12 2 3 4 3" xfId="11103"/>
    <cellStyle name="Normal 12 2 3 4 3 2" xfId="30063"/>
    <cellStyle name="Normal 12 2 3 4 3 3" xfId="48527"/>
    <cellStyle name="Normal 12 2 3 4 4" xfId="17255"/>
    <cellStyle name="Normal 12 2 3 4 4 2" xfId="36215"/>
    <cellStyle name="Normal 12 2 3 4 4 3" xfId="54679"/>
    <cellStyle name="Normal 12 2 3 4 5" xfId="23910"/>
    <cellStyle name="Normal 12 2 3 4 6" xfId="42374"/>
    <cellStyle name="Normal 12 2 3 5" xfId="6442"/>
    <cellStyle name="Normal 12 2 3 5 2" xfId="12635"/>
    <cellStyle name="Normal 12 2 3 5 2 2" xfId="31595"/>
    <cellStyle name="Normal 12 2 3 5 2 3" xfId="50059"/>
    <cellStyle name="Normal 12 2 3 5 3" xfId="18787"/>
    <cellStyle name="Normal 12 2 3 5 3 2" xfId="37747"/>
    <cellStyle name="Normal 12 2 3 5 3 3" xfId="56211"/>
    <cellStyle name="Normal 12 2 3 5 4" xfId="25442"/>
    <cellStyle name="Normal 12 2 3 5 5" xfId="43906"/>
    <cellStyle name="Normal 12 2 3 6" xfId="9569"/>
    <cellStyle name="Normal 12 2 3 6 2" xfId="28529"/>
    <cellStyle name="Normal 12 2 3 6 3" xfId="46993"/>
    <cellStyle name="Normal 12 2 3 7" xfId="15721"/>
    <cellStyle name="Normal 12 2 3 7 2" xfId="34681"/>
    <cellStyle name="Normal 12 2 3 7 3" xfId="53145"/>
    <cellStyle name="Normal 12 2 3 8" xfId="22376"/>
    <cellStyle name="Normal 12 2 3 9" xfId="40840"/>
    <cellStyle name="Normal 12 2 4" xfId="2575"/>
    <cellStyle name="Normal 12 2 4 2" xfId="2576"/>
    <cellStyle name="Normal 12 2 4 2 2" xfId="4051"/>
    <cellStyle name="Normal 12 2 4 2 2 2" xfId="5664"/>
    <cellStyle name="Normal 12 2 4 2 2 2 2" xfId="8749"/>
    <cellStyle name="Normal 12 2 4 2 2 2 2 2" xfId="14941"/>
    <cellStyle name="Normal 12 2 4 2 2 2 2 2 2" xfId="33901"/>
    <cellStyle name="Normal 12 2 4 2 2 2 2 2 3" xfId="52365"/>
    <cellStyle name="Normal 12 2 4 2 2 2 2 3" xfId="21093"/>
    <cellStyle name="Normal 12 2 4 2 2 2 2 3 2" xfId="40053"/>
    <cellStyle name="Normal 12 2 4 2 2 2 2 3 3" xfId="58517"/>
    <cellStyle name="Normal 12 2 4 2 2 2 2 4" xfId="27748"/>
    <cellStyle name="Normal 12 2 4 2 2 2 2 5" xfId="46212"/>
    <cellStyle name="Normal 12 2 4 2 2 2 3" xfId="11875"/>
    <cellStyle name="Normal 12 2 4 2 2 2 3 2" xfId="30835"/>
    <cellStyle name="Normal 12 2 4 2 2 2 3 3" xfId="49299"/>
    <cellStyle name="Normal 12 2 4 2 2 2 4" xfId="18027"/>
    <cellStyle name="Normal 12 2 4 2 2 2 4 2" xfId="36987"/>
    <cellStyle name="Normal 12 2 4 2 2 2 4 3" xfId="55451"/>
    <cellStyle name="Normal 12 2 4 2 2 2 5" xfId="24682"/>
    <cellStyle name="Normal 12 2 4 2 2 2 6" xfId="43146"/>
    <cellStyle name="Normal 12 2 4 2 2 3" xfId="7214"/>
    <cellStyle name="Normal 12 2 4 2 2 3 2" xfId="13407"/>
    <cellStyle name="Normal 12 2 4 2 2 3 2 2" xfId="32367"/>
    <cellStyle name="Normal 12 2 4 2 2 3 2 3" xfId="50831"/>
    <cellStyle name="Normal 12 2 4 2 2 3 3" xfId="19559"/>
    <cellStyle name="Normal 12 2 4 2 2 3 3 2" xfId="38519"/>
    <cellStyle name="Normal 12 2 4 2 2 3 3 3" xfId="56983"/>
    <cellStyle name="Normal 12 2 4 2 2 3 4" xfId="26214"/>
    <cellStyle name="Normal 12 2 4 2 2 3 5" xfId="44678"/>
    <cellStyle name="Normal 12 2 4 2 2 4" xfId="10341"/>
    <cellStyle name="Normal 12 2 4 2 2 4 2" xfId="29301"/>
    <cellStyle name="Normal 12 2 4 2 2 4 3" xfId="47765"/>
    <cellStyle name="Normal 12 2 4 2 2 5" xfId="16493"/>
    <cellStyle name="Normal 12 2 4 2 2 5 2" xfId="35453"/>
    <cellStyle name="Normal 12 2 4 2 2 5 3" xfId="53917"/>
    <cellStyle name="Normal 12 2 4 2 2 6" xfId="23148"/>
    <cellStyle name="Normal 12 2 4 2 2 7" xfId="41612"/>
    <cellStyle name="Normal 12 2 4 2 3" xfId="4882"/>
    <cellStyle name="Normal 12 2 4 2 3 2" xfId="7980"/>
    <cellStyle name="Normal 12 2 4 2 3 2 2" xfId="14172"/>
    <cellStyle name="Normal 12 2 4 2 3 2 2 2" xfId="33132"/>
    <cellStyle name="Normal 12 2 4 2 3 2 2 3" xfId="51596"/>
    <cellStyle name="Normal 12 2 4 2 3 2 3" xfId="20324"/>
    <cellStyle name="Normal 12 2 4 2 3 2 3 2" xfId="39284"/>
    <cellStyle name="Normal 12 2 4 2 3 2 3 3" xfId="57748"/>
    <cellStyle name="Normal 12 2 4 2 3 2 4" xfId="26979"/>
    <cellStyle name="Normal 12 2 4 2 3 2 5" xfId="45443"/>
    <cellStyle name="Normal 12 2 4 2 3 3" xfId="11106"/>
    <cellStyle name="Normal 12 2 4 2 3 3 2" xfId="30066"/>
    <cellStyle name="Normal 12 2 4 2 3 3 3" xfId="48530"/>
    <cellStyle name="Normal 12 2 4 2 3 4" xfId="17258"/>
    <cellStyle name="Normal 12 2 4 2 3 4 2" xfId="36218"/>
    <cellStyle name="Normal 12 2 4 2 3 4 3" xfId="54682"/>
    <cellStyle name="Normal 12 2 4 2 3 5" xfId="23913"/>
    <cellStyle name="Normal 12 2 4 2 3 6" xfId="42377"/>
    <cellStyle name="Normal 12 2 4 2 4" xfId="6445"/>
    <cellStyle name="Normal 12 2 4 2 4 2" xfId="12638"/>
    <cellStyle name="Normal 12 2 4 2 4 2 2" xfId="31598"/>
    <cellStyle name="Normal 12 2 4 2 4 2 3" xfId="50062"/>
    <cellStyle name="Normal 12 2 4 2 4 3" xfId="18790"/>
    <cellStyle name="Normal 12 2 4 2 4 3 2" xfId="37750"/>
    <cellStyle name="Normal 12 2 4 2 4 3 3" xfId="56214"/>
    <cellStyle name="Normal 12 2 4 2 4 4" xfId="25445"/>
    <cellStyle name="Normal 12 2 4 2 4 5" xfId="43909"/>
    <cellStyle name="Normal 12 2 4 2 5" xfId="9572"/>
    <cellStyle name="Normal 12 2 4 2 5 2" xfId="28532"/>
    <cellStyle name="Normal 12 2 4 2 5 3" xfId="46996"/>
    <cellStyle name="Normal 12 2 4 2 6" xfId="15724"/>
    <cellStyle name="Normal 12 2 4 2 6 2" xfId="34684"/>
    <cellStyle name="Normal 12 2 4 2 6 3" xfId="53148"/>
    <cellStyle name="Normal 12 2 4 2 7" xfId="22379"/>
    <cellStyle name="Normal 12 2 4 2 8" xfId="40843"/>
    <cellStyle name="Normal 12 2 4 3" xfId="4050"/>
    <cellStyle name="Normal 12 2 4 3 2" xfId="5663"/>
    <cellStyle name="Normal 12 2 4 3 2 2" xfId="8748"/>
    <cellStyle name="Normal 12 2 4 3 2 2 2" xfId="14940"/>
    <cellStyle name="Normal 12 2 4 3 2 2 2 2" xfId="33900"/>
    <cellStyle name="Normal 12 2 4 3 2 2 2 3" xfId="52364"/>
    <cellStyle name="Normal 12 2 4 3 2 2 3" xfId="21092"/>
    <cellStyle name="Normal 12 2 4 3 2 2 3 2" xfId="40052"/>
    <cellStyle name="Normal 12 2 4 3 2 2 3 3" xfId="58516"/>
    <cellStyle name="Normal 12 2 4 3 2 2 4" xfId="27747"/>
    <cellStyle name="Normal 12 2 4 3 2 2 5" xfId="46211"/>
    <cellStyle name="Normal 12 2 4 3 2 3" xfId="11874"/>
    <cellStyle name="Normal 12 2 4 3 2 3 2" xfId="30834"/>
    <cellStyle name="Normal 12 2 4 3 2 3 3" xfId="49298"/>
    <cellStyle name="Normal 12 2 4 3 2 4" xfId="18026"/>
    <cellStyle name="Normal 12 2 4 3 2 4 2" xfId="36986"/>
    <cellStyle name="Normal 12 2 4 3 2 4 3" xfId="55450"/>
    <cellStyle name="Normal 12 2 4 3 2 5" xfId="24681"/>
    <cellStyle name="Normal 12 2 4 3 2 6" xfId="43145"/>
    <cellStyle name="Normal 12 2 4 3 3" xfId="7213"/>
    <cellStyle name="Normal 12 2 4 3 3 2" xfId="13406"/>
    <cellStyle name="Normal 12 2 4 3 3 2 2" xfId="32366"/>
    <cellStyle name="Normal 12 2 4 3 3 2 3" xfId="50830"/>
    <cellStyle name="Normal 12 2 4 3 3 3" xfId="19558"/>
    <cellStyle name="Normal 12 2 4 3 3 3 2" xfId="38518"/>
    <cellStyle name="Normal 12 2 4 3 3 3 3" xfId="56982"/>
    <cellStyle name="Normal 12 2 4 3 3 4" xfId="26213"/>
    <cellStyle name="Normal 12 2 4 3 3 5" xfId="44677"/>
    <cellStyle name="Normal 12 2 4 3 4" xfId="10340"/>
    <cellStyle name="Normal 12 2 4 3 4 2" xfId="29300"/>
    <cellStyle name="Normal 12 2 4 3 4 3" xfId="47764"/>
    <cellStyle name="Normal 12 2 4 3 5" xfId="16492"/>
    <cellStyle name="Normal 12 2 4 3 5 2" xfId="35452"/>
    <cellStyle name="Normal 12 2 4 3 5 3" xfId="53916"/>
    <cellStyle name="Normal 12 2 4 3 6" xfId="23147"/>
    <cellStyle name="Normal 12 2 4 3 7" xfId="41611"/>
    <cellStyle name="Normal 12 2 4 4" xfId="4881"/>
    <cellStyle name="Normal 12 2 4 4 2" xfId="7979"/>
    <cellStyle name="Normal 12 2 4 4 2 2" xfId="14171"/>
    <cellStyle name="Normal 12 2 4 4 2 2 2" xfId="33131"/>
    <cellStyle name="Normal 12 2 4 4 2 2 3" xfId="51595"/>
    <cellStyle name="Normal 12 2 4 4 2 3" xfId="20323"/>
    <cellStyle name="Normal 12 2 4 4 2 3 2" xfId="39283"/>
    <cellStyle name="Normal 12 2 4 4 2 3 3" xfId="57747"/>
    <cellStyle name="Normal 12 2 4 4 2 4" xfId="26978"/>
    <cellStyle name="Normal 12 2 4 4 2 5" xfId="45442"/>
    <cellStyle name="Normal 12 2 4 4 3" xfId="11105"/>
    <cellStyle name="Normal 12 2 4 4 3 2" xfId="30065"/>
    <cellStyle name="Normal 12 2 4 4 3 3" xfId="48529"/>
    <cellStyle name="Normal 12 2 4 4 4" xfId="17257"/>
    <cellStyle name="Normal 12 2 4 4 4 2" xfId="36217"/>
    <cellStyle name="Normal 12 2 4 4 4 3" xfId="54681"/>
    <cellStyle name="Normal 12 2 4 4 5" xfId="23912"/>
    <cellStyle name="Normal 12 2 4 4 6" xfId="42376"/>
    <cellStyle name="Normal 12 2 4 5" xfId="6444"/>
    <cellStyle name="Normal 12 2 4 5 2" xfId="12637"/>
    <cellStyle name="Normal 12 2 4 5 2 2" xfId="31597"/>
    <cellStyle name="Normal 12 2 4 5 2 3" xfId="50061"/>
    <cellStyle name="Normal 12 2 4 5 3" xfId="18789"/>
    <cellStyle name="Normal 12 2 4 5 3 2" xfId="37749"/>
    <cellStyle name="Normal 12 2 4 5 3 3" xfId="56213"/>
    <cellStyle name="Normal 12 2 4 5 4" xfId="25444"/>
    <cellStyle name="Normal 12 2 4 5 5" xfId="43908"/>
    <cellStyle name="Normal 12 2 4 6" xfId="9571"/>
    <cellStyle name="Normal 12 2 4 6 2" xfId="28531"/>
    <cellStyle name="Normal 12 2 4 6 3" xfId="46995"/>
    <cellStyle name="Normal 12 2 4 7" xfId="15723"/>
    <cellStyle name="Normal 12 2 4 7 2" xfId="34683"/>
    <cellStyle name="Normal 12 2 4 7 3" xfId="53147"/>
    <cellStyle name="Normal 12 2 4 8" xfId="22378"/>
    <cellStyle name="Normal 12 2 4 9" xfId="40842"/>
    <cellStyle name="Normal 12 2 5" xfId="2577"/>
    <cellStyle name="Normal 12 2 5 2" xfId="2578"/>
    <cellStyle name="Normal 12 2 5 2 2" xfId="4052"/>
    <cellStyle name="Normal 12 2 5 2 2 2" xfId="5665"/>
    <cellStyle name="Normal 12 2 5 2 2 2 2" xfId="8750"/>
    <cellStyle name="Normal 12 2 5 2 2 2 2 2" xfId="14942"/>
    <cellStyle name="Normal 12 2 5 2 2 2 2 2 2" xfId="33902"/>
    <cellStyle name="Normal 12 2 5 2 2 2 2 2 3" xfId="52366"/>
    <cellStyle name="Normal 12 2 5 2 2 2 2 3" xfId="21094"/>
    <cellStyle name="Normal 12 2 5 2 2 2 2 3 2" xfId="40054"/>
    <cellStyle name="Normal 12 2 5 2 2 2 2 3 3" xfId="58518"/>
    <cellStyle name="Normal 12 2 5 2 2 2 2 4" xfId="27749"/>
    <cellStyle name="Normal 12 2 5 2 2 2 2 5" xfId="46213"/>
    <cellStyle name="Normal 12 2 5 2 2 2 3" xfId="11876"/>
    <cellStyle name="Normal 12 2 5 2 2 2 3 2" xfId="30836"/>
    <cellStyle name="Normal 12 2 5 2 2 2 3 3" xfId="49300"/>
    <cellStyle name="Normal 12 2 5 2 2 2 4" xfId="18028"/>
    <cellStyle name="Normal 12 2 5 2 2 2 4 2" xfId="36988"/>
    <cellStyle name="Normal 12 2 5 2 2 2 4 3" xfId="55452"/>
    <cellStyle name="Normal 12 2 5 2 2 2 5" xfId="24683"/>
    <cellStyle name="Normal 12 2 5 2 2 2 6" xfId="43147"/>
    <cellStyle name="Normal 12 2 5 2 2 3" xfId="7215"/>
    <cellStyle name="Normal 12 2 5 2 2 3 2" xfId="13408"/>
    <cellStyle name="Normal 12 2 5 2 2 3 2 2" xfId="32368"/>
    <cellStyle name="Normal 12 2 5 2 2 3 2 3" xfId="50832"/>
    <cellStyle name="Normal 12 2 5 2 2 3 3" xfId="19560"/>
    <cellStyle name="Normal 12 2 5 2 2 3 3 2" xfId="38520"/>
    <cellStyle name="Normal 12 2 5 2 2 3 3 3" xfId="56984"/>
    <cellStyle name="Normal 12 2 5 2 2 3 4" xfId="26215"/>
    <cellStyle name="Normal 12 2 5 2 2 3 5" xfId="44679"/>
    <cellStyle name="Normal 12 2 5 2 2 4" xfId="10342"/>
    <cellStyle name="Normal 12 2 5 2 2 4 2" xfId="29302"/>
    <cellStyle name="Normal 12 2 5 2 2 4 3" xfId="47766"/>
    <cellStyle name="Normal 12 2 5 2 2 5" xfId="16494"/>
    <cellStyle name="Normal 12 2 5 2 2 5 2" xfId="35454"/>
    <cellStyle name="Normal 12 2 5 2 2 5 3" xfId="53918"/>
    <cellStyle name="Normal 12 2 5 2 2 6" xfId="23149"/>
    <cellStyle name="Normal 12 2 5 2 2 7" xfId="41613"/>
    <cellStyle name="Normal 12 2 5 2 3" xfId="4883"/>
    <cellStyle name="Normal 12 2 5 2 3 2" xfId="7981"/>
    <cellStyle name="Normal 12 2 5 2 3 2 2" xfId="14173"/>
    <cellStyle name="Normal 12 2 5 2 3 2 2 2" xfId="33133"/>
    <cellStyle name="Normal 12 2 5 2 3 2 2 3" xfId="51597"/>
    <cellStyle name="Normal 12 2 5 2 3 2 3" xfId="20325"/>
    <cellStyle name="Normal 12 2 5 2 3 2 3 2" xfId="39285"/>
    <cellStyle name="Normal 12 2 5 2 3 2 3 3" xfId="57749"/>
    <cellStyle name="Normal 12 2 5 2 3 2 4" xfId="26980"/>
    <cellStyle name="Normal 12 2 5 2 3 2 5" xfId="45444"/>
    <cellStyle name="Normal 12 2 5 2 3 3" xfId="11107"/>
    <cellStyle name="Normal 12 2 5 2 3 3 2" xfId="30067"/>
    <cellStyle name="Normal 12 2 5 2 3 3 3" xfId="48531"/>
    <cellStyle name="Normal 12 2 5 2 3 4" xfId="17259"/>
    <cellStyle name="Normal 12 2 5 2 3 4 2" xfId="36219"/>
    <cellStyle name="Normal 12 2 5 2 3 4 3" xfId="54683"/>
    <cellStyle name="Normal 12 2 5 2 3 5" xfId="23914"/>
    <cellStyle name="Normal 12 2 5 2 3 6" xfId="42378"/>
    <cellStyle name="Normal 12 2 5 2 4" xfId="6446"/>
    <cellStyle name="Normal 12 2 5 2 4 2" xfId="12639"/>
    <cellStyle name="Normal 12 2 5 2 4 2 2" xfId="31599"/>
    <cellStyle name="Normal 12 2 5 2 4 2 3" xfId="50063"/>
    <cellStyle name="Normal 12 2 5 2 4 3" xfId="18791"/>
    <cellStyle name="Normal 12 2 5 2 4 3 2" xfId="37751"/>
    <cellStyle name="Normal 12 2 5 2 4 3 3" xfId="56215"/>
    <cellStyle name="Normal 12 2 5 2 4 4" xfId="25446"/>
    <cellStyle name="Normal 12 2 5 2 4 5" xfId="43910"/>
    <cellStyle name="Normal 12 2 5 2 5" xfId="9573"/>
    <cellStyle name="Normal 12 2 5 2 5 2" xfId="28533"/>
    <cellStyle name="Normal 12 2 5 2 5 3" xfId="46997"/>
    <cellStyle name="Normal 12 2 5 2 6" xfId="15725"/>
    <cellStyle name="Normal 12 2 5 2 6 2" xfId="34685"/>
    <cellStyle name="Normal 12 2 5 2 6 3" xfId="53149"/>
    <cellStyle name="Normal 12 2 5 2 7" xfId="22380"/>
    <cellStyle name="Normal 12 2 5 2 8" xfId="40844"/>
    <cellStyle name="Normal 12 2 6" xfId="2579"/>
    <cellStyle name="Normal 12 2 6 2" xfId="4053"/>
    <cellStyle name="Normal 12 2 6 2 2" xfId="5666"/>
    <cellStyle name="Normal 12 2 6 2 2 2" xfId="8751"/>
    <cellStyle name="Normal 12 2 6 2 2 2 2" xfId="14943"/>
    <cellStyle name="Normal 12 2 6 2 2 2 2 2" xfId="33903"/>
    <cellStyle name="Normal 12 2 6 2 2 2 2 3" xfId="52367"/>
    <cellStyle name="Normal 12 2 6 2 2 2 3" xfId="21095"/>
    <cellStyle name="Normal 12 2 6 2 2 2 3 2" xfId="40055"/>
    <cellStyle name="Normal 12 2 6 2 2 2 3 3" xfId="58519"/>
    <cellStyle name="Normal 12 2 6 2 2 2 4" xfId="27750"/>
    <cellStyle name="Normal 12 2 6 2 2 2 5" xfId="46214"/>
    <cellStyle name="Normal 12 2 6 2 2 3" xfId="11877"/>
    <cellStyle name="Normal 12 2 6 2 2 3 2" xfId="30837"/>
    <cellStyle name="Normal 12 2 6 2 2 3 3" xfId="49301"/>
    <cellStyle name="Normal 12 2 6 2 2 4" xfId="18029"/>
    <cellStyle name="Normal 12 2 6 2 2 4 2" xfId="36989"/>
    <cellStyle name="Normal 12 2 6 2 2 4 3" xfId="55453"/>
    <cellStyle name="Normal 12 2 6 2 2 5" xfId="24684"/>
    <cellStyle name="Normal 12 2 6 2 2 6" xfId="43148"/>
    <cellStyle name="Normal 12 2 6 2 3" xfId="7216"/>
    <cellStyle name="Normal 12 2 6 2 3 2" xfId="13409"/>
    <cellStyle name="Normal 12 2 6 2 3 2 2" xfId="32369"/>
    <cellStyle name="Normal 12 2 6 2 3 2 3" xfId="50833"/>
    <cellStyle name="Normal 12 2 6 2 3 3" xfId="19561"/>
    <cellStyle name="Normal 12 2 6 2 3 3 2" xfId="38521"/>
    <cellStyle name="Normal 12 2 6 2 3 3 3" xfId="56985"/>
    <cellStyle name="Normal 12 2 6 2 3 4" xfId="26216"/>
    <cellStyle name="Normal 12 2 6 2 3 5" xfId="44680"/>
    <cellStyle name="Normal 12 2 6 2 4" xfId="10343"/>
    <cellStyle name="Normal 12 2 6 2 4 2" xfId="29303"/>
    <cellStyle name="Normal 12 2 6 2 4 3" xfId="47767"/>
    <cellStyle name="Normal 12 2 6 2 5" xfId="16495"/>
    <cellStyle name="Normal 12 2 6 2 5 2" xfId="35455"/>
    <cellStyle name="Normal 12 2 6 2 5 3" xfId="53919"/>
    <cellStyle name="Normal 12 2 6 2 6" xfId="23150"/>
    <cellStyle name="Normal 12 2 6 2 7" xfId="41614"/>
    <cellStyle name="Normal 12 2 6 3" xfId="4884"/>
    <cellStyle name="Normal 12 2 6 3 2" xfId="7982"/>
    <cellStyle name="Normal 12 2 6 3 2 2" xfId="14174"/>
    <cellStyle name="Normal 12 2 6 3 2 2 2" xfId="33134"/>
    <cellStyle name="Normal 12 2 6 3 2 2 3" xfId="51598"/>
    <cellStyle name="Normal 12 2 6 3 2 3" xfId="20326"/>
    <cellStyle name="Normal 12 2 6 3 2 3 2" xfId="39286"/>
    <cellStyle name="Normal 12 2 6 3 2 3 3" xfId="57750"/>
    <cellStyle name="Normal 12 2 6 3 2 4" xfId="26981"/>
    <cellStyle name="Normal 12 2 6 3 2 5" xfId="45445"/>
    <cellStyle name="Normal 12 2 6 3 3" xfId="11108"/>
    <cellStyle name="Normal 12 2 6 3 3 2" xfId="30068"/>
    <cellStyle name="Normal 12 2 6 3 3 3" xfId="48532"/>
    <cellStyle name="Normal 12 2 6 3 4" xfId="17260"/>
    <cellStyle name="Normal 12 2 6 3 4 2" xfId="36220"/>
    <cellStyle name="Normal 12 2 6 3 4 3" xfId="54684"/>
    <cellStyle name="Normal 12 2 6 3 5" xfId="23915"/>
    <cellStyle name="Normal 12 2 6 3 6" xfId="42379"/>
    <cellStyle name="Normal 12 2 6 4" xfId="6447"/>
    <cellStyle name="Normal 12 2 6 4 2" xfId="12640"/>
    <cellStyle name="Normal 12 2 6 4 2 2" xfId="31600"/>
    <cellStyle name="Normal 12 2 6 4 2 3" xfId="50064"/>
    <cellStyle name="Normal 12 2 6 4 3" xfId="18792"/>
    <cellStyle name="Normal 12 2 6 4 3 2" xfId="37752"/>
    <cellStyle name="Normal 12 2 6 4 3 3" xfId="56216"/>
    <cellStyle name="Normal 12 2 6 4 4" xfId="25447"/>
    <cellStyle name="Normal 12 2 6 4 5" xfId="43911"/>
    <cellStyle name="Normal 12 2 6 5" xfId="9574"/>
    <cellStyle name="Normal 12 2 6 5 2" xfId="28534"/>
    <cellStyle name="Normal 12 2 6 5 3" xfId="46998"/>
    <cellStyle name="Normal 12 2 6 6" xfId="15726"/>
    <cellStyle name="Normal 12 2 6 6 2" xfId="34686"/>
    <cellStyle name="Normal 12 2 6 6 3" xfId="53150"/>
    <cellStyle name="Normal 12 2 6 7" xfId="22381"/>
    <cellStyle name="Normal 12 2 6 8" xfId="40845"/>
    <cellStyle name="Normal 12 3" xfId="2580"/>
    <cellStyle name="Normal 12 3 10" xfId="22382"/>
    <cellStyle name="Normal 12 3 11" xfId="40846"/>
    <cellStyle name="Normal 12 3 2" xfId="2581"/>
    <cellStyle name="Normal 12 3 2 2" xfId="2582"/>
    <cellStyle name="Normal 12 3 2 2 2" xfId="4056"/>
    <cellStyle name="Normal 12 3 2 2 2 2" xfId="5669"/>
    <cellStyle name="Normal 12 3 2 2 2 2 2" xfId="8754"/>
    <cellStyle name="Normal 12 3 2 2 2 2 2 2" xfId="14946"/>
    <cellStyle name="Normal 12 3 2 2 2 2 2 2 2" xfId="33906"/>
    <cellStyle name="Normal 12 3 2 2 2 2 2 2 3" xfId="52370"/>
    <cellStyle name="Normal 12 3 2 2 2 2 2 3" xfId="21098"/>
    <cellStyle name="Normal 12 3 2 2 2 2 2 3 2" xfId="40058"/>
    <cellStyle name="Normal 12 3 2 2 2 2 2 3 3" xfId="58522"/>
    <cellStyle name="Normal 12 3 2 2 2 2 2 4" xfId="27753"/>
    <cellStyle name="Normal 12 3 2 2 2 2 2 5" xfId="46217"/>
    <cellStyle name="Normal 12 3 2 2 2 2 3" xfId="11880"/>
    <cellStyle name="Normal 12 3 2 2 2 2 3 2" xfId="30840"/>
    <cellStyle name="Normal 12 3 2 2 2 2 3 3" xfId="49304"/>
    <cellStyle name="Normal 12 3 2 2 2 2 4" xfId="18032"/>
    <cellStyle name="Normal 12 3 2 2 2 2 4 2" xfId="36992"/>
    <cellStyle name="Normal 12 3 2 2 2 2 4 3" xfId="55456"/>
    <cellStyle name="Normal 12 3 2 2 2 2 5" xfId="24687"/>
    <cellStyle name="Normal 12 3 2 2 2 2 6" xfId="43151"/>
    <cellStyle name="Normal 12 3 2 2 2 3" xfId="7219"/>
    <cellStyle name="Normal 12 3 2 2 2 3 2" xfId="13412"/>
    <cellStyle name="Normal 12 3 2 2 2 3 2 2" xfId="32372"/>
    <cellStyle name="Normal 12 3 2 2 2 3 2 3" xfId="50836"/>
    <cellStyle name="Normal 12 3 2 2 2 3 3" xfId="19564"/>
    <cellStyle name="Normal 12 3 2 2 2 3 3 2" xfId="38524"/>
    <cellStyle name="Normal 12 3 2 2 2 3 3 3" xfId="56988"/>
    <cellStyle name="Normal 12 3 2 2 2 3 4" xfId="26219"/>
    <cellStyle name="Normal 12 3 2 2 2 3 5" xfId="44683"/>
    <cellStyle name="Normal 12 3 2 2 2 4" xfId="10346"/>
    <cellStyle name="Normal 12 3 2 2 2 4 2" xfId="29306"/>
    <cellStyle name="Normal 12 3 2 2 2 4 3" xfId="47770"/>
    <cellStyle name="Normal 12 3 2 2 2 5" xfId="16498"/>
    <cellStyle name="Normal 12 3 2 2 2 5 2" xfId="35458"/>
    <cellStyle name="Normal 12 3 2 2 2 5 3" xfId="53922"/>
    <cellStyle name="Normal 12 3 2 2 2 6" xfId="23153"/>
    <cellStyle name="Normal 12 3 2 2 2 7" xfId="41617"/>
    <cellStyle name="Normal 12 3 2 2 3" xfId="4887"/>
    <cellStyle name="Normal 12 3 2 2 3 2" xfId="7985"/>
    <cellStyle name="Normal 12 3 2 2 3 2 2" xfId="14177"/>
    <cellStyle name="Normal 12 3 2 2 3 2 2 2" xfId="33137"/>
    <cellStyle name="Normal 12 3 2 2 3 2 2 3" xfId="51601"/>
    <cellStyle name="Normal 12 3 2 2 3 2 3" xfId="20329"/>
    <cellStyle name="Normal 12 3 2 2 3 2 3 2" xfId="39289"/>
    <cellStyle name="Normal 12 3 2 2 3 2 3 3" xfId="57753"/>
    <cellStyle name="Normal 12 3 2 2 3 2 4" xfId="26984"/>
    <cellStyle name="Normal 12 3 2 2 3 2 5" xfId="45448"/>
    <cellStyle name="Normal 12 3 2 2 3 3" xfId="11111"/>
    <cellStyle name="Normal 12 3 2 2 3 3 2" xfId="30071"/>
    <cellStyle name="Normal 12 3 2 2 3 3 3" xfId="48535"/>
    <cellStyle name="Normal 12 3 2 2 3 4" xfId="17263"/>
    <cellStyle name="Normal 12 3 2 2 3 4 2" xfId="36223"/>
    <cellStyle name="Normal 12 3 2 2 3 4 3" xfId="54687"/>
    <cellStyle name="Normal 12 3 2 2 3 5" xfId="23918"/>
    <cellStyle name="Normal 12 3 2 2 3 6" xfId="42382"/>
    <cellStyle name="Normal 12 3 2 2 4" xfId="6450"/>
    <cellStyle name="Normal 12 3 2 2 4 2" xfId="12643"/>
    <cellStyle name="Normal 12 3 2 2 4 2 2" xfId="31603"/>
    <cellStyle name="Normal 12 3 2 2 4 2 3" xfId="50067"/>
    <cellStyle name="Normal 12 3 2 2 4 3" xfId="18795"/>
    <cellStyle name="Normal 12 3 2 2 4 3 2" xfId="37755"/>
    <cellStyle name="Normal 12 3 2 2 4 3 3" xfId="56219"/>
    <cellStyle name="Normal 12 3 2 2 4 4" xfId="25450"/>
    <cellStyle name="Normal 12 3 2 2 4 5" xfId="43914"/>
    <cellStyle name="Normal 12 3 2 2 5" xfId="9577"/>
    <cellStyle name="Normal 12 3 2 2 5 2" xfId="28537"/>
    <cellStyle name="Normal 12 3 2 2 5 3" xfId="47001"/>
    <cellStyle name="Normal 12 3 2 2 6" xfId="15729"/>
    <cellStyle name="Normal 12 3 2 2 6 2" xfId="34689"/>
    <cellStyle name="Normal 12 3 2 2 6 3" xfId="53153"/>
    <cellStyle name="Normal 12 3 2 2 7" xfId="22384"/>
    <cellStyle name="Normal 12 3 2 2 8" xfId="40848"/>
    <cellStyle name="Normal 12 3 2 3" xfId="4055"/>
    <cellStyle name="Normal 12 3 2 3 2" xfId="5668"/>
    <cellStyle name="Normal 12 3 2 3 2 2" xfId="8753"/>
    <cellStyle name="Normal 12 3 2 3 2 2 2" xfId="14945"/>
    <cellStyle name="Normal 12 3 2 3 2 2 2 2" xfId="33905"/>
    <cellStyle name="Normal 12 3 2 3 2 2 2 3" xfId="52369"/>
    <cellStyle name="Normal 12 3 2 3 2 2 3" xfId="21097"/>
    <cellStyle name="Normal 12 3 2 3 2 2 3 2" xfId="40057"/>
    <cellStyle name="Normal 12 3 2 3 2 2 3 3" xfId="58521"/>
    <cellStyle name="Normal 12 3 2 3 2 2 4" xfId="27752"/>
    <cellStyle name="Normal 12 3 2 3 2 2 5" xfId="46216"/>
    <cellStyle name="Normal 12 3 2 3 2 3" xfId="11879"/>
    <cellStyle name="Normal 12 3 2 3 2 3 2" xfId="30839"/>
    <cellStyle name="Normal 12 3 2 3 2 3 3" xfId="49303"/>
    <cellStyle name="Normal 12 3 2 3 2 4" xfId="18031"/>
    <cellStyle name="Normal 12 3 2 3 2 4 2" xfId="36991"/>
    <cellStyle name="Normal 12 3 2 3 2 4 3" xfId="55455"/>
    <cellStyle name="Normal 12 3 2 3 2 5" xfId="24686"/>
    <cellStyle name="Normal 12 3 2 3 2 6" xfId="43150"/>
    <cellStyle name="Normal 12 3 2 3 3" xfId="7218"/>
    <cellStyle name="Normal 12 3 2 3 3 2" xfId="13411"/>
    <cellStyle name="Normal 12 3 2 3 3 2 2" xfId="32371"/>
    <cellStyle name="Normal 12 3 2 3 3 2 3" xfId="50835"/>
    <cellStyle name="Normal 12 3 2 3 3 3" xfId="19563"/>
    <cellStyle name="Normal 12 3 2 3 3 3 2" xfId="38523"/>
    <cellStyle name="Normal 12 3 2 3 3 3 3" xfId="56987"/>
    <cellStyle name="Normal 12 3 2 3 3 4" xfId="26218"/>
    <cellStyle name="Normal 12 3 2 3 3 5" xfId="44682"/>
    <cellStyle name="Normal 12 3 2 3 4" xfId="10345"/>
    <cellStyle name="Normal 12 3 2 3 4 2" xfId="29305"/>
    <cellStyle name="Normal 12 3 2 3 4 3" xfId="47769"/>
    <cellStyle name="Normal 12 3 2 3 5" xfId="16497"/>
    <cellStyle name="Normal 12 3 2 3 5 2" xfId="35457"/>
    <cellStyle name="Normal 12 3 2 3 5 3" xfId="53921"/>
    <cellStyle name="Normal 12 3 2 3 6" xfId="23152"/>
    <cellStyle name="Normal 12 3 2 3 7" xfId="41616"/>
    <cellStyle name="Normal 12 3 2 4" xfId="4886"/>
    <cellStyle name="Normal 12 3 2 4 2" xfId="7984"/>
    <cellStyle name="Normal 12 3 2 4 2 2" xfId="14176"/>
    <cellStyle name="Normal 12 3 2 4 2 2 2" xfId="33136"/>
    <cellStyle name="Normal 12 3 2 4 2 2 3" xfId="51600"/>
    <cellStyle name="Normal 12 3 2 4 2 3" xfId="20328"/>
    <cellStyle name="Normal 12 3 2 4 2 3 2" xfId="39288"/>
    <cellStyle name="Normal 12 3 2 4 2 3 3" xfId="57752"/>
    <cellStyle name="Normal 12 3 2 4 2 4" xfId="26983"/>
    <cellStyle name="Normal 12 3 2 4 2 5" xfId="45447"/>
    <cellStyle name="Normal 12 3 2 4 3" xfId="11110"/>
    <cellStyle name="Normal 12 3 2 4 3 2" xfId="30070"/>
    <cellStyle name="Normal 12 3 2 4 3 3" xfId="48534"/>
    <cellStyle name="Normal 12 3 2 4 4" xfId="17262"/>
    <cellStyle name="Normal 12 3 2 4 4 2" xfId="36222"/>
    <cellStyle name="Normal 12 3 2 4 4 3" xfId="54686"/>
    <cellStyle name="Normal 12 3 2 4 5" xfId="23917"/>
    <cellStyle name="Normal 12 3 2 4 6" xfId="42381"/>
    <cellStyle name="Normal 12 3 2 5" xfId="6449"/>
    <cellStyle name="Normal 12 3 2 5 2" xfId="12642"/>
    <cellStyle name="Normal 12 3 2 5 2 2" xfId="31602"/>
    <cellStyle name="Normal 12 3 2 5 2 3" xfId="50066"/>
    <cellStyle name="Normal 12 3 2 5 3" xfId="18794"/>
    <cellStyle name="Normal 12 3 2 5 3 2" xfId="37754"/>
    <cellStyle name="Normal 12 3 2 5 3 3" xfId="56218"/>
    <cellStyle name="Normal 12 3 2 5 4" xfId="25449"/>
    <cellStyle name="Normal 12 3 2 5 5" xfId="43913"/>
    <cellStyle name="Normal 12 3 2 6" xfId="9576"/>
    <cellStyle name="Normal 12 3 2 6 2" xfId="28536"/>
    <cellStyle name="Normal 12 3 2 6 3" xfId="47000"/>
    <cellStyle name="Normal 12 3 2 7" xfId="15728"/>
    <cellStyle name="Normal 12 3 2 7 2" xfId="34688"/>
    <cellStyle name="Normal 12 3 2 7 3" xfId="53152"/>
    <cellStyle name="Normal 12 3 2 8" xfId="22383"/>
    <cellStyle name="Normal 12 3 2 9" xfId="40847"/>
    <cellStyle name="Normal 12 3 3" xfId="2583"/>
    <cellStyle name="Normal 12 3 3 2" xfId="2584"/>
    <cellStyle name="Normal 12 3 3 2 2" xfId="4058"/>
    <cellStyle name="Normal 12 3 3 2 2 2" xfId="5671"/>
    <cellStyle name="Normal 12 3 3 2 2 2 2" xfId="8756"/>
    <cellStyle name="Normal 12 3 3 2 2 2 2 2" xfId="14948"/>
    <cellStyle name="Normal 12 3 3 2 2 2 2 2 2" xfId="33908"/>
    <cellStyle name="Normal 12 3 3 2 2 2 2 2 3" xfId="52372"/>
    <cellStyle name="Normal 12 3 3 2 2 2 2 3" xfId="21100"/>
    <cellStyle name="Normal 12 3 3 2 2 2 2 3 2" xfId="40060"/>
    <cellStyle name="Normal 12 3 3 2 2 2 2 3 3" xfId="58524"/>
    <cellStyle name="Normal 12 3 3 2 2 2 2 4" xfId="27755"/>
    <cellStyle name="Normal 12 3 3 2 2 2 2 5" xfId="46219"/>
    <cellStyle name="Normal 12 3 3 2 2 2 3" xfId="11882"/>
    <cellStyle name="Normal 12 3 3 2 2 2 3 2" xfId="30842"/>
    <cellStyle name="Normal 12 3 3 2 2 2 3 3" xfId="49306"/>
    <cellStyle name="Normal 12 3 3 2 2 2 4" xfId="18034"/>
    <cellStyle name="Normal 12 3 3 2 2 2 4 2" xfId="36994"/>
    <cellStyle name="Normal 12 3 3 2 2 2 4 3" xfId="55458"/>
    <cellStyle name="Normal 12 3 3 2 2 2 5" xfId="24689"/>
    <cellStyle name="Normal 12 3 3 2 2 2 6" xfId="43153"/>
    <cellStyle name="Normal 12 3 3 2 2 3" xfId="7221"/>
    <cellStyle name="Normal 12 3 3 2 2 3 2" xfId="13414"/>
    <cellStyle name="Normal 12 3 3 2 2 3 2 2" xfId="32374"/>
    <cellStyle name="Normal 12 3 3 2 2 3 2 3" xfId="50838"/>
    <cellStyle name="Normal 12 3 3 2 2 3 3" xfId="19566"/>
    <cellStyle name="Normal 12 3 3 2 2 3 3 2" xfId="38526"/>
    <cellStyle name="Normal 12 3 3 2 2 3 3 3" xfId="56990"/>
    <cellStyle name="Normal 12 3 3 2 2 3 4" xfId="26221"/>
    <cellStyle name="Normal 12 3 3 2 2 3 5" xfId="44685"/>
    <cellStyle name="Normal 12 3 3 2 2 4" xfId="10348"/>
    <cellStyle name="Normal 12 3 3 2 2 4 2" xfId="29308"/>
    <cellStyle name="Normal 12 3 3 2 2 4 3" xfId="47772"/>
    <cellStyle name="Normal 12 3 3 2 2 5" xfId="16500"/>
    <cellStyle name="Normal 12 3 3 2 2 5 2" xfId="35460"/>
    <cellStyle name="Normal 12 3 3 2 2 5 3" xfId="53924"/>
    <cellStyle name="Normal 12 3 3 2 2 6" xfId="23155"/>
    <cellStyle name="Normal 12 3 3 2 2 7" xfId="41619"/>
    <cellStyle name="Normal 12 3 3 2 3" xfId="4889"/>
    <cellStyle name="Normal 12 3 3 2 3 2" xfId="7987"/>
    <cellStyle name="Normal 12 3 3 2 3 2 2" xfId="14179"/>
    <cellStyle name="Normal 12 3 3 2 3 2 2 2" xfId="33139"/>
    <cellStyle name="Normal 12 3 3 2 3 2 2 3" xfId="51603"/>
    <cellStyle name="Normal 12 3 3 2 3 2 3" xfId="20331"/>
    <cellStyle name="Normal 12 3 3 2 3 2 3 2" xfId="39291"/>
    <cellStyle name="Normal 12 3 3 2 3 2 3 3" xfId="57755"/>
    <cellStyle name="Normal 12 3 3 2 3 2 4" xfId="26986"/>
    <cellStyle name="Normal 12 3 3 2 3 2 5" xfId="45450"/>
    <cellStyle name="Normal 12 3 3 2 3 3" xfId="11113"/>
    <cellStyle name="Normal 12 3 3 2 3 3 2" xfId="30073"/>
    <cellStyle name="Normal 12 3 3 2 3 3 3" xfId="48537"/>
    <cellStyle name="Normal 12 3 3 2 3 4" xfId="17265"/>
    <cellStyle name="Normal 12 3 3 2 3 4 2" xfId="36225"/>
    <cellStyle name="Normal 12 3 3 2 3 4 3" xfId="54689"/>
    <cellStyle name="Normal 12 3 3 2 3 5" xfId="23920"/>
    <cellStyle name="Normal 12 3 3 2 3 6" xfId="42384"/>
    <cellStyle name="Normal 12 3 3 2 4" xfId="6452"/>
    <cellStyle name="Normal 12 3 3 2 4 2" xfId="12645"/>
    <cellStyle name="Normal 12 3 3 2 4 2 2" xfId="31605"/>
    <cellStyle name="Normal 12 3 3 2 4 2 3" xfId="50069"/>
    <cellStyle name="Normal 12 3 3 2 4 3" xfId="18797"/>
    <cellStyle name="Normal 12 3 3 2 4 3 2" xfId="37757"/>
    <cellStyle name="Normal 12 3 3 2 4 3 3" xfId="56221"/>
    <cellStyle name="Normal 12 3 3 2 4 4" xfId="25452"/>
    <cellStyle name="Normal 12 3 3 2 4 5" xfId="43916"/>
    <cellStyle name="Normal 12 3 3 2 5" xfId="9579"/>
    <cellStyle name="Normal 12 3 3 2 5 2" xfId="28539"/>
    <cellStyle name="Normal 12 3 3 2 5 3" xfId="47003"/>
    <cellStyle name="Normal 12 3 3 2 6" xfId="15731"/>
    <cellStyle name="Normal 12 3 3 2 6 2" xfId="34691"/>
    <cellStyle name="Normal 12 3 3 2 6 3" xfId="53155"/>
    <cellStyle name="Normal 12 3 3 2 7" xfId="22386"/>
    <cellStyle name="Normal 12 3 3 2 8" xfId="40850"/>
    <cellStyle name="Normal 12 3 3 3" xfId="4057"/>
    <cellStyle name="Normal 12 3 3 3 2" xfId="5670"/>
    <cellStyle name="Normal 12 3 3 3 2 2" xfId="8755"/>
    <cellStyle name="Normal 12 3 3 3 2 2 2" xfId="14947"/>
    <cellStyle name="Normal 12 3 3 3 2 2 2 2" xfId="33907"/>
    <cellStyle name="Normal 12 3 3 3 2 2 2 3" xfId="52371"/>
    <cellStyle name="Normal 12 3 3 3 2 2 3" xfId="21099"/>
    <cellStyle name="Normal 12 3 3 3 2 2 3 2" xfId="40059"/>
    <cellStyle name="Normal 12 3 3 3 2 2 3 3" xfId="58523"/>
    <cellStyle name="Normal 12 3 3 3 2 2 4" xfId="27754"/>
    <cellStyle name="Normal 12 3 3 3 2 2 5" xfId="46218"/>
    <cellStyle name="Normal 12 3 3 3 2 3" xfId="11881"/>
    <cellStyle name="Normal 12 3 3 3 2 3 2" xfId="30841"/>
    <cellStyle name="Normal 12 3 3 3 2 3 3" xfId="49305"/>
    <cellStyle name="Normal 12 3 3 3 2 4" xfId="18033"/>
    <cellStyle name="Normal 12 3 3 3 2 4 2" xfId="36993"/>
    <cellStyle name="Normal 12 3 3 3 2 4 3" xfId="55457"/>
    <cellStyle name="Normal 12 3 3 3 2 5" xfId="24688"/>
    <cellStyle name="Normal 12 3 3 3 2 6" xfId="43152"/>
    <cellStyle name="Normal 12 3 3 3 3" xfId="7220"/>
    <cellStyle name="Normal 12 3 3 3 3 2" xfId="13413"/>
    <cellStyle name="Normal 12 3 3 3 3 2 2" xfId="32373"/>
    <cellStyle name="Normal 12 3 3 3 3 2 3" xfId="50837"/>
    <cellStyle name="Normal 12 3 3 3 3 3" xfId="19565"/>
    <cellStyle name="Normal 12 3 3 3 3 3 2" xfId="38525"/>
    <cellStyle name="Normal 12 3 3 3 3 3 3" xfId="56989"/>
    <cellStyle name="Normal 12 3 3 3 3 4" xfId="26220"/>
    <cellStyle name="Normal 12 3 3 3 3 5" xfId="44684"/>
    <cellStyle name="Normal 12 3 3 3 4" xfId="10347"/>
    <cellStyle name="Normal 12 3 3 3 4 2" xfId="29307"/>
    <cellStyle name="Normal 12 3 3 3 4 3" xfId="47771"/>
    <cellStyle name="Normal 12 3 3 3 5" xfId="16499"/>
    <cellStyle name="Normal 12 3 3 3 5 2" xfId="35459"/>
    <cellStyle name="Normal 12 3 3 3 5 3" xfId="53923"/>
    <cellStyle name="Normal 12 3 3 3 6" xfId="23154"/>
    <cellStyle name="Normal 12 3 3 3 7" xfId="41618"/>
    <cellStyle name="Normal 12 3 3 4" xfId="4888"/>
    <cellStyle name="Normal 12 3 3 4 2" xfId="7986"/>
    <cellStyle name="Normal 12 3 3 4 2 2" xfId="14178"/>
    <cellStyle name="Normal 12 3 3 4 2 2 2" xfId="33138"/>
    <cellStyle name="Normal 12 3 3 4 2 2 3" xfId="51602"/>
    <cellStyle name="Normal 12 3 3 4 2 3" xfId="20330"/>
    <cellStyle name="Normal 12 3 3 4 2 3 2" xfId="39290"/>
    <cellStyle name="Normal 12 3 3 4 2 3 3" xfId="57754"/>
    <cellStyle name="Normal 12 3 3 4 2 4" xfId="26985"/>
    <cellStyle name="Normal 12 3 3 4 2 5" xfId="45449"/>
    <cellStyle name="Normal 12 3 3 4 3" xfId="11112"/>
    <cellStyle name="Normal 12 3 3 4 3 2" xfId="30072"/>
    <cellStyle name="Normal 12 3 3 4 3 3" xfId="48536"/>
    <cellStyle name="Normal 12 3 3 4 4" xfId="17264"/>
    <cellStyle name="Normal 12 3 3 4 4 2" xfId="36224"/>
    <cellStyle name="Normal 12 3 3 4 4 3" xfId="54688"/>
    <cellStyle name="Normal 12 3 3 4 5" xfId="23919"/>
    <cellStyle name="Normal 12 3 3 4 6" xfId="42383"/>
    <cellStyle name="Normal 12 3 3 5" xfId="6451"/>
    <cellStyle name="Normal 12 3 3 5 2" xfId="12644"/>
    <cellStyle name="Normal 12 3 3 5 2 2" xfId="31604"/>
    <cellStyle name="Normal 12 3 3 5 2 3" xfId="50068"/>
    <cellStyle name="Normal 12 3 3 5 3" xfId="18796"/>
    <cellStyle name="Normal 12 3 3 5 3 2" xfId="37756"/>
    <cellStyle name="Normal 12 3 3 5 3 3" xfId="56220"/>
    <cellStyle name="Normal 12 3 3 5 4" xfId="25451"/>
    <cellStyle name="Normal 12 3 3 5 5" xfId="43915"/>
    <cellStyle name="Normal 12 3 3 6" xfId="9578"/>
    <cellStyle name="Normal 12 3 3 6 2" xfId="28538"/>
    <cellStyle name="Normal 12 3 3 6 3" xfId="47002"/>
    <cellStyle name="Normal 12 3 3 7" xfId="15730"/>
    <cellStyle name="Normal 12 3 3 7 2" xfId="34690"/>
    <cellStyle name="Normal 12 3 3 7 3" xfId="53154"/>
    <cellStyle name="Normal 12 3 3 8" xfId="22385"/>
    <cellStyle name="Normal 12 3 3 9" xfId="40849"/>
    <cellStyle name="Normal 12 3 4" xfId="2585"/>
    <cellStyle name="Normal 12 3 4 2" xfId="4059"/>
    <cellStyle name="Normal 12 3 4 2 2" xfId="5672"/>
    <cellStyle name="Normal 12 3 4 2 2 2" xfId="8757"/>
    <cellStyle name="Normal 12 3 4 2 2 2 2" xfId="14949"/>
    <cellStyle name="Normal 12 3 4 2 2 2 2 2" xfId="33909"/>
    <cellStyle name="Normal 12 3 4 2 2 2 2 3" xfId="52373"/>
    <cellStyle name="Normal 12 3 4 2 2 2 3" xfId="21101"/>
    <cellStyle name="Normal 12 3 4 2 2 2 3 2" xfId="40061"/>
    <cellStyle name="Normal 12 3 4 2 2 2 3 3" xfId="58525"/>
    <cellStyle name="Normal 12 3 4 2 2 2 4" xfId="27756"/>
    <cellStyle name="Normal 12 3 4 2 2 2 5" xfId="46220"/>
    <cellStyle name="Normal 12 3 4 2 2 3" xfId="11883"/>
    <cellStyle name="Normal 12 3 4 2 2 3 2" xfId="30843"/>
    <cellStyle name="Normal 12 3 4 2 2 3 3" xfId="49307"/>
    <cellStyle name="Normal 12 3 4 2 2 4" xfId="18035"/>
    <cellStyle name="Normal 12 3 4 2 2 4 2" xfId="36995"/>
    <cellStyle name="Normal 12 3 4 2 2 4 3" xfId="55459"/>
    <cellStyle name="Normal 12 3 4 2 2 5" xfId="24690"/>
    <cellStyle name="Normal 12 3 4 2 2 6" xfId="43154"/>
    <cellStyle name="Normal 12 3 4 2 3" xfId="7222"/>
    <cellStyle name="Normal 12 3 4 2 3 2" xfId="13415"/>
    <cellStyle name="Normal 12 3 4 2 3 2 2" xfId="32375"/>
    <cellStyle name="Normal 12 3 4 2 3 2 3" xfId="50839"/>
    <cellStyle name="Normal 12 3 4 2 3 3" xfId="19567"/>
    <cellStyle name="Normal 12 3 4 2 3 3 2" xfId="38527"/>
    <cellStyle name="Normal 12 3 4 2 3 3 3" xfId="56991"/>
    <cellStyle name="Normal 12 3 4 2 3 4" xfId="26222"/>
    <cellStyle name="Normal 12 3 4 2 3 5" xfId="44686"/>
    <cellStyle name="Normal 12 3 4 2 4" xfId="10349"/>
    <cellStyle name="Normal 12 3 4 2 4 2" xfId="29309"/>
    <cellStyle name="Normal 12 3 4 2 4 3" xfId="47773"/>
    <cellStyle name="Normal 12 3 4 2 5" xfId="16501"/>
    <cellStyle name="Normal 12 3 4 2 5 2" xfId="35461"/>
    <cellStyle name="Normal 12 3 4 2 5 3" xfId="53925"/>
    <cellStyle name="Normal 12 3 4 2 6" xfId="23156"/>
    <cellStyle name="Normal 12 3 4 2 7" xfId="41620"/>
    <cellStyle name="Normal 12 3 4 3" xfId="4890"/>
    <cellStyle name="Normal 12 3 4 3 2" xfId="7988"/>
    <cellStyle name="Normal 12 3 4 3 2 2" xfId="14180"/>
    <cellStyle name="Normal 12 3 4 3 2 2 2" xfId="33140"/>
    <cellStyle name="Normal 12 3 4 3 2 2 3" xfId="51604"/>
    <cellStyle name="Normal 12 3 4 3 2 3" xfId="20332"/>
    <cellStyle name="Normal 12 3 4 3 2 3 2" xfId="39292"/>
    <cellStyle name="Normal 12 3 4 3 2 3 3" xfId="57756"/>
    <cellStyle name="Normal 12 3 4 3 2 4" xfId="26987"/>
    <cellStyle name="Normal 12 3 4 3 2 5" xfId="45451"/>
    <cellStyle name="Normal 12 3 4 3 3" xfId="11114"/>
    <cellStyle name="Normal 12 3 4 3 3 2" xfId="30074"/>
    <cellStyle name="Normal 12 3 4 3 3 3" xfId="48538"/>
    <cellStyle name="Normal 12 3 4 3 4" xfId="17266"/>
    <cellStyle name="Normal 12 3 4 3 4 2" xfId="36226"/>
    <cellStyle name="Normal 12 3 4 3 4 3" xfId="54690"/>
    <cellStyle name="Normal 12 3 4 3 5" xfId="23921"/>
    <cellStyle name="Normal 12 3 4 3 6" xfId="42385"/>
    <cellStyle name="Normal 12 3 4 4" xfId="6453"/>
    <cellStyle name="Normal 12 3 4 4 2" xfId="12646"/>
    <cellStyle name="Normal 12 3 4 4 2 2" xfId="31606"/>
    <cellStyle name="Normal 12 3 4 4 2 3" xfId="50070"/>
    <cellStyle name="Normal 12 3 4 4 3" xfId="18798"/>
    <cellStyle name="Normal 12 3 4 4 3 2" xfId="37758"/>
    <cellStyle name="Normal 12 3 4 4 3 3" xfId="56222"/>
    <cellStyle name="Normal 12 3 4 4 4" xfId="25453"/>
    <cellStyle name="Normal 12 3 4 4 5" xfId="43917"/>
    <cellStyle name="Normal 12 3 4 5" xfId="9580"/>
    <cellStyle name="Normal 12 3 4 5 2" xfId="28540"/>
    <cellStyle name="Normal 12 3 4 5 3" xfId="47004"/>
    <cellStyle name="Normal 12 3 4 6" xfId="15732"/>
    <cellStyle name="Normal 12 3 4 6 2" xfId="34692"/>
    <cellStyle name="Normal 12 3 4 6 3" xfId="53156"/>
    <cellStyle name="Normal 12 3 4 7" xfId="22387"/>
    <cellStyle name="Normal 12 3 4 8" xfId="40851"/>
    <cellStyle name="Normal 12 3 5" xfId="4054"/>
    <cellStyle name="Normal 12 3 5 2" xfId="5667"/>
    <cellStyle name="Normal 12 3 5 2 2" xfId="8752"/>
    <cellStyle name="Normal 12 3 5 2 2 2" xfId="14944"/>
    <cellStyle name="Normal 12 3 5 2 2 2 2" xfId="33904"/>
    <cellStyle name="Normal 12 3 5 2 2 2 3" xfId="52368"/>
    <cellStyle name="Normal 12 3 5 2 2 3" xfId="21096"/>
    <cellStyle name="Normal 12 3 5 2 2 3 2" xfId="40056"/>
    <cellStyle name="Normal 12 3 5 2 2 3 3" xfId="58520"/>
    <cellStyle name="Normal 12 3 5 2 2 4" xfId="27751"/>
    <cellStyle name="Normal 12 3 5 2 2 5" xfId="46215"/>
    <cellStyle name="Normal 12 3 5 2 3" xfId="11878"/>
    <cellStyle name="Normal 12 3 5 2 3 2" xfId="30838"/>
    <cellStyle name="Normal 12 3 5 2 3 3" xfId="49302"/>
    <cellStyle name="Normal 12 3 5 2 4" xfId="18030"/>
    <cellStyle name="Normal 12 3 5 2 4 2" xfId="36990"/>
    <cellStyle name="Normal 12 3 5 2 4 3" xfId="55454"/>
    <cellStyle name="Normal 12 3 5 2 5" xfId="24685"/>
    <cellStyle name="Normal 12 3 5 2 6" xfId="43149"/>
    <cellStyle name="Normal 12 3 5 3" xfId="7217"/>
    <cellStyle name="Normal 12 3 5 3 2" xfId="13410"/>
    <cellStyle name="Normal 12 3 5 3 2 2" xfId="32370"/>
    <cellStyle name="Normal 12 3 5 3 2 3" xfId="50834"/>
    <cellStyle name="Normal 12 3 5 3 3" xfId="19562"/>
    <cellStyle name="Normal 12 3 5 3 3 2" xfId="38522"/>
    <cellStyle name="Normal 12 3 5 3 3 3" xfId="56986"/>
    <cellStyle name="Normal 12 3 5 3 4" xfId="26217"/>
    <cellStyle name="Normal 12 3 5 3 5" xfId="44681"/>
    <cellStyle name="Normal 12 3 5 4" xfId="10344"/>
    <cellStyle name="Normal 12 3 5 4 2" xfId="29304"/>
    <cellStyle name="Normal 12 3 5 4 3" xfId="47768"/>
    <cellStyle name="Normal 12 3 5 5" xfId="16496"/>
    <cellStyle name="Normal 12 3 5 5 2" xfId="35456"/>
    <cellStyle name="Normal 12 3 5 5 3" xfId="53920"/>
    <cellStyle name="Normal 12 3 5 6" xfId="23151"/>
    <cellStyle name="Normal 12 3 5 7" xfId="41615"/>
    <cellStyle name="Normal 12 3 6" xfId="4885"/>
    <cellStyle name="Normal 12 3 6 2" xfId="7983"/>
    <cellStyle name="Normal 12 3 6 2 2" xfId="14175"/>
    <cellStyle name="Normal 12 3 6 2 2 2" xfId="33135"/>
    <cellStyle name="Normal 12 3 6 2 2 3" xfId="51599"/>
    <cellStyle name="Normal 12 3 6 2 3" xfId="20327"/>
    <cellStyle name="Normal 12 3 6 2 3 2" xfId="39287"/>
    <cellStyle name="Normal 12 3 6 2 3 3" xfId="57751"/>
    <cellStyle name="Normal 12 3 6 2 4" xfId="26982"/>
    <cellStyle name="Normal 12 3 6 2 5" xfId="45446"/>
    <cellStyle name="Normal 12 3 6 3" xfId="11109"/>
    <cellStyle name="Normal 12 3 6 3 2" xfId="30069"/>
    <cellStyle name="Normal 12 3 6 3 3" xfId="48533"/>
    <cellStyle name="Normal 12 3 6 4" xfId="17261"/>
    <cellStyle name="Normal 12 3 6 4 2" xfId="36221"/>
    <cellStyle name="Normal 12 3 6 4 3" xfId="54685"/>
    <cellStyle name="Normal 12 3 6 5" xfId="23916"/>
    <cellStyle name="Normal 12 3 6 6" xfId="42380"/>
    <cellStyle name="Normal 12 3 7" xfId="6448"/>
    <cellStyle name="Normal 12 3 7 2" xfId="12641"/>
    <cellStyle name="Normal 12 3 7 2 2" xfId="31601"/>
    <cellStyle name="Normal 12 3 7 2 3" xfId="50065"/>
    <cellStyle name="Normal 12 3 7 3" xfId="18793"/>
    <cellStyle name="Normal 12 3 7 3 2" xfId="37753"/>
    <cellStyle name="Normal 12 3 7 3 3" xfId="56217"/>
    <cellStyle name="Normal 12 3 7 4" xfId="25448"/>
    <cellStyle name="Normal 12 3 7 5" xfId="43912"/>
    <cellStyle name="Normal 12 3 8" xfId="9575"/>
    <cellStyle name="Normal 12 3 8 2" xfId="28535"/>
    <cellStyle name="Normal 12 3 8 3" xfId="46999"/>
    <cellStyle name="Normal 12 3 9" xfId="15727"/>
    <cellStyle name="Normal 12 3 9 2" xfId="34687"/>
    <cellStyle name="Normal 12 3 9 3" xfId="53151"/>
    <cellStyle name="Normal 12 4" xfId="2586"/>
    <cellStyle name="Normal 12 4 10" xfId="22388"/>
    <cellStyle name="Normal 12 4 11" xfId="40852"/>
    <cellStyle name="Normal 12 4 2" xfId="2587"/>
    <cellStyle name="Normal 12 4 2 2" xfId="2588"/>
    <cellStyle name="Normal 12 4 2 2 2" xfId="4062"/>
    <cellStyle name="Normal 12 4 2 2 2 2" xfId="5675"/>
    <cellStyle name="Normal 12 4 2 2 2 2 2" xfId="8760"/>
    <cellStyle name="Normal 12 4 2 2 2 2 2 2" xfId="14952"/>
    <cellStyle name="Normal 12 4 2 2 2 2 2 2 2" xfId="33912"/>
    <cellStyle name="Normal 12 4 2 2 2 2 2 2 3" xfId="52376"/>
    <cellStyle name="Normal 12 4 2 2 2 2 2 3" xfId="21104"/>
    <cellStyle name="Normal 12 4 2 2 2 2 2 3 2" xfId="40064"/>
    <cellStyle name="Normal 12 4 2 2 2 2 2 3 3" xfId="58528"/>
    <cellStyle name="Normal 12 4 2 2 2 2 2 4" xfId="27759"/>
    <cellStyle name="Normal 12 4 2 2 2 2 2 5" xfId="46223"/>
    <cellStyle name="Normal 12 4 2 2 2 2 3" xfId="11886"/>
    <cellStyle name="Normal 12 4 2 2 2 2 3 2" xfId="30846"/>
    <cellStyle name="Normal 12 4 2 2 2 2 3 3" xfId="49310"/>
    <cellStyle name="Normal 12 4 2 2 2 2 4" xfId="18038"/>
    <cellStyle name="Normal 12 4 2 2 2 2 4 2" xfId="36998"/>
    <cellStyle name="Normal 12 4 2 2 2 2 4 3" xfId="55462"/>
    <cellStyle name="Normal 12 4 2 2 2 2 5" xfId="24693"/>
    <cellStyle name="Normal 12 4 2 2 2 2 6" xfId="43157"/>
    <cellStyle name="Normal 12 4 2 2 2 3" xfId="7225"/>
    <cellStyle name="Normal 12 4 2 2 2 3 2" xfId="13418"/>
    <cellStyle name="Normal 12 4 2 2 2 3 2 2" xfId="32378"/>
    <cellStyle name="Normal 12 4 2 2 2 3 2 3" xfId="50842"/>
    <cellStyle name="Normal 12 4 2 2 2 3 3" xfId="19570"/>
    <cellStyle name="Normal 12 4 2 2 2 3 3 2" xfId="38530"/>
    <cellStyle name="Normal 12 4 2 2 2 3 3 3" xfId="56994"/>
    <cellStyle name="Normal 12 4 2 2 2 3 4" xfId="26225"/>
    <cellStyle name="Normal 12 4 2 2 2 3 5" xfId="44689"/>
    <cellStyle name="Normal 12 4 2 2 2 4" xfId="10352"/>
    <cellStyle name="Normal 12 4 2 2 2 4 2" xfId="29312"/>
    <cellStyle name="Normal 12 4 2 2 2 4 3" xfId="47776"/>
    <cellStyle name="Normal 12 4 2 2 2 5" xfId="16504"/>
    <cellStyle name="Normal 12 4 2 2 2 5 2" xfId="35464"/>
    <cellStyle name="Normal 12 4 2 2 2 5 3" xfId="53928"/>
    <cellStyle name="Normal 12 4 2 2 2 6" xfId="23159"/>
    <cellStyle name="Normal 12 4 2 2 2 7" xfId="41623"/>
    <cellStyle name="Normal 12 4 2 2 3" xfId="4893"/>
    <cellStyle name="Normal 12 4 2 2 3 2" xfId="7991"/>
    <cellStyle name="Normal 12 4 2 2 3 2 2" xfId="14183"/>
    <cellStyle name="Normal 12 4 2 2 3 2 2 2" xfId="33143"/>
    <cellStyle name="Normal 12 4 2 2 3 2 2 3" xfId="51607"/>
    <cellStyle name="Normal 12 4 2 2 3 2 3" xfId="20335"/>
    <cellStyle name="Normal 12 4 2 2 3 2 3 2" xfId="39295"/>
    <cellStyle name="Normal 12 4 2 2 3 2 3 3" xfId="57759"/>
    <cellStyle name="Normal 12 4 2 2 3 2 4" xfId="26990"/>
    <cellStyle name="Normal 12 4 2 2 3 2 5" xfId="45454"/>
    <cellStyle name="Normal 12 4 2 2 3 3" xfId="11117"/>
    <cellStyle name="Normal 12 4 2 2 3 3 2" xfId="30077"/>
    <cellStyle name="Normal 12 4 2 2 3 3 3" xfId="48541"/>
    <cellStyle name="Normal 12 4 2 2 3 4" xfId="17269"/>
    <cellStyle name="Normal 12 4 2 2 3 4 2" xfId="36229"/>
    <cellStyle name="Normal 12 4 2 2 3 4 3" xfId="54693"/>
    <cellStyle name="Normal 12 4 2 2 3 5" xfId="23924"/>
    <cellStyle name="Normal 12 4 2 2 3 6" xfId="42388"/>
    <cellStyle name="Normal 12 4 2 2 4" xfId="6456"/>
    <cellStyle name="Normal 12 4 2 2 4 2" xfId="12649"/>
    <cellStyle name="Normal 12 4 2 2 4 2 2" xfId="31609"/>
    <cellStyle name="Normal 12 4 2 2 4 2 3" xfId="50073"/>
    <cellStyle name="Normal 12 4 2 2 4 3" xfId="18801"/>
    <cellStyle name="Normal 12 4 2 2 4 3 2" xfId="37761"/>
    <cellStyle name="Normal 12 4 2 2 4 3 3" xfId="56225"/>
    <cellStyle name="Normal 12 4 2 2 4 4" xfId="25456"/>
    <cellStyle name="Normal 12 4 2 2 4 5" xfId="43920"/>
    <cellStyle name="Normal 12 4 2 2 5" xfId="9583"/>
    <cellStyle name="Normal 12 4 2 2 5 2" xfId="28543"/>
    <cellStyle name="Normal 12 4 2 2 5 3" xfId="47007"/>
    <cellStyle name="Normal 12 4 2 2 6" xfId="15735"/>
    <cellStyle name="Normal 12 4 2 2 6 2" xfId="34695"/>
    <cellStyle name="Normal 12 4 2 2 6 3" xfId="53159"/>
    <cellStyle name="Normal 12 4 2 2 7" xfId="22390"/>
    <cellStyle name="Normal 12 4 2 2 8" xfId="40854"/>
    <cellStyle name="Normal 12 4 2 3" xfId="4061"/>
    <cellStyle name="Normal 12 4 2 3 2" xfId="5674"/>
    <cellStyle name="Normal 12 4 2 3 2 2" xfId="8759"/>
    <cellStyle name="Normal 12 4 2 3 2 2 2" xfId="14951"/>
    <cellStyle name="Normal 12 4 2 3 2 2 2 2" xfId="33911"/>
    <cellStyle name="Normal 12 4 2 3 2 2 2 3" xfId="52375"/>
    <cellStyle name="Normal 12 4 2 3 2 2 3" xfId="21103"/>
    <cellStyle name="Normal 12 4 2 3 2 2 3 2" xfId="40063"/>
    <cellStyle name="Normal 12 4 2 3 2 2 3 3" xfId="58527"/>
    <cellStyle name="Normal 12 4 2 3 2 2 4" xfId="27758"/>
    <cellStyle name="Normal 12 4 2 3 2 2 5" xfId="46222"/>
    <cellStyle name="Normal 12 4 2 3 2 3" xfId="11885"/>
    <cellStyle name="Normal 12 4 2 3 2 3 2" xfId="30845"/>
    <cellStyle name="Normal 12 4 2 3 2 3 3" xfId="49309"/>
    <cellStyle name="Normal 12 4 2 3 2 4" xfId="18037"/>
    <cellStyle name="Normal 12 4 2 3 2 4 2" xfId="36997"/>
    <cellStyle name="Normal 12 4 2 3 2 4 3" xfId="55461"/>
    <cellStyle name="Normal 12 4 2 3 2 5" xfId="24692"/>
    <cellStyle name="Normal 12 4 2 3 2 6" xfId="43156"/>
    <cellStyle name="Normal 12 4 2 3 3" xfId="7224"/>
    <cellStyle name="Normal 12 4 2 3 3 2" xfId="13417"/>
    <cellStyle name="Normal 12 4 2 3 3 2 2" xfId="32377"/>
    <cellStyle name="Normal 12 4 2 3 3 2 3" xfId="50841"/>
    <cellStyle name="Normal 12 4 2 3 3 3" xfId="19569"/>
    <cellStyle name="Normal 12 4 2 3 3 3 2" xfId="38529"/>
    <cellStyle name="Normal 12 4 2 3 3 3 3" xfId="56993"/>
    <cellStyle name="Normal 12 4 2 3 3 4" xfId="26224"/>
    <cellStyle name="Normal 12 4 2 3 3 5" xfId="44688"/>
    <cellStyle name="Normal 12 4 2 3 4" xfId="10351"/>
    <cellStyle name="Normal 12 4 2 3 4 2" xfId="29311"/>
    <cellStyle name="Normal 12 4 2 3 4 3" xfId="47775"/>
    <cellStyle name="Normal 12 4 2 3 5" xfId="16503"/>
    <cellStyle name="Normal 12 4 2 3 5 2" xfId="35463"/>
    <cellStyle name="Normal 12 4 2 3 5 3" xfId="53927"/>
    <cellStyle name="Normal 12 4 2 3 6" xfId="23158"/>
    <cellStyle name="Normal 12 4 2 3 7" xfId="41622"/>
    <cellStyle name="Normal 12 4 2 4" xfId="4892"/>
    <cellStyle name="Normal 12 4 2 4 2" xfId="7990"/>
    <cellStyle name="Normal 12 4 2 4 2 2" xfId="14182"/>
    <cellStyle name="Normal 12 4 2 4 2 2 2" xfId="33142"/>
    <cellStyle name="Normal 12 4 2 4 2 2 3" xfId="51606"/>
    <cellStyle name="Normal 12 4 2 4 2 3" xfId="20334"/>
    <cellStyle name="Normal 12 4 2 4 2 3 2" xfId="39294"/>
    <cellStyle name="Normal 12 4 2 4 2 3 3" xfId="57758"/>
    <cellStyle name="Normal 12 4 2 4 2 4" xfId="26989"/>
    <cellStyle name="Normal 12 4 2 4 2 5" xfId="45453"/>
    <cellStyle name="Normal 12 4 2 4 3" xfId="11116"/>
    <cellStyle name="Normal 12 4 2 4 3 2" xfId="30076"/>
    <cellStyle name="Normal 12 4 2 4 3 3" xfId="48540"/>
    <cellStyle name="Normal 12 4 2 4 4" xfId="17268"/>
    <cellStyle name="Normal 12 4 2 4 4 2" xfId="36228"/>
    <cellStyle name="Normal 12 4 2 4 4 3" xfId="54692"/>
    <cellStyle name="Normal 12 4 2 4 5" xfId="23923"/>
    <cellStyle name="Normal 12 4 2 4 6" xfId="42387"/>
    <cellStyle name="Normal 12 4 2 5" xfId="6455"/>
    <cellStyle name="Normal 12 4 2 5 2" xfId="12648"/>
    <cellStyle name="Normal 12 4 2 5 2 2" xfId="31608"/>
    <cellStyle name="Normal 12 4 2 5 2 3" xfId="50072"/>
    <cellStyle name="Normal 12 4 2 5 3" xfId="18800"/>
    <cellStyle name="Normal 12 4 2 5 3 2" xfId="37760"/>
    <cellStyle name="Normal 12 4 2 5 3 3" xfId="56224"/>
    <cellStyle name="Normal 12 4 2 5 4" xfId="25455"/>
    <cellStyle name="Normal 12 4 2 5 5" xfId="43919"/>
    <cellStyle name="Normal 12 4 2 6" xfId="9582"/>
    <cellStyle name="Normal 12 4 2 6 2" xfId="28542"/>
    <cellStyle name="Normal 12 4 2 6 3" xfId="47006"/>
    <cellStyle name="Normal 12 4 2 7" xfId="15734"/>
    <cellStyle name="Normal 12 4 2 7 2" xfId="34694"/>
    <cellStyle name="Normal 12 4 2 7 3" xfId="53158"/>
    <cellStyle name="Normal 12 4 2 8" xfId="22389"/>
    <cellStyle name="Normal 12 4 2 9" xfId="40853"/>
    <cellStyle name="Normal 12 4 3" xfId="2589"/>
    <cellStyle name="Normal 12 4 3 2" xfId="2590"/>
    <cellStyle name="Normal 12 4 3 2 2" xfId="4064"/>
    <cellStyle name="Normal 12 4 3 2 2 2" xfId="5677"/>
    <cellStyle name="Normal 12 4 3 2 2 2 2" xfId="8762"/>
    <cellStyle name="Normal 12 4 3 2 2 2 2 2" xfId="14954"/>
    <cellStyle name="Normal 12 4 3 2 2 2 2 2 2" xfId="33914"/>
    <cellStyle name="Normal 12 4 3 2 2 2 2 2 3" xfId="52378"/>
    <cellStyle name="Normal 12 4 3 2 2 2 2 3" xfId="21106"/>
    <cellStyle name="Normal 12 4 3 2 2 2 2 3 2" xfId="40066"/>
    <cellStyle name="Normal 12 4 3 2 2 2 2 3 3" xfId="58530"/>
    <cellStyle name="Normal 12 4 3 2 2 2 2 4" xfId="27761"/>
    <cellStyle name="Normal 12 4 3 2 2 2 2 5" xfId="46225"/>
    <cellStyle name="Normal 12 4 3 2 2 2 3" xfId="11888"/>
    <cellStyle name="Normal 12 4 3 2 2 2 3 2" xfId="30848"/>
    <cellStyle name="Normal 12 4 3 2 2 2 3 3" xfId="49312"/>
    <cellStyle name="Normal 12 4 3 2 2 2 4" xfId="18040"/>
    <cellStyle name="Normal 12 4 3 2 2 2 4 2" xfId="37000"/>
    <cellStyle name="Normal 12 4 3 2 2 2 4 3" xfId="55464"/>
    <cellStyle name="Normal 12 4 3 2 2 2 5" xfId="24695"/>
    <cellStyle name="Normal 12 4 3 2 2 2 6" xfId="43159"/>
    <cellStyle name="Normal 12 4 3 2 2 3" xfId="7227"/>
    <cellStyle name="Normal 12 4 3 2 2 3 2" xfId="13420"/>
    <cellStyle name="Normal 12 4 3 2 2 3 2 2" xfId="32380"/>
    <cellStyle name="Normal 12 4 3 2 2 3 2 3" xfId="50844"/>
    <cellStyle name="Normal 12 4 3 2 2 3 3" xfId="19572"/>
    <cellStyle name="Normal 12 4 3 2 2 3 3 2" xfId="38532"/>
    <cellStyle name="Normal 12 4 3 2 2 3 3 3" xfId="56996"/>
    <cellStyle name="Normal 12 4 3 2 2 3 4" xfId="26227"/>
    <cellStyle name="Normal 12 4 3 2 2 3 5" xfId="44691"/>
    <cellStyle name="Normal 12 4 3 2 2 4" xfId="10354"/>
    <cellStyle name="Normal 12 4 3 2 2 4 2" xfId="29314"/>
    <cellStyle name="Normal 12 4 3 2 2 4 3" xfId="47778"/>
    <cellStyle name="Normal 12 4 3 2 2 5" xfId="16506"/>
    <cellStyle name="Normal 12 4 3 2 2 5 2" xfId="35466"/>
    <cellStyle name="Normal 12 4 3 2 2 5 3" xfId="53930"/>
    <cellStyle name="Normal 12 4 3 2 2 6" xfId="23161"/>
    <cellStyle name="Normal 12 4 3 2 2 7" xfId="41625"/>
    <cellStyle name="Normal 12 4 3 2 3" xfId="4895"/>
    <cellStyle name="Normal 12 4 3 2 3 2" xfId="7993"/>
    <cellStyle name="Normal 12 4 3 2 3 2 2" xfId="14185"/>
    <cellStyle name="Normal 12 4 3 2 3 2 2 2" xfId="33145"/>
    <cellStyle name="Normal 12 4 3 2 3 2 2 3" xfId="51609"/>
    <cellStyle name="Normal 12 4 3 2 3 2 3" xfId="20337"/>
    <cellStyle name="Normal 12 4 3 2 3 2 3 2" xfId="39297"/>
    <cellStyle name="Normal 12 4 3 2 3 2 3 3" xfId="57761"/>
    <cellStyle name="Normal 12 4 3 2 3 2 4" xfId="26992"/>
    <cellStyle name="Normal 12 4 3 2 3 2 5" xfId="45456"/>
    <cellStyle name="Normal 12 4 3 2 3 3" xfId="11119"/>
    <cellStyle name="Normal 12 4 3 2 3 3 2" xfId="30079"/>
    <cellStyle name="Normal 12 4 3 2 3 3 3" xfId="48543"/>
    <cellStyle name="Normal 12 4 3 2 3 4" xfId="17271"/>
    <cellStyle name="Normal 12 4 3 2 3 4 2" xfId="36231"/>
    <cellStyle name="Normal 12 4 3 2 3 4 3" xfId="54695"/>
    <cellStyle name="Normal 12 4 3 2 3 5" xfId="23926"/>
    <cellStyle name="Normal 12 4 3 2 3 6" xfId="42390"/>
    <cellStyle name="Normal 12 4 3 2 4" xfId="6458"/>
    <cellStyle name="Normal 12 4 3 2 4 2" xfId="12651"/>
    <cellStyle name="Normal 12 4 3 2 4 2 2" xfId="31611"/>
    <cellStyle name="Normal 12 4 3 2 4 2 3" xfId="50075"/>
    <cellStyle name="Normal 12 4 3 2 4 3" xfId="18803"/>
    <cellStyle name="Normal 12 4 3 2 4 3 2" xfId="37763"/>
    <cellStyle name="Normal 12 4 3 2 4 3 3" xfId="56227"/>
    <cellStyle name="Normal 12 4 3 2 4 4" xfId="25458"/>
    <cellStyle name="Normal 12 4 3 2 4 5" xfId="43922"/>
    <cellStyle name="Normal 12 4 3 2 5" xfId="9585"/>
    <cellStyle name="Normal 12 4 3 2 5 2" xfId="28545"/>
    <cellStyle name="Normal 12 4 3 2 5 3" xfId="47009"/>
    <cellStyle name="Normal 12 4 3 2 6" xfId="15737"/>
    <cellStyle name="Normal 12 4 3 2 6 2" xfId="34697"/>
    <cellStyle name="Normal 12 4 3 2 6 3" xfId="53161"/>
    <cellStyle name="Normal 12 4 3 2 7" xfId="22392"/>
    <cellStyle name="Normal 12 4 3 2 8" xfId="40856"/>
    <cellStyle name="Normal 12 4 3 3" xfId="4063"/>
    <cellStyle name="Normal 12 4 3 3 2" xfId="5676"/>
    <cellStyle name="Normal 12 4 3 3 2 2" xfId="8761"/>
    <cellStyle name="Normal 12 4 3 3 2 2 2" xfId="14953"/>
    <cellStyle name="Normal 12 4 3 3 2 2 2 2" xfId="33913"/>
    <cellStyle name="Normal 12 4 3 3 2 2 2 3" xfId="52377"/>
    <cellStyle name="Normal 12 4 3 3 2 2 3" xfId="21105"/>
    <cellStyle name="Normal 12 4 3 3 2 2 3 2" xfId="40065"/>
    <cellStyle name="Normal 12 4 3 3 2 2 3 3" xfId="58529"/>
    <cellStyle name="Normal 12 4 3 3 2 2 4" xfId="27760"/>
    <cellStyle name="Normal 12 4 3 3 2 2 5" xfId="46224"/>
    <cellStyle name="Normal 12 4 3 3 2 3" xfId="11887"/>
    <cellStyle name="Normal 12 4 3 3 2 3 2" xfId="30847"/>
    <cellStyle name="Normal 12 4 3 3 2 3 3" xfId="49311"/>
    <cellStyle name="Normal 12 4 3 3 2 4" xfId="18039"/>
    <cellStyle name="Normal 12 4 3 3 2 4 2" xfId="36999"/>
    <cellStyle name="Normal 12 4 3 3 2 4 3" xfId="55463"/>
    <cellStyle name="Normal 12 4 3 3 2 5" xfId="24694"/>
    <cellStyle name="Normal 12 4 3 3 2 6" xfId="43158"/>
    <cellStyle name="Normal 12 4 3 3 3" xfId="7226"/>
    <cellStyle name="Normal 12 4 3 3 3 2" xfId="13419"/>
    <cellStyle name="Normal 12 4 3 3 3 2 2" xfId="32379"/>
    <cellStyle name="Normal 12 4 3 3 3 2 3" xfId="50843"/>
    <cellStyle name="Normal 12 4 3 3 3 3" xfId="19571"/>
    <cellStyle name="Normal 12 4 3 3 3 3 2" xfId="38531"/>
    <cellStyle name="Normal 12 4 3 3 3 3 3" xfId="56995"/>
    <cellStyle name="Normal 12 4 3 3 3 4" xfId="26226"/>
    <cellStyle name="Normal 12 4 3 3 3 5" xfId="44690"/>
    <cellStyle name="Normal 12 4 3 3 4" xfId="10353"/>
    <cellStyle name="Normal 12 4 3 3 4 2" xfId="29313"/>
    <cellStyle name="Normal 12 4 3 3 4 3" xfId="47777"/>
    <cellStyle name="Normal 12 4 3 3 5" xfId="16505"/>
    <cellStyle name="Normal 12 4 3 3 5 2" xfId="35465"/>
    <cellStyle name="Normal 12 4 3 3 5 3" xfId="53929"/>
    <cellStyle name="Normal 12 4 3 3 6" xfId="23160"/>
    <cellStyle name="Normal 12 4 3 3 7" xfId="41624"/>
    <cellStyle name="Normal 12 4 3 4" xfId="4894"/>
    <cellStyle name="Normal 12 4 3 4 2" xfId="7992"/>
    <cellStyle name="Normal 12 4 3 4 2 2" xfId="14184"/>
    <cellStyle name="Normal 12 4 3 4 2 2 2" xfId="33144"/>
    <cellStyle name="Normal 12 4 3 4 2 2 3" xfId="51608"/>
    <cellStyle name="Normal 12 4 3 4 2 3" xfId="20336"/>
    <cellStyle name="Normal 12 4 3 4 2 3 2" xfId="39296"/>
    <cellStyle name="Normal 12 4 3 4 2 3 3" xfId="57760"/>
    <cellStyle name="Normal 12 4 3 4 2 4" xfId="26991"/>
    <cellStyle name="Normal 12 4 3 4 2 5" xfId="45455"/>
    <cellStyle name="Normal 12 4 3 4 3" xfId="11118"/>
    <cellStyle name="Normal 12 4 3 4 3 2" xfId="30078"/>
    <cellStyle name="Normal 12 4 3 4 3 3" xfId="48542"/>
    <cellStyle name="Normal 12 4 3 4 4" xfId="17270"/>
    <cellStyle name="Normal 12 4 3 4 4 2" xfId="36230"/>
    <cellStyle name="Normal 12 4 3 4 4 3" xfId="54694"/>
    <cellStyle name="Normal 12 4 3 4 5" xfId="23925"/>
    <cellStyle name="Normal 12 4 3 4 6" xfId="42389"/>
    <cellStyle name="Normal 12 4 3 5" xfId="6457"/>
    <cellStyle name="Normal 12 4 3 5 2" xfId="12650"/>
    <cellStyle name="Normal 12 4 3 5 2 2" xfId="31610"/>
    <cellStyle name="Normal 12 4 3 5 2 3" xfId="50074"/>
    <cellStyle name="Normal 12 4 3 5 3" xfId="18802"/>
    <cellStyle name="Normal 12 4 3 5 3 2" xfId="37762"/>
    <cellStyle name="Normal 12 4 3 5 3 3" xfId="56226"/>
    <cellStyle name="Normal 12 4 3 5 4" xfId="25457"/>
    <cellStyle name="Normal 12 4 3 5 5" xfId="43921"/>
    <cellStyle name="Normal 12 4 3 6" xfId="9584"/>
    <cellStyle name="Normal 12 4 3 6 2" xfId="28544"/>
    <cellStyle name="Normal 12 4 3 6 3" xfId="47008"/>
    <cellStyle name="Normal 12 4 3 7" xfId="15736"/>
    <cellStyle name="Normal 12 4 3 7 2" xfId="34696"/>
    <cellStyle name="Normal 12 4 3 7 3" xfId="53160"/>
    <cellStyle name="Normal 12 4 3 8" xfId="22391"/>
    <cellStyle name="Normal 12 4 3 9" xfId="40855"/>
    <cellStyle name="Normal 12 4 4" xfId="2591"/>
    <cellStyle name="Normal 12 4 4 2" xfId="4065"/>
    <cellStyle name="Normal 12 4 4 2 2" xfId="5678"/>
    <cellStyle name="Normal 12 4 4 2 2 2" xfId="8763"/>
    <cellStyle name="Normal 12 4 4 2 2 2 2" xfId="14955"/>
    <cellStyle name="Normal 12 4 4 2 2 2 2 2" xfId="33915"/>
    <cellStyle name="Normal 12 4 4 2 2 2 2 3" xfId="52379"/>
    <cellStyle name="Normal 12 4 4 2 2 2 3" xfId="21107"/>
    <cellStyle name="Normal 12 4 4 2 2 2 3 2" xfId="40067"/>
    <cellStyle name="Normal 12 4 4 2 2 2 3 3" xfId="58531"/>
    <cellStyle name="Normal 12 4 4 2 2 2 4" xfId="27762"/>
    <cellStyle name="Normal 12 4 4 2 2 2 5" xfId="46226"/>
    <cellStyle name="Normal 12 4 4 2 2 3" xfId="11889"/>
    <cellStyle name="Normal 12 4 4 2 2 3 2" xfId="30849"/>
    <cellStyle name="Normal 12 4 4 2 2 3 3" xfId="49313"/>
    <cellStyle name="Normal 12 4 4 2 2 4" xfId="18041"/>
    <cellStyle name="Normal 12 4 4 2 2 4 2" xfId="37001"/>
    <cellStyle name="Normal 12 4 4 2 2 4 3" xfId="55465"/>
    <cellStyle name="Normal 12 4 4 2 2 5" xfId="24696"/>
    <cellStyle name="Normal 12 4 4 2 2 6" xfId="43160"/>
    <cellStyle name="Normal 12 4 4 2 3" xfId="7228"/>
    <cellStyle name="Normal 12 4 4 2 3 2" xfId="13421"/>
    <cellStyle name="Normal 12 4 4 2 3 2 2" xfId="32381"/>
    <cellStyle name="Normal 12 4 4 2 3 2 3" xfId="50845"/>
    <cellStyle name="Normal 12 4 4 2 3 3" xfId="19573"/>
    <cellStyle name="Normal 12 4 4 2 3 3 2" xfId="38533"/>
    <cellStyle name="Normal 12 4 4 2 3 3 3" xfId="56997"/>
    <cellStyle name="Normal 12 4 4 2 3 4" xfId="26228"/>
    <cellStyle name="Normal 12 4 4 2 3 5" xfId="44692"/>
    <cellStyle name="Normal 12 4 4 2 4" xfId="10355"/>
    <cellStyle name="Normal 12 4 4 2 4 2" xfId="29315"/>
    <cellStyle name="Normal 12 4 4 2 4 3" xfId="47779"/>
    <cellStyle name="Normal 12 4 4 2 5" xfId="16507"/>
    <cellStyle name="Normal 12 4 4 2 5 2" xfId="35467"/>
    <cellStyle name="Normal 12 4 4 2 5 3" xfId="53931"/>
    <cellStyle name="Normal 12 4 4 2 6" xfId="23162"/>
    <cellStyle name="Normal 12 4 4 2 7" xfId="41626"/>
    <cellStyle name="Normal 12 4 4 3" xfId="4896"/>
    <cellStyle name="Normal 12 4 4 3 2" xfId="7994"/>
    <cellStyle name="Normal 12 4 4 3 2 2" xfId="14186"/>
    <cellStyle name="Normal 12 4 4 3 2 2 2" xfId="33146"/>
    <cellStyle name="Normal 12 4 4 3 2 2 3" xfId="51610"/>
    <cellStyle name="Normal 12 4 4 3 2 3" xfId="20338"/>
    <cellStyle name="Normal 12 4 4 3 2 3 2" xfId="39298"/>
    <cellStyle name="Normal 12 4 4 3 2 3 3" xfId="57762"/>
    <cellStyle name="Normal 12 4 4 3 2 4" xfId="26993"/>
    <cellStyle name="Normal 12 4 4 3 2 5" xfId="45457"/>
    <cellStyle name="Normal 12 4 4 3 3" xfId="11120"/>
    <cellStyle name="Normal 12 4 4 3 3 2" xfId="30080"/>
    <cellStyle name="Normal 12 4 4 3 3 3" xfId="48544"/>
    <cellStyle name="Normal 12 4 4 3 4" xfId="17272"/>
    <cellStyle name="Normal 12 4 4 3 4 2" xfId="36232"/>
    <cellStyle name="Normal 12 4 4 3 4 3" xfId="54696"/>
    <cellStyle name="Normal 12 4 4 3 5" xfId="23927"/>
    <cellStyle name="Normal 12 4 4 3 6" xfId="42391"/>
    <cellStyle name="Normal 12 4 4 4" xfId="6459"/>
    <cellStyle name="Normal 12 4 4 4 2" xfId="12652"/>
    <cellStyle name="Normal 12 4 4 4 2 2" xfId="31612"/>
    <cellStyle name="Normal 12 4 4 4 2 3" xfId="50076"/>
    <cellStyle name="Normal 12 4 4 4 3" xfId="18804"/>
    <cellStyle name="Normal 12 4 4 4 3 2" xfId="37764"/>
    <cellStyle name="Normal 12 4 4 4 3 3" xfId="56228"/>
    <cellStyle name="Normal 12 4 4 4 4" xfId="25459"/>
    <cellStyle name="Normal 12 4 4 4 5" xfId="43923"/>
    <cellStyle name="Normal 12 4 4 5" xfId="9586"/>
    <cellStyle name="Normal 12 4 4 5 2" xfId="28546"/>
    <cellStyle name="Normal 12 4 4 5 3" xfId="47010"/>
    <cellStyle name="Normal 12 4 4 6" xfId="15738"/>
    <cellStyle name="Normal 12 4 4 6 2" xfId="34698"/>
    <cellStyle name="Normal 12 4 4 6 3" xfId="53162"/>
    <cellStyle name="Normal 12 4 4 7" xfId="22393"/>
    <cellStyle name="Normal 12 4 4 8" xfId="40857"/>
    <cellStyle name="Normal 12 4 5" xfId="4060"/>
    <cellStyle name="Normal 12 4 5 2" xfId="5673"/>
    <cellStyle name="Normal 12 4 5 2 2" xfId="8758"/>
    <cellStyle name="Normal 12 4 5 2 2 2" xfId="14950"/>
    <cellStyle name="Normal 12 4 5 2 2 2 2" xfId="33910"/>
    <cellStyle name="Normal 12 4 5 2 2 2 3" xfId="52374"/>
    <cellStyle name="Normal 12 4 5 2 2 3" xfId="21102"/>
    <cellStyle name="Normal 12 4 5 2 2 3 2" xfId="40062"/>
    <cellStyle name="Normal 12 4 5 2 2 3 3" xfId="58526"/>
    <cellStyle name="Normal 12 4 5 2 2 4" xfId="27757"/>
    <cellStyle name="Normal 12 4 5 2 2 5" xfId="46221"/>
    <cellStyle name="Normal 12 4 5 2 3" xfId="11884"/>
    <cellStyle name="Normal 12 4 5 2 3 2" xfId="30844"/>
    <cellStyle name="Normal 12 4 5 2 3 3" xfId="49308"/>
    <cellStyle name="Normal 12 4 5 2 4" xfId="18036"/>
    <cellStyle name="Normal 12 4 5 2 4 2" xfId="36996"/>
    <cellStyle name="Normal 12 4 5 2 4 3" xfId="55460"/>
    <cellStyle name="Normal 12 4 5 2 5" xfId="24691"/>
    <cellStyle name="Normal 12 4 5 2 6" xfId="43155"/>
    <cellStyle name="Normal 12 4 5 3" xfId="7223"/>
    <cellStyle name="Normal 12 4 5 3 2" xfId="13416"/>
    <cellStyle name="Normal 12 4 5 3 2 2" xfId="32376"/>
    <cellStyle name="Normal 12 4 5 3 2 3" xfId="50840"/>
    <cellStyle name="Normal 12 4 5 3 3" xfId="19568"/>
    <cellStyle name="Normal 12 4 5 3 3 2" xfId="38528"/>
    <cellStyle name="Normal 12 4 5 3 3 3" xfId="56992"/>
    <cellStyle name="Normal 12 4 5 3 4" xfId="26223"/>
    <cellStyle name="Normal 12 4 5 3 5" xfId="44687"/>
    <cellStyle name="Normal 12 4 5 4" xfId="10350"/>
    <cellStyle name="Normal 12 4 5 4 2" xfId="29310"/>
    <cellStyle name="Normal 12 4 5 4 3" xfId="47774"/>
    <cellStyle name="Normal 12 4 5 5" xfId="16502"/>
    <cellStyle name="Normal 12 4 5 5 2" xfId="35462"/>
    <cellStyle name="Normal 12 4 5 5 3" xfId="53926"/>
    <cellStyle name="Normal 12 4 5 6" xfId="23157"/>
    <cellStyle name="Normal 12 4 5 7" xfId="41621"/>
    <cellStyle name="Normal 12 4 6" xfId="4891"/>
    <cellStyle name="Normal 12 4 6 2" xfId="7989"/>
    <cellStyle name="Normal 12 4 6 2 2" xfId="14181"/>
    <cellStyle name="Normal 12 4 6 2 2 2" xfId="33141"/>
    <cellStyle name="Normal 12 4 6 2 2 3" xfId="51605"/>
    <cellStyle name="Normal 12 4 6 2 3" xfId="20333"/>
    <cellStyle name="Normal 12 4 6 2 3 2" xfId="39293"/>
    <cellStyle name="Normal 12 4 6 2 3 3" xfId="57757"/>
    <cellStyle name="Normal 12 4 6 2 4" xfId="26988"/>
    <cellStyle name="Normal 12 4 6 2 5" xfId="45452"/>
    <cellStyle name="Normal 12 4 6 3" xfId="11115"/>
    <cellStyle name="Normal 12 4 6 3 2" xfId="30075"/>
    <cellStyle name="Normal 12 4 6 3 3" xfId="48539"/>
    <cellStyle name="Normal 12 4 6 4" xfId="17267"/>
    <cellStyle name="Normal 12 4 6 4 2" xfId="36227"/>
    <cellStyle name="Normal 12 4 6 4 3" xfId="54691"/>
    <cellStyle name="Normal 12 4 6 5" xfId="23922"/>
    <cellStyle name="Normal 12 4 6 6" xfId="42386"/>
    <cellStyle name="Normal 12 4 7" xfId="6454"/>
    <cellStyle name="Normal 12 4 7 2" xfId="12647"/>
    <cellStyle name="Normal 12 4 7 2 2" xfId="31607"/>
    <cellStyle name="Normal 12 4 7 2 3" xfId="50071"/>
    <cellStyle name="Normal 12 4 7 3" xfId="18799"/>
    <cellStyle name="Normal 12 4 7 3 2" xfId="37759"/>
    <cellStyle name="Normal 12 4 7 3 3" xfId="56223"/>
    <cellStyle name="Normal 12 4 7 4" xfId="25454"/>
    <cellStyle name="Normal 12 4 7 5" xfId="43918"/>
    <cellStyle name="Normal 12 4 8" xfId="9581"/>
    <cellStyle name="Normal 12 4 8 2" xfId="28541"/>
    <cellStyle name="Normal 12 4 8 3" xfId="47005"/>
    <cellStyle name="Normal 12 4 9" xfId="15733"/>
    <cellStyle name="Normal 12 4 9 2" xfId="34693"/>
    <cellStyle name="Normal 12 4 9 3" xfId="53157"/>
    <cellStyle name="Normal 12 5" xfId="2592"/>
    <cellStyle name="Normal 12 5 2" xfId="2593"/>
    <cellStyle name="Normal 12 5 2 2" xfId="4067"/>
    <cellStyle name="Normal 12 5 2 2 2" xfId="5680"/>
    <cellStyle name="Normal 12 5 2 2 2 2" xfId="8765"/>
    <cellStyle name="Normal 12 5 2 2 2 2 2" xfId="14957"/>
    <cellStyle name="Normal 12 5 2 2 2 2 2 2" xfId="33917"/>
    <cellStyle name="Normal 12 5 2 2 2 2 2 3" xfId="52381"/>
    <cellStyle name="Normal 12 5 2 2 2 2 3" xfId="21109"/>
    <cellStyle name="Normal 12 5 2 2 2 2 3 2" xfId="40069"/>
    <cellStyle name="Normal 12 5 2 2 2 2 3 3" xfId="58533"/>
    <cellStyle name="Normal 12 5 2 2 2 2 4" xfId="27764"/>
    <cellStyle name="Normal 12 5 2 2 2 2 5" xfId="46228"/>
    <cellStyle name="Normal 12 5 2 2 2 3" xfId="11891"/>
    <cellStyle name="Normal 12 5 2 2 2 3 2" xfId="30851"/>
    <cellStyle name="Normal 12 5 2 2 2 3 3" xfId="49315"/>
    <cellStyle name="Normal 12 5 2 2 2 4" xfId="18043"/>
    <cellStyle name="Normal 12 5 2 2 2 4 2" xfId="37003"/>
    <cellStyle name="Normal 12 5 2 2 2 4 3" xfId="55467"/>
    <cellStyle name="Normal 12 5 2 2 2 5" xfId="24698"/>
    <cellStyle name="Normal 12 5 2 2 2 6" xfId="43162"/>
    <cellStyle name="Normal 12 5 2 2 3" xfId="7230"/>
    <cellStyle name="Normal 12 5 2 2 3 2" xfId="13423"/>
    <cellStyle name="Normal 12 5 2 2 3 2 2" xfId="32383"/>
    <cellStyle name="Normal 12 5 2 2 3 2 3" xfId="50847"/>
    <cellStyle name="Normal 12 5 2 2 3 3" xfId="19575"/>
    <cellStyle name="Normal 12 5 2 2 3 3 2" xfId="38535"/>
    <cellStyle name="Normal 12 5 2 2 3 3 3" xfId="56999"/>
    <cellStyle name="Normal 12 5 2 2 3 4" xfId="26230"/>
    <cellStyle name="Normal 12 5 2 2 3 5" xfId="44694"/>
    <cellStyle name="Normal 12 5 2 2 4" xfId="10357"/>
    <cellStyle name="Normal 12 5 2 2 4 2" xfId="29317"/>
    <cellStyle name="Normal 12 5 2 2 4 3" xfId="47781"/>
    <cellStyle name="Normal 12 5 2 2 5" xfId="16509"/>
    <cellStyle name="Normal 12 5 2 2 5 2" xfId="35469"/>
    <cellStyle name="Normal 12 5 2 2 5 3" xfId="53933"/>
    <cellStyle name="Normal 12 5 2 2 6" xfId="23164"/>
    <cellStyle name="Normal 12 5 2 2 7" xfId="41628"/>
    <cellStyle name="Normal 12 5 2 3" xfId="4898"/>
    <cellStyle name="Normal 12 5 2 3 2" xfId="7996"/>
    <cellStyle name="Normal 12 5 2 3 2 2" xfId="14188"/>
    <cellStyle name="Normal 12 5 2 3 2 2 2" xfId="33148"/>
    <cellStyle name="Normal 12 5 2 3 2 2 3" xfId="51612"/>
    <cellStyle name="Normal 12 5 2 3 2 3" xfId="20340"/>
    <cellStyle name="Normal 12 5 2 3 2 3 2" xfId="39300"/>
    <cellStyle name="Normal 12 5 2 3 2 3 3" xfId="57764"/>
    <cellStyle name="Normal 12 5 2 3 2 4" xfId="26995"/>
    <cellStyle name="Normal 12 5 2 3 2 5" xfId="45459"/>
    <cellStyle name="Normal 12 5 2 3 3" xfId="11122"/>
    <cellStyle name="Normal 12 5 2 3 3 2" xfId="30082"/>
    <cellStyle name="Normal 12 5 2 3 3 3" xfId="48546"/>
    <cellStyle name="Normal 12 5 2 3 4" xfId="17274"/>
    <cellStyle name="Normal 12 5 2 3 4 2" xfId="36234"/>
    <cellStyle name="Normal 12 5 2 3 4 3" xfId="54698"/>
    <cellStyle name="Normal 12 5 2 3 5" xfId="23929"/>
    <cellStyle name="Normal 12 5 2 3 6" xfId="42393"/>
    <cellStyle name="Normal 12 5 2 4" xfId="6461"/>
    <cellStyle name="Normal 12 5 2 4 2" xfId="12654"/>
    <cellStyle name="Normal 12 5 2 4 2 2" xfId="31614"/>
    <cellStyle name="Normal 12 5 2 4 2 3" xfId="50078"/>
    <cellStyle name="Normal 12 5 2 4 3" xfId="18806"/>
    <cellStyle name="Normal 12 5 2 4 3 2" xfId="37766"/>
    <cellStyle name="Normal 12 5 2 4 3 3" xfId="56230"/>
    <cellStyle name="Normal 12 5 2 4 4" xfId="25461"/>
    <cellStyle name="Normal 12 5 2 4 5" xfId="43925"/>
    <cellStyle name="Normal 12 5 2 5" xfId="9588"/>
    <cellStyle name="Normal 12 5 2 5 2" xfId="28548"/>
    <cellStyle name="Normal 12 5 2 5 3" xfId="47012"/>
    <cellStyle name="Normal 12 5 2 6" xfId="15740"/>
    <cellStyle name="Normal 12 5 2 6 2" xfId="34700"/>
    <cellStyle name="Normal 12 5 2 6 3" xfId="53164"/>
    <cellStyle name="Normal 12 5 2 7" xfId="22395"/>
    <cellStyle name="Normal 12 5 2 8" xfId="40859"/>
    <cellStyle name="Normal 12 5 3" xfId="4066"/>
    <cellStyle name="Normal 12 5 3 2" xfId="5679"/>
    <cellStyle name="Normal 12 5 3 2 2" xfId="8764"/>
    <cellStyle name="Normal 12 5 3 2 2 2" xfId="14956"/>
    <cellStyle name="Normal 12 5 3 2 2 2 2" xfId="33916"/>
    <cellStyle name="Normal 12 5 3 2 2 2 3" xfId="52380"/>
    <cellStyle name="Normal 12 5 3 2 2 3" xfId="21108"/>
    <cellStyle name="Normal 12 5 3 2 2 3 2" xfId="40068"/>
    <cellStyle name="Normal 12 5 3 2 2 3 3" xfId="58532"/>
    <cellStyle name="Normal 12 5 3 2 2 4" xfId="27763"/>
    <cellStyle name="Normal 12 5 3 2 2 5" xfId="46227"/>
    <cellStyle name="Normal 12 5 3 2 3" xfId="11890"/>
    <cellStyle name="Normal 12 5 3 2 3 2" xfId="30850"/>
    <cellStyle name="Normal 12 5 3 2 3 3" xfId="49314"/>
    <cellStyle name="Normal 12 5 3 2 4" xfId="18042"/>
    <cellStyle name="Normal 12 5 3 2 4 2" xfId="37002"/>
    <cellStyle name="Normal 12 5 3 2 4 3" xfId="55466"/>
    <cellStyle name="Normal 12 5 3 2 5" xfId="24697"/>
    <cellStyle name="Normal 12 5 3 2 6" xfId="43161"/>
    <cellStyle name="Normal 12 5 3 3" xfId="7229"/>
    <cellStyle name="Normal 12 5 3 3 2" xfId="13422"/>
    <cellStyle name="Normal 12 5 3 3 2 2" xfId="32382"/>
    <cellStyle name="Normal 12 5 3 3 2 3" xfId="50846"/>
    <cellStyle name="Normal 12 5 3 3 3" xfId="19574"/>
    <cellStyle name="Normal 12 5 3 3 3 2" xfId="38534"/>
    <cellStyle name="Normal 12 5 3 3 3 3" xfId="56998"/>
    <cellStyle name="Normal 12 5 3 3 4" xfId="26229"/>
    <cellStyle name="Normal 12 5 3 3 5" xfId="44693"/>
    <cellStyle name="Normal 12 5 3 4" xfId="10356"/>
    <cellStyle name="Normal 12 5 3 4 2" xfId="29316"/>
    <cellStyle name="Normal 12 5 3 4 3" xfId="47780"/>
    <cellStyle name="Normal 12 5 3 5" xfId="16508"/>
    <cellStyle name="Normal 12 5 3 5 2" xfId="35468"/>
    <cellStyle name="Normal 12 5 3 5 3" xfId="53932"/>
    <cellStyle name="Normal 12 5 3 6" xfId="23163"/>
    <cellStyle name="Normal 12 5 3 7" xfId="41627"/>
    <cellStyle name="Normal 12 5 4" xfId="4897"/>
    <cellStyle name="Normal 12 5 4 2" xfId="7995"/>
    <cellStyle name="Normal 12 5 4 2 2" xfId="14187"/>
    <cellStyle name="Normal 12 5 4 2 2 2" xfId="33147"/>
    <cellStyle name="Normal 12 5 4 2 2 3" xfId="51611"/>
    <cellStyle name="Normal 12 5 4 2 3" xfId="20339"/>
    <cellStyle name="Normal 12 5 4 2 3 2" xfId="39299"/>
    <cellStyle name="Normal 12 5 4 2 3 3" xfId="57763"/>
    <cellStyle name="Normal 12 5 4 2 4" xfId="26994"/>
    <cellStyle name="Normal 12 5 4 2 5" xfId="45458"/>
    <cellStyle name="Normal 12 5 4 3" xfId="11121"/>
    <cellStyle name="Normal 12 5 4 3 2" xfId="30081"/>
    <cellStyle name="Normal 12 5 4 3 3" xfId="48545"/>
    <cellStyle name="Normal 12 5 4 4" xfId="17273"/>
    <cellStyle name="Normal 12 5 4 4 2" xfId="36233"/>
    <cellStyle name="Normal 12 5 4 4 3" xfId="54697"/>
    <cellStyle name="Normal 12 5 4 5" xfId="23928"/>
    <cellStyle name="Normal 12 5 4 6" xfId="42392"/>
    <cellStyle name="Normal 12 5 5" xfId="6460"/>
    <cellStyle name="Normal 12 5 5 2" xfId="12653"/>
    <cellStyle name="Normal 12 5 5 2 2" xfId="31613"/>
    <cellStyle name="Normal 12 5 5 2 3" xfId="50077"/>
    <cellStyle name="Normal 12 5 5 3" xfId="18805"/>
    <cellStyle name="Normal 12 5 5 3 2" xfId="37765"/>
    <cellStyle name="Normal 12 5 5 3 3" xfId="56229"/>
    <cellStyle name="Normal 12 5 5 4" xfId="25460"/>
    <cellStyle name="Normal 12 5 5 5" xfId="43924"/>
    <cellStyle name="Normal 12 5 6" xfId="9587"/>
    <cellStyle name="Normal 12 5 6 2" xfId="28547"/>
    <cellStyle name="Normal 12 5 6 3" xfId="47011"/>
    <cellStyle name="Normal 12 5 7" xfId="15739"/>
    <cellStyle name="Normal 12 5 7 2" xfId="34699"/>
    <cellStyle name="Normal 12 5 7 3" xfId="53163"/>
    <cellStyle name="Normal 12 5 8" xfId="22394"/>
    <cellStyle name="Normal 12 5 9" xfId="40858"/>
    <cellStyle name="Normal 12 6" xfId="2594"/>
    <cellStyle name="Normal 12 6 2" xfId="2595"/>
    <cellStyle name="Normal 12 6 2 2" xfId="4069"/>
    <cellStyle name="Normal 12 6 2 2 2" xfId="5682"/>
    <cellStyle name="Normal 12 6 2 2 2 2" xfId="8767"/>
    <cellStyle name="Normal 12 6 2 2 2 2 2" xfId="14959"/>
    <cellStyle name="Normal 12 6 2 2 2 2 2 2" xfId="33919"/>
    <cellStyle name="Normal 12 6 2 2 2 2 2 3" xfId="52383"/>
    <cellStyle name="Normal 12 6 2 2 2 2 3" xfId="21111"/>
    <cellStyle name="Normal 12 6 2 2 2 2 3 2" xfId="40071"/>
    <cellStyle name="Normal 12 6 2 2 2 2 3 3" xfId="58535"/>
    <cellStyle name="Normal 12 6 2 2 2 2 4" xfId="27766"/>
    <cellStyle name="Normal 12 6 2 2 2 2 5" xfId="46230"/>
    <cellStyle name="Normal 12 6 2 2 2 3" xfId="11893"/>
    <cellStyle name="Normal 12 6 2 2 2 3 2" xfId="30853"/>
    <cellStyle name="Normal 12 6 2 2 2 3 3" xfId="49317"/>
    <cellStyle name="Normal 12 6 2 2 2 4" xfId="18045"/>
    <cellStyle name="Normal 12 6 2 2 2 4 2" xfId="37005"/>
    <cellStyle name="Normal 12 6 2 2 2 4 3" xfId="55469"/>
    <cellStyle name="Normal 12 6 2 2 2 5" xfId="24700"/>
    <cellStyle name="Normal 12 6 2 2 2 6" xfId="43164"/>
    <cellStyle name="Normal 12 6 2 2 3" xfId="7232"/>
    <cellStyle name="Normal 12 6 2 2 3 2" xfId="13425"/>
    <cellStyle name="Normal 12 6 2 2 3 2 2" xfId="32385"/>
    <cellStyle name="Normal 12 6 2 2 3 2 3" xfId="50849"/>
    <cellStyle name="Normal 12 6 2 2 3 3" xfId="19577"/>
    <cellStyle name="Normal 12 6 2 2 3 3 2" xfId="38537"/>
    <cellStyle name="Normal 12 6 2 2 3 3 3" xfId="57001"/>
    <cellStyle name="Normal 12 6 2 2 3 4" xfId="26232"/>
    <cellStyle name="Normal 12 6 2 2 3 5" xfId="44696"/>
    <cellStyle name="Normal 12 6 2 2 4" xfId="10359"/>
    <cellStyle name="Normal 12 6 2 2 4 2" xfId="29319"/>
    <cellStyle name="Normal 12 6 2 2 4 3" xfId="47783"/>
    <cellStyle name="Normal 12 6 2 2 5" xfId="16511"/>
    <cellStyle name="Normal 12 6 2 2 5 2" xfId="35471"/>
    <cellStyle name="Normal 12 6 2 2 5 3" xfId="53935"/>
    <cellStyle name="Normal 12 6 2 2 6" xfId="23166"/>
    <cellStyle name="Normal 12 6 2 2 7" xfId="41630"/>
    <cellStyle name="Normal 12 6 2 3" xfId="4900"/>
    <cellStyle name="Normal 12 6 2 3 2" xfId="7998"/>
    <cellStyle name="Normal 12 6 2 3 2 2" xfId="14190"/>
    <cellStyle name="Normal 12 6 2 3 2 2 2" xfId="33150"/>
    <cellStyle name="Normal 12 6 2 3 2 2 3" xfId="51614"/>
    <cellStyle name="Normal 12 6 2 3 2 3" xfId="20342"/>
    <cellStyle name="Normal 12 6 2 3 2 3 2" xfId="39302"/>
    <cellStyle name="Normal 12 6 2 3 2 3 3" xfId="57766"/>
    <cellStyle name="Normal 12 6 2 3 2 4" xfId="26997"/>
    <cellStyle name="Normal 12 6 2 3 2 5" xfId="45461"/>
    <cellStyle name="Normal 12 6 2 3 3" xfId="11124"/>
    <cellStyle name="Normal 12 6 2 3 3 2" xfId="30084"/>
    <cellStyle name="Normal 12 6 2 3 3 3" xfId="48548"/>
    <cellStyle name="Normal 12 6 2 3 4" xfId="17276"/>
    <cellStyle name="Normal 12 6 2 3 4 2" xfId="36236"/>
    <cellStyle name="Normal 12 6 2 3 4 3" xfId="54700"/>
    <cellStyle name="Normal 12 6 2 3 5" xfId="23931"/>
    <cellStyle name="Normal 12 6 2 3 6" xfId="42395"/>
    <cellStyle name="Normal 12 6 2 4" xfId="6463"/>
    <cellStyle name="Normal 12 6 2 4 2" xfId="12656"/>
    <cellStyle name="Normal 12 6 2 4 2 2" xfId="31616"/>
    <cellStyle name="Normal 12 6 2 4 2 3" xfId="50080"/>
    <cellStyle name="Normal 12 6 2 4 3" xfId="18808"/>
    <cellStyle name="Normal 12 6 2 4 3 2" xfId="37768"/>
    <cellStyle name="Normal 12 6 2 4 3 3" xfId="56232"/>
    <cellStyle name="Normal 12 6 2 4 4" xfId="25463"/>
    <cellStyle name="Normal 12 6 2 4 5" xfId="43927"/>
    <cellStyle name="Normal 12 6 2 5" xfId="9590"/>
    <cellStyle name="Normal 12 6 2 5 2" xfId="28550"/>
    <cellStyle name="Normal 12 6 2 5 3" xfId="47014"/>
    <cellStyle name="Normal 12 6 2 6" xfId="15742"/>
    <cellStyle name="Normal 12 6 2 6 2" xfId="34702"/>
    <cellStyle name="Normal 12 6 2 6 3" xfId="53166"/>
    <cellStyle name="Normal 12 6 2 7" xfId="22397"/>
    <cellStyle name="Normal 12 6 2 8" xfId="40861"/>
    <cellStyle name="Normal 12 6 3" xfId="4068"/>
    <cellStyle name="Normal 12 6 3 2" xfId="5681"/>
    <cellStyle name="Normal 12 6 3 2 2" xfId="8766"/>
    <cellStyle name="Normal 12 6 3 2 2 2" xfId="14958"/>
    <cellStyle name="Normal 12 6 3 2 2 2 2" xfId="33918"/>
    <cellStyle name="Normal 12 6 3 2 2 2 3" xfId="52382"/>
    <cellStyle name="Normal 12 6 3 2 2 3" xfId="21110"/>
    <cellStyle name="Normal 12 6 3 2 2 3 2" xfId="40070"/>
    <cellStyle name="Normal 12 6 3 2 2 3 3" xfId="58534"/>
    <cellStyle name="Normal 12 6 3 2 2 4" xfId="27765"/>
    <cellStyle name="Normal 12 6 3 2 2 5" xfId="46229"/>
    <cellStyle name="Normal 12 6 3 2 3" xfId="11892"/>
    <cellStyle name="Normal 12 6 3 2 3 2" xfId="30852"/>
    <cellStyle name="Normal 12 6 3 2 3 3" xfId="49316"/>
    <cellStyle name="Normal 12 6 3 2 4" xfId="18044"/>
    <cellStyle name="Normal 12 6 3 2 4 2" xfId="37004"/>
    <cellStyle name="Normal 12 6 3 2 4 3" xfId="55468"/>
    <cellStyle name="Normal 12 6 3 2 5" xfId="24699"/>
    <cellStyle name="Normal 12 6 3 2 6" xfId="43163"/>
    <cellStyle name="Normal 12 6 3 3" xfId="7231"/>
    <cellStyle name="Normal 12 6 3 3 2" xfId="13424"/>
    <cellStyle name="Normal 12 6 3 3 2 2" xfId="32384"/>
    <cellStyle name="Normal 12 6 3 3 2 3" xfId="50848"/>
    <cellStyle name="Normal 12 6 3 3 3" xfId="19576"/>
    <cellStyle name="Normal 12 6 3 3 3 2" xfId="38536"/>
    <cellStyle name="Normal 12 6 3 3 3 3" xfId="57000"/>
    <cellStyle name="Normal 12 6 3 3 4" xfId="26231"/>
    <cellStyle name="Normal 12 6 3 3 5" xfId="44695"/>
    <cellStyle name="Normal 12 6 3 4" xfId="10358"/>
    <cellStyle name="Normal 12 6 3 4 2" xfId="29318"/>
    <cellStyle name="Normal 12 6 3 4 3" xfId="47782"/>
    <cellStyle name="Normal 12 6 3 5" xfId="16510"/>
    <cellStyle name="Normal 12 6 3 5 2" xfId="35470"/>
    <cellStyle name="Normal 12 6 3 5 3" xfId="53934"/>
    <cellStyle name="Normal 12 6 3 6" xfId="23165"/>
    <cellStyle name="Normal 12 6 3 7" xfId="41629"/>
    <cellStyle name="Normal 12 6 4" xfId="4899"/>
    <cellStyle name="Normal 12 6 4 2" xfId="7997"/>
    <cellStyle name="Normal 12 6 4 2 2" xfId="14189"/>
    <cellStyle name="Normal 12 6 4 2 2 2" xfId="33149"/>
    <cellStyle name="Normal 12 6 4 2 2 3" xfId="51613"/>
    <cellStyle name="Normal 12 6 4 2 3" xfId="20341"/>
    <cellStyle name="Normal 12 6 4 2 3 2" xfId="39301"/>
    <cellStyle name="Normal 12 6 4 2 3 3" xfId="57765"/>
    <cellStyle name="Normal 12 6 4 2 4" xfId="26996"/>
    <cellStyle name="Normal 12 6 4 2 5" xfId="45460"/>
    <cellStyle name="Normal 12 6 4 3" xfId="11123"/>
    <cellStyle name="Normal 12 6 4 3 2" xfId="30083"/>
    <cellStyle name="Normal 12 6 4 3 3" xfId="48547"/>
    <cellStyle name="Normal 12 6 4 4" xfId="17275"/>
    <cellStyle name="Normal 12 6 4 4 2" xfId="36235"/>
    <cellStyle name="Normal 12 6 4 4 3" xfId="54699"/>
    <cellStyle name="Normal 12 6 4 5" xfId="23930"/>
    <cellStyle name="Normal 12 6 4 6" xfId="42394"/>
    <cellStyle name="Normal 12 6 5" xfId="6462"/>
    <cellStyle name="Normal 12 6 5 2" xfId="12655"/>
    <cellStyle name="Normal 12 6 5 2 2" xfId="31615"/>
    <cellStyle name="Normal 12 6 5 2 3" xfId="50079"/>
    <cellStyle name="Normal 12 6 5 3" xfId="18807"/>
    <cellStyle name="Normal 12 6 5 3 2" xfId="37767"/>
    <cellStyle name="Normal 12 6 5 3 3" xfId="56231"/>
    <cellStyle name="Normal 12 6 5 4" xfId="25462"/>
    <cellStyle name="Normal 12 6 5 5" xfId="43926"/>
    <cellStyle name="Normal 12 6 6" xfId="9589"/>
    <cellStyle name="Normal 12 6 6 2" xfId="28549"/>
    <cellStyle name="Normal 12 6 6 3" xfId="47013"/>
    <cellStyle name="Normal 12 6 7" xfId="15741"/>
    <cellStyle name="Normal 12 6 7 2" xfId="34701"/>
    <cellStyle name="Normal 12 6 7 3" xfId="53165"/>
    <cellStyle name="Normal 12 6 8" xfId="22396"/>
    <cellStyle name="Normal 12 6 9" xfId="40860"/>
    <cellStyle name="Normal 12 7" xfId="2596"/>
    <cellStyle name="Normal 12 7 2" xfId="4070"/>
    <cellStyle name="Normal 12 7 2 2" xfId="5683"/>
    <cellStyle name="Normal 12 7 2 2 2" xfId="8768"/>
    <cellStyle name="Normal 12 7 2 2 2 2" xfId="14960"/>
    <cellStyle name="Normal 12 7 2 2 2 2 2" xfId="33920"/>
    <cellStyle name="Normal 12 7 2 2 2 2 3" xfId="52384"/>
    <cellStyle name="Normal 12 7 2 2 2 3" xfId="21112"/>
    <cellStyle name="Normal 12 7 2 2 2 3 2" xfId="40072"/>
    <cellStyle name="Normal 12 7 2 2 2 3 3" xfId="58536"/>
    <cellStyle name="Normal 12 7 2 2 2 4" xfId="27767"/>
    <cellStyle name="Normal 12 7 2 2 2 5" xfId="46231"/>
    <cellStyle name="Normal 12 7 2 2 3" xfId="11894"/>
    <cellStyle name="Normal 12 7 2 2 3 2" xfId="30854"/>
    <cellStyle name="Normal 12 7 2 2 3 3" xfId="49318"/>
    <cellStyle name="Normal 12 7 2 2 4" xfId="18046"/>
    <cellStyle name="Normal 12 7 2 2 4 2" xfId="37006"/>
    <cellStyle name="Normal 12 7 2 2 4 3" xfId="55470"/>
    <cellStyle name="Normal 12 7 2 2 5" xfId="24701"/>
    <cellStyle name="Normal 12 7 2 2 6" xfId="43165"/>
    <cellStyle name="Normal 12 7 2 3" xfId="7233"/>
    <cellStyle name="Normal 12 7 2 3 2" xfId="13426"/>
    <cellStyle name="Normal 12 7 2 3 2 2" xfId="32386"/>
    <cellStyle name="Normal 12 7 2 3 2 3" xfId="50850"/>
    <cellStyle name="Normal 12 7 2 3 3" xfId="19578"/>
    <cellStyle name="Normal 12 7 2 3 3 2" xfId="38538"/>
    <cellStyle name="Normal 12 7 2 3 3 3" xfId="57002"/>
    <cellStyle name="Normal 12 7 2 3 4" xfId="26233"/>
    <cellStyle name="Normal 12 7 2 3 5" xfId="44697"/>
    <cellStyle name="Normal 12 7 2 4" xfId="10360"/>
    <cellStyle name="Normal 12 7 2 4 2" xfId="29320"/>
    <cellStyle name="Normal 12 7 2 4 3" xfId="47784"/>
    <cellStyle name="Normal 12 7 2 5" xfId="16512"/>
    <cellStyle name="Normal 12 7 2 5 2" xfId="35472"/>
    <cellStyle name="Normal 12 7 2 5 3" xfId="53936"/>
    <cellStyle name="Normal 12 7 2 6" xfId="23167"/>
    <cellStyle name="Normal 12 7 2 7" xfId="41631"/>
    <cellStyle name="Normal 12 7 3" xfId="4901"/>
    <cellStyle name="Normal 12 7 3 2" xfId="7999"/>
    <cellStyle name="Normal 12 7 3 2 2" xfId="14191"/>
    <cellStyle name="Normal 12 7 3 2 2 2" xfId="33151"/>
    <cellStyle name="Normal 12 7 3 2 2 3" xfId="51615"/>
    <cellStyle name="Normal 12 7 3 2 3" xfId="20343"/>
    <cellStyle name="Normal 12 7 3 2 3 2" xfId="39303"/>
    <cellStyle name="Normal 12 7 3 2 3 3" xfId="57767"/>
    <cellStyle name="Normal 12 7 3 2 4" xfId="26998"/>
    <cellStyle name="Normal 12 7 3 2 5" xfId="45462"/>
    <cellStyle name="Normal 12 7 3 3" xfId="11125"/>
    <cellStyle name="Normal 12 7 3 3 2" xfId="30085"/>
    <cellStyle name="Normal 12 7 3 3 3" xfId="48549"/>
    <cellStyle name="Normal 12 7 3 4" xfId="17277"/>
    <cellStyle name="Normal 12 7 3 4 2" xfId="36237"/>
    <cellStyle name="Normal 12 7 3 4 3" xfId="54701"/>
    <cellStyle name="Normal 12 7 3 5" xfId="23932"/>
    <cellStyle name="Normal 12 7 3 6" xfId="42396"/>
    <cellStyle name="Normal 12 7 4" xfId="6464"/>
    <cellStyle name="Normal 12 7 4 2" xfId="12657"/>
    <cellStyle name="Normal 12 7 4 2 2" xfId="31617"/>
    <cellStyle name="Normal 12 7 4 2 3" xfId="50081"/>
    <cellStyle name="Normal 12 7 4 3" xfId="18809"/>
    <cellStyle name="Normal 12 7 4 3 2" xfId="37769"/>
    <cellStyle name="Normal 12 7 4 3 3" xfId="56233"/>
    <cellStyle name="Normal 12 7 4 4" xfId="25464"/>
    <cellStyle name="Normal 12 7 4 5" xfId="43928"/>
    <cellStyle name="Normal 12 7 5" xfId="9591"/>
    <cellStyle name="Normal 12 7 5 2" xfId="28551"/>
    <cellStyle name="Normal 12 7 5 3" xfId="47015"/>
    <cellStyle name="Normal 12 7 6" xfId="15743"/>
    <cellStyle name="Normal 12 7 6 2" xfId="34703"/>
    <cellStyle name="Normal 12 7 6 3" xfId="53167"/>
    <cellStyle name="Normal 12 7 7" xfId="22398"/>
    <cellStyle name="Normal 12 7 8" xfId="40862"/>
    <cellStyle name="Normal 12 8" xfId="4041"/>
    <cellStyle name="Normal 12 8 2" xfId="5654"/>
    <cellStyle name="Normal 12 8 2 2" xfId="8739"/>
    <cellStyle name="Normal 12 8 2 2 2" xfId="14931"/>
    <cellStyle name="Normal 12 8 2 2 2 2" xfId="33891"/>
    <cellStyle name="Normal 12 8 2 2 2 3" xfId="52355"/>
    <cellStyle name="Normal 12 8 2 2 3" xfId="21083"/>
    <cellStyle name="Normal 12 8 2 2 3 2" xfId="40043"/>
    <cellStyle name="Normal 12 8 2 2 3 3" xfId="58507"/>
    <cellStyle name="Normal 12 8 2 2 4" xfId="27738"/>
    <cellStyle name="Normal 12 8 2 2 5" xfId="46202"/>
    <cellStyle name="Normal 12 8 2 3" xfId="11865"/>
    <cellStyle name="Normal 12 8 2 3 2" xfId="30825"/>
    <cellStyle name="Normal 12 8 2 3 3" xfId="49289"/>
    <cellStyle name="Normal 12 8 2 4" xfId="18017"/>
    <cellStyle name="Normal 12 8 2 4 2" xfId="36977"/>
    <cellStyle name="Normal 12 8 2 4 3" xfId="55441"/>
    <cellStyle name="Normal 12 8 2 5" xfId="24672"/>
    <cellStyle name="Normal 12 8 2 6" xfId="43136"/>
    <cellStyle name="Normal 12 8 3" xfId="7204"/>
    <cellStyle name="Normal 12 8 3 2" xfId="13397"/>
    <cellStyle name="Normal 12 8 3 2 2" xfId="32357"/>
    <cellStyle name="Normal 12 8 3 2 3" xfId="50821"/>
    <cellStyle name="Normal 12 8 3 3" xfId="19549"/>
    <cellStyle name="Normal 12 8 3 3 2" xfId="38509"/>
    <cellStyle name="Normal 12 8 3 3 3" xfId="56973"/>
    <cellStyle name="Normal 12 8 3 4" xfId="26204"/>
    <cellStyle name="Normal 12 8 3 5" xfId="44668"/>
    <cellStyle name="Normal 12 8 4" xfId="10331"/>
    <cellStyle name="Normal 12 8 4 2" xfId="29291"/>
    <cellStyle name="Normal 12 8 4 3" xfId="47755"/>
    <cellStyle name="Normal 12 8 5" xfId="16483"/>
    <cellStyle name="Normal 12 8 5 2" xfId="35443"/>
    <cellStyle name="Normal 12 8 5 3" xfId="53907"/>
    <cellStyle name="Normal 12 8 6" xfId="23138"/>
    <cellStyle name="Normal 12 8 7" xfId="41602"/>
    <cellStyle name="Normal 12 9" xfId="4872"/>
    <cellStyle name="Normal 12 9 2" xfId="7970"/>
    <cellStyle name="Normal 12 9 2 2" xfId="14162"/>
    <cellStyle name="Normal 12 9 2 2 2" xfId="33122"/>
    <cellStyle name="Normal 12 9 2 2 3" xfId="51586"/>
    <cellStyle name="Normal 12 9 2 3" xfId="20314"/>
    <cellStyle name="Normal 12 9 2 3 2" xfId="39274"/>
    <cellStyle name="Normal 12 9 2 3 3" xfId="57738"/>
    <cellStyle name="Normal 12 9 2 4" xfId="26969"/>
    <cellStyle name="Normal 12 9 2 5" xfId="45433"/>
    <cellStyle name="Normal 12 9 3" xfId="11096"/>
    <cellStyle name="Normal 12 9 3 2" xfId="30056"/>
    <cellStyle name="Normal 12 9 3 3" xfId="48520"/>
    <cellStyle name="Normal 12 9 4" xfId="17248"/>
    <cellStyle name="Normal 12 9 4 2" xfId="36208"/>
    <cellStyle name="Normal 12 9 4 3" xfId="54672"/>
    <cellStyle name="Normal 12 9 5" xfId="23903"/>
    <cellStyle name="Normal 12 9 6" xfId="42367"/>
    <cellStyle name="Normal 13" xfId="83"/>
    <cellStyle name="Normal 13 2" xfId="300"/>
    <cellStyle name="Normal 13 3" xfId="2597"/>
    <cellStyle name="Normal 13 4" xfId="22084"/>
    <cellStyle name="Normal 14" xfId="84"/>
    <cellStyle name="Normal 14 2" xfId="2599"/>
    <cellStyle name="Normal 14 3" xfId="2598"/>
    <cellStyle name="Normal 15" xfId="85"/>
    <cellStyle name="Normal 15 10" xfId="15744"/>
    <cellStyle name="Normal 15 10 2" xfId="34704"/>
    <cellStyle name="Normal 15 10 3" xfId="53168"/>
    <cellStyle name="Normal 15 11" xfId="2600"/>
    <cellStyle name="Normal 15 12" xfId="22399"/>
    <cellStyle name="Normal 15 13" xfId="40863"/>
    <cellStyle name="Normal 15 2" xfId="2601"/>
    <cellStyle name="Normal 15 3" xfId="2602"/>
    <cellStyle name="Normal 15 3 2" xfId="4072"/>
    <cellStyle name="Normal 15 3 2 2" xfId="5685"/>
    <cellStyle name="Normal 15 3 2 2 2" xfId="8770"/>
    <cellStyle name="Normal 15 3 2 2 2 2" xfId="14962"/>
    <cellStyle name="Normal 15 3 2 2 2 2 2" xfId="33922"/>
    <cellStyle name="Normal 15 3 2 2 2 2 3" xfId="52386"/>
    <cellStyle name="Normal 15 3 2 2 2 3" xfId="21114"/>
    <cellStyle name="Normal 15 3 2 2 2 3 2" xfId="40074"/>
    <cellStyle name="Normal 15 3 2 2 2 3 3" xfId="58538"/>
    <cellStyle name="Normal 15 3 2 2 2 4" xfId="27769"/>
    <cellStyle name="Normal 15 3 2 2 2 5" xfId="46233"/>
    <cellStyle name="Normal 15 3 2 2 3" xfId="11896"/>
    <cellStyle name="Normal 15 3 2 2 3 2" xfId="30856"/>
    <cellStyle name="Normal 15 3 2 2 3 3" xfId="49320"/>
    <cellStyle name="Normal 15 3 2 2 4" xfId="18048"/>
    <cellStyle name="Normal 15 3 2 2 4 2" xfId="37008"/>
    <cellStyle name="Normal 15 3 2 2 4 3" xfId="55472"/>
    <cellStyle name="Normal 15 3 2 2 5" xfId="24703"/>
    <cellStyle name="Normal 15 3 2 2 6" xfId="43167"/>
    <cellStyle name="Normal 15 3 2 3" xfId="7235"/>
    <cellStyle name="Normal 15 3 2 3 2" xfId="13428"/>
    <cellStyle name="Normal 15 3 2 3 2 2" xfId="32388"/>
    <cellStyle name="Normal 15 3 2 3 2 3" xfId="50852"/>
    <cellStyle name="Normal 15 3 2 3 3" xfId="19580"/>
    <cellStyle name="Normal 15 3 2 3 3 2" xfId="38540"/>
    <cellStyle name="Normal 15 3 2 3 3 3" xfId="57004"/>
    <cellStyle name="Normal 15 3 2 3 4" xfId="26235"/>
    <cellStyle name="Normal 15 3 2 3 5" xfId="44699"/>
    <cellStyle name="Normal 15 3 2 4" xfId="10362"/>
    <cellStyle name="Normal 15 3 2 4 2" xfId="29322"/>
    <cellStyle name="Normal 15 3 2 4 3" xfId="47786"/>
    <cellStyle name="Normal 15 3 2 5" xfId="16514"/>
    <cellStyle name="Normal 15 3 2 5 2" xfId="35474"/>
    <cellStyle name="Normal 15 3 2 5 3" xfId="53938"/>
    <cellStyle name="Normal 15 3 2 6" xfId="23169"/>
    <cellStyle name="Normal 15 3 2 7" xfId="41633"/>
    <cellStyle name="Normal 15 3 3" xfId="4903"/>
    <cellStyle name="Normal 15 3 3 2" xfId="8001"/>
    <cellStyle name="Normal 15 3 3 2 2" xfId="14193"/>
    <cellStyle name="Normal 15 3 3 2 2 2" xfId="33153"/>
    <cellStyle name="Normal 15 3 3 2 2 3" xfId="51617"/>
    <cellStyle name="Normal 15 3 3 2 3" xfId="20345"/>
    <cellStyle name="Normal 15 3 3 2 3 2" xfId="39305"/>
    <cellStyle name="Normal 15 3 3 2 3 3" xfId="57769"/>
    <cellStyle name="Normal 15 3 3 2 4" xfId="27000"/>
    <cellStyle name="Normal 15 3 3 2 5" xfId="45464"/>
    <cellStyle name="Normal 15 3 3 3" xfId="11127"/>
    <cellStyle name="Normal 15 3 3 3 2" xfId="30087"/>
    <cellStyle name="Normal 15 3 3 3 3" xfId="48551"/>
    <cellStyle name="Normal 15 3 3 4" xfId="17279"/>
    <cellStyle name="Normal 15 3 3 4 2" xfId="36239"/>
    <cellStyle name="Normal 15 3 3 4 3" xfId="54703"/>
    <cellStyle name="Normal 15 3 3 5" xfId="23934"/>
    <cellStyle name="Normal 15 3 3 6" xfId="42398"/>
    <cellStyle name="Normal 15 3 4" xfId="6466"/>
    <cellStyle name="Normal 15 3 4 2" xfId="12659"/>
    <cellStyle name="Normal 15 3 4 2 2" xfId="31619"/>
    <cellStyle name="Normal 15 3 4 2 3" xfId="50083"/>
    <cellStyle name="Normal 15 3 4 3" xfId="18811"/>
    <cellStyle name="Normal 15 3 4 3 2" xfId="37771"/>
    <cellStyle name="Normal 15 3 4 3 3" xfId="56235"/>
    <cellStyle name="Normal 15 3 4 4" xfId="25466"/>
    <cellStyle name="Normal 15 3 4 5" xfId="43930"/>
    <cellStyle name="Normal 15 3 5" xfId="9593"/>
    <cellStyle name="Normal 15 3 5 2" xfId="28553"/>
    <cellStyle name="Normal 15 3 5 3" xfId="47017"/>
    <cellStyle name="Normal 15 3 6" xfId="15745"/>
    <cellStyle name="Normal 15 3 6 2" xfId="34705"/>
    <cellStyle name="Normal 15 3 6 3" xfId="53169"/>
    <cellStyle name="Normal 15 3 7" xfId="22400"/>
    <cellStyle name="Normal 15 3 8" xfId="40864"/>
    <cellStyle name="Normal 15 4" xfId="2603"/>
    <cellStyle name="Normal 15 4 2" xfId="2604"/>
    <cellStyle name="Normal 15 5" xfId="2605"/>
    <cellStyle name="Normal 15 5 2" xfId="2606"/>
    <cellStyle name="Normal 15 6" xfId="4071"/>
    <cellStyle name="Normal 15 6 2" xfId="5684"/>
    <cellStyle name="Normal 15 6 2 2" xfId="8769"/>
    <cellStyle name="Normal 15 6 2 2 2" xfId="14961"/>
    <cellStyle name="Normal 15 6 2 2 2 2" xfId="33921"/>
    <cellStyle name="Normal 15 6 2 2 2 3" xfId="52385"/>
    <cellStyle name="Normal 15 6 2 2 3" xfId="21113"/>
    <cellStyle name="Normal 15 6 2 2 3 2" xfId="40073"/>
    <cellStyle name="Normal 15 6 2 2 3 3" xfId="58537"/>
    <cellStyle name="Normal 15 6 2 2 4" xfId="27768"/>
    <cellStyle name="Normal 15 6 2 2 5" xfId="46232"/>
    <cellStyle name="Normal 15 6 2 3" xfId="11895"/>
    <cellStyle name="Normal 15 6 2 3 2" xfId="30855"/>
    <cellStyle name="Normal 15 6 2 3 3" xfId="49319"/>
    <cellStyle name="Normal 15 6 2 4" xfId="18047"/>
    <cellStyle name="Normal 15 6 2 4 2" xfId="37007"/>
    <cellStyle name="Normal 15 6 2 4 3" xfId="55471"/>
    <cellStyle name="Normal 15 6 2 5" xfId="24702"/>
    <cellStyle name="Normal 15 6 2 6" xfId="43166"/>
    <cellStyle name="Normal 15 6 3" xfId="7234"/>
    <cellStyle name="Normal 15 6 3 2" xfId="13427"/>
    <cellStyle name="Normal 15 6 3 2 2" xfId="32387"/>
    <cellStyle name="Normal 15 6 3 2 3" xfId="50851"/>
    <cellStyle name="Normal 15 6 3 3" xfId="19579"/>
    <cellStyle name="Normal 15 6 3 3 2" xfId="38539"/>
    <cellStyle name="Normal 15 6 3 3 3" xfId="57003"/>
    <cellStyle name="Normal 15 6 3 4" xfId="26234"/>
    <cellStyle name="Normal 15 6 3 5" xfId="44698"/>
    <cellStyle name="Normal 15 6 4" xfId="10361"/>
    <cellStyle name="Normal 15 6 4 2" xfId="29321"/>
    <cellStyle name="Normal 15 6 4 3" xfId="47785"/>
    <cellStyle name="Normal 15 6 5" xfId="16513"/>
    <cellStyle name="Normal 15 6 5 2" xfId="35473"/>
    <cellStyle name="Normal 15 6 5 3" xfId="53937"/>
    <cellStyle name="Normal 15 6 6" xfId="23168"/>
    <cellStyle name="Normal 15 6 7" xfId="41632"/>
    <cellStyle name="Normal 15 7" xfId="4902"/>
    <cellStyle name="Normal 15 7 2" xfId="8000"/>
    <cellStyle name="Normal 15 7 2 2" xfId="14192"/>
    <cellStyle name="Normal 15 7 2 2 2" xfId="33152"/>
    <cellStyle name="Normal 15 7 2 2 3" xfId="51616"/>
    <cellStyle name="Normal 15 7 2 3" xfId="20344"/>
    <cellStyle name="Normal 15 7 2 3 2" xfId="39304"/>
    <cellStyle name="Normal 15 7 2 3 3" xfId="57768"/>
    <cellStyle name="Normal 15 7 2 4" xfId="26999"/>
    <cellStyle name="Normal 15 7 2 5" xfId="45463"/>
    <cellStyle name="Normal 15 7 3" xfId="11126"/>
    <cellStyle name="Normal 15 7 3 2" xfId="30086"/>
    <cellStyle name="Normal 15 7 3 3" xfId="48550"/>
    <cellStyle name="Normal 15 7 4" xfId="17278"/>
    <cellStyle name="Normal 15 7 4 2" xfId="36238"/>
    <cellStyle name="Normal 15 7 4 3" xfId="54702"/>
    <cellStyle name="Normal 15 7 5" xfId="23933"/>
    <cellStyle name="Normal 15 7 6" xfId="42397"/>
    <cellStyle name="Normal 15 8" xfId="6465"/>
    <cellStyle name="Normal 15 8 2" xfId="12658"/>
    <cellStyle name="Normal 15 8 2 2" xfId="31618"/>
    <cellStyle name="Normal 15 8 2 3" xfId="50082"/>
    <cellStyle name="Normal 15 8 3" xfId="18810"/>
    <cellStyle name="Normal 15 8 3 2" xfId="37770"/>
    <cellStyle name="Normal 15 8 3 3" xfId="56234"/>
    <cellStyle name="Normal 15 8 4" xfId="25465"/>
    <cellStyle name="Normal 15 8 5" xfId="43929"/>
    <cellStyle name="Normal 15 9" xfId="9592"/>
    <cellStyle name="Normal 15 9 2" xfId="28552"/>
    <cellStyle name="Normal 15 9 3" xfId="47016"/>
    <cellStyle name="Normal 16" xfId="86"/>
    <cellStyle name="Normal 16 2" xfId="2608"/>
    <cellStyle name="Normal 16 2 10" xfId="22401"/>
    <cellStyle name="Normal 16 2 11" xfId="40865"/>
    <cellStyle name="Normal 16 2 2" xfId="2609"/>
    <cellStyle name="Normal 16 2 2 2" xfId="2610"/>
    <cellStyle name="Normal 16 2 2 2 2" xfId="4075"/>
    <cellStyle name="Normal 16 2 2 2 2 2" xfId="5688"/>
    <cellStyle name="Normal 16 2 2 2 2 2 2" xfId="8773"/>
    <cellStyle name="Normal 16 2 2 2 2 2 2 2" xfId="14965"/>
    <cellStyle name="Normal 16 2 2 2 2 2 2 2 2" xfId="33925"/>
    <cellStyle name="Normal 16 2 2 2 2 2 2 2 3" xfId="52389"/>
    <cellStyle name="Normal 16 2 2 2 2 2 2 3" xfId="21117"/>
    <cellStyle name="Normal 16 2 2 2 2 2 2 3 2" xfId="40077"/>
    <cellStyle name="Normal 16 2 2 2 2 2 2 3 3" xfId="58541"/>
    <cellStyle name="Normal 16 2 2 2 2 2 2 4" xfId="27772"/>
    <cellStyle name="Normal 16 2 2 2 2 2 2 5" xfId="46236"/>
    <cellStyle name="Normal 16 2 2 2 2 2 3" xfId="11899"/>
    <cellStyle name="Normal 16 2 2 2 2 2 3 2" xfId="30859"/>
    <cellStyle name="Normal 16 2 2 2 2 2 3 3" xfId="49323"/>
    <cellStyle name="Normal 16 2 2 2 2 2 4" xfId="18051"/>
    <cellStyle name="Normal 16 2 2 2 2 2 4 2" xfId="37011"/>
    <cellStyle name="Normal 16 2 2 2 2 2 4 3" xfId="55475"/>
    <cellStyle name="Normal 16 2 2 2 2 2 5" xfId="24706"/>
    <cellStyle name="Normal 16 2 2 2 2 2 6" xfId="43170"/>
    <cellStyle name="Normal 16 2 2 2 2 3" xfId="7238"/>
    <cellStyle name="Normal 16 2 2 2 2 3 2" xfId="13431"/>
    <cellStyle name="Normal 16 2 2 2 2 3 2 2" xfId="32391"/>
    <cellStyle name="Normal 16 2 2 2 2 3 2 3" xfId="50855"/>
    <cellStyle name="Normal 16 2 2 2 2 3 3" xfId="19583"/>
    <cellStyle name="Normal 16 2 2 2 2 3 3 2" xfId="38543"/>
    <cellStyle name="Normal 16 2 2 2 2 3 3 3" xfId="57007"/>
    <cellStyle name="Normal 16 2 2 2 2 3 4" xfId="26238"/>
    <cellStyle name="Normal 16 2 2 2 2 3 5" xfId="44702"/>
    <cellStyle name="Normal 16 2 2 2 2 4" xfId="10365"/>
    <cellStyle name="Normal 16 2 2 2 2 4 2" xfId="29325"/>
    <cellStyle name="Normal 16 2 2 2 2 4 3" xfId="47789"/>
    <cellStyle name="Normal 16 2 2 2 2 5" xfId="16517"/>
    <cellStyle name="Normal 16 2 2 2 2 5 2" xfId="35477"/>
    <cellStyle name="Normal 16 2 2 2 2 5 3" xfId="53941"/>
    <cellStyle name="Normal 16 2 2 2 2 6" xfId="23172"/>
    <cellStyle name="Normal 16 2 2 2 2 7" xfId="41636"/>
    <cellStyle name="Normal 16 2 2 2 3" xfId="4906"/>
    <cellStyle name="Normal 16 2 2 2 3 2" xfId="8004"/>
    <cellStyle name="Normal 16 2 2 2 3 2 2" xfId="14196"/>
    <cellStyle name="Normal 16 2 2 2 3 2 2 2" xfId="33156"/>
    <cellStyle name="Normal 16 2 2 2 3 2 2 3" xfId="51620"/>
    <cellStyle name="Normal 16 2 2 2 3 2 3" xfId="20348"/>
    <cellStyle name="Normal 16 2 2 2 3 2 3 2" xfId="39308"/>
    <cellStyle name="Normal 16 2 2 2 3 2 3 3" xfId="57772"/>
    <cellStyle name="Normal 16 2 2 2 3 2 4" xfId="27003"/>
    <cellStyle name="Normal 16 2 2 2 3 2 5" xfId="45467"/>
    <cellStyle name="Normal 16 2 2 2 3 3" xfId="11130"/>
    <cellStyle name="Normal 16 2 2 2 3 3 2" xfId="30090"/>
    <cellStyle name="Normal 16 2 2 2 3 3 3" xfId="48554"/>
    <cellStyle name="Normal 16 2 2 2 3 4" xfId="17282"/>
    <cellStyle name="Normal 16 2 2 2 3 4 2" xfId="36242"/>
    <cellStyle name="Normal 16 2 2 2 3 4 3" xfId="54706"/>
    <cellStyle name="Normal 16 2 2 2 3 5" xfId="23937"/>
    <cellStyle name="Normal 16 2 2 2 3 6" xfId="42401"/>
    <cellStyle name="Normal 16 2 2 2 4" xfId="6469"/>
    <cellStyle name="Normal 16 2 2 2 4 2" xfId="12662"/>
    <cellStyle name="Normal 16 2 2 2 4 2 2" xfId="31622"/>
    <cellStyle name="Normal 16 2 2 2 4 2 3" xfId="50086"/>
    <cellStyle name="Normal 16 2 2 2 4 3" xfId="18814"/>
    <cellStyle name="Normal 16 2 2 2 4 3 2" xfId="37774"/>
    <cellStyle name="Normal 16 2 2 2 4 3 3" xfId="56238"/>
    <cellStyle name="Normal 16 2 2 2 4 4" xfId="25469"/>
    <cellStyle name="Normal 16 2 2 2 4 5" xfId="43933"/>
    <cellStyle name="Normal 16 2 2 2 5" xfId="9596"/>
    <cellStyle name="Normal 16 2 2 2 5 2" xfId="28556"/>
    <cellStyle name="Normal 16 2 2 2 5 3" xfId="47020"/>
    <cellStyle name="Normal 16 2 2 2 6" xfId="15748"/>
    <cellStyle name="Normal 16 2 2 2 6 2" xfId="34708"/>
    <cellStyle name="Normal 16 2 2 2 6 3" xfId="53172"/>
    <cellStyle name="Normal 16 2 2 2 7" xfId="22403"/>
    <cellStyle name="Normal 16 2 2 2 8" xfId="40867"/>
    <cellStyle name="Normal 16 2 2 3" xfId="4074"/>
    <cellStyle name="Normal 16 2 2 3 2" xfId="5687"/>
    <cellStyle name="Normal 16 2 2 3 2 2" xfId="8772"/>
    <cellStyle name="Normal 16 2 2 3 2 2 2" xfId="14964"/>
    <cellStyle name="Normal 16 2 2 3 2 2 2 2" xfId="33924"/>
    <cellStyle name="Normal 16 2 2 3 2 2 2 3" xfId="52388"/>
    <cellStyle name="Normal 16 2 2 3 2 2 3" xfId="21116"/>
    <cellStyle name="Normal 16 2 2 3 2 2 3 2" xfId="40076"/>
    <cellStyle name="Normal 16 2 2 3 2 2 3 3" xfId="58540"/>
    <cellStyle name="Normal 16 2 2 3 2 2 4" xfId="27771"/>
    <cellStyle name="Normal 16 2 2 3 2 2 5" xfId="46235"/>
    <cellStyle name="Normal 16 2 2 3 2 3" xfId="11898"/>
    <cellStyle name="Normal 16 2 2 3 2 3 2" xfId="30858"/>
    <cellStyle name="Normal 16 2 2 3 2 3 3" xfId="49322"/>
    <cellStyle name="Normal 16 2 2 3 2 4" xfId="18050"/>
    <cellStyle name="Normal 16 2 2 3 2 4 2" xfId="37010"/>
    <cellStyle name="Normal 16 2 2 3 2 4 3" xfId="55474"/>
    <cellStyle name="Normal 16 2 2 3 2 5" xfId="24705"/>
    <cellStyle name="Normal 16 2 2 3 2 6" xfId="43169"/>
    <cellStyle name="Normal 16 2 2 3 3" xfId="7237"/>
    <cellStyle name="Normal 16 2 2 3 3 2" xfId="13430"/>
    <cellStyle name="Normal 16 2 2 3 3 2 2" xfId="32390"/>
    <cellStyle name="Normal 16 2 2 3 3 2 3" xfId="50854"/>
    <cellStyle name="Normal 16 2 2 3 3 3" xfId="19582"/>
    <cellStyle name="Normal 16 2 2 3 3 3 2" xfId="38542"/>
    <cellStyle name="Normal 16 2 2 3 3 3 3" xfId="57006"/>
    <cellStyle name="Normal 16 2 2 3 3 4" xfId="26237"/>
    <cellStyle name="Normal 16 2 2 3 3 5" xfId="44701"/>
    <cellStyle name="Normal 16 2 2 3 4" xfId="10364"/>
    <cellStyle name="Normal 16 2 2 3 4 2" xfId="29324"/>
    <cellStyle name="Normal 16 2 2 3 4 3" xfId="47788"/>
    <cellStyle name="Normal 16 2 2 3 5" xfId="16516"/>
    <cellStyle name="Normal 16 2 2 3 5 2" xfId="35476"/>
    <cellStyle name="Normal 16 2 2 3 5 3" xfId="53940"/>
    <cellStyle name="Normal 16 2 2 3 6" xfId="23171"/>
    <cellStyle name="Normal 16 2 2 3 7" xfId="41635"/>
    <cellStyle name="Normal 16 2 2 4" xfId="4905"/>
    <cellStyle name="Normal 16 2 2 4 2" xfId="8003"/>
    <cellStyle name="Normal 16 2 2 4 2 2" xfId="14195"/>
    <cellStyle name="Normal 16 2 2 4 2 2 2" xfId="33155"/>
    <cellStyle name="Normal 16 2 2 4 2 2 3" xfId="51619"/>
    <cellStyle name="Normal 16 2 2 4 2 3" xfId="20347"/>
    <cellStyle name="Normal 16 2 2 4 2 3 2" xfId="39307"/>
    <cellStyle name="Normal 16 2 2 4 2 3 3" xfId="57771"/>
    <cellStyle name="Normal 16 2 2 4 2 4" xfId="27002"/>
    <cellStyle name="Normal 16 2 2 4 2 5" xfId="45466"/>
    <cellStyle name="Normal 16 2 2 4 3" xfId="11129"/>
    <cellStyle name="Normal 16 2 2 4 3 2" xfId="30089"/>
    <cellStyle name="Normal 16 2 2 4 3 3" xfId="48553"/>
    <cellStyle name="Normal 16 2 2 4 4" xfId="17281"/>
    <cellStyle name="Normal 16 2 2 4 4 2" xfId="36241"/>
    <cellStyle name="Normal 16 2 2 4 4 3" xfId="54705"/>
    <cellStyle name="Normal 16 2 2 4 5" xfId="23936"/>
    <cellStyle name="Normal 16 2 2 4 6" xfId="42400"/>
    <cellStyle name="Normal 16 2 2 5" xfId="6468"/>
    <cellStyle name="Normal 16 2 2 5 2" xfId="12661"/>
    <cellStyle name="Normal 16 2 2 5 2 2" xfId="31621"/>
    <cellStyle name="Normal 16 2 2 5 2 3" xfId="50085"/>
    <cellStyle name="Normal 16 2 2 5 3" xfId="18813"/>
    <cellStyle name="Normal 16 2 2 5 3 2" xfId="37773"/>
    <cellStyle name="Normal 16 2 2 5 3 3" xfId="56237"/>
    <cellStyle name="Normal 16 2 2 5 4" xfId="25468"/>
    <cellStyle name="Normal 16 2 2 5 5" xfId="43932"/>
    <cellStyle name="Normal 16 2 2 6" xfId="9595"/>
    <cellStyle name="Normal 16 2 2 6 2" xfId="28555"/>
    <cellStyle name="Normal 16 2 2 6 3" xfId="47019"/>
    <cellStyle name="Normal 16 2 2 7" xfId="15747"/>
    <cellStyle name="Normal 16 2 2 7 2" xfId="34707"/>
    <cellStyle name="Normal 16 2 2 7 3" xfId="53171"/>
    <cellStyle name="Normal 16 2 2 8" xfId="22402"/>
    <cellStyle name="Normal 16 2 2 9" xfId="40866"/>
    <cellStyle name="Normal 16 2 3" xfId="2611"/>
    <cellStyle name="Normal 16 2 3 2" xfId="2612"/>
    <cellStyle name="Normal 16 2 3 2 2" xfId="4077"/>
    <cellStyle name="Normal 16 2 3 2 2 2" xfId="5690"/>
    <cellStyle name="Normal 16 2 3 2 2 2 2" xfId="8775"/>
    <cellStyle name="Normal 16 2 3 2 2 2 2 2" xfId="14967"/>
    <cellStyle name="Normal 16 2 3 2 2 2 2 2 2" xfId="33927"/>
    <cellStyle name="Normal 16 2 3 2 2 2 2 2 3" xfId="52391"/>
    <cellStyle name="Normal 16 2 3 2 2 2 2 3" xfId="21119"/>
    <cellStyle name="Normal 16 2 3 2 2 2 2 3 2" xfId="40079"/>
    <cellStyle name="Normal 16 2 3 2 2 2 2 3 3" xfId="58543"/>
    <cellStyle name="Normal 16 2 3 2 2 2 2 4" xfId="27774"/>
    <cellStyle name="Normal 16 2 3 2 2 2 2 5" xfId="46238"/>
    <cellStyle name="Normal 16 2 3 2 2 2 3" xfId="11901"/>
    <cellStyle name="Normal 16 2 3 2 2 2 3 2" xfId="30861"/>
    <cellStyle name="Normal 16 2 3 2 2 2 3 3" xfId="49325"/>
    <cellStyle name="Normal 16 2 3 2 2 2 4" xfId="18053"/>
    <cellStyle name="Normal 16 2 3 2 2 2 4 2" xfId="37013"/>
    <cellStyle name="Normal 16 2 3 2 2 2 4 3" xfId="55477"/>
    <cellStyle name="Normal 16 2 3 2 2 2 5" xfId="24708"/>
    <cellStyle name="Normal 16 2 3 2 2 2 6" xfId="43172"/>
    <cellStyle name="Normal 16 2 3 2 2 3" xfId="7240"/>
    <cellStyle name="Normal 16 2 3 2 2 3 2" xfId="13433"/>
    <cellStyle name="Normal 16 2 3 2 2 3 2 2" xfId="32393"/>
    <cellStyle name="Normal 16 2 3 2 2 3 2 3" xfId="50857"/>
    <cellStyle name="Normal 16 2 3 2 2 3 3" xfId="19585"/>
    <cellStyle name="Normal 16 2 3 2 2 3 3 2" xfId="38545"/>
    <cellStyle name="Normal 16 2 3 2 2 3 3 3" xfId="57009"/>
    <cellStyle name="Normal 16 2 3 2 2 3 4" xfId="26240"/>
    <cellStyle name="Normal 16 2 3 2 2 3 5" xfId="44704"/>
    <cellStyle name="Normal 16 2 3 2 2 4" xfId="10367"/>
    <cellStyle name="Normal 16 2 3 2 2 4 2" xfId="29327"/>
    <cellStyle name="Normal 16 2 3 2 2 4 3" xfId="47791"/>
    <cellStyle name="Normal 16 2 3 2 2 5" xfId="16519"/>
    <cellStyle name="Normal 16 2 3 2 2 5 2" xfId="35479"/>
    <cellStyle name="Normal 16 2 3 2 2 5 3" xfId="53943"/>
    <cellStyle name="Normal 16 2 3 2 2 6" xfId="23174"/>
    <cellStyle name="Normal 16 2 3 2 2 7" xfId="41638"/>
    <cellStyle name="Normal 16 2 3 2 3" xfId="4908"/>
    <cellStyle name="Normal 16 2 3 2 3 2" xfId="8006"/>
    <cellStyle name="Normal 16 2 3 2 3 2 2" xfId="14198"/>
    <cellStyle name="Normal 16 2 3 2 3 2 2 2" xfId="33158"/>
    <cellStyle name="Normal 16 2 3 2 3 2 2 3" xfId="51622"/>
    <cellStyle name="Normal 16 2 3 2 3 2 3" xfId="20350"/>
    <cellStyle name="Normal 16 2 3 2 3 2 3 2" xfId="39310"/>
    <cellStyle name="Normal 16 2 3 2 3 2 3 3" xfId="57774"/>
    <cellStyle name="Normal 16 2 3 2 3 2 4" xfId="27005"/>
    <cellStyle name="Normal 16 2 3 2 3 2 5" xfId="45469"/>
    <cellStyle name="Normal 16 2 3 2 3 3" xfId="11132"/>
    <cellStyle name="Normal 16 2 3 2 3 3 2" xfId="30092"/>
    <cellStyle name="Normal 16 2 3 2 3 3 3" xfId="48556"/>
    <cellStyle name="Normal 16 2 3 2 3 4" xfId="17284"/>
    <cellStyle name="Normal 16 2 3 2 3 4 2" xfId="36244"/>
    <cellStyle name="Normal 16 2 3 2 3 4 3" xfId="54708"/>
    <cellStyle name="Normal 16 2 3 2 3 5" xfId="23939"/>
    <cellStyle name="Normal 16 2 3 2 3 6" xfId="42403"/>
    <cellStyle name="Normal 16 2 3 2 4" xfId="6471"/>
    <cellStyle name="Normal 16 2 3 2 4 2" xfId="12664"/>
    <cellStyle name="Normal 16 2 3 2 4 2 2" xfId="31624"/>
    <cellStyle name="Normal 16 2 3 2 4 2 3" xfId="50088"/>
    <cellStyle name="Normal 16 2 3 2 4 3" xfId="18816"/>
    <cellStyle name="Normal 16 2 3 2 4 3 2" xfId="37776"/>
    <cellStyle name="Normal 16 2 3 2 4 3 3" xfId="56240"/>
    <cellStyle name="Normal 16 2 3 2 4 4" xfId="25471"/>
    <cellStyle name="Normal 16 2 3 2 4 5" xfId="43935"/>
    <cellStyle name="Normal 16 2 3 2 5" xfId="9598"/>
    <cellStyle name="Normal 16 2 3 2 5 2" xfId="28558"/>
    <cellStyle name="Normal 16 2 3 2 5 3" xfId="47022"/>
    <cellStyle name="Normal 16 2 3 2 6" xfId="15750"/>
    <cellStyle name="Normal 16 2 3 2 6 2" xfId="34710"/>
    <cellStyle name="Normal 16 2 3 2 6 3" xfId="53174"/>
    <cellStyle name="Normal 16 2 3 2 7" xfId="22405"/>
    <cellStyle name="Normal 16 2 3 2 8" xfId="40869"/>
    <cellStyle name="Normal 16 2 3 3" xfId="4076"/>
    <cellStyle name="Normal 16 2 3 3 2" xfId="5689"/>
    <cellStyle name="Normal 16 2 3 3 2 2" xfId="8774"/>
    <cellStyle name="Normal 16 2 3 3 2 2 2" xfId="14966"/>
    <cellStyle name="Normal 16 2 3 3 2 2 2 2" xfId="33926"/>
    <cellStyle name="Normal 16 2 3 3 2 2 2 3" xfId="52390"/>
    <cellStyle name="Normal 16 2 3 3 2 2 3" xfId="21118"/>
    <cellStyle name="Normal 16 2 3 3 2 2 3 2" xfId="40078"/>
    <cellStyle name="Normal 16 2 3 3 2 2 3 3" xfId="58542"/>
    <cellStyle name="Normal 16 2 3 3 2 2 4" xfId="27773"/>
    <cellStyle name="Normal 16 2 3 3 2 2 5" xfId="46237"/>
    <cellStyle name="Normal 16 2 3 3 2 3" xfId="11900"/>
    <cellStyle name="Normal 16 2 3 3 2 3 2" xfId="30860"/>
    <cellStyle name="Normal 16 2 3 3 2 3 3" xfId="49324"/>
    <cellStyle name="Normal 16 2 3 3 2 4" xfId="18052"/>
    <cellStyle name="Normal 16 2 3 3 2 4 2" xfId="37012"/>
    <cellStyle name="Normal 16 2 3 3 2 4 3" xfId="55476"/>
    <cellStyle name="Normal 16 2 3 3 2 5" xfId="24707"/>
    <cellStyle name="Normal 16 2 3 3 2 6" xfId="43171"/>
    <cellStyle name="Normal 16 2 3 3 3" xfId="7239"/>
    <cellStyle name="Normal 16 2 3 3 3 2" xfId="13432"/>
    <cellStyle name="Normal 16 2 3 3 3 2 2" xfId="32392"/>
    <cellStyle name="Normal 16 2 3 3 3 2 3" xfId="50856"/>
    <cellStyle name="Normal 16 2 3 3 3 3" xfId="19584"/>
    <cellStyle name="Normal 16 2 3 3 3 3 2" xfId="38544"/>
    <cellStyle name="Normal 16 2 3 3 3 3 3" xfId="57008"/>
    <cellStyle name="Normal 16 2 3 3 3 4" xfId="26239"/>
    <cellStyle name="Normal 16 2 3 3 3 5" xfId="44703"/>
    <cellStyle name="Normal 16 2 3 3 4" xfId="10366"/>
    <cellStyle name="Normal 16 2 3 3 4 2" xfId="29326"/>
    <cellStyle name="Normal 16 2 3 3 4 3" xfId="47790"/>
    <cellStyle name="Normal 16 2 3 3 5" xfId="16518"/>
    <cellStyle name="Normal 16 2 3 3 5 2" xfId="35478"/>
    <cellStyle name="Normal 16 2 3 3 5 3" xfId="53942"/>
    <cellStyle name="Normal 16 2 3 3 6" xfId="23173"/>
    <cellStyle name="Normal 16 2 3 3 7" xfId="41637"/>
    <cellStyle name="Normal 16 2 3 4" xfId="4907"/>
    <cellStyle name="Normal 16 2 3 4 2" xfId="8005"/>
    <cellStyle name="Normal 16 2 3 4 2 2" xfId="14197"/>
    <cellStyle name="Normal 16 2 3 4 2 2 2" xfId="33157"/>
    <cellStyle name="Normal 16 2 3 4 2 2 3" xfId="51621"/>
    <cellStyle name="Normal 16 2 3 4 2 3" xfId="20349"/>
    <cellStyle name="Normal 16 2 3 4 2 3 2" xfId="39309"/>
    <cellStyle name="Normal 16 2 3 4 2 3 3" xfId="57773"/>
    <cellStyle name="Normal 16 2 3 4 2 4" xfId="27004"/>
    <cellStyle name="Normal 16 2 3 4 2 5" xfId="45468"/>
    <cellStyle name="Normal 16 2 3 4 3" xfId="11131"/>
    <cellStyle name="Normal 16 2 3 4 3 2" xfId="30091"/>
    <cellStyle name="Normal 16 2 3 4 3 3" xfId="48555"/>
    <cellStyle name="Normal 16 2 3 4 4" xfId="17283"/>
    <cellStyle name="Normal 16 2 3 4 4 2" xfId="36243"/>
    <cellStyle name="Normal 16 2 3 4 4 3" xfId="54707"/>
    <cellStyle name="Normal 16 2 3 4 5" xfId="23938"/>
    <cellStyle name="Normal 16 2 3 4 6" xfId="42402"/>
    <cellStyle name="Normal 16 2 3 5" xfId="6470"/>
    <cellStyle name="Normal 16 2 3 5 2" xfId="12663"/>
    <cellStyle name="Normal 16 2 3 5 2 2" xfId="31623"/>
    <cellStyle name="Normal 16 2 3 5 2 3" xfId="50087"/>
    <cellStyle name="Normal 16 2 3 5 3" xfId="18815"/>
    <cellStyle name="Normal 16 2 3 5 3 2" xfId="37775"/>
    <cellStyle name="Normal 16 2 3 5 3 3" xfId="56239"/>
    <cellStyle name="Normal 16 2 3 5 4" xfId="25470"/>
    <cellStyle name="Normal 16 2 3 5 5" xfId="43934"/>
    <cellStyle name="Normal 16 2 3 6" xfId="9597"/>
    <cellStyle name="Normal 16 2 3 6 2" xfId="28557"/>
    <cellStyle name="Normal 16 2 3 6 3" xfId="47021"/>
    <cellStyle name="Normal 16 2 3 7" xfId="15749"/>
    <cellStyle name="Normal 16 2 3 7 2" xfId="34709"/>
    <cellStyle name="Normal 16 2 3 7 3" xfId="53173"/>
    <cellStyle name="Normal 16 2 3 8" xfId="22404"/>
    <cellStyle name="Normal 16 2 3 9" xfId="40868"/>
    <cellStyle name="Normal 16 2 4" xfId="2613"/>
    <cellStyle name="Normal 16 2 4 2" xfId="4078"/>
    <cellStyle name="Normal 16 2 4 2 2" xfId="5691"/>
    <cellStyle name="Normal 16 2 4 2 2 2" xfId="8776"/>
    <cellStyle name="Normal 16 2 4 2 2 2 2" xfId="14968"/>
    <cellStyle name="Normal 16 2 4 2 2 2 2 2" xfId="33928"/>
    <cellStyle name="Normal 16 2 4 2 2 2 2 3" xfId="52392"/>
    <cellStyle name="Normal 16 2 4 2 2 2 3" xfId="21120"/>
    <cellStyle name="Normal 16 2 4 2 2 2 3 2" xfId="40080"/>
    <cellStyle name="Normal 16 2 4 2 2 2 3 3" xfId="58544"/>
    <cellStyle name="Normal 16 2 4 2 2 2 4" xfId="27775"/>
    <cellStyle name="Normal 16 2 4 2 2 2 5" xfId="46239"/>
    <cellStyle name="Normal 16 2 4 2 2 3" xfId="11902"/>
    <cellStyle name="Normal 16 2 4 2 2 3 2" xfId="30862"/>
    <cellStyle name="Normal 16 2 4 2 2 3 3" xfId="49326"/>
    <cellStyle name="Normal 16 2 4 2 2 4" xfId="18054"/>
    <cellStyle name="Normal 16 2 4 2 2 4 2" xfId="37014"/>
    <cellStyle name="Normal 16 2 4 2 2 4 3" xfId="55478"/>
    <cellStyle name="Normal 16 2 4 2 2 5" xfId="24709"/>
    <cellStyle name="Normal 16 2 4 2 2 6" xfId="43173"/>
    <cellStyle name="Normal 16 2 4 2 3" xfId="7241"/>
    <cellStyle name="Normal 16 2 4 2 3 2" xfId="13434"/>
    <cellStyle name="Normal 16 2 4 2 3 2 2" xfId="32394"/>
    <cellStyle name="Normal 16 2 4 2 3 2 3" xfId="50858"/>
    <cellStyle name="Normal 16 2 4 2 3 3" xfId="19586"/>
    <cellStyle name="Normal 16 2 4 2 3 3 2" xfId="38546"/>
    <cellStyle name="Normal 16 2 4 2 3 3 3" xfId="57010"/>
    <cellStyle name="Normal 16 2 4 2 3 4" xfId="26241"/>
    <cellStyle name="Normal 16 2 4 2 3 5" xfId="44705"/>
    <cellStyle name="Normal 16 2 4 2 4" xfId="10368"/>
    <cellStyle name="Normal 16 2 4 2 4 2" xfId="29328"/>
    <cellStyle name="Normal 16 2 4 2 4 3" xfId="47792"/>
    <cellStyle name="Normal 16 2 4 2 5" xfId="16520"/>
    <cellStyle name="Normal 16 2 4 2 5 2" xfId="35480"/>
    <cellStyle name="Normal 16 2 4 2 5 3" xfId="53944"/>
    <cellStyle name="Normal 16 2 4 2 6" xfId="23175"/>
    <cellStyle name="Normal 16 2 4 2 7" xfId="41639"/>
    <cellStyle name="Normal 16 2 4 3" xfId="4909"/>
    <cellStyle name="Normal 16 2 4 3 2" xfId="8007"/>
    <cellStyle name="Normal 16 2 4 3 2 2" xfId="14199"/>
    <cellStyle name="Normal 16 2 4 3 2 2 2" xfId="33159"/>
    <cellStyle name="Normal 16 2 4 3 2 2 3" xfId="51623"/>
    <cellStyle name="Normal 16 2 4 3 2 3" xfId="20351"/>
    <cellStyle name="Normal 16 2 4 3 2 3 2" xfId="39311"/>
    <cellStyle name="Normal 16 2 4 3 2 3 3" xfId="57775"/>
    <cellStyle name="Normal 16 2 4 3 2 4" xfId="27006"/>
    <cellStyle name="Normal 16 2 4 3 2 5" xfId="45470"/>
    <cellStyle name="Normal 16 2 4 3 3" xfId="11133"/>
    <cellStyle name="Normal 16 2 4 3 3 2" xfId="30093"/>
    <cellStyle name="Normal 16 2 4 3 3 3" xfId="48557"/>
    <cellStyle name="Normal 16 2 4 3 4" xfId="17285"/>
    <cellStyle name="Normal 16 2 4 3 4 2" xfId="36245"/>
    <cellStyle name="Normal 16 2 4 3 4 3" xfId="54709"/>
    <cellStyle name="Normal 16 2 4 3 5" xfId="23940"/>
    <cellStyle name="Normal 16 2 4 3 6" xfId="42404"/>
    <cellStyle name="Normal 16 2 4 4" xfId="6472"/>
    <cellStyle name="Normal 16 2 4 4 2" xfId="12665"/>
    <cellStyle name="Normal 16 2 4 4 2 2" xfId="31625"/>
    <cellStyle name="Normal 16 2 4 4 2 3" xfId="50089"/>
    <cellStyle name="Normal 16 2 4 4 3" xfId="18817"/>
    <cellStyle name="Normal 16 2 4 4 3 2" xfId="37777"/>
    <cellStyle name="Normal 16 2 4 4 3 3" xfId="56241"/>
    <cellStyle name="Normal 16 2 4 4 4" xfId="25472"/>
    <cellStyle name="Normal 16 2 4 4 5" xfId="43936"/>
    <cellStyle name="Normal 16 2 4 5" xfId="9599"/>
    <cellStyle name="Normal 16 2 4 5 2" xfId="28559"/>
    <cellStyle name="Normal 16 2 4 5 3" xfId="47023"/>
    <cellStyle name="Normal 16 2 4 6" xfId="15751"/>
    <cellStyle name="Normal 16 2 4 6 2" xfId="34711"/>
    <cellStyle name="Normal 16 2 4 6 3" xfId="53175"/>
    <cellStyle name="Normal 16 2 4 7" xfId="22406"/>
    <cellStyle name="Normal 16 2 4 8" xfId="40870"/>
    <cellStyle name="Normal 16 2 5" xfId="4073"/>
    <cellStyle name="Normal 16 2 5 2" xfId="5686"/>
    <cellStyle name="Normal 16 2 5 2 2" xfId="8771"/>
    <cellStyle name="Normal 16 2 5 2 2 2" xfId="14963"/>
    <cellStyle name="Normal 16 2 5 2 2 2 2" xfId="33923"/>
    <cellStyle name="Normal 16 2 5 2 2 2 3" xfId="52387"/>
    <cellStyle name="Normal 16 2 5 2 2 3" xfId="21115"/>
    <cellStyle name="Normal 16 2 5 2 2 3 2" xfId="40075"/>
    <cellStyle name="Normal 16 2 5 2 2 3 3" xfId="58539"/>
    <cellStyle name="Normal 16 2 5 2 2 4" xfId="27770"/>
    <cellStyle name="Normal 16 2 5 2 2 5" xfId="46234"/>
    <cellStyle name="Normal 16 2 5 2 3" xfId="11897"/>
    <cellStyle name="Normal 16 2 5 2 3 2" xfId="30857"/>
    <cellStyle name="Normal 16 2 5 2 3 3" xfId="49321"/>
    <cellStyle name="Normal 16 2 5 2 4" xfId="18049"/>
    <cellStyle name="Normal 16 2 5 2 4 2" xfId="37009"/>
    <cellStyle name="Normal 16 2 5 2 4 3" xfId="55473"/>
    <cellStyle name="Normal 16 2 5 2 5" xfId="24704"/>
    <cellStyle name="Normal 16 2 5 2 6" xfId="43168"/>
    <cellStyle name="Normal 16 2 5 3" xfId="7236"/>
    <cellStyle name="Normal 16 2 5 3 2" xfId="13429"/>
    <cellStyle name="Normal 16 2 5 3 2 2" xfId="32389"/>
    <cellStyle name="Normal 16 2 5 3 2 3" xfId="50853"/>
    <cellStyle name="Normal 16 2 5 3 3" xfId="19581"/>
    <cellStyle name="Normal 16 2 5 3 3 2" xfId="38541"/>
    <cellStyle name="Normal 16 2 5 3 3 3" xfId="57005"/>
    <cellStyle name="Normal 16 2 5 3 4" xfId="26236"/>
    <cellStyle name="Normal 16 2 5 3 5" xfId="44700"/>
    <cellStyle name="Normal 16 2 5 4" xfId="10363"/>
    <cellStyle name="Normal 16 2 5 4 2" xfId="29323"/>
    <cellStyle name="Normal 16 2 5 4 3" xfId="47787"/>
    <cellStyle name="Normal 16 2 5 5" xfId="16515"/>
    <cellStyle name="Normal 16 2 5 5 2" xfId="35475"/>
    <cellStyle name="Normal 16 2 5 5 3" xfId="53939"/>
    <cellStyle name="Normal 16 2 5 6" xfId="23170"/>
    <cellStyle name="Normal 16 2 5 7" xfId="41634"/>
    <cellStyle name="Normal 16 2 6" xfId="4904"/>
    <cellStyle name="Normal 16 2 6 2" xfId="8002"/>
    <cellStyle name="Normal 16 2 6 2 2" xfId="14194"/>
    <cellStyle name="Normal 16 2 6 2 2 2" xfId="33154"/>
    <cellStyle name="Normal 16 2 6 2 2 3" xfId="51618"/>
    <cellStyle name="Normal 16 2 6 2 3" xfId="20346"/>
    <cellStyle name="Normal 16 2 6 2 3 2" xfId="39306"/>
    <cellStyle name="Normal 16 2 6 2 3 3" xfId="57770"/>
    <cellStyle name="Normal 16 2 6 2 4" xfId="27001"/>
    <cellStyle name="Normal 16 2 6 2 5" xfId="45465"/>
    <cellStyle name="Normal 16 2 6 3" xfId="11128"/>
    <cellStyle name="Normal 16 2 6 3 2" xfId="30088"/>
    <cellStyle name="Normal 16 2 6 3 3" xfId="48552"/>
    <cellStyle name="Normal 16 2 6 4" xfId="17280"/>
    <cellStyle name="Normal 16 2 6 4 2" xfId="36240"/>
    <cellStyle name="Normal 16 2 6 4 3" xfId="54704"/>
    <cellStyle name="Normal 16 2 6 5" xfId="23935"/>
    <cellStyle name="Normal 16 2 6 6" xfId="42399"/>
    <cellStyle name="Normal 16 2 7" xfId="6467"/>
    <cellStyle name="Normal 16 2 7 2" xfId="12660"/>
    <cellStyle name="Normal 16 2 7 2 2" xfId="31620"/>
    <cellStyle name="Normal 16 2 7 2 3" xfId="50084"/>
    <cellStyle name="Normal 16 2 7 3" xfId="18812"/>
    <cellStyle name="Normal 16 2 7 3 2" xfId="37772"/>
    <cellStyle name="Normal 16 2 7 3 3" xfId="56236"/>
    <cellStyle name="Normal 16 2 7 4" xfId="25467"/>
    <cellStyle name="Normal 16 2 7 5" xfId="43931"/>
    <cellStyle name="Normal 16 2 8" xfId="9594"/>
    <cellStyle name="Normal 16 2 8 2" xfId="28554"/>
    <cellStyle name="Normal 16 2 8 3" xfId="47018"/>
    <cellStyle name="Normal 16 2 9" xfId="15746"/>
    <cellStyle name="Normal 16 2 9 2" xfId="34706"/>
    <cellStyle name="Normal 16 2 9 3" xfId="53170"/>
    <cellStyle name="Normal 16 3" xfId="2614"/>
    <cellStyle name="Normal 16 3 2" xfId="2615"/>
    <cellStyle name="Normal 16 3 2 2" xfId="4080"/>
    <cellStyle name="Normal 16 3 2 2 2" xfId="5693"/>
    <cellStyle name="Normal 16 3 2 2 2 2" xfId="8778"/>
    <cellStyle name="Normal 16 3 2 2 2 2 2" xfId="14970"/>
    <cellStyle name="Normal 16 3 2 2 2 2 2 2" xfId="33930"/>
    <cellStyle name="Normal 16 3 2 2 2 2 2 3" xfId="52394"/>
    <cellStyle name="Normal 16 3 2 2 2 2 3" xfId="21122"/>
    <cellStyle name="Normal 16 3 2 2 2 2 3 2" xfId="40082"/>
    <cellStyle name="Normal 16 3 2 2 2 2 3 3" xfId="58546"/>
    <cellStyle name="Normal 16 3 2 2 2 2 4" xfId="27777"/>
    <cellStyle name="Normal 16 3 2 2 2 2 5" xfId="46241"/>
    <cellStyle name="Normal 16 3 2 2 2 3" xfId="11904"/>
    <cellStyle name="Normal 16 3 2 2 2 3 2" xfId="30864"/>
    <cellStyle name="Normal 16 3 2 2 2 3 3" xfId="49328"/>
    <cellStyle name="Normal 16 3 2 2 2 4" xfId="18056"/>
    <cellStyle name="Normal 16 3 2 2 2 4 2" xfId="37016"/>
    <cellStyle name="Normal 16 3 2 2 2 4 3" xfId="55480"/>
    <cellStyle name="Normal 16 3 2 2 2 5" xfId="24711"/>
    <cellStyle name="Normal 16 3 2 2 2 6" xfId="43175"/>
    <cellStyle name="Normal 16 3 2 2 3" xfId="7243"/>
    <cellStyle name="Normal 16 3 2 2 3 2" xfId="13436"/>
    <cellStyle name="Normal 16 3 2 2 3 2 2" xfId="32396"/>
    <cellStyle name="Normal 16 3 2 2 3 2 3" xfId="50860"/>
    <cellStyle name="Normal 16 3 2 2 3 3" xfId="19588"/>
    <cellStyle name="Normal 16 3 2 2 3 3 2" xfId="38548"/>
    <cellStyle name="Normal 16 3 2 2 3 3 3" xfId="57012"/>
    <cellStyle name="Normal 16 3 2 2 3 4" xfId="26243"/>
    <cellStyle name="Normal 16 3 2 2 3 5" xfId="44707"/>
    <cellStyle name="Normal 16 3 2 2 4" xfId="10370"/>
    <cellStyle name="Normal 16 3 2 2 4 2" xfId="29330"/>
    <cellStyle name="Normal 16 3 2 2 4 3" xfId="47794"/>
    <cellStyle name="Normal 16 3 2 2 5" xfId="16522"/>
    <cellStyle name="Normal 16 3 2 2 5 2" xfId="35482"/>
    <cellStyle name="Normal 16 3 2 2 5 3" xfId="53946"/>
    <cellStyle name="Normal 16 3 2 2 6" xfId="23177"/>
    <cellStyle name="Normal 16 3 2 2 7" xfId="41641"/>
    <cellStyle name="Normal 16 3 2 3" xfId="4911"/>
    <cellStyle name="Normal 16 3 2 3 2" xfId="8009"/>
    <cellStyle name="Normal 16 3 2 3 2 2" xfId="14201"/>
    <cellStyle name="Normal 16 3 2 3 2 2 2" xfId="33161"/>
    <cellStyle name="Normal 16 3 2 3 2 2 3" xfId="51625"/>
    <cellStyle name="Normal 16 3 2 3 2 3" xfId="20353"/>
    <cellStyle name="Normal 16 3 2 3 2 3 2" xfId="39313"/>
    <cellStyle name="Normal 16 3 2 3 2 3 3" xfId="57777"/>
    <cellStyle name="Normal 16 3 2 3 2 4" xfId="27008"/>
    <cellStyle name="Normal 16 3 2 3 2 5" xfId="45472"/>
    <cellStyle name="Normal 16 3 2 3 3" xfId="11135"/>
    <cellStyle name="Normal 16 3 2 3 3 2" xfId="30095"/>
    <cellStyle name="Normal 16 3 2 3 3 3" xfId="48559"/>
    <cellStyle name="Normal 16 3 2 3 4" xfId="17287"/>
    <cellStyle name="Normal 16 3 2 3 4 2" xfId="36247"/>
    <cellStyle name="Normal 16 3 2 3 4 3" xfId="54711"/>
    <cellStyle name="Normal 16 3 2 3 5" xfId="23942"/>
    <cellStyle name="Normal 16 3 2 3 6" xfId="42406"/>
    <cellStyle name="Normal 16 3 2 4" xfId="6474"/>
    <cellStyle name="Normal 16 3 2 4 2" xfId="12667"/>
    <cellStyle name="Normal 16 3 2 4 2 2" xfId="31627"/>
    <cellStyle name="Normal 16 3 2 4 2 3" xfId="50091"/>
    <cellStyle name="Normal 16 3 2 4 3" xfId="18819"/>
    <cellStyle name="Normal 16 3 2 4 3 2" xfId="37779"/>
    <cellStyle name="Normal 16 3 2 4 3 3" xfId="56243"/>
    <cellStyle name="Normal 16 3 2 4 4" xfId="25474"/>
    <cellStyle name="Normal 16 3 2 4 5" xfId="43938"/>
    <cellStyle name="Normal 16 3 2 5" xfId="9601"/>
    <cellStyle name="Normal 16 3 2 5 2" xfId="28561"/>
    <cellStyle name="Normal 16 3 2 5 3" xfId="47025"/>
    <cellStyle name="Normal 16 3 2 6" xfId="15753"/>
    <cellStyle name="Normal 16 3 2 6 2" xfId="34713"/>
    <cellStyle name="Normal 16 3 2 6 3" xfId="53177"/>
    <cellStyle name="Normal 16 3 2 7" xfId="22408"/>
    <cellStyle name="Normal 16 3 2 8" xfId="40872"/>
    <cellStyle name="Normal 16 3 3" xfId="4079"/>
    <cellStyle name="Normal 16 3 3 2" xfId="5692"/>
    <cellStyle name="Normal 16 3 3 2 2" xfId="8777"/>
    <cellStyle name="Normal 16 3 3 2 2 2" xfId="14969"/>
    <cellStyle name="Normal 16 3 3 2 2 2 2" xfId="33929"/>
    <cellStyle name="Normal 16 3 3 2 2 2 3" xfId="52393"/>
    <cellStyle name="Normal 16 3 3 2 2 3" xfId="21121"/>
    <cellStyle name="Normal 16 3 3 2 2 3 2" xfId="40081"/>
    <cellStyle name="Normal 16 3 3 2 2 3 3" xfId="58545"/>
    <cellStyle name="Normal 16 3 3 2 2 4" xfId="27776"/>
    <cellStyle name="Normal 16 3 3 2 2 5" xfId="46240"/>
    <cellStyle name="Normal 16 3 3 2 3" xfId="11903"/>
    <cellStyle name="Normal 16 3 3 2 3 2" xfId="30863"/>
    <cellStyle name="Normal 16 3 3 2 3 3" xfId="49327"/>
    <cellStyle name="Normal 16 3 3 2 4" xfId="18055"/>
    <cellStyle name="Normal 16 3 3 2 4 2" xfId="37015"/>
    <cellStyle name="Normal 16 3 3 2 4 3" xfId="55479"/>
    <cellStyle name="Normal 16 3 3 2 5" xfId="24710"/>
    <cellStyle name="Normal 16 3 3 2 6" xfId="43174"/>
    <cellStyle name="Normal 16 3 3 3" xfId="7242"/>
    <cellStyle name="Normal 16 3 3 3 2" xfId="13435"/>
    <cellStyle name="Normal 16 3 3 3 2 2" xfId="32395"/>
    <cellStyle name="Normal 16 3 3 3 2 3" xfId="50859"/>
    <cellStyle name="Normal 16 3 3 3 3" xfId="19587"/>
    <cellStyle name="Normal 16 3 3 3 3 2" xfId="38547"/>
    <cellStyle name="Normal 16 3 3 3 3 3" xfId="57011"/>
    <cellStyle name="Normal 16 3 3 3 4" xfId="26242"/>
    <cellStyle name="Normal 16 3 3 3 5" xfId="44706"/>
    <cellStyle name="Normal 16 3 3 4" xfId="10369"/>
    <cellStyle name="Normal 16 3 3 4 2" xfId="29329"/>
    <cellStyle name="Normal 16 3 3 4 3" xfId="47793"/>
    <cellStyle name="Normal 16 3 3 5" xfId="16521"/>
    <cellStyle name="Normal 16 3 3 5 2" xfId="35481"/>
    <cellStyle name="Normal 16 3 3 5 3" xfId="53945"/>
    <cellStyle name="Normal 16 3 3 6" xfId="23176"/>
    <cellStyle name="Normal 16 3 3 7" xfId="41640"/>
    <cellStyle name="Normal 16 3 4" xfId="4910"/>
    <cellStyle name="Normal 16 3 4 2" xfId="8008"/>
    <cellStyle name="Normal 16 3 4 2 2" xfId="14200"/>
    <cellStyle name="Normal 16 3 4 2 2 2" xfId="33160"/>
    <cellStyle name="Normal 16 3 4 2 2 3" xfId="51624"/>
    <cellStyle name="Normal 16 3 4 2 3" xfId="20352"/>
    <cellStyle name="Normal 16 3 4 2 3 2" xfId="39312"/>
    <cellStyle name="Normal 16 3 4 2 3 3" xfId="57776"/>
    <cellStyle name="Normal 16 3 4 2 4" xfId="27007"/>
    <cellStyle name="Normal 16 3 4 2 5" xfId="45471"/>
    <cellStyle name="Normal 16 3 4 3" xfId="11134"/>
    <cellStyle name="Normal 16 3 4 3 2" xfId="30094"/>
    <cellStyle name="Normal 16 3 4 3 3" xfId="48558"/>
    <cellStyle name="Normal 16 3 4 4" xfId="17286"/>
    <cellStyle name="Normal 16 3 4 4 2" xfId="36246"/>
    <cellStyle name="Normal 16 3 4 4 3" xfId="54710"/>
    <cellStyle name="Normal 16 3 4 5" xfId="23941"/>
    <cellStyle name="Normal 16 3 4 6" xfId="42405"/>
    <cellStyle name="Normal 16 3 5" xfId="6473"/>
    <cellStyle name="Normal 16 3 5 2" xfId="12666"/>
    <cellStyle name="Normal 16 3 5 2 2" xfId="31626"/>
    <cellStyle name="Normal 16 3 5 2 3" xfId="50090"/>
    <cellStyle name="Normal 16 3 5 3" xfId="18818"/>
    <cellStyle name="Normal 16 3 5 3 2" xfId="37778"/>
    <cellStyle name="Normal 16 3 5 3 3" xfId="56242"/>
    <cellStyle name="Normal 16 3 5 4" xfId="25473"/>
    <cellStyle name="Normal 16 3 5 5" xfId="43937"/>
    <cellStyle name="Normal 16 3 6" xfId="9600"/>
    <cellStyle name="Normal 16 3 6 2" xfId="28560"/>
    <cellStyle name="Normal 16 3 6 3" xfId="47024"/>
    <cellStyle name="Normal 16 3 7" xfId="15752"/>
    <cellStyle name="Normal 16 3 7 2" xfId="34712"/>
    <cellStyle name="Normal 16 3 7 3" xfId="53176"/>
    <cellStyle name="Normal 16 3 8" xfId="22407"/>
    <cellStyle name="Normal 16 3 9" xfId="40871"/>
    <cellStyle name="Normal 16 4" xfId="2616"/>
    <cellStyle name="Normal 16 4 2" xfId="2617"/>
    <cellStyle name="Normal 16 4 2 2" xfId="4082"/>
    <cellStyle name="Normal 16 4 2 2 2" xfId="5695"/>
    <cellStyle name="Normal 16 4 2 2 2 2" xfId="8780"/>
    <cellStyle name="Normal 16 4 2 2 2 2 2" xfId="14972"/>
    <cellStyle name="Normal 16 4 2 2 2 2 2 2" xfId="33932"/>
    <cellStyle name="Normal 16 4 2 2 2 2 2 3" xfId="52396"/>
    <cellStyle name="Normal 16 4 2 2 2 2 3" xfId="21124"/>
    <cellStyle name="Normal 16 4 2 2 2 2 3 2" xfId="40084"/>
    <cellStyle name="Normal 16 4 2 2 2 2 3 3" xfId="58548"/>
    <cellStyle name="Normal 16 4 2 2 2 2 4" xfId="27779"/>
    <cellStyle name="Normal 16 4 2 2 2 2 5" xfId="46243"/>
    <cellStyle name="Normal 16 4 2 2 2 3" xfId="11906"/>
    <cellStyle name="Normal 16 4 2 2 2 3 2" xfId="30866"/>
    <cellStyle name="Normal 16 4 2 2 2 3 3" xfId="49330"/>
    <cellStyle name="Normal 16 4 2 2 2 4" xfId="18058"/>
    <cellStyle name="Normal 16 4 2 2 2 4 2" xfId="37018"/>
    <cellStyle name="Normal 16 4 2 2 2 4 3" xfId="55482"/>
    <cellStyle name="Normal 16 4 2 2 2 5" xfId="24713"/>
    <cellStyle name="Normal 16 4 2 2 2 6" xfId="43177"/>
    <cellStyle name="Normal 16 4 2 2 3" xfId="7245"/>
    <cellStyle name="Normal 16 4 2 2 3 2" xfId="13438"/>
    <cellStyle name="Normal 16 4 2 2 3 2 2" xfId="32398"/>
    <cellStyle name="Normal 16 4 2 2 3 2 3" xfId="50862"/>
    <cellStyle name="Normal 16 4 2 2 3 3" xfId="19590"/>
    <cellStyle name="Normal 16 4 2 2 3 3 2" xfId="38550"/>
    <cellStyle name="Normal 16 4 2 2 3 3 3" xfId="57014"/>
    <cellStyle name="Normal 16 4 2 2 3 4" xfId="26245"/>
    <cellStyle name="Normal 16 4 2 2 3 5" xfId="44709"/>
    <cellStyle name="Normal 16 4 2 2 4" xfId="10372"/>
    <cellStyle name="Normal 16 4 2 2 4 2" xfId="29332"/>
    <cellStyle name="Normal 16 4 2 2 4 3" xfId="47796"/>
    <cellStyle name="Normal 16 4 2 2 5" xfId="16524"/>
    <cellStyle name="Normal 16 4 2 2 5 2" xfId="35484"/>
    <cellStyle name="Normal 16 4 2 2 5 3" xfId="53948"/>
    <cellStyle name="Normal 16 4 2 2 6" xfId="23179"/>
    <cellStyle name="Normal 16 4 2 2 7" xfId="41643"/>
    <cellStyle name="Normal 16 4 2 3" xfId="4913"/>
    <cellStyle name="Normal 16 4 2 3 2" xfId="8011"/>
    <cellStyle name="Normal 16 4 2 3 2 2" xfId="14203"/>
    <cellStyle name="Normal 16 4 2 3 2 2 2" xfId="33163"/>
    <cellStyle name="Normal 16 4 2 3 2 2 3" xfId="51627"/>
    <cellStyle name="Normal 16 4 2 3 2 3" xfId="20355"/>
    <cellStyle name="Normal 16 4 2 3 2 3 2" xfId="39315"/>
    <cellStyle name="Normal 16 4 2 3 2 3 3" xfId="57779"/>
    <cellStyle name="Normal 16 4 2 3 2 4" xfId="27010"/>
    <cellStyle name="Normal 16 4 2 3 2 5" xfId="45474"/>
    <cellStyle name="Normal 16 4 2 3 3" xfId="11137"/>
    <cellStyle name="Normal 16 4 2 3 3 2" xfId="30097"/>
    <cellStyle name="Normal 16 4 2 3 3 3" xfId="48561"/>
    <cellStyle name="Normal 16 4 2 3 4" xfId="17289"/>
    <cellStyle name="Normal 16 4 2 3 4 2" xfId="36249"/>
    <cellStyle name="Normal 16 4 2 3 4 3" xfId="54713"/>
    <cellStyle name="Normal 16 4 2 3 5" xfId="23944"/>
    <cellStyle name="Normal 16 4 2 3 6" xfId="42408"/>
    <cellStyle name="Normal 16 4 2 4" xfId="6476"/>
    <cellStyle name="Normal 16 4 2 4 2" xfId="12669"/>
    <cellStyle name="Normal 16 4 2 4 2 2" xfId="31629"/>
    <cellStyle name="Normal 16 4 2 4 2 3" xfId="50093"/>
    <cellStyle name="Normal 16 4 2 4 3" xfId="18821"/>
    <cellStyle name="Normal 16 4 2 4 3 2" xfId="37781"/>
    <cellStyle name="Normal 16 4 2 4 3 3" xfId="56245"/>
    <cellStyle name="Normal 16 4 2 4 4" xfId="25476"/>
    <cellStyle name="Normal 16 4 2 4 5" xfId="43940"/>
    <cellStyle name="Normal 16 4 2 5" xfId="9603"/>
    <cellStyle name="Normal 16 4 2 5 2" xfId="28563"/>
    <cellStyle name="Normal 16 4 2 5 3" xfId="47027"/>
    <cellStyle name="Normal 16 4 2 6" xfId="15755"/>
    <cellStyle name="Normal 16 4 2 6 2" xfId="34715"/>
    <cellStyle name="Normal 16 4 2 6 3" xfId="53179"/>
    <cellStyle name="Normal 16 4 2 7" xfId="22410"/>
    <cellStyle name="Normal 16 4 2 8" xfId="40874"/>
    <cellStyle name="Normal 16 4 3" xfId="4081"/>
    <cellStyle name="Normal 16 4 3 2" xfId="5694"/>
    <cellStyle name="Normal 16 4 3 2 2" xfId="8779"/>
    <cellStyle name="Normal 16 4 3 2 2 2" xfId="14971"/>
    <cellStyle name="Normal 16 4 3 2 2 2 2" xfId="33931"/>
    <cellStyle name="Normal 16 4 3 2 2 2 3" xfId="52395"/>
    <cellStyle name="Normal 16 4 3 2 2 3" xfId="21123"/>
    <cellStyle name="Normal 16 4 3 2 2 3 2" xfId="40083"/>
    <cellStyle name="Normal 16 4 3 2 2 3 3" xfId="58547"/>
    <cellStyle name="Normal 16 4 3 2 2 4" xfId="27778"/>
    <cellStyle name="Normal 16 4 3 2 2 5" xfId="46242"/>
    <cellStyle name="Normal 16 4 3 2 3" xfId="11905"/>
    <cellStyle name="Normal 16 4 3 2 3 2" xfId="30865"/>
    <cellStyle name="Normal 16 4 3 2 3 3" xfId="49329"/>
    <cellStyle name="Normal 16 4 3 2 4" xfId="18057"/>
    <cellStyle name="Normal 16 4 3 2 4 2" xfId="37017"/>
    <cellStyle name="Normal 16 4 3 2 4 3" xfId="55481"/>
    <cellStyle name="Normal 16 4 3 2 5" xfId="24712"/>
    <cellStyle name="Normal 16 4 3 2 6" xfId="43176"/>
    <cellStyle name="Normal 16 4 3 3" xfId="7244"/>
    <cellStyle name="Normal 16 4 3 3 2" xfId="13437"/>
    <cellStyle name="Normal 16 4 3 3 2 2" xfId="32397"/>
    <cellStyle name="Normal 16 4 3 3 2 3" xfId="50861"/>
    <cellStyle name="Normal 16 4 3 3 3" xfId="19589"/>
    <cellStyle name="Normal 16 4 3 3 3 2" xfId="38549"/>
    <cellStyle name="Normal 16 4 3 3 3 3" xfId="57013"/>
    <cellStyle name="Normal 16 4 3 3 4" xfId="26244"/>
    <cellStyle name="Normal 16 4 3 3 5" xfId="44708"/>
    <cellStyle name="Normal 16 4 3 4" xfId="10371"/>
    <cellStyle name="Normal 16 4 3 4 2" xfId="29331"/>
    <cellStyle name="Normal 16 4 3 4 3" xfId="47795"/>
    <cellStyle name="Normal 16 4 3 5" xfId="16523"/>
    <cellStyle name="Normal 16 4 3 5 2" xfId="35483"/>
    <cellStyle name="Normal 16 4 3 5 3" xfId="53947"/>
    <cellStyle name="Normal 16 4 3 6" xfId="23178"/>
    <cellStyle name="Normal 16 4 3 7" xfId="41642"/>
    <cellStyle name="Normal 16 4 4" xfId="4912"/>
    <cellStyle name="Normal 16 4 4 2" xfId="8010"/>
    <cellStyle name="Normal 16 4 4 2 2" xfId="14202"/>
    <cellStyle name="Normal 16 4 4 2 2 2" xfId="33162"/>
    <cellStyle name="Normal 16 4 4 2 2 3" xfId="51626"/>
    <cellStyle name="Normal 16 4 4 2 3" xfId="20354"/>
    <cellStyle name="Normal 16 4 4 2 3 2" xfId="39314"/>
    <cellStyle name="Normal 16 4 4 2 3 3" xfId="57778"/>
    <cellStyle name="Normal 16 4 4 2 4" xfId="27009"/>
    <cellStyle name="Normal 16 4 4 2 5" xfId="45473"/>
    <cellStyle name="Normal 16 4 4 3" xfId="11136"/>
    <cellStyle name="Normal 16 4 4 3 2" xfId="30096"/>
    <cellStyle name="Normal 16 4 4 3 3" xfId="48560"/>
    <cellStyle name="Normal 16 4 4 4" xfId="17288"/>
    <cellStyle name="Normal 16 4 4 4 2" xfId="36248"/>
    <cellStyle name="Normal 16 4 4 4 3" xfId="54712"/>
    <cellStyle name="Normal 16 4 4 5" xfId="23943"/>
    <cellStyle name="Normal 16 4 4 6" xfId="42407"/>
    <cellStyle name="Normal 16 4 5" xfId="6475"/>
    <cellStyle name="Normal 16 4 5 2" xfId="12668"/>
    <cellStyle name="Normal 16 4 5 2 2" xfId="31628"/>
    <cellStyle name="Normal 16 4 5 2 3" xfId="50092"/>
    <cellStyle name="Normal 16 4 5 3" xfId="18820"/>
    <cellStyle name="Normal 16 4 5 3 2" xfId="37780"/>
    <cellStyle name="Normal 16 4 5 3 3" xfId="56244"/>
    <cellStyle name="Normal 16 4 5 4" xfId="25475"/>
    <cellStyle name="Normal 16 4 5 5" xfId="43939"/>
    <cellStyle name="Normal 16 4 6" xfId="9602"/>
    <cellStyle name="Normal 16 4 6 2" xfId="28562"/>
    <cellStyle name="Normal 16 4 6 3" xfId="47026"/>
    <cellStyle name="Normal 16 4 7" xfId="15754"/>
    <cellStyle name="Normal 16 4 7 2" xfId="34714"/>
    <cellStyle name="Normal 16 4 7 3" xfId="53178"/>
    <cellStyle name="Normal 16 4 8" xfId="22409"/>
    <cellStyle name="Normal 16 4 9" xfId="40873"/>
    <cellStyle name="Normal 16 5" xfId="2618"/>
    <cellStyle name="Normal 16 5 2" xfId="2619"/>
    <cellStyle name="Normal 16 5 2 2" xfId="4083"/>
    <cellStyle name="Normal 16 5 2 2 2" xfId="5696"/>
    <cellStyle name="Normal 16 5 2 2 2 2" xfId="8781"/>
    <cellStyle name="Normal 16 5 2 2 2 2 2" xfId="14973"/>
    <cellStyle name="Normal 16 5 2 2 2 2 2 2" xfId="33933"/>
    <cellStyle name="Normal 16 5 2 2 2 2 2 3" xfId="52397"/>
    <cellStyle name="Normal 16 5 2 2 2 2 3" xfId="21125"/>
    <cellStyle name="Normal 16 5 2 2 2 2 3 2" xfId="40085"/>
    <cellStyle name="Normal 16 5 2 2 2 2 3 3" xfId="58549"/>
    <cellStyle name="Normal 16 5 2 2 2 2 4" xfId="27780"/>
    <cellStyle name="Normal 16 5 2 2 2 2 5" xfId="46244"/>
    <cellStyle name="Normal 16 5 2 2 2 3" xfId="11907"/>
    <cellStyle name="Normal 16 5 2 2 2 3 2" xfId="30867"/>
    <cellStyle name="Normal 16 5 2 2 2 3 3" xfId="49331"/>
    <cellStyle name="Normal 16 5 2 2 2 4" xfId="18059"/>
    <cellStyle name="Normal 16 5 2 2 2 4 2" xfId="37019"/>
    <cellStyle name="Normal 16 5 2 2 2 4 3" xfId="55483"/>
    <cellStyle name="Normal 16 5 2 2 2 5" xfId="24714"/>
    <cellStyle name="Normal 16 5 2 2 2 6" xfId="43178"/>
    <cellStyle name="Normal 16 5 2 2 3" xfId="7246"/>
    <cellStyle name="Normal 16 5 2 2 3 2" xfId="13439"/>
    <cellStyle name="Normal 16 5 2 2 3 2 2" xfId="32399"/>
    <cellStyle name="Normal 16 5 2 2 3 2 3" xfId="50863"/>
    <cellStyle name="Normal 16 5 2 2 3 3" xfId="19591"/>
    <cellStyle name="Normal 16 5 2 2 3 3 2" xfId="38551"/>
    <cellStyle name="Normal 16 5 2 2 3 3 3" xfId="57015"/>
    <cellStyle name="Normal 16 5 2 2 3 4" xfId="26246"/>
    <cellStyle name="Normal 16 5 2 2 3 5" xfId="44710"/>
    <cellStyle name="Normal 16 5 2 2 4" xfId="10373"/>
    <cellStyle name="Normal 16 5 2 2 4 2" xfId="29333"/>
    <cellStyle name="Normal 16 5 2 2 4 3" xfId="47797"/>
    <cellStyle name="Normal 16 5 2 2 5" xfId="16525"/>
    <cellStyle name="Normal 16 5 2 2 5 2" xfId="35485"/>
    <cellStyle name="Normal 16 5 2 2 5 3" xfId="53949"/>
    <cellStyle name="Normal 16 5 2 2 6" xfId="23180"/>
    <cellStyle name="Normal 16 5 2 2 7" xfId="41644"/>
    <cellStyle name="Normal 16 5 2 3" xfId="4914"/>
    <cellStyle name="Normal 16 5 2 3 2" xfId="8012"/>
    <cellStyle name="Normal 16 5 2 3 2 2" xfId="14204"/>
    <cellStyle name="Normal 16 5 2 3 2 2 2" xfId="33164"/>
    <cellStyle name="Normal 16 5 2 3 2 2 3" xfId="51628"/>
    <cellStyle name="Normal 16 5 2 3 2 3" xfId="20356"/>
    <cellStyle name="Normal 16 5 2 3 2 3 2" xfId="39316"/>
    <cellStyle name="Normal 16 5 2 3 2 3 3" xfId="57780"/>
    <cellStyle name="Normal 16 5 2 3 2 4" xfId="27011"/>
    <cellStyle name="Normal 16 5 2 3 2 5" xfId="45475"/>
    <cellStyle name="Normal 16 5 2 3 3" xfId="11138"/>
    <cellStyle name="Normal 16 5 2 3 3 2" xfId="30098"/>
    <cellStyle name="Normal 16 5 2 3 3 3" xfId="48562"/>
    <cellStyle name="Normal 16 5 2 3 4" xfId="17290"/>
    <cellStyle name="Normal 16 5 2 3 4 2" xfId="36250"/>
    <cellStyle name="Normal 16 5 2 3 4 3" xfId="54714"/>
    <cellStyle name="Normal 16 5 2 3 5" xfId="23945"/>
    <cellStyle name="Normal 16 5 2 3 6" xfId="42409"/>
    <cellStyle name="Normal 16 5 2 4" xfId="6477"/>
    <cellStyle name="Normal 16 5 2 4 2" xfId="12670"/>
    <cellStyle name="Normal 16 5 2 4 2 2" xfId="31630"/>
    <cellStyle name="Normal 16 5 2 4 2 3" xfId="50094"/>
    <cellStyle name="Normal 16 5 2 4 3" xfId="18822"/>
    <cellStyle name="Normal 16 5 2 4 3 2" xfId="37782"/>
    <cellStyle name="Normal 16 5 2 4 3 3" xfId="56246"/>
    <cellStyle name="Normal 16 5 2 4 4" xfId="25477"/>
    <cellStyle name="Normal 16 5 2 4 5" xfId="43941"/>
    <cellStyle name="Normal 16 5 2 5" xfId="9604"/>
    <cellStyle name="Normal 16 5 2 5 2" xfId="28564"/>
    <cellStyle name="Normal 16 5 2 5 3" xfId="47028"/>
    <cellStyle name="Normal 16 5 2 6" xfId="15756"/>
    <cellStyle name="Normal 16 5 2 6 2" xfId="34716"/>
    <cellStyle name="Normal 16 5 2 6 3" xfId="53180"/>
    <cellStyle name="Normal 16 5 2 7" xfId="22411"/>
    <cellStyle name="Normal 16 5 2 8" xfId="40875"/>
    <cellStyle name="Normal 16 6" xfId="2620"/>
    <cellStyle name="Normal 16 6 2" xfId="4084"/>
    <cellStyle name="Normal 16 6 2 2" xfId="5697"/>
    <cellStyle name="Normal 16 6 2 2 2" xfId="8782"/>
    <cellStyle name="Normal 16 6 2 2 2 2" xfId="14974"/>
    <cellStyle name="Normal 16 6 2 2 2 2 2" xfId="33934"/>
    <cellStyle name="Normal 16 6 2 2 2 2 3" xfId="52398"/>
    <cellStyle name="Normal 16 6 2 2 2 3" xfId="21126"/>
    <cellStyle name="Normal 16 6 2 2 2 3 2" xfId="40086"/>
    <cellStyle name="Normal 16 6 2 2 2 3 3" xfId="58550"/>
    <cellStyle name="Normal 16 6 2 2 2 4" xfId="27781"/>
    <cellStyle name="Normal 16 6 2 2 2 5" xfId="46245"/>
    <cellStyle name="Normal 16 6 2 2 3" xfId="11908"/>
    <cellStyle name="Normal 16 6 2 2 3 2" xfId="30868"/>
    <cellStyle name="Normal 16 6 2 2 3 3" xfId="49332"/>
    <cellStyle name="Normal 16 6 2 2 4" xfId="18060"/>
    <cellStyle name="Normal 16 6 2 2 4 2" xfId="37020"/>
    <cellStyle name="Normal 16 6 2 2 4 3" xfId="55484"/>
    <cellStyle name="Normal 16 6 2 2 5" xfId="24715"/>
    <cellStyle name="Normal 16 6 2 2 6" xfId="43179"/>
    <cellStyle name="Normal 16 6 2 3" xfId="7247"/>
    <cellStyle name="Normal 16 6 2 3 2" xfId="13440"/>
    <cellStyle name="Normal 16 6 2 3 2 2" xfId="32400"/>
    <cellStyle name="Normal 16 6 2 3 2 3" xfId="50864"/>
    <cellStyle name="Normal 16 6 2 3 3" xfId="19592"/>
    <cellStyle name="Normal 16 6 2 3 3 2" xfId="38552"/>
    <cellStyle name="Normal 16 6 2 3 3 3" xfId="57016"/>
    <cellStyle name="Normal 16 6 2 3 4" xfId="26247"/>
    <cellStyle name="Normal 16 6 2 3 5" xfId="44711"/>
    <cellStyle name="Normal 16 6 2 4" xfId="10374"/>
    <cellStyle name="Normal 16 6 2 4 2" xfId="29334"/>
    <cellStyle name="Normal 16 6 2 4 3" xfId="47798"/>
    <cellStyle name="Normal 16 6 2 5" xfId="16526"/>
    <cellStyle name="Normal 16 6 2 5 2" xfId="35486"/>
    <cellStyle name="Normal 16 6 2 5 3" xfId="53950"/>
    <cellStyle name="Normal 16 6 2 6" xfId="23181"/>
    <cellStyle name="Normal 16 6 2 7" xfId="41645"/>
    <cellStyle name="Normal 16 6 3" xfId="4915"/>
    <cellStyle name="Normal 16 6 3 2" xfId="8013"/>
    <cellStyle name="Normal 16 6 3 2 2" xfId="14205"/>
    <cellStyle name="Normal 16 6 3 2 2 2" xfId="33165"/>
    <cellStyle name="Normal 16 6 3 2 2 3" xfId="51629"/>
    <cellStyle name="Normal 16 6 3 2 3" xfId="20357"/>
    <cellStyle name="Normal 16 6 3 2 3 2" xfId="39317"/>
    <cellStyle name="Normal 16 6 3 2 3 3" xfId="57781"/>
    <cellStyle name="Normal 16 6 3 2 4" xfId="27012"/>
    <cellStyle name="Normal 16 6 3 2 5" xfId="45476"/>
    <cellStyle name="Normal 16 6 3 3" xfId="11139"/>
    <cellStyle name="Normal 16 6 3 3 2" xfId="30099"/>
    <cellStyle name="Normal 16 6 3 3 3" xfId="48563"/>
    <cellStyle name="Normal 16 6 3 4" xfId="17291"/>
    <cellStyle name="Normal 16 6 3 4 2" xfId="36251"/>
    <cellStyle name="Normal 16 6 3 4 3" xfId="54715"/>
    <cellStyle name="Normal 16 6 3 5" xfId="23946"/>
    <cellStyle name="Normal 16 6 3 6" xfId="42410"/>
    <cellStyle name="Normal 16 6 4" xfId="6478"/>
    <cellStyle name="Normal 16 6 4 2" xfId="12671"/>
    <cellStyle name="Normal 16 6 4 2 2" xfId="31631"/>
    <cellStyle name="Normal 16 6 4 2 3" xfId="50095"/>
    <cellStyle name="Normal 16 6 4 3" xfId="18823"/>
    <cellStyle name="Normal 16 6 4 3 2" xfId="37783"/>
    <cellStyle name="Normal 16 6 4 3 3" xfId="56247"/>
    <cellStyle name="Normal 16 6 4 4" xfId="25478"/>
    <cellStyle name="Normal 16 6 4 5" xfId="43942"/>
    <cellStyle name="Normal 16 6 5" xfId="9605"/>
    <cellStyle name="Normal 16 6 5 2" xfId="28565"/>
    <cellStyle name="Normal 16 6 5 3" xfId="47029"/>
    <cellStyle name="Normal 16 6 6" xfId="15757"/>
    <cellStyle name="Normal 16 6 6 2" xfId="34717"/>
    <cellStyle name="Normal 16 6 6 3" xfId="53181"/>
    <cellStyle name="Normal 16 6 7" xfId="22412"/>
    <cellStyle name="Normal 16 6 8" xfId="40876"/>
    <cellStyle name="Normal 16 7" xfId="2607"/>
    <cellStyle name="Normal 17" xfId="87"/>
    <cellStyle name="Normal 17 2" xfId="2622"/>
    <cellStyle name="Normal 17 2 10" xfId="22413"/>
    <cellStyle name="Normal 17 2 11" xfId="40877"/>
    <cellStyle name="Normal 17 2 2" xfId="2623"/>
    <cellStyle name="Normal 17 2 2 2" xfId="2624"/>
    <cellStyle name="Normal 17 2 2 2 2" xfId="4087"/>
    <cellStyle name="Normal 17 2 2 2 2 2" xfId="5700"/>
    <cellStyle name="Normal 17 2 2 2 2 2 2" xfId="8785"/>
    <cellStyle name="Normal 17 2 2 2 2 2 2 2" xfId="14977"/>
    <cellStyle name="Normal 17 2 2 2 2 2 2 2 2" xfId="33937"/>
    <cellStyle name="Normal 17 2 2 2 2 2 2 2 3" xfId="52401"/>
    <cellStyle name="Normal 17 2 2 2 2 2 2 3" xfId="21129"/>
    <cellStyle name="Normal 17 2 2 2 2 2 2 3 2" xfId="40089"/>
    <cellStyle name="Normal 17 2 2 2 2 2 2 3 3" xfId="58553"/>
    <cellStyle name="Normal 17 2 2 2 2 2 2 4" xfId="27784"/>
    <cellStyle name="Normal 17 2 2 2 2 2 2 5" xfId="46248"/>
    <cellStyle name="Normal 17 2 2 2 2 2 3" xfId="11911"/>
    <cellStyle name="Normal 17 2 2 2 2 2 3 2" xfId="30871"/>
    <cellStyle name="Normal 17 2 2 2 2 2 3 3" xfId="49335"/>
    <cellStyle name="Normal 17 2 2 2 2 2 4" xfId="18063"/>
    <cellStyle name="Normal 17 2 2 2 2 2 4 2" xfId="37023"/>
    <cellStyle name="Normal 17 2 2 2 2 2 4 3" xfId="55487"/>
    <cellStyle name="Normal 17 2 2 2 2 2 5" xfId="24718"/>
    <cellStyle name="Normal 17 2 2 2 2 2 6" xfId="43182"/>
    <cellStyle name="Normal 17 2 2 2 2 3" xfId="7250"/>
    <cellStyle name="Normal 17 2 2 2 2 3 2" xfId="13443"/>
    <cellStyle name="Normal 17 2 2 2 2 3 2 2" xfId="32403"/>
    <cellStyle name="Normal 17 2 2 2 2 3 2 3" xfId="50867"/>
    <cellStyle name="Normal 17 2 2 2 2 3 3" xfId="19595"/>
    <cellStyle name="Normal 17 2 2 2 2 3 3 2" xfId="38555"/>
    <cellStyle name="Normal 17 2 2 2 2 3 3 3" xfId="57019"/>
    <cellStyle name="Normal 17 2 2 2 2 3 4" xfId="26250"/>
    <cellStyle name="Normal 17 2 2 2 2 3 5" xfId="44714"/>
    <cellStyle name="Normal 17 2 2 2 2 4" xfId="10377"/>
    <cellStyle name="Normal 17 2 2 2 2 4 2" xfId="29337"/>
    <cellStyle name="Normal 17 2 2 2 2 4 3" xfId="47801"/>
    <cellStyle name="Normal 17 2 2 2 2 5" xfId="16529"/>
    <cellStyle name="Normal 17 2 2 2 2 5 2" xfId="35489"/>
    <cellStyle name="Normal 17 2 2 2 2 5 3" xfId="53953"/>
    <cellStyle name="Normal 17 2 2 2 2 6" xfId="23184"/>
    <cellStyle name="Normal 17 2 2 2 2 7" xfId="41648"/>
    <cellStyle name="Normal 17 2 2 2 3" xfId="4918"/>
    <cellStyle name="Normal 17 2 2 2 3 2" xfId="8016"/>
    <cellStyle name="Normal 17 2 2 2 3 2 2" xfId="14208"/>
    <cellStyle name="Normal 17 2 2 2 3 2 2 2" xfId="33168"/>
    <cellStyle name="Normal 17 2 2 2 3 2 2 3" xfId="51632"/>
    <cellStyle name="Normal 17 2 2 2 3 2 3" xfId="20360"/>
    <cellStyle name="Normal 17 2 2 2 3 2 3 2" xfId="39320"/>
    <cellStyle name="Normal 17 2 2 2 3 2 3 3" xfId="57784"/>
    <cellStyle name="Normal 17 2 2 2 3 2 4" xfId="27015"/>
    <cellStyle name="Normal 17 2 2 2 3 2 5" xfId="45479"/>
    <cellStyle name="Normal 17 2 2 2 3 3" xfId="11142"/>
    <cellStyle name="Normal 17 2 2 2 3 3 2" xfId="30102"/>
    <cellStyle name="Normal 17 2 2 2 3 3 3" xfId="48566"/>
    <cellStyle name="Normal 17 2 2 2 3 4" xfId="17294"/>
    <cellStyle name="Normal 17 2 2 2 3 4 2" xfId="36254"/>
    <cellStyle name="Normal 17 2 2 2 3 4 3" xfId="54718"/>
    <cellStyle name="Normal 17 2 2 2 3 5" xfId="23949"/>
    <cellStyle name="Normal 17 2 2 2 3 6" xfId="42413"/>
    <cellStyle name="Normal 17 2 2 2 4" xfId="6481"/>
    <cellStyle name="Normal 17 2 2 2 4 2" xfId="12674"/>
    <cellStyle name="Normal 17 2 2 2 4 2 2" xfId="31634"/>
    <cellStyle name="Normal 17 2 2 2 4 2 3" xfId="50098"/>
    <cellStyle name="Normal 17 2 2 2 4 3" xfId="18826"/>
    <cellStyle name="Normal 17 2 2 2 4 3 2" xfId="37786"/>
    <cellStyle name="Normal 17 2 2 2 4 3 3" xfId="56250"/>
    <cellStyle name="Normal 17 2 2 2 4 4" xfId="25481"/>
    <cellStyle name="Normal 17 2 2 2 4 5" xfId="43945"/>
    <cellStyle name="Normal 17 2 2 2 5" xfId="9608"/>
    <cellStyle name="Normal 17 2 2 2 5 2" xfId="28568"/>
    <cellStyle name="Normal 17 2 2 2 5 3" xfId="47032"/>
    <cellStyle name="Normal 17 2 2 2 6" xfId="15760"/>
    <cellStyle name="Normal 17 2 2 2 6 2" xfId="34720"/>
    <cellStyle name="Normal 17 2 2 2 6 3" xfId="53184"/>
    <cellStyle name="Normal 17 2 2 2 7" xfId="22415"/>
    <cellStyle name="Normal 17 2 2 2 8" xfId="40879"/>
    <cellStyle name="Normal 17 2 2 3" xfId="4086"/>
    <cellStyle name="Normal 17 2 2 3 2" xfId="5699"/>
    <cellStyle name="Normal 17 2 2 3 2 2" xfId="8784"/>
    <cellStyle name="Normal 17 2 2 3 2 2 2" xfId="14976"/>
    <cellStyle name="Normal 17 2 2 3 2 2 2 2" xfId="33936"/>
    <cellStyle name="Normal 17 2 2 3 2 2 2 3" xfId="52400"/>
    <cellStyle name="Normal 17 2 2 3 2 2 3" xfId="21128"/>
    <cellStyle name="Normal 17 2 2 3 2 2 3 2" xfId="40088"/>
    <cellStyle name="Normal 17 2 2 3 2 2 3 3" xfId="58552"/>
    <cellStyle name="Normal 17 2 2 3 2 2 4" xfId="27783"/>
    <cellStyle name="Normal 17 2 2 3 2 2 5" xfId="46247"/>
    <cellStyle name="Normal 17 2 2 3 2 3" xfId="11910"/>
    <cellStyle name="Normal 17 2 2 3 2 3 2" xfId="30870"/>
    <cellStyle name="Normal 17 2 2 3 2 3 3" xfId="49334"/>
    <cellStyle name="Normal 17 2 2 3 2 4" xfId="18062"/>
    <cellStyle name="Normal 17 2 2 3 2 4 2" xfId="37022"/>
    <cellStyle name="Normal 17 2 2 3 2 4 3" xfId="55486"/>
    <cellStyle name="Normal 17 2 2 3 2 5" xfId="24717"/>
    <cellStyle name="Normal 17 2 2 3 2 6" xfId="43181"/>
    <cellStyle name="Normal 17 2 2 3 3" xfId="7249"/>
    <cellStyle name="Normal 17 2 2 3 3 2" xfId="13442"/>
    <cellStyle name="Normal 17 2 2 3 3 2 2" xfId="32402"/>
    <cellStyle name="Normal 17 2 2 3 3 2 3" xfId="50866"/>
    <cellStyle name="Normal 17 2 2 3 3 3" xfId="19594"/>
    <cellStyle name="Normal 17 2 2 3 3 3 2" xfId="38554"/>
    <cellStyle name="Normal 17 2 2 3 3 3 3" xfId="57018"/>
    <cellStyle name="Normal 17 2 2 3 3 4" xfId="26249"/>
    <cellStyle name="Normal 17 2 2 3 3 5" xfId="44713"/>
    <cellStyle name="Normal 17 2 2 3 4" xfId="10376"/>
    <cellStyle name="Normal 17 2 2 3 4 2" xfId="29336"/>
    <cellStyle name="Normal 17 2 2 3 4 3" xfId="47800"/>
    <cellStyle name="Normal 17 2 2 3 5" xfId="16528"/>
    <cellStyle name="Normal 17 2 2 3 5 2" xfId="35488"/>
    <cellStyle name="Normal 17 2 2 3 5 3" xfId="53952"/>
    <cellStyle name="Normal 17 2 2 3 6" xfId="23183"/>
    <cellStyle name="Normal 17 2 2 3 7" xfId="41647"/>
    <cellStyle name="Normal 17 2 2 4" xfId="4917"/>
    <cellStyle name="Normal 17 2 2 4 2" xfId="8015"/>
    <cellStyle name="Normal 17 2 2 4 2 2" xfId="14207"/>
    <cellStyle name="Normal 17 2 2 4 2 2 2" xfId="33167"/>
    <cellStyle name="Normal 17 2 2 4 2 2 3" xfId="51631"/>
    <cellStyle name="Normal 17 2 2 4 2 3" xfId="20359"/>
    <cellStyle name="Normal 17 2 2 4 2 3 2" xfId="39319"/>
    <cellStyle name="Normal 17 2 2 4 2 3 3" xfId="57783"/>
    <cellStyle name="Normal 17 2 2 4 2 4" xfId="27014"/>
    <cellStyle name="Normal 17 2 2 4 2 5" xfId="45478"/>
    <cellStyle name="Normal 17 2 2 4 3" xfId="11141"/>
    <cellStyle name="Normal 17 2 2 4 3 2" xfId="30101"/>
    <cellStyle name="Normal 17 2 2 4 3 3" xfId="48565"/>
    <cellStyle name="Normal 17 2 2 4 4" xfId="17293"/>
    <cellStyle name="Normal 17 2 2 4 4 2" xfId="36253"/>
    <cellStyle name="Normal 17 2 2 4 4 3" xfId="54717"/>
    <cellStyle name="Normal 17 2 2 4 5" xfId="23948"/>
    <cellStyle name="Normal 17 2 2 4 6" xfId="42412"/>
    <cellStyle name="Normal 17 2 2 5" xfId="6480"/>
    <cellStyle name="Normal 17 2 2 5 2" xfId="12673"/>
    <cellStyle name="Normal 17 2 2 5 2 2" xfId="31633"/>
    <cellStyle name="Normal 17 2 2 5 2 3" xfId="50097"/>
    <cellStyle name="Normal 17 2 2 5 3" xfId="18825"/>
    <cellStyle name="Normal 17 2 2 5 3 2" xfId="37785"/>
    <cellStyle name="Normal 17 2 2 5 3 3" xfId="56249"/>
    <cellStyle name="Normal 17 2 2 5 4" xfId="25480"/>
    <cellStyle name="Normal 17 2 2 5 5" xfId="43944"/>
    <cellStyle name="Normal 17 2 2 6" xfId="9607"/>
    <cellStyle name="Normal 17 2 2 6 2" xfId="28567"/>
    <cellStyle name="Normal 17 2 2 6 3" xfId="47031"/>
    <cellStyle name="Normal 17 2 2 7" xfId="15759"/>
    <cellStyle name="Normal 17 2 2 7 2" xfId="34719"/>
    <cellStyle name="Normal 17 2 2 7 3" xfId="53183"/>
    <cellStyle name="Normal 17 2 2 8" xfId="22414"/>
    <cellStyle name="Normal 17 2 2 9" xfId="40878"/>
    <cellStyle name="Normal 17 2 3" xfId="2625"/>
    <cellStyle name="Normal 17 2 3 2" xfId="2626"/>
    <cellStyle name="Normal 17 2 3 2 2" xfId="4089"/>
    <cellStyle name="Normal 17 2 3 2 2 2" xfId="5702"/>
    <cellStyle name="Normal 17 2 3 2 2 2 2" xfId="8787"/>
    <cellStyle name="Normal 17 2 3 2 2 2 2 2" xfId="14979"/>
    <cellStyle name="Normal 17 2 3 2 2 2 2 2 2" xfId="33939"/>
    <cellStyle name="Normal 17 2 3 2 2 2 2 2 3" xfId="52403"/>
    <cellStyle name="Normal 17 2 3 2 2 2 2 3" xfId="21131"/>
    <cellStyle name="Normal 17 2 3 2 2 2 2 3 2" xfId="40091"/>
    <cellStyle name="Normal 17 2 3 2 2 2 2 3 3" xfId="58555"/>
    <cellStyle name="Normal 17 2 3 2 2 2 2 4" xfId="27786"/>
    <cellStyle name="Normal 17 2 3 2 2 2 2 5" xfId="46250"/>
    <cellStyle name="Normal 17 2 3 2 2 2 3" xfId="11913"/>
    <cellStyle name="Normal 17 2 3 2 2 2 3 2" xfId="30873"/>
    <cellStyle name="Normal 17 2 3 2 2 2 3 3" xfId="49337"/>
    <cellStyle name="Normal 17 2 3 2 2 2 4" xfId="18065"/>
    <cellStyle name="Normal 17 2 3 2 2 2 4 2" xfId="37025"/>
    <cellStyle name="Normal 17 2 3 2 2 2 4 3" xfId="55489"/>
    <cellStyle name="Normal 17 2 3 2 2 2 5" xfId="24720"/>
    <cellStyle name="Normal 17 2 3 2 2 2 6" xfId="43184"/>
    <cellStyle name="Normal 17 2 3 2 2 3" xfId="7252"/>
    <cellStyle name="Normal 17 2 3 2 2 3 2" xfId="13445"/>
    <cellStyle name="Normal 17 2 3 2 2 3 2 2" xfId="32405"/>
    <cellStyle name="Normal 17 2 3 2 2 3 2 3" xfId="50869"/>
    <cellStyle name="Normal 17 2 3 2 2 3 3" xfId="19597"/>
    <cellStyle name="Normal 17 2 3 2 2 3 3 2" xfId="38557"/>
    <cellStyle name="Normal 17 2 3 2 2 3 3 3" xfId="57021"/>
    <cellStyle name="Normal 17 2 3 2 2 3 4" xfId="26252"/>
    <cellStyle name="Normal 17 2 3 2 2 3 5" xfId="44716"/>
    <cellStyle name="Normal 17 2 3 2 2 4" xfId="10379"/>
    <cellStyle name="Normal 17 2 3 2 2 4 2" xfId="29339"/>
    <cellStyle name="Normal 17 2 3 2 2 4 3" xfId="47803"/>
    <cellStyle name="Normal 17 2 3 2 2 5" xfId="16531"/>
    <cellStyle name="Normal 17 2 3 2 2 5 2" xfId="35491"/>
    <cellStyle name="Normal 17 2 3 2 2 5 3" xfId="53955"/>
    <cellStyle name="Normal 17 2 3 2 2 6" xfId="23186"/>
    <cellStyle name="Normal 17 2 3 2 2 7" xfId="41650"/>
    <cellStyle name="Normal 17 2 3 2 3" xfId="4920"/>
    <cellStyle name="Normal 17 2 3 2 3 2" xfId="8018"/>
    <cellStyle name="Normal 17 2 3 2 3 2 2" xfId="14210"/>
    <cellStyle name="Normal 17 2 3 2 3 2 2 2" xfId="33170"/>
    <cellStyle name="Normal 17 2 3 2 3 2 2 3" xfId="51634"/>
    <cellStyle name="Normal 17 2 3 2 3 2 3" xfId="20362"/>
    <cellStyle name="Normal 17 2 3 2 3 2 3 2" xfId="39322"/>
    <cellStyle name="Normal 17 2 3 2 3 2 3 3" xfId="57786"/>
    <cellStyle name="Normal 17 2 3 2 3 2 4" xfId="27017"/>
    <cellStyle name="Normal 17 2 3 2 3 2 5" xfId="45481"/>
    <cellStyle name="Normal 17 2 3 2 3 3" xfId="11144"/>
    <cellStyle name="Normal 17 2 3 2 3 3 2" xfId="30104"/>
    <cellStyle name="Normal 17 2 3 2 3 3 3" xfId="48568"/>
    <cellStyle name="Normal 17 2 3 2 3 4" xfId="17296"/>
    <cellStyle name="Normal 17 2 3 2 3 4 2" xfId="36256"/>
    <cellStyle name="Normal 17 2 3 2 3 4 3" xfId="54720"/>
    <cellStyle name="Normal 17 2 3 2 3 5" xfId="23951"/>
    <cellStyle name="Normal 17 2 3 2 3 6" xfId="42415"/>
    <cellStyle name="Normal 17 2 3 2 4" xfId="6483"/>
    <cellStyle name="Normal 17 2 3 2 4 2" xfId="12676"/>
    <cellStyle name="Normal 17 2 3 2 4 2 2" xfId="31636"/>
    <cellStyle name="Normal 17 2 3 2 4 2 3" xfId="50100"/>
    <cellStyle name="Normal 17 2 3 2 4 3" xfId="18828"/>
    <cellStyle name="Normal 17 2 3 2 4 3 2" xfId="37788"/>
    <cellStyle name="Normal 17 2 3 2 4 3 3" xfId="56252"/>
    <cellStyle name="Normal 17 2 3 2 4 4" xfId="25483"/>
    <cellStyle name="Normal 17 2 3 2 4 5" xfId="43947"/>
    <cellStyle name="Normal 17 2 3 2 5" xfId="9610"/>
    <cellStyle name="Normal 17 2 3 2 5 2" xfId="28570"/>
    <cellStyle name="Normal 17 2 3 2 5 3" xfId="47034"/>
    <cellStyle name="Normal 17 2 3 2 6" xfId="15762"/>
    <cellStyle name="Normal 17 2 3 2 6 2" xfId="34722"/>
    <cellStyle name="Normal 17 2 3 2 6 3" xfId="53186"/>
    <cellStyle name="Normal 17 2 3 2 7" xfId="22417"/>
    <cellStyle name="Normal 17 2 3 2 8" xfId="40881"/>
    <cellStyle name="Normal 17 2 3 3" xfId="4088"/>
    <cellStyle name="Normal 17 2 3 3 2" xfId="5701"/>
    <cellStyle name="Normal 17 2 3 3 2 2" xfId="8786"/>
    <cellStyle name="Normal 17 2 3 3 2 2 2" xfId="14978"/>
    <cellStyle name="Normal 17 2 3 3 2 2 2 2" xfId="33938"/>
    <cellStyle name="Normal 17 2 3 3 2 2 2 3" xfId="52402"/>
    <cellStyle name="Normal 17 2 3 3 2 2 3" xfId="21130"/>
    <cellStyle name="Normal 17 2 3 3 2 2 3 2" xfId="40090"/>
    <cellStyle name="Normal 17 2 3 3 2 2 3 3" xfId="58554"/>
    <cellStyle name="Normal 17 2 3 3 2 2 4" xfId="27785"/>
    <cellStyle name="Normal 17 2 3 3 2 2 5" xfId="46249"/>
    <cellStyle name="Normal 17 2 3 3 2 3" xfId="11912"/>
    <cellStyle name="Normal 17 2 3 3 2 3 2" xfId="30872"/>
    <cellStyle name="Normal 17 2 3 3 2 3 3" xfId="49336"/>
    <cellStyle name="Normal 17 2 3 3 2 4" xfId="18064"/>
    <cellStyle name="Normal 17 2 3 3 2 4 2" xfId="37024"/>
    <cellStyle name="Normal 17 2 3 3 2 4 3" xfId="55488"/>
    <cellStyle name="Normal 17 2 3 3 2 5" xfId="24719"/>
    <cellStyle name="Normal 17 2 3 3 2 6" xfId="43183"/>
    <cellStyle name="Normal 17 2 3 3 3" xfId="7251"/>
    <cellStyle name="Normal 17 2 3 3 3 2" xfId="13444"/>
    <cellStyle name="Normal 17 2 3 3 3 2 2" xfId="32404"/>
    <cellStyle name="Normal 17 2 3 3 3 2 3" xfId="50868"/>
    <cellStyle name="Normal 17 2 3 3 3 3" xfId="19596"/>
    <cellStyle name="Normal 17 2 3 3 3 3 2" xfId="38556"/>
    <cellStyle name="Normal 17 2 3 3 3 3 3" xfId="57020"/>
    <cellStyle name="Normal 17 2 3 3 3 4" xfId="26251"/>
    <cellStyle name="Normal 17 2 3 3 3 5" xfId="44715"/>
    <cellStyle name="Normal 17 2 3 3 4" xfId="10378"/>
    <cellStyle name="Normal 17 2 3 3 4 2" xfId="29338"/>
    <cellStyle name="Normal 17 2 3 3 4 3" xfId="47802"/>
    <cellStyle name="Normal 17 2 3 3 5" xfId="16530"/>
    <cellStyle name="Normal 17 2 3 3 5 2" xfId="35490"/>
    <cellStyle name="Normal 17 2 3 3 5 3" xfId="53954"/>
    <cellStyle name="Normal 17 2 3 3 6" xfId="23185"/>
    <cellStyle name="Normal 17 2 3 3 7" xfId="41649"/>
    <cellStyle name="Normal 17 2 3 4" xfId="4919"/>
    <cellStyle name="Normal 17 2 3 4 2" xfId="8017"/>
    <cellStyle name="Normal 17 2 3 4 2 2" xfId="14209"/>
    <cellStyle name="Normal 17 2 3 4 2 2 2" xfId="33169"/>
    <cellStyle name="Normal 17 2 3 4 2 2 3" xfId="51633"/>
    <cellStyle name="Normal 17 2 3 4 2 3" xfId="20361"/>
    <cellStyle name="Normal 17 2 3 4 2 3 2" xfId="39321"/>
    <cellStyle name="Normal 17 2 3 4 2 3 3" xfId="57785"/>
    <cellStyle name="Normal 17 2 3 4 2 4" xfId="27016"/>
    <cellStyle name="Normal 17 2 3 4 2 5" xfId="45480"/>
    <cellStyle name="Normal 17 2 3 4 3" xfId="11143"/>
    <cellStyle name="Normal 17 2 3 4 3 2" xfId="30103"/>
    <cellStyle name="Normal 17 2 3 4 3 3" xfId="48567"/>
    <cellStyle name="Normal 17 2 3 4 4" xfId="17295"/>
    <cellStyle name="Normal 17 2 3 4 4 2" xfId="36255"/>
    <cellStyle name="Normal 17 2 3 4 4 3" xfId="54719"/>
    <cellStyle name="Normal 17 2 3 4 5" xfId="23950"/>
    <cellStyle name="Normal 17 2 3 4 6" xfId="42414"/>
    <cellStyle name="Normal 17 2 3 5" xfId="6482"/>
    <cellStyle name="Normal 17 2 3 5 2" xfId="12675"/>
    <cellStyle name="Normal 17 2 3 5 2 2" xfId="31635"/>
    <cellStyle name="Normal 17 2 3 5 2 3" xfId="50099"/>
    <cellStyle name="Normal 17 2 3 5 3" xfId="18827"/>
    <cellStyle name="Normal 17 2 3 5 3 2" xfId="37787"/>
    <cellStyle name="Normal 17 2 3 5 3 3" xfId="56251"/>
    <cellStyle name="Normal 17 2 3 5 4" xfId="25482"/>
    <cellStyle name="Normal 17 2 3 5 5" xfId="43946"/>
    <cellStyle name="Normal 17 2 3 6" xfId="9609"/>
    <cellStyle name="Normal 17 2 3 6 2" xfId="28569"/>
    <cellStyle name="Normal 17 2 3 6 3" xfId="47033"/>
    <cellStyle name="Normal 17 2 3 7" xfId="15761"/>
    <cellStyle name="Normal 17 2 3 7 2" xfId="34721"/>
    <cellStyle name="Normal 17 2 3 7 3" xfId="53185"/>
    <cellStyle name="Normal 17 2 3 8" xfId="22416"/>
    <cellStyle name="Normal 17 2 3 9" xfId="40880"/>
    <cellStyle name="Normal 17 2 4" xfId="2627"/>
    <cellStyle name="Normal 17 2 4 2" xfId="4090"/>
    <cellStyle name="Normal 17 2 4 2 2" xfId="5703"/>
    <cellStyle name="Normal 17 2 4 2 2 2" xfId="8788"/>
    <cellStyle name="Normal 17 2 4 2 2 2 2" xfId="14980"/>
    <cellStyle name="Normal 17 2 4 2 2 2 2 2" xfId="33940"/>
    <cellStyle name="Normal 17 2 4 2 2 2 2 3" xfId="52404"/>
    <cellStyle name="Normal 17 2 4 2 2 2 3" xfId="21132"/>
    <cellStyle name="Normal 17 2 4 2 2 2 3 2" xfId="40092"/>
    <cellStyle name="Normal 17 2 4 2 2 2 3 3" xfId="58556"/>
    <cellStyle name="Normal 17 2 4 2 2 2 4" xfId="27787"/>
    <cellStyle name="Normal 17 2 4 2 2 2 5" xfId="46251"/>
    <cellStyle name="Normal 17 2 4 2 2 3" xfId="11914"/>
    <cellStyle name="Normal 17 2 4 2 2 3 2" xfId="30874"/>
    <cellStyle name="Normal 17 2 4 2 2 3 3" xfId="49338"/>
    <cellStyle name="Normal 17 2 4 2 2 4" xfId="18066"/>
    <cellStyle name="Normal 17 2 4 2 2 4 2" xfId="37026"/>
    <cellStyle name="Normal 17 2 4 2 2 4 3" xfId="55490"/>
    <cellStyle name="Normal 17 2 4 2 2 5" xfId="24721"/>
    <cellStyle name="Normal 17 2 4 2 2 6" xfId="43185"/>
    <cellStyle name="Normal 17 2 4 2 3" xfId="7253"/>
    <cellStyle name="Normal 17 2 4 2 3 2" xfId="13446"/>
    <cellStyle name="Normal 17 2 4 2 3 2 2" xfId="32406"/>
    <cellStyle name="Normal 17 2 4 2 3 2 3" xfId="50870"/>
    <cellStyle name="Normal 17 2 4 2 3 3" xfId="19598"/>
    <cellStyle name="Normal 17 2 4 2 3 3 2" xfId="38558"/>
    <cellStyle name="Normal 17 2 4 2 3 3 3" xfId="57022"/>
    <cellStyle name="Normal 17 2 4 2 3 4" xfId="26253"/>
    <cellStyle name="Normal 17 2 4 2 3 5" xfId="44717"/>
    <cellStyle name="Normal 17 2 4 2 4" xfId="10380"/>
    <cellStyle name="Normal 17 2 4 2 4 2" xfId="29340"/>
    <cellStyle name="Normal 17 2 4 2 4 3" xfId="47804"/>
    <cellStyle name="Normal 17 2 4 2 5" xfId="16532"/>
    <cellStyle name="Normal 17 2 4 2 5 2" xfId="35492"/>
    <cellStyle name="Normal 17 2 4 2 5 3" xfId="53956"/>
    <cellStyle name="Normal 17 2 4 2 6" xfId="23187"/>
    <cellStyle name="Normal 17 2 4 2 7" xfId="41651"/>
    <cellStyle name="Normal 17 2 4 3" xfId="4921"/>
    <cellStyle name="Normal 17 2 4 3 2" xfId="8019"/>
    <cellStyle name="Normal 17 2 4 3 2 2" xfId="14211"/>
    <cellStyle name="Normal 17 2 4 3 2 2 2" xfId="33171"/>
    <cellStyle name="Normal 17 2 4 3 2 2 3" xfId="51635"/>
    <cellStyle name="Normal 17 2 4 3 2 3" xfId="20363"/>
    <cellStyle name="Normal 17 2 4 3 2 3 2" xfId="39323"/>
    <cellStyle name="Normal 17 2 4 3 2 3 3" xfId="57787"/>
    <cellStyle name="Normal 17 2 4 3 2 4" xfId="27018"/>
    <cellStyle name="Normal 17 2 4 3 2 5" xfId="45482"/>
    <cellStyle name="Normal 17 2 4 3 3" xfId="11145"/>
    <cellStyle name="Normal 17 2 4 3 3 2" xfId="30105"/>
    <cellStyle name="Normal 17 2 4 3 3 3" xfId="48569"/>
    <cellStyle name="Normal 17 2 4 3 4" xfId="17297"/>
    <cellStyle name="Normal 17 2 4 3 4 2" xfId="36257"/>
    <cellStyle name="Normal 17 2 4 3 4 3" xfId="54721"/>
    <cellStyle name="Normal 17 2 4 3 5" xfId="23952"/>
    <cellStyle name="Normal 17 2 4 3 6" xfId="42416"/>
    <cellStyle name="Normal 17 2 4 4" xfId="6484"/>
    <cellStyle name="Normal 17 2 4 4 2" xfId="12677"/>
    <cellStyle name="Normal 17 2 4 4 2 2" xfId="31637"/>
    <cellStyle name="Normal 17 2 4 4 2 3" xfId="50101"/>
    <cellStyle name="Normal 17 2 4 4 3" xfId="18829"/>
    <cellStyle name="Normal 17 2 4 4 3 2" xfId="37789"/>
    <cellStyle name="Normal 17 2 4 4 3 3" xfId="56253"/>
    <cellStyle name="Normal 17 2 4 4 4" xfId="25484"/>
    <cellStyle name="Normal 17 2 4 4 5" xfId="43948"/>
    <cellStyle name="Normal 17 2 4 5" xfId="9611"/>
    <cellStyle name="Normal 17 2 4 5 2" xfId="28571"/>
    <cellStyle name="Normal 17 2 4 5 3" xfId="47035"/>
    <cellStyle name="Normal 17 2 4 6" xfId="15763"/>
    <cellStyle name="Normal 17 2 4 6 2" xfId="34723"/>
    <cellStyle name="Normal 17 2 4 6 3" xfId="53187"/>
    <cellStyle name="Normal 17 2 4 7" xfId="22418"/>
    <cellStyle name="Normal 17 2 4 8" xfId="40882"/>
    <cellStyle name="Normal 17 2 5" xfId="4085"/>
    <cellStyle name="Normal 17 2 5 2" xfId="5698"/>
    <cellStyle name="Normal 17 2 5 2 2" xfId="8783"/>
    <cellStyle name="Normal 17 2 5 2 2 2" xfId="14975"/>
    <cellStyle name="Normal 17 2 5 2 2 2 2" xfId="33935"/>
    <cellStyle name="Normal 17 2 5 2 2 2 3" xfId="52399"/>
    <cellStyle name="Normal 17 2 5 2 2 3" xfId="21127"/>
    <cellStyle name="Normal 17 2 5 2 2 3 2" xfId="40087"/>
    <cellStyle name="Normal 17 2 5 2 2 3 3" xfId="58551"/>
    <cellStyle name="Normal 17 2 5 2 2 4" xfId="27782"/>
    <cellStyle name="Normal 17 2 5 2 2 5" xfId="46246"/>
    <cellStyle name="Normal 17 2 5 2 3" xfId="11909"/>
    <cellStyle name="Normal 17 2 5 2 3 2" xfId="30869"/>
    <cellStyle name="Normal 17 2 5 2 3 3" xfId="49333"/>
    <cellStyle name="Normal 17 2 5 2 4" xfId="18061"/>
    <cellStyle name="Normal 17 2 5 2 4 2" xfId="37021"/>
    <cellStyle name="Normal 17 2 5 2 4 3" xfId="55485"/>
    <cellStyle name="Normal 17 2 5 2 5" xfId="24716"/>
    <cellStyle name="Normal 17 2 5 2 6" xfId="43180"/>
    <cellStyle name="Normal 17 2 5 3" xfId="7248"/>
    <cellStyle name="Normal 17 2 5 3 2" xfId="13441"/>
    <cellStyle name="Normal 17 2 5 3 2 2" xfId="32401"/>
    <cellStyle name="Normal 17 2 5 3 2 3" xfId="50865"/>
    <cellStyle name="Normal 17 2 5 3 3" xfId="19593"/>
    <cellStyle name="Normal 17 2 5 3 3 2" xfId="38553"/>
    <cellStyle name="Normal 17 2 5 3 3 3" xfId="57017"/>
    <cellStyle name="Normal 17 2 5 3 4" xfId="26248"/>
    <cellStyle name="Normal 17 2 5 3 5" xfId="44712"/>
    <cellStyle name="Normal 17 2 5 4" xfId="10375"/>
    <cellStyle name="Normal 17 2 5 4 2" xfId="29335"/>
    <cellStyle name="Normal 17 2 5 4 3" xfId="47799"/>
    <cellStyle name="Normal 17 2 5 5" xfId="16527"/>
    <cellStyle name="Normal 17 2 5 5 2" xfId="35487"/>
    <cellStyle name="Normal 17 2 5 5 3" xfId="53951"/>
    <cellStyle name="Normal 17 2 5 6" xfId="23182"/>
    <cellStyle name="Normal 17 2 5 7" xfId="41646"/>
    <cellStyle name="Normal 17 2 6" xfId="4916"/>
    <cellStyle name="Normal 17 2 6 2" xfId="8014"/>
    <cellStyle name="Normal 17 2 6 2 2" xfId="14206"/>
    <cellStyle name="Normal 17 2 6 2 2 2" xfId="33166"/>
    <cellStyle name="Normal 17 2 6 2 2 3" xfId="51630"/>
    <cellStyle name="Normal 17 2 6 2 3" xfId="20358"/>
    <cellStyle name="Normal 17 2 6 2 3 2" xfId="39318"/>
    <cellStyle name="Normal 17 2 6 2 3 3" xfId="57782"/>
    <cellStyle name="Normal 17 2 6 2 4" xfId="27013"/>
    <cellStyle name="Normal 17 2 6 2 5" xfId="45477"/>
    <cellStyle name="Normal 17 2 6 3" xfId="11140"/>
    <cellStyle name="Normal 17 2 6 3 2" xfId="30100"/>
    <cellStyle name="Normal 17 2 6 3 3" xfId="48564"/>
    <cellStyle name="Normal 17 2 6 4" xfId="17292"/>
    <cellStyle name="Normal 17 2 6 4 2" xfId="36252"/>
    <cellStyle name="Normal 17 2 6 4 3" xfId="54716"/>
    <cellStyle name="Normal 17 2 6 5" xfId="23947"/>
    <cellStyle name="Normal 17 2 6 6" xfId="42411"/>
    <cellStyle name="Normal 17 2 7" xfId="6479"/>
    <cellStyle name="Normal 17 2 7 2" xfId="12672"/>
    <cellStyle name="Normal 17 2 7 2 2" xfId="31632"/>
    <cellStyle name="Normal 17 2 7 2 3" xfId="50096"/>
    <cellStyle name="Normal 17 2 7 3" xfId="18824"/>
    <cellStyle name="Normal 17 2 7 3 2" xfId="37784"/>
    <cellStyle name="Normal 17 2 7 3 3" xfId="56248"/>
    <cellStyle name="Normal 17 2 7 4" xfId="25479"/>
    <cellStyle name="Normal 17 2 7 5" xfId="43943"/>
    <cellStyle name="Normal 17 2 8" xfId="9606"/>
    <cellStyle name="Normal 17 2 8 2" xfId="28566"/>
    <cellStyle name="Normal 17 2 8 3" xfId="47030"/>
    <cellStyle name="Normal 17 2 9" xfId="15758"/>
    <cellStyle name="Normal 17 2 9 2" xfId="34718"/>
    <cellStyle name="Normal 17 2 9 3" xfId="53182"/>
    <cellStyle name="Normal 17 3" xfId="2628"/>
    <cellStyle name="Normal 17 3 2" xfId="2629"/>
    <cellStyle name="Normal 17 3 2 2" xfId="4092"/>
    <cellStyle name="Normal 17 3 2 2 2" xfId="5705"/>
    <cellStyle name="Normal 17 3 2 2 2 2" xfId="8790"/>
    <cellStyle name="Normal 17 3 2 2 2 2 2" xfId="14982"/>
    <cellStyle name="Normal 17 3 2 2 2 2 2 2" xfId="33942"/>
    <cellStyle name="Normal 17 3 2 2 2 2 2 3" xfId="52406"/>
    <cellStyle name="Normal 17 3 2 2 2 2 3" xfId="21134"/>
    <cellStyle name="Normal 17 3 2 2 2 2 3 2" xfId="40094"/>
    <cellStyle name="Normal 17 3 2 2 2 2 3 3" xfId="58558"/>
    <cellStyle name="Normal 17 3 2 2 2 2 4" xfId="27789"/>
    <cellStyle name="Normal 17 3 2 2 2 2 5" xfId="46253"/>
    <cellStyle name="Normal 17 3 2 2 2 3" xfId="11916"/>
    <cellStyle name="Normal 17 3 2 2 2 3 2" xfId="30876"/>
    <cellStyle name="Normal 17 3 2 2 2 3 3" xfId="49340"/>
    <cellStyle name="Normal 17 3 2 2 2 4" xfId="18068"/>
    <cellStyle name="Normal 17 3 2 2 2 4 2" xfId="37028"/>
    <cellStyle name="Normal 17 3 2 2 2 4 3" xfId="55492"/>
    <cellStyle name="Normal 17 3 2 2 2 5" xfId="24723"/>
    <cellStyle name="Normal 17 3 2 2 2 6" xfId="43187"/>
    <cellStyle name="Normal 17 3 2 2 3" xfId="7255"/>
    <cellStyle name="Normal 17 3 2 2 3 2" xfId="13448"/>
    <cellStyle name="Normal 17 3 2 2 3 2 2" xfId="32408"/>
    <cellStyle name="Normal 17 3 2 2 3 2 3" xfId="50872"/>
    <cellStyle name="Normal 17 3 2 2 3 3" xfId="19600"/>
    <cellStyle name="Normal 17 3 2 2 3 3 2" xfId="38560"/>
    <cellStyle name="Normal 17 3 2 2 3 3 3" xfId="57024"/>
    <cellStyle name="Normal 17 3 2 2 3 4" xfId="26255"/>
    <cellStyle name="Normal 17 3 2 2 3 5" xfId="44719"/>
    <cellStyle name="Normal 17 3 2 2 4" xfId="10382"/>
    <cellStyle name="Normal 17 3 2 2 4 2" xfId="29342"/>
    <cellStyle name="Normal 17 3 2 2 4 3" xfId="47806"/>
    <cellStyle name="Normal 17 3 2 2 5" xfId="16534"/>
    <cellStyle name="Normal 17 3 2 2 5 2" xfId="35494"/>
    <cellStyle name="Normal 17 3 2 2 5 3" xfId="53958"/>
    <cellStyle name="Normal 17 3 2 2 6" xfId="23189"/>
    <cellStyle name="Normal 17 3 2 2 7" xfId="41653"/>
    <cellStyle name="Normal 17 3 2 3" xfId="4923"/>
    <cellStyle name="Normal 17 3 2 3 2" xfId="8021"/>
    <cellStyle name="Normal 17 3 2 3 2 2" xfId="14213"/>
    <cellStyle name="Normal 17 3 2 3 2 2 2" xfId="33173"/>
    <cellStyle name="Normal 17 3 2 3 2 2 3" xfId="51637"/>
    <cellStyle name="Normal 17 3 2 3 2 3" xfId="20365"/>
    <cellStyle name="Normal 17 3 2 3 2 3 2" xfId="39325"/>
    <cellStyle name="Normal 17 3 2 3 2 3 3" xfId="57789"/>
    <cellStyle name="Normal 17 3 2 3 2 4" xfId="27020"/>
    <cellStyle name="Normal 17 3 2 3 2 5" xfId="45484"/>
    <cellStyle name="Normal 17 3 2 3 3" xfId="11147"/>
    <cellStyle name="Normal 17 3 2 3 3 2" xfId="30107"/>
    <cellStyle name="Normal 17 3 2 3 3 3" xfId="48571"/>
    <cellStyle name="Normal 17 3 2 3 4" xfId="17299"/>
    <cellStyle name="Normal 17 3 2 3 4 2" xfId="36259"/>
    <cellStyle name="Normal 17 3 2 3 4 3" xfId="54723"/>
    <cellStyle name="Normal 17 3 2 3 5" xfId="23954"/>
    <cellStyle name="Normal 17 3 2 3 6" xfId="42418"/>
    <cellStyle name="Normal 17 3 2 4" xfId="6486"/>
    <cellStyle name="Normal 17 3 2 4 2" xfId="12679"/>
    <cellStyle name="Normal 17 3 2 4 2 2" xfId="31639"/>
    <cellStyle name="Normal 17 3 2 4 2 3" xfId="50103"/>
    <cellStyle name="Normal 17 3 2 4 3" xfId="18831"/>
    <cellStyle name="Normal 17 3 2 4 3 2" xfId="37791"/>
    <cellStyle name="Normal 17 3 2 4 3 3" xfId="56255"/>
    <cellStyle name="Normal 17 3 2 4 4" xfId="25486"/>
    <cellStyle name="Normal 17 3 2 4 5" xfId="43950"/>
    <cellStyle name="Normal 17 3 2 5" xfId="9613"/>
    <cellStyle name="Normal 17 3 2 5 2" xfId="28573"/>
    <cellStyle name="Normal 17 3 2 5 3" xfId="47037"/>
    <cellStyle name="Normal 17 3 2 6" xfId="15765"/>
    <cellStyle name="Normal 17 3 2 6 2" xfId="34725"/>
    <cellStyle name="Normal 17 3 2 6 3" xfId="53189"/>
    <cellStyle name="Normal 17 3 2 7" xfId="22420"/>
    <cellStyle name="Normal 17 3 2 8" xfId="40884"/>
    <cellStyle name="Normal 17 3 3" xfId="4091"/>
    <cellStyle name="Normal 17 3 3 2" xfId="5704"/>
    <cellStyle name="Normal 17 3 3 2 2" xfId="8789"/>
    <cellStyle name="Normal 17 3 3 2 2 2" xfId="14981"/>
    <cellStyle name="Normal 17 3 3 2 2 2 2" xfId="33941"/>
    <cellStyle name="Normal 17 3 3 2 2 2 3" xfId="52405"/>
    <cellStyle name="Normal 17 3 3 2 2 3" xfId="21133"/>
    <cellStyle name="Normal 17 3 3 2 2 3 2" xfId="40093"/>
    <cellStyle name="Normal 17 3 3 2 2 3 3" xfId="58557"/>
    <cellStyle name="Normal 17 3 3 2 2 4" xfId="27788"/>
    <cellStyle name="Normal 17 3 3 2 2 5" xfId="46252"/>
    <cellStyle name="Normal 17 3 3 2 3" xfId="11915"/>
    <cellStyle name="Normal 17 3 3 2 3 2" xfId="30875"/>
    <cellStyle name="Normal 17 3 3 2 3 3" xfId="49339"/>
    <cellStyle name="Normal 17 3 3 2 4" xfId="18067"/>
    <cellStyle name="Normal 17 3 3 2 4 2" xfId="37027"/>
    <cellStyle name="Normal 17 3 3 2 4 3" xfId="55491"/>
    <cellStyle name="Normal 17 3 3 2 5" xfId="24722"/>
    <cellStyle name="Normal 17 3 3 2 6" xfId="43186"/>
    <cellStyle name="Normal 17 3 3 3" xfId="7254"/>
    <cellStyle name="Normal 17 3 3 3 2" xfId="13447"/>
    <cellStyle name="Normal 17 3 3 3 2 2" xfId="32407"/>
    <cellStyle name="Normal 17 3 3 3 2 3" xfId="50871"/>
    <cellStyle name="Normal 17 3 3 3 3" xfId="19599"/>
    <cellStyle name="Normal 17 3 3 3 3 2" xfId="38559"/>
    <cellStyle name="Normal 17 3 3 3 3 3" xfId="57023"/>
    <cellStyle name="Normal 17 3 3 3 4" xfId="26254"/>
    <cellStyle name="Normal 17 3 3 3 5" xfId="44718"/>
    <cellStyle name="Normal 17 3 3 4" xfId="10381"/>
    <cellStyle name="Normal 17 3 3 4 2" xfId="29341"/>
    <cellStyle name="Normal 17 3 3 4 3" xfId="47805"/>
    <cellStyle name="Normal 17 3 3 5" xfId="16533"/>
    <cellStyle name="Normal 17 3 3 5 2" xfId="35493"/>
    <cellStyle name="Normal 17 3 3 5 3" xfId="53957"/>
    <cellStyle name="Normal 17 3 3 6" xfId="23188"/>
    <cellStyle name="Normal 17 3 3 7" xfId="41652"/>
    <cellStyle name="Normal 17 3 4" xfId="4922"/>
    <cellStyle name="Normal 17 3 4 2" xfId="8020"/>
    <cellStyle name="Normal 17 3 4 2 2" xfId="14212"/>
    <cellStyle name="Normal 17 3 4 2 2 2" xfId="33172"/>
    <cellStyle name="Normal 17 3 4 2 2 3" xfId="51636"/>
    <cellStyle name="Normal 17 3 4 2 3" xfId="20364"/>
    <cellStyle name="Normal 17 3 4 2 3 2" xfId="39324"/>
    <cellStyle name="Normal 17 3 4 2 3 3" xfId="57788"/>
    <cellStyle name="Normal 17 3 4 2 4" xfId="27019"/>
    <cellStyle name="Normal 17 3 4 2 5" xfId="45483"/>
    <cellStyle name="Normal 17 3 4 3" xfId="11146"/>
    <cellStyle name="Normal 17 3 4 3 2" xfId="30106"/>
    <cellStyle name="Normal 17 3 4 3 3" xfId="48570"/>
    <cellStyle name="Normal 17 3 4 4" xfId="17298"/>
    <cellStyle name="Normal 17 3 4 4 2" xfId="36258"/>
    <cellStyle name="Normal 17 3 4 4 3" xfId="54722"/>
    <cellStyle name="Normal 17 3 4 5" xfId="23953"/>
    <cellStyle name="Normal 17 3 4 6" xfId="42417"/>
    <cellStyle name="Normal 17 3 5" xfId="6485"/>
    <cellStyle name="Normal 17 3 5 2" xfId="12678"/>
    <cellStyle name="Normal 17 3 5 2 2" xfId="31638"/>
    <cellStyle name="Normal 17 3 5 2 3" xfId="50102"/>
    <cellStyle name="Normal 17 3 5 3" xfId="18830"/>
    <cellStyle name="Normal 17 3 5 3 2" xfId="37790"/>
    <cellStyle name="Normal 17 3 5 3 3" xfId="56254"/>
    <cellStyle name="Normal 17 3 5 4" xfId="25485"/>
    <cellStyle name="Normal 17 3 5 5" xfId="43949"/>
    <cellStyle name="Normal 17 3 6" xfId="9612"/>
    <cellStyle name="Normal 17 3 6 2" xfId="28572"/>
    <cellStyle name="Normal 17 3 6 3" xfId="47036"/>
    <cellStyle name="Normal 17 3 7" xfId="15764"/>
    <cellStyle name="Normal 17 3 7 2" xfId="34724"/>
    <cellStyle name="Normal 17 3 7 3" xfId="53188"/>
    <cellStyle name="Normal 17 3 8" xfId="22419"/>
    <cellStyle name="Normal 17 3 9" xfId="40883"/>
    <cellStyle name="Normal 17 4" xfId="2630"/>
    <cellStyle name="Normal 17 4 2" xfId="2631"/>
    <cellStyle name="Normal 17 4 2 2" xfId="4094"/>
    <cellStyle name="Normal 17 4 2 2 2" xfId="5707"/>
    <cellStyle name="Normal 17 4 2 2 2 2" xfId="8792"/>
    <cellStyle name="Normal 17 4 2 2 2 2 2" xfId="14984"/>
    <cellStyle name="Normal 17 4 2 2 2 2 2 2" xfId="33944"/>
    <cellStyle name="Normal 17 4 2 2 2 2 2 3" xfId="52408"/>
    <cellStyle name="Normal 17 4 2 2 2 2 3" xfId="21136"/>
    <cellStyle name="Normal 17 4 2 2 2 2 3 2" xfId="40096"/>
    <cellStyle name="Normal 17 4 2 2 2 2 3 3" xfId="58560"/>
    <cellStyle name="Normal 17 4 2 2 2 2 4" xfId="27791"/>
    <cellStyle name="Normal 17 4 2 2 2 2 5" xfId="46255"/>
    <cellStyle name="Normal 17 4 2 2 2 3" xfId="11918"/>
    <cellStyle name="Normal 17 4 2 2 2 3 2" xfId="30878"/>
    <cellStyle name="Normal 17 4 2 2 2 3 3" xfId="49342"/>
    <cellStyle name="Normal 17 4 2 2 2 4" xfId="18070"/>
    <cellStyle name="Normal 17 4 2 2 2 4 2" xfId="37030"/>
    <cellStyle name="Normal 17 4 2 2 2 4 3" xfId="55494"/>
    <cellStyle name="Normal 17 4 2 2 2 5" xfId="24725"/>
    <cellStyle name="Normal 17 4 2 2 2 6" xfId="43189"/>
    <cellStyle name="Normal 17 4 2 2 3" xfId="7257"/>
    <cellStyle name="Normal 17 4 2 2 3 2" xfId="13450"/>
    <cellStyle name="Normal 17 4 2 2 3 2 2" xfId="32410"/>
    <cellStyle name="Normal 17 4 2 2 3 2 3" xfId="50874"/>
    <cellStyle name="Normal 17 4 2 2 3 3" xfId="19602"/>
    <cellStyle name="Normal 17 4 2 2 3 3 2" xfId="38562"/>
    <cellStyle name="Normal 17 4 2 2 3 3 3" xfId="57026"/>
    <cellStyle name="Normal 17 4 2 2 3 4" xfId="26257"/>
    <cellStyle name="Normal 17 4 2 2 3 5" xfId="44721"/>
    <cellStyle name="Normal 17 4 2 2 4" xfId="10384"/>
    <cellStyle name="Normal 17 4 2 2 4 2" xfId="29344"/>
    <cellStyle name="Normal 17 4 2 2 4 3" xfId="47808"/>
    <cellStyle name="Normal 17 4 2 2 5" xfId="16536"/>
    <cellStyle name="Normal 17 4 2 2 5 2" xfId="35496"/>
    <cellStyle name="Normal 17 4 2 2 5 3" xfId="53960"/>
    <cellStyle name="Normal 17 4 2 2 6" xfId="23191"/>
    <cellStyle name="Normal 17 4 2 2 7" xfId="41655"/>
    <cellStyle name="Normal 17 4 2 3" xfId="4925"/>
    <cellStyle name="Normal 17 4 2 3 2" xfId="8023"/>
    <cellStyle name="Normal 17 4 2 3 2 2" xfId="14215"/>
    <cellStyle name="Normal 17 4 2 3 2 2 2" xfId="33175"/>
    <cellStyle name="Normal 17 4 2 3 2 2 3" xfId="51639"/>
    <cellStyle name="Normal 17 4 2 3 2 3" xfId="20367"/>
    <cellStyle name="Normal 17 4 2 3 2 3 2" xfId="39327"/>
    <cellStyle name="Normal 17 4 2 3 2 3 3" xfId="57791"/>
    <cellStyle name="Normal 17 4 2 3 2 4" xfId="27022"/>
    <cellStyle name="Normal 17 4 2 3 2 5" xfId="45486"/>
    <cellStyle name="Normal 17 4 2 3 3" xfId="11149"/>
    <cellStyle name="Normal 17 4 2 3 3 2" xfId="30109"/>
    <cellStyle name="Normal 17 4 2 3 3 3" xfId="48573"/>
    <cellStyle name="Normal 17 4 2 3 4" xfId="17301"/>
    <cellStyle name="Normal 17 4 2 3 4 2" xfId="36261"/>
    <cellStyle name="Normal 17 4 2 3 4 3" xfId="54725"/>
    <cellStyle name="Normal 17 4 2 3 5" xfId="23956"/>
    <cellStyle name="Normal 17 4 2 3 6" xfId="42420"/>
    <cellStyle name="Normal 17 4 2 4" xfId="6488"/>
    <cellStyle name="Normal 17 4 2 4 2" xfId="12681"/>
    <cellStyle name="Normal 17 4 2 4 2 2" xfId="31641"/>
    <cellStyle name="Normal 17 4 2 4 2 3" xfId="50105"/>
    <cellStyle name="Normal 17 4 2 4 3" xfId="18833"/>
    <cellStyle name="Normal 17 4 2 4 3 2" xfId="37793"/>
    <cellStyle name="Normal 17 4 2 4 3 3" xfId="56257"/>
    <cellStyle name="Normal 17 4 2 4 4" xfId="25488"/>
    <cellStyle name="Normal 17 4 2 4 5" xfId="43952"/>
    <cellStyle name="Normal 17 4 2 5" xfId="9615"/>
    <cellStyle name="Normal 17 4 2 5 2" xfId="28575"/>
    <cellStyle name="Normal 17 4 2 5 3" xfId="47039"/>
    <cellStyle name="Normal 17 4 2 6" xfId="15767"/>
    <cellStyle name="Normal 17 4 2 6 2" xfId="34727"/>
    <cellStyle name="Normal 17 4 2 6 3" xfId="53191"/>
    <cellStyle name="Normal 17 4 2 7" xfId="22422"/>
    <cellStyle name="Normal 17 4 2 8" xfId="40886"/>
    <cellStyle name="Normal 17 4 3" xfId="4093"/>
    <cellStyle name="Normal 17 4 3 2" xfId="5706"/>
    <cellStyle name="Normal 17 4 3 2 2" xfId="8791"/>
    <cellStyle name="Normal 17 4 3 2 2 2" xfId="14983"/>
    <cellStyle name="Normal 17 4 3 2 2 2 2" xfId="33943"/>
    <cellStyle name="Normal 17 4 3 2 2 2 3" xfId="52407"/>
    <cellStyle name="Normal 17 4 3 2 2 3" xfId="21135"/>
    <cellStyle name="Normal 17 4 3 2 2 3 2" xfId="40095"/>
    <cellStyle name="Normal 17 4 3 2 2 3 3" xfId="58559"/>
    <cellStyle name="Normal 17 4 3 2 2 4" xfId="27790"/>
    <cellStyle name="Normal 17 4 3 2 2 5" xfId="46254"/>
    <cellStyle name="Normal 17 4 3 2 3" xfId="11917"/>
    <cellStyle name="Normal 17 4 3 2 3 2" xfId="30877"/>
    <cellStyle name="Normal 17 4 3 2 3 3" xfId="49341"/>
    <cellStyle name="Normal 17 4 3 2 4" xfId="18069"/>
    <cellStyle name="Normal 17 4 3 2 4 2" xfId="37029"/>
    <cellStyle name="Normal 17 4 3 2 4 3" xfId="55493"/>
    <cellStyle name="Normal 17 4 3 2 5" xfId="24724"/>
    <cellStyle name="Normal 17 4 3 2 6" xfId="43188"/>
    <cellStyle name="Normal 17 4 3 3" xfId="7256"/>
    <cellStyle name="Normal 17 4 3 3 2" xfId="13449"/>
    <cellStyle name="Normal 17 4 3 3 2 2" xfId="32409"/>
    <cellStyle name="Normal 17 4 3 3 2 3" xfId="50873"/>
    <cellStyle name="Normal 17 4 3 3 3" xfId="19601"/>
    <cellStyle name="Normal 17 4 3 3 3 2" xfId="38561"/>
    <cellStyle name="Normal 17 4 3 3 3 3" xfId="57025"/>
    <cellStyle name="Normal 17 4 3 3 4" xfId="26256"/>
    <cellStyle name="Normal 17 4 3 3 5" xfId="44720"/>
    <cellStyle name="Normal 17 4 3 4" xfId="10383"/>
    <cellStyle name="Normal 17 4 3 4 2" xfId="29343"/>
    <cellStyle name="Normal 17 4 3 4 3" xfId="47807"/>
    <cellStyle name="Normal 17 4 3 5" xfId="16535"/>
    <cellStyle name="Normal 17 4 3 5 2" xfId="35495"/>
    <cellStyle name="Normal 17 4 3 5 3" xfId="53959"/>
    <cellStyle name="Normal 17 4 3 6" xfId="23190"/>
    <cellStyle name="Normal 17 4 3 7" xfId="41654"/>
    <cellStyle name="Normal 17 4 4" xfId="4924"/>
    <cellStyle name="Normal 17 4 4 2" xfId="8022"/>
    <cellStyle name="Normal 17 4 4 2 2" xfId="14214"/>
    <cellStyle name="Normal 17 4 4 2 2 2" xfId="33174"/>
    <cellStyle name="Normal 17 4 4 2 2 3" xfId="51638"/>
    <cellStyle name="Normal 17 4 4 2 3" xfId="20366"/>
    <cellStyle name="Normal 17 4 4 2 3 2" xfId="39326"/>
    <cellStyle name="Normal 17 4 4 2 3 3" xfId="57790"/>
    <cellStyle name="Normal 17 4 4 2 4" xfId="27021"/>
    <cellStyle name="Normal 17 4 4 2 5" xfId="45485"/>
    <cellStyle name="Normal 17 4 4 3" xfId="11148"/>
    <cellStyle name="Normal 17 4 4 3 2" xfId="30108"/>
    <cellStyle name="Normal 17 4 4 3 3" xfId="48572"/>
    <cellStyle name="Normal 17 4 4 4" xfId="17300"/>
    <cellStyle name="Normal 17 4 4 4 2" xfId="36260"/>
    <cellStyle name="Normal 17 4 4 4 3" xfId="54724"/>
    <cellStyle name="Normal 17 4 4 5" xfId="23955"/>
    <cellStyle name="Normal 17 4 4 6" xfId="42419"/>
    <cellStyle name="Normal 17 4 5" xfId="6487"/>
    <cellStyle name="Normal 17 4 5 2" xfId="12680"/>
    <cellStyle name="Normal 17 4 5 2 2" xfId="31640"/>
    <cellStyle name="Normal 17 4 5 2 3" xfId="50104"/>
    <cellStyle name="Normal 17 4 5 3" xfId="18832"/>
    <cellStyle name="Normal 17 4 5 3 2" xfId="37792"/>
    <cellStyle name="Normal 17 4 5 3 3" xfId="56256"/>
    <cellStyle name="Normal 17 4 5 4" xfId="25487"/>
    <cellStyle name="Normal 17 4 5 5" xfId="43951"/>
    <cellStyle name="Normal 17 4 6" xfId="9614"/>
    <cellStyle name="Normal 17 4 6 2" xfId="28574"/>
    <cellStyle name="Normal 17 4 6 3" xfId="47038"/>
    <cellStyle name="Normal 17 4 7" xfId="15766"/>
    <cellStyle name="Normal 17 4 7 2" xfId="34726"/>
    <cellStyle name="Normal 17 4 7 3" xfId="53190"/>
    <cellStyle name="Normal 17 4 8" xfId="22421"/>
    <cellStyle name="Normal 17 4 9" xfId="40885"/>
    <cellStyle name="Normal 17 5" xfId="2632"/>
    <cellStyle name="Normal 17 5 2" xfId="2633"/>
    <cellStyle name="Normal 17 5 2 2" xfId="4095"/>
    <cellStyle name="Normal 17 5 2 2 2" xfId="5708"/>
    <cellStyle name="Normal 17 5 2 2 2 2" xfId="8793"/>
    <cellStyle name="Normal 17 5 2 2 2 2 2" xfId="14985"/>
    <cellStyle name="Normal 17 5 2 2 2 2 2 2" xfId="33945"/>
    <cellStyle name="Normal 17 5 2 2 2 2 2 3" xfId="52409"/>
    <cellStyle name="Normal 17 5 2 2 2 2 3" xfId="21137"/>
    <cellStyle name="Normal 17 5 2 2 2 2 3 2" xfId="40097"/>
    <cellStyle name="Normal 17 5 2 2 2 2 3 3" xfId="58561"/>
    <cellStyle name="Normal 17 5 2 2 2 2 4" xfId="27792"/>
    <cellStyle name="Normal 17 5 2 2 2 2 5" xfId="46256"/>
    <cellStyle name="Normal 17 5 2 2 2 3" xfId="11919"/>
    <cellStyle name="Normal 17 5 2 2 2 3 2" xfId="30879"/>
    <cellStyle name="Normal 17 5 2 2 2 3 3" xfId="49343"/>
    <cellStyle name="Normal 17 5 2 2 2 4" xfId="18071"/>
    <cellStyle name="Normal 17 5 2 2 2 4 2" xfId="37031"/>
    <cellStyle name="Normal 17 5 2 2 2 4 3" xfId="55495"/>
    <cellStyle name="Normal 17 5 2 2 2 5" xfId="24726"/>
    <cellStyle name="Normal 17 5 2 2 2 6" xfId="43190"/>
    <cellStyle name="Normal 17 5 2 2 3" xfId="7258"/>
    <cellStyle name="Normal 17 5 2 2 3 2" xfId="13451"/>
    <cellStyle name="Normal 17 5 2 2 3 2 2" xfId="32411"/>
    <cellStyle name="Normal 17 5 2 2 3 2 3" xfId="50875"/>
    <cellStyle name="Normal 17 5 2 2 3 3" xfId="19603"/>
    <cellStyle name="Normal 17 5 2 2 3 3 2" xfId="38563"/>
    <cellStyle name="Normal 17 5 2 2 3 3 3" xfId="57027"/>
    <cellStyle name="Normal 17 5 2 2 3 4" xfId="26258"/>
    <cellStyle name="Normal 17 5 2 2 3 5" xfId="44722"/>
    <cellStyle name="Normal 17 5 2 2 4" xfId="10385"/>
    <cellStyle name="Normal 17 5 2 2 4 2" xfId="29345"/>
    <cellStyle name="Normal 17 5 2 2 4 3" xfId="47809"/>
    <cellStyle name="Normal 17 5 2 2 5" xfId="16537"/>
    <cellStyle name="Normal 17 5 2 2 5 2" xfId="35497"/>
    <cellStyle name="Normal 17 5 2 2 5 3" xfId="53961"/>
    <cellStyle name="Normal 17 5 2 2 6" xfId="23192"/>
    <cellStyle name="Normal 17 5 2 2 7" xfId="41656"/>
    <cellStyle name="Normal 17 5 2 3" xfId="4926"/>
    <cellStyle name="Normal 17 5 2 3 2" xfId="8024"/>
    <cellStyle name="Normal 17 5 2 3 2 2" xfId="14216"/>
    <cellStyle name="Normal 17 5 2 3 2 2 2" xfId="33176"/>
    <cellStyle name="Normal 17 5 2 3 2 2 3" xfId="51640"/>
    <cellStyle name="Normal 17 5 2 3 2 3" xfId="20368"/>
    <cellStyle name="Normal 17 5 2 3 2 3 2" xfId="39328"/>
    <cellStyle name="Normal 17 5 2 3 2 3 3" xfId="57792"/>
    <cellStyle name="Normal 17 5 2 3 2 4" xfId="27023"/>
    <cellStyle name="Normal 17 5 2 3 2 5" xfId="45487"/>
    <cellStyle name="Normal 17 5 2 3 3" xfId="11150"/>
    <cellStyle name="Normal 17 5 2 3 3 2" xfId="30110"/>
    <cellStyle name="Normal 17 5 2 3 3 3" xfId="48574"/>
    <cellStyle name="Normal 17 5 2 3 4" xfId="17302"/>
    <cellStyle name="Normal 17 5 2 3 4 2" xfId="36262"/>
    <cellStyle name="Normal 17 5 2 3 4 3" xfId="54726"/>
    <cellStyle name="Normal 17 5 2 3 5" xfId="23957"/>
    <cellStyle name="Normal 17 5 2 3 6" xfId="42421"/>
    <cellStyle name="Normal 17 5 2 4" xfId="6489"/>
    <cellStyle name="Normal 17 5 2 4 2" xfId="12682"/>
    <cellStyle name="Normal 17 5 2 4 2 2" xfId="31642"/>
    <cellStyle name="Normal 17 5 2 4 2 3" xfId="50106"/>
    <cellStyle name="Normal 17 5 2 4 3" xfId="18834"/>
    <cellStyle name="Normal 17 5 2 4 3 2" xfId="37794"/>
    <cellStyle name="Normal 17 5 2 4 3 3" xfId="56258"/>
    <cellStyle name="Normal 17 5 2 4 4" xfId="25489"/>
    <cellStyle name="Normal 17 5 2 4 5" xfId="43953"/>
    <cellStyle name="Normal 17 5 2 5" xfId="9616"/>
    <cellStyle name="Normal 17 5 2 5 2" xfId="28576"/>
    <cellStyle name="Normal 17 5 2 5 3" xfId="47040"/>
    <cellStyle name="Normal 17 5 2 6" xfId="15768"/>
    <cellStyle name="Normal 17 5 2 6 2" xfId="34728"/>
    <cellStyle name="Normal 17 5 2 6 3" xfId="53192"/>
    <cellStyle name="Normal 17 5 2 7" xfId="22423"/>
    <cellStyle name="Normal 17 5 2 8" xfId="40887"/>
    <cellStyle name="Normal 17 6" xfId="2634"/>
    <cellStyle name="Normal 17 6 2" xfId="4096"/>
    <cellStyle name="Normal 17 6 2 2" xfId="5709"/>
    <cellStyle name="Normal 17 6 2 2 2" xfId="8794"/>
    <cellStyle name="Normal 17 6 2 2 2 2" xfId="14986"/>
    <cellStyle name="Normal 17 6 2 2 2 2 2" xfId="33946"/>
    <cellStyle name="Normal 17 6 2 2 2 2 3" xfId="52410"/>
    <cellStyle name="Normal 17 6 2 2 2 3" xfId="21138"/>
    <cellStyle name="Normal 17 6 2 2 2 3 2" xfId="40098"/>
    <cellStyle name="Normal 17 6 2 2 2 3 3" xfId="58562"/>
    <cellStyle name="Normal 17 6 2 2 2 4" xfId="27793"/>
    <cellStyle name="Normal 17 6 2 2 2 5" xfId="46257"/>
    <cellStyle name="Normal 17 6 2 2 3" xfId="11920"/>
    <cellStyle name="Normal 17 6 2 2 3 2" xfId="30880"/>
    <cellStyle name="Normal 17 6 2 2 3 3" xfId="49344"/>
    <cellStyle name="Normal 17 6 2 2 4" xfId="18072"/>
    <cellStyle name="Normal 17 6 2 2 4 2" xfId="37032"/>
    <cellStyle name="Normal 17 6 2 2 4 3" xfId="55496"/>
    <cellStyle name="Normal 17 6 2 2 5" xfId="24727"/>
    <cellStyle name="Normal 17 6 2 2 6" xfId="43191"/>
    <cellStyle name="Normal 17 6 2 3" xfId="7259"/>
    <cellStyle name="Normal 17 6 2 3 2" xfId="13452"/>
    <cellStyle name="Normal 17 6 2 3 2 2" xfId="32412"/>
    <cellStyle name="Normal 17 6 2 3 2 3" xfId="50876"/>
    <cellStyle name="Normal 17 6 2 3 3" xfId="19604"/>
    <cellStyle name="Normal 17 6 2 3 3 2" xfId="38564"/>
    <cellStyle name="Normal 17 6 2 3 3 3" xfId="57028"/>
    <cellStyle name="Normal 17 6 2 3 4" xfId="26259"/>
    <cellStyle name="Normal 17 6 2 3 5" xfId="44723"/>
    <cellStyle name="Normal 17 6 2 4" xfId="10386"/>
    <cellStyle name="Normal 17 6 2 4 2" xfId="29346"/>
    <cellStyle name="Normal 17 6 2 4 3" xfId="47810"/>
    <cellStyle name="Normal 17 6 2 5" xfId="16538"/>
    <cellStyle name="Normal 17 6 2 5 2" xfId="35498"/>
    <cellStyle name="Normal 17 6 2 5 3" xfId="53962"/>
    <cellStyle name="Normal 17 6 2 6" xfId="23193"/>
    <cellStyle name="Normal 17 6 2 7" xfId="41657"/>
    <cellStyle name="Normal 17 6 3" xfId="4927"/>
    <cellStyle name="Normal 17 6 3 2" xfId="8025"/>
    <cellStyle name="Normal 17 6 3 2 2" xfId="14217"/>
    <cellStyle name="Normal 17 6 3 2 2 2" xfId="33177"/>
    <cellStyle name="Normal 17 6 3 2 2 3" xfId="51641"/>
    <cellStyle name="Normal 17 6 3 2 3" xfId="20369"/>
    <cellStyle name="Normal 17 6 3 2 3 2" xfId="39329"/>
    <cellStyle name="Normal 17 6 3 2 3 3" xfId="57793"/>
    <cellStyle name="Normal 17 6 3 2 4" xfId="27024"/>
    <cellStyle name="Normal 17 6 3 2 5" xfId="45488"/>
    <cellStyle name="Normal 17 6 3 3" xfId="11151"/>
    <cellStyle name="Normal 17 6 3 3 2" xfId="30111"/>
    <cellStyle name="Normal 17 6 3 3 3" xfId="48575"/>
    <cellStyle name="Normal 17 6 3 4" xfId="17303"/>
    <cellStyle name="Normal 17 6 3 4 2" xfId="36263"/>
    <cellStyle name="Normal 17 6 3 4 3" xfId="54727"/>
    <cellStyle name="Normal 17 6 3 5" xfId="23958"/>
    <cellStyle name="Normal 17 6 3 6" xfId="42422"/>
    <cellStyle name="Normal 17 6 4" xfId="6490"/>
    <cellStyle name="Normal 17 6 4 2" xfId="12683"/>
    <cellStyle name="Normal 17 6 4 2 2" xfId="31643"/>
    <cellStyle name="Normal 17 6 4 2 3" xfId="50107"/>
    <cellStyle name="Normal 17 6 4 3" xfId="18835"/>
    <cellStyle name="Normal 17 6 4 3 2" xfId="37795"/>
    <cellStyle name="Normal 17 6 4 3 3" xfId="56259"/>
    <cellStyle name="Normal 17 6 4 4" xfId="25490"/>
    <cellStyle name="Normal 17 6 4 5" xfId="43954"/>
    <cellStyle name="Normal 17 6 5" xfId="9617"/>
    <cellStyle name="Normal 17 6 5 2" xfId="28577"/>
    <cellStyle name="Normal 17 6 5 3" xfId="47041"/>
    <cellStyle name="Normal 17 6 6" xfId="15769"/>
    <cellStyle name="Normal 17 6 6 2" xfId="34729"/>
    <cellStyle name="Normal 17 6 6 3" xfId="53193"/>
    <cellStyle name="Normal 17 6 7" xfId="22424"/>
    <cellStyle name="Normal 17 6 8" xfId="40888"/>
    <cellStyle name="Normal 17 7" xfId="2621"/>
    <cellStyle name="Normal 18" xfId="88"/>
    <cellStyle name="Normal 18 2" xfId="2635"/>
    <cellStyle name="Normal 19" xfId="89"/>
    <cellStyle name="Normal 19 2" xfId="2637"/>
    <cellStyle name="Normal 19 2 2" xfId="2638"/>
    <cellStyle name="Normal 19 2 2 2" xfId="2639"/>
    <cellStyle name="Normal 19 2 3" xfId="2640"/>
    <cellStyle name="Normal 19 3" xfId="2641"/>
    <cellStyle name="Normal 2" xfId="20"/>
    <cellStyle name="Normal 2 10" xfId="244"/>
    <cellStyle name="Normal 2 10 2" xfId="3750"/>
    <cellStyle name="Normal 2 10 3" xfId="2642"/>
    <cellStyle name="Normal 2 10 3 2" xfId="4097"/>
    <cellStyle name="Normal 2 10 3 2 2" xfId="5710"/>
    <cellStyle name="Normal 2 10 3 2 2 2" xfId="8795"/>
    <cellStyle name="Normal 2 10 3 2 2 2 2" xfId="14987"/>
    <cellStyle name="Normal 2 10 3 2 2 2 2 2" xfId="33947"/>
    <cellStyle name="Normal 2 10 3 2 2 2 2 3" xfId="52411"/>
    <cellStyle name="Normal 2 10 3 2 2 2 3" xfId="21139"/>
    <cellStyle name="Normal 2 10 3 2 2 2 3 2" xfId="40099"/>
    <cellStyle name="Normal 2 10 3 2 2 2 3 3" xfId="58563"/>
    <cellStyle name="Normal 2 10 3 2 2 2 4" xfId="27794"/>
    <cellStyle name="Normal 2 10 3 2 2 2 5" xfId="46258"/>
    <cellStyle name="Normal 2 10 3 2 2 3" xfId="11921"/>
    <cellStyle name="Normal 2 10 3 2 2 3 2" xfId="30881"/>
    <cellStyle name="Normal 2 10 3 2 2 3 3" xfId="49345"/>
    <cellStyle name="Normal 2 10 3 2 2 4" xfId="18073"/>
    <cellStyle name="Normal 2 10 3 2 2 4 2" xfId="37033"/>
    <cellStyle name="Normal 2 10 3 2 2 4 3" xfId="55497"/>
    <cellStyle name="Normal 2 10 3 2 2 5" xfId="24728"/>
    <cellStyle name="Normal 2 10 3 2 2 6" xfId="43192"/>
    <cellStyle name="Normal 2 10 3 2 3" xfId="7260"/>
    <cellStyle name="Normal 2 10 3 2 3 2" xfId="13453"/>
    <cellStyle name="Normal 2 10 3 2 3 2 2" xfId="32413"/>
    <cellStyle name="Normal 2 10 3 2 3 2 3" xfId="50877"/>
    <cellStyle name="Normal 2 10 3 2 3 3" xfId="19605"/>
    <cellStyle name="Normal 2 10 3 2 3 3 2" xfId="38565"/>
    <cellStyle name="Normal 2 10 3 2 3 3 3" xfId="57029"/>
    <cellStyle name="Normal 2 10 3 2 3 4" xfId="26260"/>
    <cellStyle name="Normal 2 10 3 2 3 5" xfId="44724"/>
    <cellStyle name="Normal 2 10 3 2 4" xfId="10387"/>
    <cellStyle name="Normal 2 10 3 2 4 2" xfId="29347"/>
    <cellStyle name="Normal 2 10 3 2 4 3" xfId="47811"/>
    <cellStyle name="Normal 2 10 3 2 5" xfId="16539"/>
    <cellStyle name="Normal 2 10 3 2 5 2" xfId="35499"/>
    <cellStyle name="Normal 2 10 3 2 5 3" xfId="53963"/>
    <cellStyle name="Normal 2 10 3 2 6" xfId="23194"/>
    <cellStyle name="Normal 2 10 3 2 7" xfId="41658"/>
    <cellStyle name="Normal 2 10 3 3" xfId="4928"/>
    <cellStyle name="Normal 2 10 3 3 2" xfId="8026"/>
    <cellStyle name="Normal 2 10 3 3 2 2" xfId="14218"/>
    <cellStyle name="Normal 2 10 3 3 2 2 2" xfId="33178"/>
    <cellStyle name="Normal 2 10 3 3 2 2 3" xfId="51642"/>
    <cellStyle name="Normal 2 10 3 3 2 3" xfId="20370"/>
    <cellStyle name="Normal 2 10 3 3 2 3 2" xfId="39330"/>
    <cellStyle name="Normal 2 10 3 3 2 3 3" xfId="57794"/>
    <cellStyle name="Normal 2 10 3 3 2 4" xfId="27025"/>
    <cellStyle name="Normal 2 10 3 3 2 5" xfId="45489"/>
    <cellStyle name="Normal 2 10 3 3 3" xfId="11152"/>
    <cellStyle name="Normal 2 10 3 3 3 2" xfId="30112"/>
    <cellStyle name="Normal 2 10 3 3 3 3" xfId="48576"/>
    <cellStyle name="Normal 2 10 3 3 4" xfId="17304"/>
    <cellStyle name="Normal 2 10 3 3 4 2" xfId="36264"/>
    <cellStyle name="Normal 2 10 3 3 4 3" xfId="54728"/>
    <cellStyle name="Normal 2 10 3 3 5" xfId="23959"/>
    <cellStyle name="Normal 2 10 3 3 6" xfId="42423"/>
    <cellStyle name="Normal 2 10 3 4" xfId="6491"/>
    <cellStyle name="Normal 2 10 3 4 2" xfId="12684"/>
    <cellStyle name="Normal 2 10 3 4 2 2" xfId="31644"/>
    <cellStyle name="Normal 2 10 3 4 2 3" xfId="50108"/>
    <cellStyle name="Normal 2 10 3 4 3" xfId="18836"/>
    <cellStyle name="Normal 2 10 3 4 3 2" xfId="37796"/>
    <cellStyle name="Normal 2 10 3 4 3 3" xfId="56260"/>
    <cellStyle name="Normal 2 10 3 4 4" xfId="25491"/>
    <cellStyle name="Normal 2 10 3 4 5" xfId="43955"/>
    <cellStyle name="Normal 2 10 3 5" xfId="9618"/>
    <cellStyle name="Normal 2 10 3 5 2" xfId="28578"/>
    <cellStyle name="Normal 2 10 3 5 3" xfId="47042"/>
    <cellStyle name="Normal 2 10 3 6" xfId="15770"/>
    <cellStyle name="Normal 2 10 3 6 2" xfId="34730"/>
    <cellStyle name="Normal 2 10 3 6 3" xfId="53194"/>
    <cellStyle name="Normal 2 10 3 7" xfId="22425"/>
    <cellStyle name="Normal 2 10 3 8" xfId="40889"/>
    <cellStyle name="Normal 2 11" xfId="412"/>
    <cellStyle name="Normal 2 11 2" xfId="3751"/>
    <cellStyle name="Normal 2 11 3" xfId="2643"/>
    <cellStyle name="Normal 2 11 3 2" xfId="4098"/>
    <cellStyle name="Normal 2 11 3 2 2" xfId="5711"/>
    <cellStyle name="Normal 2 11 3 2 2 2" xfId="8796"/>
    <cellStyle name="Normal 2 11 3 2 2 2 2" xfId="14988"/>
    <cellStyle name="Normal 2 11 3 2 2 2 2 2" xfId="33948"/>
    <cellStyle name="Normal 2 11 3 2 2 2 2 3" xfId="52412"/>
    <cellStyle name="Normal 2 11 3 2 2 2 3" xfId="21140"/>
    <cellStyle name="Normal 2 11 3 2 2 2 3 2" xfId="40100"/>
    <cellStyle name="Normal 2 11 3 2 2 2 3 3" xfId="58564"/>
    <cellStyle name="Normal 2 11 3 2 2 2 4" xfId="27795"/>
    <cellStyle name="Normal 2 11 3 2 2 2 5" xfId="46259"/>
    <cellStyle name="Normal 2 11 3 2 2 3" xfId="11922"/>
    <cellStyle name="Normal 2 11 3 2 2 3 2" xfId="30882"/>
    <cellStyle name="Normal 2 11 3 2 2 3 3" xfId="49346"/>
    <cellStyle name="Normal 2 11 3 2 2 4" xfId="18074"/>
    <cellStyle name="Normal 2 11 3 2 2 4 2" xfId="37034"/>
    <cellStyle name="Normal 2 11 3 2 2 4 3" xfId="55498"/>
    <cellStyle name="Normal 2 11 3 2 2 5" xfId="24729"/>
    <cellStyle name="Normal 2 11 3 2 2 6" xfId="43193"/>
    <cellStyle name="Normal 2 11 3 2 3" xfId="7261"/>
    <cellStyle name="Normal 2 11 3 2 3 2" xfId="13454"/>
    <cellStyle name="Normal 2 11 3 2 3 2 2" xfId="32414"/>
    <cellStyle name="Normal 2 11 3 2 3 2 3" xfId="50878"/>
    <cellStyle name="Normal 2 11 3 2 3 3" xfId="19606"/>
    <cellStyle name="Normal 2 11 3 2 3 3 2" xfId="38566"/>
    <cellStyle name="Normal 2 11 3 2 3 3 3" xfId="57030"/>
    <cellStyle name="Normal 2 11 3 2 3 4" xfId="26261"/>
    <cellStyle name="Normal 2 11 3 2 3 5" xfId="44725"/>
    <cellStyle name="Normal 2 11 3 2 4" xfId="10388"/>
    <cellStyle name="Normal 2 11 3 2 4 2" xfId="29348"/>
    <cellStyle name="Normal 2 11 3 2 4 3" xfId="47812"/>
    <cellStyle name="Normal 2 11 3 2 5" xfId="16540"/>
    <cellStyle name="Normal 2 11 3 2 5 2" xfId="35500"/>
    <cellStyle name="Normal 2 11 3 2 5 3" xfId="53964"/>
    <cellStyle name="Normal 2 11 3 2 6" xfId="23195"/>
    <cellStyle name="Normal 2 11 3 2 7" xfId="41659"/>
    <cellStyle name="Normal 2 11 3 3" xfId="4929"/>
    <cellStyle name="Normal 2 11 3 3 2" xfId="8027"/>
    <cellStyle name="Normal 2 11 3 3 2 2" xfId="14219"/>
    <cellStyle name="Normal 2 11 3 3 2 2 2" xfId="33179"/>
    <cellStyle name="Normal 2 11 3 3 2 2 3" xfId="51643"/>
    <cellStyle name="Normal 2 11 3 3 2 3" xfId="20371"/>
    <cellStyle name="Normal 2 11 3 3 2 3 2" xfId="39331"/>
    <cellStyle name="Normal 2 11 3 3 2 3 3" xfId="57795"/>
    <cellStyle name="Normal 2 11 3 3 2 4" xfId="27026"/>
    <cellStyle name="Normal 2 11 3 3 2 5" xfId="45490"/>
    <cellStyle name="Normal 2 11 3 3 3" xfId="11153"/>
    <cellStyle name="Normal 2 11 3 3 3 2" xfId="30113"/>
    <cellStyle name="Normal 2 11 3 3 3 3" xfId="48577"/>
    <cellStyle name="Normal 2 11 3 3 4" xfId="17305"/>
    <cellStyle name="Normal 2 11 3 3 4 2" xfId="36265"/>
    <cellStyle name="Normal 2 11 3 3 4 3" xfId="54729"/>
    <cellStyle name="Normal 2 11 3 3 5" xfId="23960"/>
    <cellStyle name="Normal 2 11 3 3 6" xfId="42424"/>
    <cellStyle name="Normal 2 11 3 4" xfId="6492"/>
    <cellStyle name="Normal 2 11 3 4 2" xfId="12685"/>
    <cellStyle name="Normal 2 11 3 4 2 2" xfId="31645"/>
    <cellStyle name="Normal 2 11 3 4 2 3" xfId="50109"/>
    <cellStyle name="Normal 2 11 3 4 3" xfId="18837"/>
    <cellStyle name="Normal 2 11 3 4 3 2" xfId="37797"/>
    <cellStyle name="Normal 2 11 3 4 3 3" xfId="56261"/>
    <cellStyle name="Normal 2 11 3 4 4" xfId="25492"/>
    <cellStyle name="Normal 2 11 3 4 5" xfId="43956"/>
    <cellStyle name="Normal 2 11 3 5" xfId="9619"/>
    <cellStyle name="Normal 2 11 3 5 2" xfId="28579"/>
    <cellStyle name="Normal 2 11 3 5 3" xfId="47043"/>
    <cellStyle name="Normal 2 11 3 6" xfId="15771"/>
    <cellStyle name="Normal 2 11 3 6 2" xfId="34731"/>
    <cellStyle name="Normal 2 11 3 6 3" xfId="53195"/>
    <cellStyle name="Normal 2 11 3 7" xfId="22426"/>
    <cellStyle name="Normal 2 11 3 8" xfId="40890"/>
    <cellStyle name="Normal 2 12" xfId="346"/>
    <cellStyle name="Normal 2 12 2" xfId="3752"/>
    <cellStyle name="Normal 2 12 3" xfId="2644"/>
    <cellStyle name="Normal 2 12 3 2" xfId="4099"/>
    <cellStyle name="Normal 2 12 3 2 2" xfId="5712"/>
    <cellStyle name="Normal 2 12 3 2 2 2" xfId="8797"/>
    <cellStyle name="Normal 2 12 3 2 2 2 2" xfId="14989"/>
    <cellStyle name="Normal 2 12 3 2 2 2 2 2" xfId="33949"/>
    <cellStyle name="Normal 2 12 3 2 2 2 2 3" xfId="52413"/>
    <cellStyle name="Normal 2 12 3 2 2 2 3" xfId="21141"/>
    <cellStyle name="Normal 2 12 3 2 2 2 3 2" xfId="40101"/>
    <cellStyle name="Normal 2 12 3 2 2 2 3 3" xfId="58565"/>
    <cellStyle name="Normal 2 12 3 2 2 2 4" xfId="27796"/>
    <cellStyle name="Normal 2 12 3 2 2 2 5" xfId="46260"/>
    <cellStyle name="Normal 2 12 3 2 2 3" xfId="11923"/>
    <cellStyle name="Normal 2 12 3 2 2 3 2" xfId="30883"/>
    <cellStyle name="Normal 2 12 3 2 2 3 3" xfId="49347"/>
    <cellStyle name="Normal 2 12 3 2 2 4" xfId="18075"/>
    <cellStyle name="Normal 2 12 3 2 2 4 2" xfId="37035"/>
    <cellStyle name="Normal 2 12 3 2 2 4 3" xfId="55499"/>
    <cellStyle name="Normal 2 12 3 2 2 5" xfId="24730"/>
    <cellStyle name="Normal 2 12 3 2 2 6" xfId="43194"/>
    <cellStyle name="Normal 2 12 3 2 3" xfId="7262"/>
    <cellStyle name="Normal 2 12 3 2 3 2" xfId="13455"/>
    <cellStyle name="Normal 2 12 3 2 3 2 2" xfId="32415"/>
    <cellStyle name="Normal 2 12 3 2 3 2 3" xfId="50879"/>
    <cellStyle name="Normal 2 12 3 2 3 3" xfId="19607"/>
    <cellStyle name="Normal 2 12 3 2 3 3 2" xfId="38567"/>
    <cellStyle name="Normal 2 12 3 2 3 3 3" xfId="57031"/>
    <cellStyle name="Normal 2 12 3 2 3 4" xfId="26262"/>
    <cellStyle name="Normal 2 12 3 2 3 5" xfId="44726"/>
    <cellStyle name="Normal 2 12 3 2 4" xfId="10389"/>
    <cellStyle name="Normal 2 12 3 2 4 2" xfId="29349"/>
    <cellStyle name="Normal 2 12 3 2 4 3" xfId="47813"/>
    <cellStyle name="Normal 2 12 3 2 5" xfId="16541"/>
    <cellStyle name="Normal 2 12 3 2 5 2" xfId="35501"/>
    <cellStyle name="Normal 2 12 3 2 5 3" xfId="53965"/>
    <cellStyle name="Normal 2 12 3 2 6" xfId="23196"/>
    <cellStyle name="Normal 2 12 3 2 7" xfId="41660"/>
    <cellStyle name="Normal 2 12 3 3" xfId="4930"/>
    <cellStyle name="Normal 2 12 3 3 2" xfId="8028"/>
    <cellStyle name="Normal 2 12 3 3 2 2" xfId="14220"/>
    <cellStyle name="Normal 2 12 3 3 2 2 2" xfId="33180"/>
    <cellStyle name="Normal 2 12 3 3 2 2 3" xfId="51644"/>
    <cellStyle name="Normal 2 12 3 3 2 3" xfId="20372"/>
    <cellStyle name="Normal 2 12 3 3 2 3 2" xfId="39332"/>
    <cellStyle name="Normal 2 12 3 3 2 3 3" xfId="57796"/>
    <cellStyle name="Normal 2 12 3 3 2 4" xfId="27027"/>
    <cellStyle name="Normal 2 12 3 3 2 5" xfId="45491"/>
    <cellStyle name="Normal 2 12 3 3 3" xfId="11154"/>
    <cellStyle name="Normal 2 12 3 3 3 2" xfId="30114"/>
    <cellStyle name="Normal 2 12 3 3 3 3" xfId="48578"/>
    <cellStyle name="Normal 2 12 3 3 4" xfId="17306"/>
    <cellStyle name="Normal 2 12 3 3 4 2" xfId="36266"/>
    <cellStyle name="Normal 2 12 3 3 4 3" xfId="54730"/>
    <cellStyle name="Normal 2 12 3 3 5" xfId="23961"/>
    <cellStyle name="Normal 2 12 3 3 6" xfId="42425"/>
    <cellStyle name="Normal 2 12 3 4" xfId="6493"/>
    <cellStyle name="Normal 2 12 3 4 2" xfId="12686"/>
    <cellStyle name="Normal 2 12 3 4 2 2" xfId="31646"/>
    <cellStyle name="Normal 2 12 3 4 2 3" xfId="50110"/>
    <cellStyle name="Normal 2 12 3 4 3" xfId="18838"/>
    <cellStyle name="Normal 2 12 3 4 3 2" xfId="37798"/>
    <cellStyle name="Normal 2 12 3 4 3 3" xfId="56262"/>
    <cellStyle name="Normal 2 12 3 4 4" xfId="25493"/>
    <cellStyle name="Normal 2 12 3 4 5" xfId="43957"/>
    <cellStyle name="Normal 2 12 3 5" xfId="9620"/>
    <cellStyle name="Normal 2 12 3 5 2" xfId="28580"/>
    <cellStyle name="Normal 2 12 3 5 3" xfId="47044"/>
    <cellStyle name="Normal 2 12 3 6" xfId="15772"/>
    <cellStyle name="Normal 2 12 3 6 2" xfId="34732"/>
    <cellStyle name="Normal 2 12 3 6 3" xfId="53196"/>
    <cellStyle name="Normal 2 12 3 7" xfId="22427"/>
    <cellStyle name="Normal 2 12 3 8" xfId="40891"/>
    <cellStyle name="Normal 2 13" xfId="354"/>
    <cellStyle name="Normal 2 13 2" xfId="3753"/>
    <cellStyle name="Normal 2 13 3" xfId="2645"/>
    <cellStyle name="Normal 2 13 3 2" xfId="4100"/>
    <cellStyle name="Normal 2 13 3 2 2" xfId="5713"/>
    <cellStyle name="Normal 2 13 3 2 2 2" xfId="8798"/>
    <cellStyle name="Normal 2 13 3 2 2 2 2" xfId="14990"/>
    <cellStyle name="Normal 2 13 3 2 2 2 2 2" xfId="33950"/>
    <cellStyle name="Normal 2 13 3 2 2 2 2 3" xfId="52414"/>
    <cellStyle name="Normal 2 13 3 2 2 2 3" xfId="21142"/>
    <cellStyle name="Normal 2 13 3 2 2 2 3 2" xfId="40102"/>
    <cellStyle name="Normal 2 13 3 2 2 2 3 3" xfId="58566"/>
    <cellStyle name="Normal 2 13 3 2 2 2 4" xfId="27797"/>
    <cellStyle name="Normal 2 13 3 2 2 2 5" xfId="46261"/>
    <cellStyle name="Normal 2 13 3 2 2 3" xfId="11924"/>
    <cellStyle name="Normal 2 13 3 2 2 3 2" xfId="30884"/>
    <cellStyle name="Normal 2 13 3 2 2 3 3" xfId="49348"/>
    <cellStyle name="Normal 2 13 3 2 2 4" xfId="18076"/>
    <cellStyle name="Normal 2 13 3 2 2 4 2" xfId="37036"/>
    <cellStyle name="Normal 2 13 3 2 2 4 3" xfId="55500"/>
    <cellStyle name="Normal 2 13 3 2 2 5" xfId="24731"/>
    <cellStyle name="Normal 2 13 3 2 2 6" xfId="43195"/>
    <cellStyle name="Normal 2 13 3 2 3" xfId="7263"/>
    <cellStyle name="Normal 2 13 3 2 3 2" xfId="13456"/>
    <cellStyle name="Normal 2 13 3 2 3 2 2" xfId="32416"/>
    <cellStyle name="Normal 2 13 3 2 3 2 3" xfId="50880"/>
    <cellStyle name="Normal 2 13 3 2 3 3" xfId="19608"/>
    <cellStyle name="Normal 2 13 3 2 3 3 2" xfId="38568"/>
    <cellStyle name="Normal 2 13 3 2 3 3 3" xfId="57032"/>
    <cellStyle name="Normal 2 13 3 2 3 4" xfId="26263"/>
    <cellStyle name="Normal 2 13 3 2 3 5" xfId="44727"/>
    <cellStyle name="Normal 2 13 3 2 4" xfId="10390"/>
    <cellStyle name="Normal 2 13 3 2 4 2" xfId="29350"/>
    <cellStyle name="Normal 2 13 3 2 4 3" xfId="47814"/>
    <cellStyle name="Normal 2 13 3 2 5" xfId="16542"/>
    <cellStyle name="Normal 2 13 3 2 5 2" xfId="35502"/>
    <cellStyle name="Normal 2 13 3 2 5 3" xfId="53966"/>
    <cellStyle name="Normal 2 13 3 2 6" xfId="23197"/>
    <cellStyle name="Normal 2 13 3 2 7" xfId="41661"/>
    <cellStyle name="Normal 2 13 3 3" xfId="4931"/>
    <cellStyle name="Normal 2 13 3 3 2" xfId="8029"/>
    <cellStyle name="Normal 2 13 3 3 2 2" xfId="14221"/>
    <cellStyle name="Normal 2 13 3 3 2 2 2" xfId="33181"/>
    <cellStyle name="Normal 2 13 3 3 2 2 3" xfId="51645"/>
    <cellStyle name="Normal 2 13 3 3 2 3" xfId="20373"/>
    <cellStyle name="Normal 2 13 3 3 2 3 2" xfId="39333"/>
    <cellStyle name="Normal 2 13 3 3 2 3 3" xfId="57797"/>
    <cellStyle name="Normal 2 13 3 3 2 4" xfId="27028"/>
    <cellStyle name="Normal 2 13 3 3 2 5" xfId="45492"/>
    <cellStyle name="Normal 2 13 3 3 3" xfId="11155"/>
    <cellStyle name="Normal 2 13 3 3 3 2" xfId="30115"/>
    <cellStyle name="Normal 2 13 3 3 3 3" xfId="48579"/>
    <cellStyle name="Normal 2 13 3 3 4" xfId="17307"/>
    <cellStyle name="Normal 2 13 3 3 4 2" xfId="36267"/>
    <cellStyle name="Normal 2 13 3 3 4 3" xfId="54731"/>
    <cellStyle name="Normal 2 13 3 3 5" xfId="23962"/>
    <cellStyle name="Normal 2 13 3 3 6" xfId="42426"/>
    <cellStyle name="Normal 2 13 3 4" xfId="6494"/>
    <cellStyle name="Normal 2 13 3 4 2" xfId="12687"/>
    <cellStyle name="Normal 2 13 3 4 2 2" xfId="31647"/>
    <cellStyle name="Normal 2 13 3 4 2 3" xfId="50111"/>
    <cellStyle name="Normal 2 13 3 4 3" xfId="18839"/>
    <cellStyle name="Normal 2 13 3 4 3 2" xfId="37799"/>
    <cellStyle name="Normal 2 13 3 4 3 3" xfId="56263"/>
    <cellStyle name="Normal 2 13 3 4 4" xfId="25494"/>
    <cellStyle name="Normal 2 13 3 4 5" xfId="43958"/>
    <cellStyle name="Normal 2 13 3 5" xfId="9621"/>
    <cellStyle name="Normal 2 13 3 5 2" xfId="28581"/>
    <cellStyle name="Normal 2 13 3 5 3" xfId="47045"/>
    <cellStyle name="Normal 2 13 3 6" xfId="15773"/>
    <cellStyle name="Normal 2 13 3 6 2" xfId="34733"/>
    <cellStyle name="Normal 2 13 3 6 3" xfId="53197"/>
    <cellStyle name="Normal 2 13 3 7" xfId="22428"/>
    <cellStyle name="Normal 2 13 3 8" xfId="40892"/>
    <cellStyle name="Normal 2 14" xfId="390"/>
    <cellStyle name="Normal 2 14 2" xfId="3754"/>
    <cellStyle name="Normal 2 14 3" xfId="2646"/>
    <cellStyle name="Normal 2 14 3 2" xfId="4101"/>
    <cellStyle name="Normal 2 14 3 2 2" xfId="5714"/>
    <cellStyle name="Normal 2 14 3 2 2 2" xfId="8799"/>
    <cellStyle name="Normal 2 14 3 2 2 2 2" xfId="14991"/>
    <cellStyle name="Normal 2 14 3 2 2 2 2 2" xfId="33951"/>
    <cellStyle name="Normal 2 14 3 2 2 2 2 3" xfId="52415"/>
    <cellStyle name="Normal 2 14 3 2 2 2 3" xfId="21143"/>
    <cellStyle name="Normal 2 14 3 2 2 2 3 2" xfId="40103"/>
    <cellStyle name="Normal 2 14 3 2 2 2 3 3" xfId="58567"/>
    <cellStyle name="Normal 2 14 3 2 2 2 4" xfId="27798"/>
    <cellStyle name="Normal 2 14 3 2 2 2 5" xfId="46262"/>
    <cellStyle name="Normal 2 14 3 2 2 3" xfId="11925"/>
    <cellStyle name="Normal 2 14 3 2 2 3 2" xfId="30885"/>
    <cellStyle name="Normal 2 14 3 2 2 3 3" xfId="49349"/>
    <cellStyle name="Normal 2 14 3 2 2 4" xfId="18077"/>
    <cellStyle name="Normal 2 14 3 2 2 4 2" xfId="37037"/>
    <cellStyle name="Normal 2 14 3 2 2 4 3" xfId="55501"/>
    <cellStyle name="Normal 2 14 3 2 2 5" xfId="24732"/>
    <cellStyle name="Normal 2 14 3 2 2 6" xfId="43196"/>
    <cellStyle name="Normal 2 14 3 2 3" xfId="7264"/>
    <cellStyle name="Normal 2 14 3 2 3 2" xfId="13457"/>
    <cellStyle name="Normal 2 14 3 2 3 2 2" xfId="32417"/>
    <cellStyle name="Normal 2 14 3 2 3 2 3" xfId="50881"/>
    <cellStyle name="Normal 2 14 3 2 3 3" xfId="19609"/>
    <cellStyle name="Normal 2 14 3 2 3 3 2" xfId="38569"/>
    <cellStyle name="Normal 2 14 3 2 3 3 3" xfId="57033"/>
    <cellStyle name="Normal 2 14 3 2 3 4" xfId="26264"/>
    <cellStyle name="Normal 2 14 3 2 3 5" xfId="44728"/>
    <cellStyle name="Normal 2 14 3 2 4" xfId="10391"/>
    <cellStyle name="Normal 2 14 3 2 4 2" xfId="29351"/>
    <cellStyle name="Normal 2 14 3 2 4 3" xfId="47815"/>
    <cellStyle name="Normal 2 14 3 2 5" xfId="16543"/>
    <cellStyle name="Normal 2 14 3 2 5 2" xfId="35503"/>
    <cellStyle name="Normal 2 14 3 2 5 3" xfId="53967"/>
    <cellStyle name="Normal 2 14 3 2 6" xfId="23198"/>
    <cellStyle name="Normal 2 14 3 2 7" xfId="41662"/>
    <cellStyle name="Normal 2 14 3 3" xfId="4932"/>
    <cellStyle name="Normal 2 14 3 3 2" xfId="8030"/>
    <cellStyle name="Normal 2 14 3 3 2 2" xfId="14222"/>
    <cellStyle name="Normal 2 14 3 3 2 2 2" xfId="33182"/>
    <cellStyle name="Normal 2 14 3 3 2 2 3" xfId="51646"/>
    <cellStyle name="Normal 2 14 3 3 2 3" xfId="20374"/>
    <cellStyle name="Normal 2 14 3 3 2 3 2" xfId="39334"/>
    <cellStyle name="Normal 2 14 3 3 2 3 3" xfId="57798"/>
    <cellStyle name="Normal 2 14 3 3 2 4" xfId="27029"/>
    <cellStyle name="Normal 2 14 3 3 2 5" xfId="45493"/>
    <cellStyle name="Normal 2 14 3 3 3" xfId="11156"/>
    <cellStyle name="Normal 2 14 3 3 3 2" xfId="30116"/>
    <cellStyle name="Normal 2 14 3 3 3 3" xfId="48580"/>
    <cellStyle name="Normal 2 14 3 3 4" xfId="17308"/>
    <cellStyle name="Normal 2 14 3 3 4 2" xfId="36268"/>
    <cellStyle name="Normal 2 14 3 3 4 3" xfId="54732"/>
    <cellStyle name="Normal 2 14 3 3 5" xfId="23963"/>
    <cellStyle name="Normal 2 14 3 3 6" xfId="42427"/>
    <cellStyle name="Normal 2 14 3 4" xfId="6495"/>
    <cellStyle name="Normal 2 14 3 4 2" xfId="12688"/>
    <cellStyle name="Normal 2 14 3 4 2 2" xfId="31648"/>
    <cellStyle name="Normal 2 14 3 4 2 3" xfId="50112"/>
    <cellStyle name="Normal 2 14 3 4 3" xfId="18840"/>
    <cellStyle name="Normal 2 14 3 4 3 2" xfId="37800"/>
    <cellStyle name="Normal 2 14 3 4 3 3" xfId="56264"/>
    <cellStyle name="Normal 2 14 3 4 4" xfId="25495"/>
    <cellStyle name="Normal 2 14 3 4 5" xfId="43959"/>
    <cellStyle name="Normal 2 14 3 5" xfId="9622"/>
    <cellStyle name="Normal 2 14 3 5 2" xfId="28582"/>
    <cellStyle name="Normal 2 14 3 5 3" xfId="47046"/>
    <cellStyle name="Normal 2 14 3 6" xfId="15774"/>
    <cellStyle name="Normal 2 14 3 6 2" xfId="34734"/>
    <cellStyle name="Normal 2 14 3 6 3" xfId="53198"/>
    <cellStyle name="Normal 2 14 3 7" xfId="22429"/>
    <cellStyle name="Normal 2 14 3 8" xfId="40893"/>
    <cellStyle name="Normal 2 15" xfId="355"/>
    <cellStyle name="Normal 2 15 2" xfId="3755"/>
    <cellStyle name="Normal 2 15 3" xfId="2647"/>
    <cellStyle name="Normal 2 15 3 2" xfId="4102"/>
    <cellStyle name="Normal 2 15 3 2 2" xfId="5715"/>
    <cellStyle name="Normal 2 15 3 2 2 2" xfId="8800"/>
    <cellStyle name="Normal 2 15 3 2 2 2 2" xfId="14992"/>
    <cellStyle name="Normal 2 15 3 2 2 2 2 2" xfId="33952"/>
    <cellStyle name="Normal 2 15 3 2 2 2 2 3" xfId="52416"/>
    <cellStyle name="Normal 2 15 3 2 2 2 3" xfId="21144"/>
    <cellStyle name="Normal 2 15 3 2 2 2 3 2" xfId="40104"/>
    <cellStyle name="Normal 2 15 3 2 2 2 3 3" xfId="58568"/>
    <cellStyle name="Normal 2 15 3 2 2 2 4" xfId="27799"/>
    <cellStyle name="Normal 2 15 3 2 2 2 5" xfId="46263"/>
    <cellStyle name="Normal 2 15 3 2 2 3" xfId="11926"/>
    <cellStyle name="Normal 2 15 3 2 2 3 2" xfId="30886"/>
    <cellStyle name="Normal 2 15 3 2 2 3 3" xfId="49350"/>
    <cellStyle name="Normal 2 15 3 2 2 4" xfId="18078"/>
    <cellStyle name="Normal 2 15 3 2 2 4 2" xfId="37038"/>
    <cellStyle name="Normal 2 15 3 2 2 4 3" xfId="55502"/>
    <cellStyle name="Normal 2 15 3 2 2 5" xfId="24733"/>
    <cellStyle name="Normal 2 15 3 2 2 6" xfId="43197"/>
    <cellStyle name="Normal 2 15 3 2 3" xfId="7265"/>
    <cellStyle name="Normal 2 15 3 2 3 2" xfId="13458"/>
    <cellStyle name="Normal 2 15 3 2 3 2 2" xfId="32418"/>
    <cellStyle name="Normal 2 15 3 2 3 2 3" xfId="50882"/>
    <cellStyle name="Normal 2 15 3 2 3 3" xfId="19610"/>
    <cellStyle name="Normal 2 15 3 2 3 3 2" xfId="38570"/>
    <cellStyle name="Normal 2 15 3 2 3 3 3" xfId="57034"/>
    <cellStyle name="Normal 2 15 3 2 3 4" xfId="26265"/>
    <cellStyle name="Normal 2 15 3 2 3 5" xfId="44729"/>
    <cellStyle name="Normal 2 15 3 2 4" xfId="10392"/>
    <cellStyle name="Normal 2 15 3 2 4 2" xfId="29352"/>
    <cellStyle name="Normal 2 15 3 2 4 3" xfId="47816"/>
    <cellStyle name="Normal 2 15 3 2 5" xfId="16544"/>
    <cellStyle name="Normal 2 15 3 2 5 2" xfId="35504"/>
    <cellStyle name="Normal 2 15 3 2 5 3" xfId="53968"/>
    <cellStyle name="Normal 2 15 3 2 6" xfId="23199"/>
    <cellStyle name="Normal 2 15 3 2 7" xfId="41663"/>
    <cellStyle name="Normal 2 15 3 3" xfId="4933"/>
    <cellStyle name="Normal 2 15 3 3 2" xfId="8031"/>
    <cellStyle name="Normal 2 15 3 3 2 2" xfId="14223"/>
    <cellStyle name="Normal 2 15 3 3 2 2 2" xfId="33183"/>
    <cellStyle name="Normal 2 15 3 3 2 2 3" xfId="51647"/>
    <cellStyle name="Normal 2 15 3 3 2 3" xfId="20375"/>
    <cellStyle name="Normal 2 15 3 3 2 3 2" xfId="39335"/>
    <cellStyle name="Normal 2 15 3 3 2 3 3" xfId="57799"/>
    <cellStyle name="Normal 2 15 3 3 2 4" xfId="27030"/>
    <cellStyle name="Normal 2 15 3 3 2 5" xfId="45494"/>
    <cellStyle name="Normal 2 15 3 3 3" xfId="11157"/>
    <cellStyle name="Normal 2 15 3 3 3 2" xfId="30117"/>
    <cellStyle name="Normal 2 15 3 3 3 3" xfId="48581"/>
    <cellStyle name="Normal 2 15 3 3 4" xfId="17309"/>
    <cellStyle name="Normal 2 15 3 3 4 2" xfId="36269"/>
    <cellStyle name="Normal 2 15 3 3 4 3" xfId="54733"/>
    <cellStyle name="Normal 2 15 3 3 5" xfId="23964"/>
    <cellStyle name="Normal 2 15 3 3 6" xfId="42428"/>
    <cellStyle name="Normal 2 15 3 4" xfId="6496"/>
    <cellStyle name="Normal 2 15 3 4 2" xfId="12689"/>
    <cellStyle name="Normal 2 15 3 4 2 2" xfId="31649"/>
    <cellStyle name="Normal 2 15 3 4 2 3" xfId="50113"/>
    <cellStyle name="Normal 2 15 3 4 3" xfId="18841"/>
    <cellStyle name="Normal 2 15 3 4 3 2" xfId="37801"/>
    <cellStyle name="Normal 2 15 3 4 3 3" xfId="56265"/>
    <cellStyle name="Normal 2 15 3 4 4" xfId="25496"/>
    <cellStyle name="Normal 2 15 3 4 5" xfId="43960"/>
    <cellStyle name="Normal 2 15 3 5" xfId="9623"/>
    <cellStyle name="Normal 2 15 3 5 2" xfId="28583"/>
    <cellStyle name="Normal 2 15 3 5 3" xfId="47047"/>
    <cellStyle name="Normal 2 15 3 6" xfId="15775"/>
    <cellStyle name="Normal 2 15 3 6 2" xfId="34735"/>
    <cellStyle name="Normal 2 15 3 6 3" xfId="53199"/>
    <cellStyle name="Normal 2 15 3 7" xfId="22430"/>
    <cellStyle name="Normal 2 15 3 8" xfId="40894"/>
    <cellStyle name="Normal 2 16" xfId="452"/>
    <cellStyle name="Normal 2 16 2" xfId="3756"/>
    <cellStyle name="Normal 2 16 3" xfId="2648"/>
    <cellStyle name="Normal 2 16 3 2" xfId="4103"/>
    <cellStyle name="Normal 2 16 3 2 2" xfId="5716"/>
    <cellStyle name="Normal 2 16 3 2 2 2" xfId="8801"/>
    <cellStyle name="Normal 2 16 3 2 2 2 2" xfId="14993"/>
    <cellStyle name="Normal 2 16 3 2 2 2 2 2" xfId="33953"/>
    <cellStyle name="Normal 2 16 3 2 2 2 2 3" xfId="52417"/>
    <cellStyle name="Normal 2 16 3 2 2 2 3" xfId="21145"/>
    <cellStyle name="Normal 2 16 3 2 2 2 3 2" xfId="40105"/>
    <cellStyle name="Normal 2 16 3 2 2 2 3 3" xfId="58569"/>
    <cellStyle name="Normal 2 16 3 2 2 2 4" xfId="27800"/>
    <cellStyle name="Normal 2 16 3 2 2 2 5" xfId="46264"/>
    <cellStyle name="Normal 2 16 3 2 2 3" xfId="11927"/>
    <cellStyle name="Normal 2 16 3 2 2 3 2" xfId="30887"/>
    <cellStyle name="Normal 2 16 3 2 2 3 3" xfId="49351"/>
    <cellStyle name="Normal 2 16 3 2 2 4" xfId="18079"/>
    <cellStyle name="Normal 2 16 3 2 2 4 2" xfId="37039"/>
    <cellStyle name="Normal 2 16 3 2 2 4 3" xfId="55503"/>
    <cellStyle name="Normal 2 16 3 2 2 5" xfId="24734"/>
    <cellStyle name="Normal 2 16 3 2 2 6" xfId="43198"/>
    <cellStyle name="Normal 2 16 3 2 3" xfId="7266"/>
    <cellStyle name="Normal 2 16 3 2 3 2" xfId="13459"/>
    <cellStyle name="Normal 2 16 3 2 3 2 2" xfId="32419"/>
    <cellStyle name="Normal 2 16 3 2 3 2 3" xfId="50883"/>
    <cellStyle name="Normal 2 16 3 2 3 3" xfId="19611"/>
    <cellStyle name="Normal 2 16 3 2 3 3 2" xfId="38571"/>
    <cellStyle name="Normal 2 16 3 2 3 3 3" xfId="57035"/>
    <cellStyle name="Normal 2 16 3 2 3 4" xfId="26266"/>
    <cellStyle name="Normal 2 16 3 2 3 5" xfId="44730"/>
    <cellStyle name="Normal 2 16 3 2 4" xfId="10393"/>
    <cellStyle name="Normal 2 16 3 2 4 2" xfId="29353"/>
    <cellStyle name="Normal 2 16 3 2 4 3" xfId="47817"/>
    <cellStyle name="Normal 2 16 3 2 5" xfId="16545"/>
    <cellStyle name="Normal 2 16 3 2 5 2" xfId="35505"/>
    <cellStyle name="Normal 2 16 3 2 5 3" xfId="53969"/>
    <cellStyle name="Normal 2 16 3 2 6" xfId="23200"/>
    <cellStyle name="Normal 2 16 3 2 7" xfId="41664"/>
    <cellStyle name="Normal 2 16 3 3" xfId="4934"/>
    <cellStyle name="Normal 2 16 3 3 2" xfId="8032"/>
    <cellStyle name="Normal 2 16 3 3 2 2" xfId="14224"/>
    <cellStyle name="Normal 2 16 3 3 2 2 2" xfId="33184"/>
    <cellStyle name="Normal 2 16 3 3 2 2 3" xfId="51648"/>
    <cellStyle name="Normal 2 16 3 3 2 3" xfId="20376"/>
    <cellStyle name="Normal 2 16 3 3 2 3 2" xfId="39336"/>
    <cellStyle name="Normal 2 16 3 3 2 3 3" xfId="57800"/>
    <cellStyle name="Normal 2 16 3 3 2 4" xfId="27031"/>
    <cellStyle name="Normal 2 16 3 3 2 5" xfId="45495"/>
    <cellStyle name="Normal 2 16 3 3 3" xfId="11158"/>
    <cellStyle name="Normal 2 16 3 3 3 2" xfId="30118"/>
    <cellStyle name="Normal 2 16 3 3 3 3" xfId="48582"/>
    <cellStyle name="Normal 2 16 3 3 4" xfId="17310"/>
    <cellStyle name="Normal 2 16 3 3 4 2" xfId="36270"/>
    <cellStyle name="Normal 2 16 3 3 4 3" xfId="54734"/>
    <cellStyle name="Normal 2 16 3 3 5" xfId="23965"/>
    <cellStyle name="Normal 2 16 3 3 6" xfId="42429"/>
    <cellStyle name="Normal 2 16 3 4" xfId="6497"/>
    <cellStyle name="Normal 2 16 3 4 2" xfId="12690"/>
    <cellStyle name="Normal 2 16 3 4 2 2" xfId="31650"/>
    <cellStyle name="Normal 2 16 3 4 2 3" xfId="50114"/>
    <cellStyle name="Normal 2 16 3 4 3" xfId="18842"/>
    <cellStyle name="Normal 2 16 3 4 3 2" xfId="37802"/>
    <cellStyle name="Normal 2 16 3 4 3 3" xfId="56266"/>
    <cellStyle name="Normal 2 16 3 4 4" xfId="25497"/>
    <cellStyle name="Normal 2 16 3 4 5" xfId="43961"/>
    <cellStyle name="Normal 2 16 3 5" xfId="9624"/>
    <cellStyle name="Normal 2 16 3 5 2" xfId="28584"/>
    <cellStyle name="Normal 2 16 3 5 3" xfId="47048"/>
    <cellStyle name="Normal 2 16 3 6" xfId="15776"/>
    <cellStyle name="Normal 2 16 3 6 2" xfId="34736"/>
    <cellStyle name="Normal 2 16 3 6 3" xfId="53200"/>
    <cellStyle name="Normal 2 16 3 7" xfId="22431"/>
    <cellStyle name="Normal 2 16 3 8" xfId="40895"/>
    <cellStyle name="Normal 2 17" xfId="451"/>
    <cellStyle name="Normal 2 17 2" xfId="3757"/>
    <cellStyle name="Normal 2 17 3" xfId="2649"/>
    <cellStyle name="Normal 2 17 3 2" xfId="4104"/>
    <cellStyle name="Normal 2 17 3 2 2" xfId="5717"/>
    <cellStyle name="Normal 2 17 3 2 2 2" xfId="8802"/>
    <cellStyle name="Normal 2 17 3 2 2 2 2" xfId="14994"/>
    <cellStyle name="Normal 2 17 3 2 2 2 2 2" xfId="33954"/>
    <cellStyle name="Normal 2 17 3 2 2 2 2 3" xfId="52418"/>
    <cellStyle name="Normal 2 17 3 2 2 2 3" xfId="21146"/>
    <cellStyle name="Normal 2 17 3 2 2 2 3 2" xfId="40106"/>
    <cellStyle name="Normal 2 17 3 2 2 2 3 3" xfId="58570"/>
    <cellStyle name="Normal 2 17 3 2 2 2 4" xfId="27801"/>
    <cellStyle name="Normal 2 17 3 2 2 2 5" xfId="46265"/>
    <cellStyle name="Normal 2 17 3 2 2 3" xfId="11928"/>
    <cellStyle name="Normal 2 17 3 2 2 3 2" xfId="30888"/>
    <cellStyle name="Normal 2 17 3 2 2 3 3" xfId="49352"/>
    <cellStyle name="Normal 2 17 3 2 2 4" xfId="18080"/>
    <cellStyle name="Normal 2 17 3 2 2 4 2" xfId="37040"/>
    <cellStyle name="Normal 2 17 3 2 2 4 3" xfId="55504"/>
    <cellStyle name="Normal 2 17 3 2 2 5" xfId="24735"/>
    <cellStyle name="Normal 2 17 3 2 2 6" xfId="43199"/>
    <cellStyle name="Normal 2 17 3 2 3" xfId="7267"/>
    <cellStyle name="Normal 2 17 3 2 3 2" xfId="13460"/>
    <cellStyle name="Normal 2 17 3 2 3 2 2" xfId="32420"/>
    <cellStyle name="Normal 2 17 3 2 3 2 3" xfId="50884"/>
    <cellStyle name="Normal 2 17 3 2 3 3" xfId="19612"/>
    <cellStyle name="Normal 2 17 3 2 3 3 2" xfId="38572"/>
    <cellStyle name="Normal 2 17 3 2 3 3 3" xfId="57036"/>
    <cellStyle name="Normal 2 17 3 2 3 4" xfId="26267"/>
    <cellStyle name="Normal 2 17 3 2 3 5" xfId="44731"/>
    <cellStyle name="Normal 2 17 3 2 4" xfId="10394"/>
    <cellStyle name="Normal 2 17 3 2 4 2" xfId="29354"/>
    <cellStyle name="Normal 2 17 3 2 4 3" xfId="47818"/>
    <cellStyle name="Normal 2 17 3 2 5" xfId="16546"/>
    <cellStyle name="Normal 2 17 3 2 5 2" xfId="35506"/>
    <cellStyle name="Normal 2 17 3 2 5 3" xfId="53970"/>
    <cellStyle name="Normal 2 17 3 2 6" xfId="23201"/>
    <cellStyle name="Normal 2 17 3 2 7" xfId="41665"/>
    <cellStyle name="Normal 2 17 3 3" xfId="4935"/>
    <cellStyle name="Normal 2 17 3 3 2" xfId="8033"/>
    <cellStyle name="Normal 2 17 3 3 2 2" xfId="14225"/>
    <cellStyle name="Normal 2 17 3 3 2 2 2" xfId="33185"/>
    <cellStyle name="Normal 2 17 3 3 2 2 3" xfId="51649"/>
    <cellStyle name="Normal 2 17 3 3 2 3" xfId="20377"/>
    <cellStyle name="Normal 2 17 3 3 2 3 2" xfId="39337"/>
    <cellStyle name="Normal 2 17 3 3 2 3 3" xfId="57801"/>
    <cellStyle name="Normal 2 17 3 3 2 4" xfId="27032"/>
    <cellStyle name="Normal 2 17 3 3 2 5" xfId="45496"/>
    <cellStyle name="Normal 2 17 3 3 3" xfId="11159"/>
    <cellStyle name="Normal 2 17 3 3 3 2" xfId="30119"/>
    <cellStyle name="Normal 2 17 3 3 3 3" xfId="48583"/>
    <cellStyle name="Normal 2 17 3 3 4" xfId="17311"/>
    <cellStyle name="Normal 2 17 3 3 4 2" xfId="36271"/>
    <cellStyle name="Normal 2 17 3 3 4 3" xfId="54735"/>
    <cellStyle name="Normal 2 17 3 3 5" xfId="23966"/>
    <cellStyle name="Normal 2 17 3 3 6" xfId="42430"/>
    <cellStyle name="Normal 2 17 3 4" xfId="6498"/>
    <cellStyle name="Normal 2 17 3 4 2" xfId="12691"/>
    <cellStyle name="Normal 2 17 3 4 2 2" xfId="31651"/>
    <cellStyle name="Normal 2 17 3 4 2 3" xfId="50115"/>
    <cellStyle name="Normal 2 17 3 4 3" xfId="18843"/>
    <cellStyle name="Normal 2 17 3 4 3 2" xfId="37803"/>
    <cellStyle name="Normal 2 17 3 4 3 3" xfId="56267"/>
    <cellStyle name="Normal 2 17 3 4 4" xfId="25498"/>
    <cellStyle name="Normal 2 17 3 4 5" xfId="43962"/>
    <cellStyle name="Normal 2 17 3 5" xfId="9625"/>
    <cellStyle name="Normal 2 17 3 5 2" xfId="28585"/>
    <cellStyle name="Normal 2 17 3 5 3" xfId="47049"/>
    <cellStyle name="Normal 2 17 3 6" xfId="15777"/>
    <cellStyle name="Normal 2 17 3 6 2" xfId="34737"/>
    <cellStyle name="Normal 2 17 3 6 3" xfId="53201"/>
    <cellStyle name="Normal 2 17 3 7" xfId="22432"/>
    <cellStyle name="Normal 2 17 3 8" xfId="40896"/>
    <cellStyle name="Normal 2 18" xfId="475"/>
    <cellStyle name="Normal 2 18 2" xfId="3758"/>
    <cellStyle name="Normal 2 18 3" xfId="2650"/>
    <cellStyle name="Normal 2 18 3 2" xfId="4105"/>
    <cellStyle name="Normal 2 18 3 2 2" xfId="5718"/>
    <cellStyle name="Normal 2 18 3 2 2 2" xfId="8803"/>
    <cellStyle name="Normal 2 18 3 2 2 2 2" xfId="14995"/>
    <cellStyle name="Normal 2 18 3 2 2 2 2 2" xfId="33955"/>
    <cellStyle name="Normal 2 18 3 2 2 2 2 3" xfId="52419"/>
    <cellStyle name="Normal 2 18 3 2 2 2 3" xfId="21147"/>
    <cellStyle name="Normal 2 18 3 2 2 2 3 2" xfId="40107"/>
    <cellStyle name="Normal 2 18 3 2 2 2 3 3" xfId="58571"/>
    <cellStyle name="Normal 2 18 3 2 2 2 4" xfId="27802"/>
    <cellStyle name="Normal 2 18 3 2 2 2 5" xfId="46266"/>
    <cellStyle name="Normal 2 18 3 2 2 3" xfId="11929"/>
    <cellStyle name="Normal 2 18 3 2 2 3 2" xfId="30889"/>
    <cellStyle name="Normal 2 18 3 2 2 3 3" xfId="49353"/>
    <cellStyle name="Normal 2 18 3 2 2 4" xfId="18081"/>
    <cellStyle name="Normal 2 18 3 2 2 4 2" xfId="37041"/>
    <cellStyle name="Normal 2 18 3 2 2 4 3" xfId="55505"/>
    <cellStyle name="Normal 2 18 3 2 2 5" xfId="24736"/>
    <cellStyle name="Normal 2 18 3 2 2 6" xfId="43200"/>
    <cellStyle name="Normal 2 18 3 2 3" xfId="7268"/>
    <cellStyle name="Normal 2 18 3 2 3 2" xfId="13461"/>
    <cellStyle name="Normal 2 18 3 2 3 2 2" xfId="32421"/>
    <cellStyle name="Normal 2 18 3 2 3 2 3" xfId="50885"/>
    <cellStyle name="Normal 2 18 3 2 3 3" xfId="19613"/>
    <cellStyle name="Normal 2 18 3 2 3 3 2" xfId="38573"/>
    <cellStyle name="Normal 2 18 3 2 3 3 3" xfId="57037"/>
    <cellStyle name="Normal 2 18 3 2 3 4" xfId="26268"/>
    <cellStyle name="Normal 2 18 3 2 3 5" xfId="44732"/>
    <cellStyle name="Normal 2 18 3 2 4" xfId="10395"/>
    <cellStyle name="Normal 2 18 3 2 4 2" xfId="29355"/>
    <cellStyle name="Normal 2 18 3 2 4 3" xfId="47819"/>
    <cellStyle name="Normal 2 18 3 2 5" xfId="16547"/>
    <cellStyle name="Normal 2 18 3 2 5 2" xfId="35507"/>
    <cellStyle name="Normal 2 18 3 2 5 3" xfId="53971"/>
    <cellStyle name="Normal 2 18 3 2 6" xfId="23202"/>
    <cellStyle name="Normal 2 18 3 2 7" xfId="41666"/>
    <cellStyle name="Normal 2 18 3 3" xfId="4936"/>
    <cellStyle name="Normal 2 18 3 3 2" xfId="8034"/>
    <cellStyle name="Normal 2 18 3 3 2 2" xfId="14226"/>
    <cellStyle name="Normal 2 18 3 3 2 2 2" xfId="33186"/>
    <cellStyle name="Normal 2 18 3 3 2 2 3" xfId="51650"/>
    <cellStyle name="Normal 2 18 3 3 2 3" xfId="20378"/>
    <cellStyle name="Normal 2 18 3 3 2 3 2" xfId="39338"/>
    <cellStyle name="Normal 2 18 3 3 2 3 3" xfId="57802"/>
    <cellStyle name="Normal 2 18 3 3 2 4" xfId="27033"/>
    <cellStyle name="Normal 2 18 3 3 2 5" xfId="45497"/>
    <cellStyle name="Normal 2 18 3 3 3" xfId="11160"/>
    <cellStyle name="Normal 2 18 3 3 3 2" xfId="30120"/>
    <cellStyle name="Normal 2 18 3 3 3 3" xfId="48584"/>
    <cellStyle name="Normal 2 18 3 3 4" xfId="17312"/>
    <cellStyle name="Normal 2 18 3 3 4 2" xfId="36272"/>
    <cellStyle name="Normal 2 18 3 3 4 3" xfId="54736"/>
    <cellStyle name="Normal 2 18 3 3 5" xfId="23967"/>
    <cellStyle name="Normal 2 18 3 3 6" xfId="42431"/>
    <cellStyle name="Normal 2 18 3 4" xfId="6499"/>
    <cellStyle name="Normal 2 18 3 4 2" xfId="12692"/>
    <cellStyle name="Normal 2 18 3 4 2 2" xfId="31652"/>
    <cellStyle name="Normal 2 18 3 4 2 3" xfId="50116"/>
    <cellStyle name="Normal 2 18 3 4 3" xfId="18844"/>
    <cellStyle name="Normal 2 18 3 4 3 2" xfId="37804"/>
    <cellStyle name="Normal 2 18 3 4 3 3" xfId="56268"/>
    <cellStyle name="Normal 2 18 3 4 4" xfId="25499"/>
    <cellStyle name="Normal 2 18 3 4 5" xfId="43963"/>
    <cellStyle name="Normal 2 18 3 5" xfId="9626"/>
    <cellStyle name="Normal 2 18 3 5 2" xfId="28586"/>
    <cellStyle name="Normal 2 18 3 5 3" xfId="47050"/>
    <cellStyle name="Normal 2 18 3 6" xfId="15778"/>
    <cellStyle name="Normal 2 18 3 6 2" xfId="34738"/>
    <cellStyle name="Normal 2 18 3 6 3" xfId="53202"/>
    <cellStyle name="Normal 2 18 3 7" xfId="22433"/>
    <cellStyle name="Normal 2 18 3 8" xfId="40897"/>
    <cellStyle name="Normal 2 19" xfId="388"/>
    <cellStyle name="Normal 2 19 2" xfId="3759"/>
    <cellStyle name="Normal 2 19 3" xfId="2651"/>
    <cellStyle name="Normal 2 19 3 2" xfId="4106"/>
    <cellStyle name="Normal 2 19 3 2 2" xfId="5719"/>
    <cellStyle name="Normal 2 19 3 2 2 2" xfId="8804"/>
    <cellStyle name="Normal 2 19 3 2 2 2 2" xfId="14996"/>
    <cellStyle name="Normal 2 19 3 2 2 2 2 2" xfId="33956"/>
    <cellStyle name="Normal 2 19 3 2 2 2 2 3" xfId="52420"/>
    <cellStyle name="Normal 2 19 3 2 2 2 3" xfId="21148"/>
    <cellStyle name="Normal 2 19 3 2 2 2 3 2" xfId="40108"/>
    <cellStyle name="Normal 2 19 3 2 2 2 3 3" xfId="58572"/>
    <cellStyle name="Normal 2 19 3 2 2 2 4" xfId="27803"/>
    <cellStyle name="Normal 2 19 3 2 2 2 5" xfId="46267"/>
    <cellStyle name="Normal 2 19 3 2 2 3" xfId="11930"/>
    <cellStyle name="Normal 2 19 3 2 2 3 2" xfId="30890"/>
    <cellStyle name="Normal 2 19 3 2 2 3 3" xfId="49354"/>
    <cellStyle name="Normal 2 19 3 2 2 4" xfId="18082"/>
    <cellStyle name="Normal 2 19 3 2 2 4 2" xfId="37042"/>
    <cellStyle name="Normal 2 19 3 2 2 4 3" xfId="55506"/>
    <cellStyle name="Normal 2 19 3 2 2 5" xfId="24737"/>
    <cellStyle name="Normal 2 19 3 2 2 6" xfId="43201"/>
    <cellStyle name="Normal 2 19 3 2 3" xfId="7269"/>
    <cellStyle name="Normal 2 19 3 2 3 2" xfId="13462"/>
    <cellStyle name="Normal 2 19 3 2 3 2 2" xfId="32422"/>
    <cellStyle name="Normal 2 19 3 2 3 2 3" xfId="50886"/>
    <cellStyle name="Normal 2 19 3 2 3 3" xfId="19614"/>
    <cellStyle name="Normal 2 19 3 2 3 3 2" xfId="38574"/>
    <cellStyle name="Normal 2 19 3 2 3 3 3" xfId="57038"/>
    <cellStyle name="Normal 2 19 3 2 3 4" xfId="26269"/>
    <cellStyle name="Normal 2 19 3 2 3 5" xfId="44733"/>
    <cellStyle name="Normal 2 19 3 2 4" xfId="10396"/>
    <cellStyle name="Normal 2 19 3 2 4 2" xfId="29356"/>
    <cellStyle name="Normal 2 19 3 2 4 3" xfId="47820"/>
    <cellStyle name="Normal 2 19 3 2 5" xfId="16548"/>
    <cellStyle name="Normal 2 19 3 2 5 2" xfId="35508"/>
    <cellStyle name="Normal 2 19 3 2 5 3" xfId="53972"/>
    <cellStyle name="Normal 2 19 3 2 6" xfId="23203"/>
    <cellStyle name="Normal 2 19 3 2 7" xfId="41667"/>
    <cellStyle name="Normal 2 19 3 3" xfId="4937"/>
    <cellStyle name="Normal 2 19 3 3 2" xfId="8035"/>
    <cellStyle name="Normal 2 19 3 3 2 2" xfId="14227"/>
    <cellStyle name="Normal 2 19 3 3 2 2 2" xfId="33187"/>
    <cellStyle name="Normal 2 19 3 3 2 2 3" xfId="51651"/>
    <cellStyle name="Normal 2 19 3 3 2 3" xfId="20379"/>
    <cellStyle name="Normal 2 19 3 3 2 3 2" xfId="39339"/>
    <cellStyle name="Normal 2 19 3 3 2 3 3" xfId="57803"/>
    <cellStyle name="Normal 2 19 3 3 2 4" xfId="27034"/>
    <cellStyle name="Normal 2 19 3 3 2 5" xfId="45498"/>
    <cellStyle name="Normal 2 19 3 3 3" xfId="11161"/>
    <cellStyle name="Normal 2 19 3 3 3 2" xfId="30121"/>
    <cellStyle name="Normal 2 19 3 3 3 3" xfId="48585"/>
    <cellStyle name="Normal 2 19 3 3 4" xfId="17313"/>
    <cellStyle name="Normal 2 19 3 3 4 2" xfId="36273"/>
    <cellStyle name="Normal 2 19 3 3 4 3" xfId="54737"/>
    <cellStyle name="Normal 2 19 3 3 5" xfId="23968"/>
    <cellStyle name="Normal 2 19 3 3 6" xfId="42432"/>
    <cellStyle name="Normal 2 19 3 4" xfId="6500"/>
    <cellStyle name="Normal 2 19 3 4 2" xfId="12693"/>
    <cellStyle name="Normal 2 19 3 4 2 2" xfId="31653"/>
    <cellStyle name="Normal 2 19 3 4 2 3" xfId="50117"/>
    <cellStyle name="Normal 2 19 3 4 3" xfId="18845"/>
    <cellStyle name="Normal 2 19 3 4 3 2" xfId="37805"/>
    <cellStyle name="Normal 2 19 3 4 3 3" xfId="56269"/>
    <cellStyle name="Normal 2 19 3 4 4" xfId="25500"/>
    <cellStyle name="Normal 2 19 3 4 5" xfId="43964"/>
    <cellStyle name="Normal 2 19 3 5" xfId="9627"/>
    <cellStyle name="Normal 2 19 3 5 2" xfId="28587"/>
    <cellStyle name="Normal 2 19 3 5 3" xfId="47051"/>
    <cellStyle name="Normal 2 19 3 6" xfId="15779"/>
    <cellStyle name="Normal 2 19 3 6 2" xfId="34739"/>
    <cellStyle name="Normal 2 19 3 6 3" xfId="53203"/>
    <cellStyle name="Normal 2 19 3 7" xfId="22434"/>
    <cellStyle name="Normal 2 19 3 8" xfId="40898"/>
    <cellStyle name="Normal 2 2" xfId="29"/>
    <cellStyle name="Normal 2 2 10" xfId="2652"/>
    <cellStyle name="Normal 2 2 10 2" xfId="4107"/>
    <cellStyle name="Normal 2 2 10 2 2" xfId="5720"/>
    <cellStyle name="Normal 2 2 10 2 2 2" xfId="8805"/>
    <cellStyle name="Normal 2 2 10 2 2 2 2" xfId="14997"/>
    <cellStyle name="Normal 2 2 10 2 2 2 2 2" xfId="33957"/>
    <cellStyle name="Normal 2 2 10 2 2 2 2 3" xfId="52421"/>
    <cellStyle name="Normal 2 2 10 2 2 2 3" xfId="21149"/>
    <cellStyle name="Normal 2 2 10 2 2 2 3 2" xfId="40109"/>
    <cellStyle name="Normal 2 2 10 2 2 2 3 3" xfId="58573"/>
    <cellStyle name="Normal 2 2 10 2 2 2 4" xfId="27804"/>
    <cellStyle name="Normal 2 2 10 2 2 2 5" xfId="46268"/>
    <cellStyle name="Normal 2 2 10 2 2 3" xfId="11931"/>
    <cellStyle name="Normal 2 2 10 2 2 3 2" xfId="30891"/>
    <cellStyle name="Normal 2 2 10 2 2 3 3" xfId="49355"/>
    <cellStyle name="Normal 2 2 10 2 2 4" xfId="18083"/>
    <cellStyle name="Normal 2 2 10 2 2 4 2" xfId="37043"/>
    <cellStyle name="Normal 2 2 10 2 2 4 3" xfId="55507"/>
    <cellStyle name="Normal 2 2 10 2 2 5" xfId="24738"/>
    <cellStyle name="Normal 2 2 10 2 2 6" xfId="43202"/>
    <cellStyle name="Normal 2 2 10 2 3" xfId="7270"/>
    <cellStyle name="Normal 2 2 10 2 3 2" xfId="13463"/>
    <cellStyle name="Normal 2 2 10 2 3 2 2" xfId="32423"/>
    <cellStyle name="Normal 2 2 10 2 3 2 3" xfId="50887"/>
    <cellStyle name="Normal 2 2 10 2 3 3" xfId="19615"/>
    <cellStyle name="Normal 2 2 10 2 3 3 2" xfId="38575"/>
    <cellStyle name="Normal 2 2 10 2 3 3 3" xfId="57039"/>
    <cellStyle name="Normal 2 2 10 2 3 4" xfId="26270"/>
    <cellStyle name="Normal 2 2 10 2 3 5" xfId="44734"/>
    <cellStyle name="Normal 2 2 10 2 4" xfId="10397"/>
    <cellStyle name="Normal 2 2 10 2 4 2" xfId="29357"/>
    <cellStyle name="Normal 2 2 10 2 4 3" xfId="47821"/>
    <cellStyle name="Normal 2 2 10 2 5" xfId="16549"/>
    <cellStyle name="Normal 2 2 10 2 5 2" xfId="35509"/>
    <cellStyle name="Normal 2 2 10 2 5 3" xfId="53973"/>
    <cellStyle name="Normal 2 2 10 2 6" xfId="23204"/>
    <cellStyle name="Normal 2 2 10 2 7" xfId="41668"/>
    <cellStyle name="Normal 2 2 10 3" xfId="4938"/>
    <cellStyle name="Normal 2 2 10 3 2" xfId="8036"/>
    <cellStyle name="Normal 2 2 10 3 2 2" xfId="14228"/>
    <cellStyle name="Normal 2 2 10 3 2 2 2" xfId="33188"/>
    <cellStyle name="Normal 2 2 10 3 2 2 3" xfId="51652"/>
    <cellStyle name="Normal 2 2 10 3 2 3" xfId="20380"/>
    <cellStyle name="Normal 2 2 10 3 2 3 2" xfId="39340"/>
    <cellStyle name="Normal 2 2 10 3 2 3 3" xfId="57804"/>
    <cellStyle name="Normal 2 2 10 3 2 4" xfId="27035"/>
    <cellStyle name="Normal 2 2 10 3 2 5" xfId="45499"/>
    <cellStyle name="Normal 2 2 10 3 3" xfId="11162"/>
    <cellStyle name="Normal 2 2 10 3 3 2" xfId="30122"/>
    <cellStyle name="Normal 2 2 10 3 3 3" xfId="48586"/>
    <cellStyle name="Normal 2 2 10 3 4" xfId="17314"/>
    <cellStyle name="Normal 2 2 10 3 4 2" xfId="36274"/>
    <cellStyle name="Normal 2 2 10 3 4 3" xfId="54738"/>
    <cellStyle name="Normal 2 2 10 3 5" xfId="23969"/>
    <cellStyle name="Normal 2 2 10 3 6" xfId="42433"/>
    <cellStyle name="Normal 2 2 10 4" xfId="6501"/>
    <cellStyle name="Normal 2 2 10 4 2" xfId="12694"/>
    <cellStyle name="Normal 2 2 10 4 2 2" xfId="31654"/>
    <cellStyle name="Normal 2 2 10 4 2 3" xfId="50118"/>
    <cellStyle name="Normal 2 2 10 4 3" xfId="18846"/>
    <cellStyle name="Normal 2 2 10 4 3 2" xfId="37806"/>
    <cellStyle name="Normal 2 2 10 4 3 3" xfId="56270"/>
    <cellStyle name="Normal 2 2 10 4 4" xfId="25501"/>
    <cellStyle name="Normal 2 2 10 4 5" xfId="43965"/>
    <cellStyle name="Normal 2 2 10 5" xfId="9628"/>
    <cellStyle name="Normal 2 2 10 5 2" xfId="28588"/>
    <cellStyle name="Normal 2 2 10 5 3" xfId="47052"/>
    <cellStyle name="Normal 2 2 10 6" xfId="15780"/>
    <cellStyle name="Normal 2 2 10 6 2" xfId="34740"/>
    <cellStyle name="Normal 2 2 10 6 3" xfId="53204"/>
    <cellStyle name="Normal 2 2 10 7" xfId="22435"/>
    <cellStyle name="Normal 2 2 10 8" xfId="40899"/>
    <cellStyle name="Normal 2 2 11" xfId="2653"/>
    <cellStyle name="Normal 2 2 11 2" xfId="4108"/>
    <cellStyle name="Normal 2 2 11 2 2" xfId="5721"/>
    <cellStyle name="Normal 2 2 11 2 2 2" xfId="8806"/>
    <cellStyle name="Normal 2 2 11 2 2 2 2" xfId="14998"/>
    <cellStyle name="Normal 2 2 11 2 2 2 2 2" xfId="33958"/>
    <cellStyle name="Normal 2 2 11 2 2 2 2 3" xfId="52422"/>
    <cellStyle name="Normal 2 2 11 2 2 2 3" xfId="21150"/>
    <cellStyle name="Normal 2 2 11 2 2 2 3 2" xfId="40110"/>
    <cellStyle name="Normal 2 2 11 2 2 2 3 3" xfId="58574"/>
    <cellStyle name="Normal 2 2 11 2 2 2 4" xfId="27805"/>
    <cellStyle name="Normal 2 2 11 2 2 2 5" xfId="46269"/>
    <cellStyle name="Normal 2 2 11 2 2 3" xfId="11932"/>
    <cellStyle name="Normal 2 2 11 2 2 3 2" xfId="30892"/>
    <cellStyle name="Normal 2 2 11 2 2 3 3" xfId="49356"/>
    <cellStyle name="Normal 2 2 11 2 2 4" xfId="18084"/>
    <cellStyle name="Normal 2 2 11 2 2 4 2" xfId="37044"/>
    <cellStyle name="Normal 2 2 11 2 2 4 3" xfId="55508"/>
    <cellStyle name="Normal 2 2 11 2 2 5" xfId="24739"/>
    <cellStyle name="Normal 2 2 11 2 2 6" xfId="43203"/>
    <cellStyle name="Normal 2 2 11 2 3" xfId="7271"/>
    <cellStyle name="Normal 2 2 11 2 3 2" xfId="13464"/>
    <cellStyle name="Normal 2 2 11 2 3 2 2" xfId="32424"/>
    <cellStyle name="Normal 2 2 11 2 3 2 3" xfId="50888"/>
    <cellStyle name="Normal 2 2 11 2 3 3" xfId="19616"/>
    <cellStyle name="Normal 2 2 11 2 3 3 2" xfId="38576"/>
    <cellStyle name="Normal 2 2 11 2 3 3 3" xfId="57040"/>
    <cellStyle name="Normal 2 2 11 2 3 4" xfId="26271"/>
    <cellStyle name="Normal 2 2 11 2 3 5" xfId="44735"/>
    <cellStyle name="Normal 2 2 11 2 4" xfId="10398"/>
    <cellStyle name="Normal 2 2 11 2 4 2" xfId="29358"/>
    <cellStyle name="Normal 2 2 11 2 4 3" xfId="47822"/>
    <cellStyle name="Normal 2 2 11 2 5" xfId="16550"/>
    <cellStyle name="Normal 2 2 11 2 5 2" xfId="35510"/>
    <cellStyle name="Normal 2 2 11 2 5 3" xfId="53974"/>
    <cellStyle name="Normal 2 2 11 2 6" xfId="23205"/>
    <cellStyle name="Normal 2 2 11 2 7" xfId="41669"/>
    <cellStyle name="Normal 2 2 11 3" xfId="4939"/>
    <cellStyle name="Normal 2 2 11 3 2" xfId="8037"/>
    <cellStyle name="Normal 2 2 11 3 2 2" xfId="14229"/>
    <cellStyle name="Normal 2 2 11 3 2 2 2" xfId="33189"/>
    <cellStyle name="Normal 2 2 11 3 2 2 3" xfId="51653"/>
    <cellStyle name="Normal 2 2 11 3 2 3" xfId="20381"/>
    <cellStyle name="Normal 2 2 11 3 2 3 2" xfId="39341"/>
    <cellStyle name="Normal 2 2 11 3 2 3 3" xfId="57805"/>
    <cellStyle name="Normal 2 2 11 3 2 4" xfId="27036"/>
    <cellStyle name="Normal 2 2 11 3 2 5" xfId="45500"/>
    <cellStyle name="Normal 2 2 11 3 3" xfId="11163"/>
    <cellStyle name="Normal 2 2 11 3 3 2" xfId="30123"/>
    <cellStyle name="Normal 2 2 11 3 3 3" xfId="48587"/>
    <cellStyle name="Normal 2 2 11 3 4" xfId="17315"/>
    <cellStyle name="Normal 2 2 11 3 4 2" xfId="36275"/>
    <cellStyle name="Normal 2 2 11 3 4 3" xfId="54739"/>
    <cellStyle name="Normal 2 2 11 3 5" xfId="23970"/>
    <cellStyle name="Normal 2 2 11 3 6" xfId="42434"/>
    <cellStyle name="Normal 2 2 11 4" xfId="6502"/>
    <cellStyle name="Normal 2 2 11 4 2" xfId="12695"/>
    <cellStyle name="Normal 2 2 11 4 2 2" xfId="31655"/>
    <cellStyle name="Normal 2 2 11 4 2 3" xfId="50119"/>
    <cellStyle name="Normal 2 2 11 4 3" xfId="18847"/>
    <cellStyle name="Normal 2 2 11 4 3 2" xfId="37807"/>
    <cellStyle name="Normal 2 2 11 4 3 3" xfId="56271"/>
    <cellStyle name="Normal 2 2 11 4 4" xfId="25502"/>
    <cellStyle name="Normal 2 2 11 4 5" xfId="43966"/>
    <cellStyle name="Normal 2 2 11 5" xfId="9629"/>
    <cellStyle name="Normal 2 2 11 5 2" xfId="28589"/>
    <cellStyle name="Normal 2 2 11 5 3" xfId="47053"/>
    <cellStyle name="Normal 2 2 11 6" xfId="15781"/>
    <cellStyle name="Normal 2 2 11 6 2" xfId="34741"/>
    <cellStyle name="Normal 2 2 11 6 3" xfId="53205"/>
    <cellStyle name="Normal 2 2 11 7" xfId="22436"/>
    <cellStyle name="Normal 2 2 11 8" xfId="40900"/>
    <cellStyle name="Normal 2 2 12" xfId="2654"/>
    <cellStyle name="Normal 2 2 12 2" xfId="4109"/>
    <cellStyle name="Normal 2 2 12 2 2" xfId="5722"/>
    <cellStyle name="Normal 2 2 12 2 2 2" xfId="8807"/>
    <cellStyle name="Normal 2 2 12 2 2 2 2" xfId="14999"/>
    <cellStyle name="Normal 2 2 12 2 2 2 2 2" xfId="33959"/>
    <cellStyle name="Normal 2 2 12 2 2 2 2 3" xfId="52423"/>
    <cellStyle name="Normal 2 2 12 2 2 2 3" xfId="21151"/>
    <cellStyle name="Normal 2 2 12 2 2 2 3 2" xfId="40111"/>
    <cellStyle name="Normal 2 2 12 2 2 2 3 3" xfId="58575"/>
    <cellStyle name="Normal 2 2 12 2 2 2 4" xfId="27806"/>
    <cellStyle name="Normal 2 2 12 2 2 2 5" xfId="46270"/>
    <cellStyle name="Normal 2 2 12 2 2 3" xfId="11933"/>
    <cellStyle name="Normal 2 2 12 2 2 3 2" xfId="30893"/>
    <cellStyle name="Normal 2 2 12 2 2 3 3" xfId="49357"/>
    <cellStyle name="Normal 2 2 12 2 2 4" xfId="18085"/>
    <cellStyle name="Normal 2 2 12 2 2 4 2" xfId="37045"/>
    <cellStyle name="Normal 2 2 12 2 2 4 3" xfId="55509"/>
    <cellStyle name="Normal 2 2 12 2 2 5" xfId="24740"/>
    <cellStyle name="Normal 2 2 12 2 2 6" xfId="43204"/>
    <cellStyle name="Normal 2 2 12 2 3" xfId="7272"/>
    <cellStyle name="Normal 2 2 12 2 3 2" xfId="13465"/>
    <cellStyle name="Normal 2 2 12 2 3 2 2" xfId="32425"/>
    <cellStyle name="Normal 2 2 12 2 3 2 3" xfId="50889"/>
    <cellStyle name="Normal 2 2 12 2 3 3" xfId="19617"/>
    <cellStyle name="Normal 2 2 12 2 3 3 2" xfId="38577"/>
    <cellStyle name="Normal 2 2 12 2 3 3 3" xfId="57041"/>
    <cellStyle name="Normal 2 2 12 2 3 4" xfId="26272"/>
    <cellStyle name="Normal 2 2 12 2 3 5" xfId="44736"/>
    <cellStyle name="Normal 2 2 12 2 4" xfId="10399"/>
    <cellStyle name="Normal 2 2 12 2 4 2" xfId="29359"/>
    <cellStyle name="Normal 2 2 12 2 4 3" xfId="47823"/>
    <cellStyle name="Normal 2 2 12 2 5" xfId="16551"/>
    <cellStyle name="Normal 2 2 12 2 5 2" xfId="35511"/>
    <cellStyle name="Normal 2 2 12 2 5 3" xfId="53975"/>
    <cellStyle name="Normal 2 2 12 2 6" xfId="23206"/>
    <cellStyle name="Normal 2 2 12 2 7" xfId="41670"/>
    <cellStyle name="Normal 2 2 12 3" xfId="4940"/>
    <cellStyle name="Normal 2 2 12 3 2" xfId="8038"/>
    <cellStyle name="Normal 2 2 12 3 2 2" xfId="14230"/>
    <cellStyle name="Normal 2 2 12 3 2 2 2" xfId="33190"/>
    <cellStyle name="Normal 2 2 12 3 2 2 3" xfId="51654"/>
    <cellStyle name="Normal 2 2 12 3 2 3" xfId="20382"/>
    <cellStyle name="Normal 2 2 12 3 2 3 2" xfId="39342"/>
    <cellStyle name="Normal 2 2 12 3 2 3 3" xfId="57806"/>
    <cellStyle name="Normal 2 2 12 3 2 4" xfId="27037"/>
    <cellStyle name="Normal 2 2 12 3 2 5" xfId="45501"/>
    <cellStyle name="Normal 2 2 12 3 3" xfId="11164"/>
    <cellStyle name="Normal 2 2 12 3 3 2" xfId="30124"/>
    <cellStyle name="Normal 2 2 12 3 3 3" xfId="48588"/>
    <cellStyle name="Normal 2 2 12 3 4" xfId="17316"/>
    <cellStyle name="Normal 2 2 12 3 4 2" xfId="36276"/>
    <cellStyle name="Normal 2 2 12 3 4 3" xfId="54740"/>
    <cellStyle name="Normal 2 2 12 3 5" xfId="23971"/>
    <cellStyle name="Normal 2 2 12 3 6" xfId="42435"/>
    <cellStyle name="Normal 2 2 12 4" xfId="6503"/>
    <cellStyle name="Normal 2 2 12 4 2" xfId="12696"/>
    <cellStyle name="Normal 2 2 12 4 2 2" xfId="31656"/>
    <cellStyle name="Normal 2 2 12 4 2 3" xfId="50120"/>
    <cellStyle name="Normal 2 2 12 4 3" xfId="18848"/>
    <cellStyle name="Normal 2 2 12 4 3 2" xfId="37808"/>
    <cellStyle name="Normal 2 2 12 4 3 3" xfId="56272"/>
    <cellStyle name="Normal 2 2 12 4 4" xfId="25503"/>
    <cellStyle name="Normal 2 2 12 4 5" xfId="43967"/>
    <cellStyle name="Normal 2 2 12 5" xfId="9630"/>
    <cellStyle name="Normal 2 2 12 5 2" xfId="28590"/>
    <cellStyle name="Normal 2 2 12 5 3" xfId="47054"/>
    <cellStyle name="Normal 2 2 12 6" xfId="15782"/>
    <cellStyle name="Normal 2 2 12 6 2" xfId="34742"/>
    <cellStyle name="Normal 2 2 12 6 3" xfId="53206"/>
    <cellStyle name="Normal 2 2 12 7" xfId="22437"/>
    <cellStyle name="Normal 2 2 12 8" xfId="40901"/>
    <cellStyle name="Normal 2 2 13" xfId="2655"/>
    <cellStyle name="Normal 2 2 13 2" xfId="4110"/>
    <cellStyle name="Normal 2 2 13 2 2" xfId="5723"/>
    <cellStyle name="Normal 2 2 13 2 2 2" xfId="8808"/>
    <cellStyle name="Normal 2 2 13 2 2 2 2" xfId="15000"/>
    <cellStyle name="Normal 2 2 13 2 2 2 2 2" xfId="33960"/>
    <cellStyle name="Normal 2 2 13 2 2 2 2 3" xfId="52424"/>
    <cellStyle name="Normal 2 2 13 2 2 2 3" xfId="21152"/>
    <cellStyle name="Normal 2 2 13 2 2 2 3 2" xfId="40112"/>
    <cellStyle name="Normal 2 2 13 2 2 2 3 3" xfId="58576"/>
    <cellStyle name="Normal 2 2 13 2 2 2 4" xfId="27807"/>
    <cellStyle name="Normal 2 2 13 2 2 2 5" xfId="46271"/>
    <cellStyle name="Normal 2 2 13 2 2 3" xfId="11934"/>
    <cellStyle name="Normal 2 2 13 2 2 3 2" xfId="30894"/>
    <cellStyle name="Normal 2 2 13 2 2 3 3" xfId="49358"/>
    <cellStyle name="Normal 2 2 13 2 2 4" xfId="18086"/>
    <cellStyle name="Normal 2 2 13 2 2 4 2" xfId="37046"/>
    <cellStyle name="Normal 2 2 13 2 2 4 3" xfId="55510"/>
    <cellStyle name="Normal 2 2 13 2 2 5" xfId="24741"/>
    <cellStyle name="Normal 2 2 13 2 2 6" xfId="43205"/>
    <cellStyle name="Normal 2 2 13 2 3" xfId="7273"/>
    <cellStyle name="Normal 2 2 13 2 3 2" xfId="13466"/>
    <cellStyle name="Normal 2 2 13 2 3 2 2" xfId="32426"/>
    <cellStyle name="Normal 2 2 13 2 3 2 3" xfId="50890"/>
    <cellStyle name="Normal 2 2 13 2 3 3" xfId="19618"/>
    <cellStyle name="Normal 2 2 13 2 3 3 2" xfId="38578"/>
    <cellStyle name="Normal 2 2 13 2 3 3 3" xfId="57042"/>
    <cellStyle name="Normal 2 2 13 2 3 4" xfId="26273"/>
    <cellStyle name="Normal 2 2 13 2 3 5" xfId="44737"/>
    <cellStyle name="Normal 2 2 13 2 4" xfId="10400"/>
    <cellStyle name="Normal 2 2 13 2 4 2" xfId="29360"/>
    <cellStyle name="Normal 2 2 13 2 4 3" xfId="47824"/>
    <cellStyle name="Normal 2 2 13 2 5" xfId="16552"/>
    <cellStyle name="Normal 2 2 13 2 5 2" xfId="35512"/>
    <cellStyle name="Normal 2 2 13 2 5 3" xfId="53976"/>
    <cellStyle name="Normal 2 2 13 2 6" xfId="23207"/>
    <cellStyle name="Normal 2 2 13 2 7" xfId="41671"/>
    <cellStyle name="Normal 2 2 13 3" xfId="4941"/>
    <cellStyle name="Normal 2 2 13 3 2" xfId="8039"/>
    <cellStyle name="Normal 2 2 13 3 2 2" xfId="14231"/>
    <cellStyle name="Normal 2 2 13 3 2 2 2" xfId="33191"/>
    <cellStyle name="Normal 2 2 13 3 2 2 3" xfId="51655"/>
    <cellStyle name="Normal 2 2 13 3 2 3" xfId="20383"/>
    <cellStyle name="Normal 2 2 13 3 2 3 2" xfId="39343"/>
    <cellStyle name="Normal 2 2 13 3 2 3 3" xfId="57807"/>
    <cellStyle name="Normal 2 2 13 3 2 4" xfId="27038"/>
    <cellStyle name="Normal 2 2 13 3 2 5" xfId="45502"/>
    <cellStyle name="Normal 2 2 13 3 3" xfId="11165"/>
    <cellStyle name="Normal 2 2 13 3 3 2" xfId="30125"/>
    <cellStyle name="Normal 2 2 13 3 3 3" xfId="48589"/>
    <cellStyle name="Normal 2 2 13 3 4" xfId="17317"/>
    <cellStyle name="Normal 2 2 13 3 4 2" xfId="36277"/>
    <cellStyle name="Normal 2 2 13 3 4 3" xfId="54741"/>
    <cellStyle name="Normal 2 2 13 3 5" xfId="23972"/>
    <cellStyle name="Normal 2 2 13 3 6" xfId="42436"/>
    <cellStyle name="Normal 2 2 13 4" xfId="6504"/>
    <cellStyle name="Normal 2 2 13 4 2" xfId="12697"/>
    <cellStyle name="Normal 2 2 13 4 2 2" xfId="31657"/>
    <cellStyle name="Normal 2 2 13 4 2 3" xfId="50121"/>
    <cellStyle name="Normal 2 2 13 4 3" xfId="18849"/>
    <cellStyle name="Normal 2 2 13 4 3 2" xfId="37809"/>
    <cellStyle name="Normal 2 2 13 4 3 3" xfId="56273"/>
    <cellStyle name="Normal 2 2 13 4 4" xfId="25504"/>
    <cellStyle name="Normal 2 2 13 4 5" xfId="43968"/>
    <cellStyle name="Normal 2 2 13 5" xfId="9631"/>
    <cellStyle name="Normal 2 2 13 5 2" xfId="28591"/>
    <cellStyle name="Normal 2 2 13 5 3" xfId="47055"/>
    <cellStyle name="Normal 2 2 13 6" xfId="15783"/>
    <cellStyle name="Normal 2 2 13 6 2" xfId="34743"/>
    <cellStyle name="Normal 2 2 13 6 3" xfId="53207"/>
    <cellStyle name="Normal 2 2 13 7" xfId="22438"/>
    <cellStyle name="Normal 2 2 13 8" xfId="40902"/>
    <cellStyle name="Normal 2 2 14" xfId="2656"/>
    <cellStyle name="Normal 2 2 14 2" xfId="4111"/>
    <cellStyle name="Normal 2 2 14 2 2" xfId="5724"/>
    <cellStyle name="Normal 2 2 14 2 2 2" xfId="8809"/>
    <cellStyle name="Normal 2 2 14 2 2 2 2" xfId="15001"/>
    <cellStyle name="Normal 2 2 14 2 2 2 2 2" xfId="33961"/>
    <cellStyle name="Normal 2 2 14 2 2 2 2 3" xfId="52425"/>
    <cellStyle name="Normal 2 2 14 2 2 2 3" xfId="21153"/>
    <cellStyle name="Normal 2 2 14 2 2 2 3 2" xfId="40113"/>
    <cellStyle name="Normal 2 2 14 2 2 2 3 3" xfId="58577"/>
    <cellStyle name="Normal 2 2 14 2 2 2 4" xfId="27808"/>
    <cellStyle name="Normal 2 2 14 2 2 2 5" xfId="46272"/>
    <cellStyle name="Normal 2 2 14 2 2 3" xfId="11935"/>
    <cellStyle name="Normal 2 2 14 2 2 3 2" xfId="30895"/>
    <cellStyle name="Normal 2 2 14 2 2 3 3" xfId="49359"/>
    <cellStyle name="Normal 2 2 14 2 2 4" xfId="18087"/>
    <cellStyle name="Normal 2 2 14 2 2 4 2" xfId="37047"/>
    <cellStyle name="Normal 2 2 14 2 2 4 3" xfId="55511"/>
    <cellStyle name="Normal 2 2 14 2 2 5" xfId="24742"/>
    <cellStyle name="Normal 2 2 14 2 2 6" xfId="43206"/>
    <cellStyle name="Normal 2 2 14 2 3" xfId="7274"/>
    <cellStyle name="Normal 2 2 14 2 3 2" xfId="13467"/>
    <cellStyle name="Normal 2 2 14 2 3 2 2" xfId="32427"/>
    <cellStyle name="Normal 2 2 14 2 3 2 3" xfId="50891"/>
    <cellStyle name="Normal 2 2 14 2 3 3" xfId="19619"/>
    <cellStyle name="Normal 2 2 14 2 3 3 2" xfId="38579"/>
    <cellStyle name="Normal 2 2 14 2 3 3 3" xfId="57043"/>
    <cellStyle name="Normal 2 2 14 2 3 4" xfId="26274"/>
    <cellStyle name="Normal 2 2 14 2 3 5" xfId="44738"/>
    <cellStyle name="Normal 2 2 14 2 4" xfId="10401"/>
    <cellStyle name="Normal 2 2 14 2 4 2" xfId="29361"/>
    <cellStyle name="Normal 2 2 14 2 4 3" xfId="47825"/>
    <cellStyle name="Normal 2 2 14 2 5" xfId="16553"/>
    <cellStyle name="Normal 2 2 14 2 5 2" xfId="35513"/>
    <cellStyle name="Normal 2 2 14 2 5 3" xfId="53977"/>
    <cellStyle name="Normal 2 2 14 2 6" xfId="23208"/>
    <cellStyle name="Normal 2 2 14 2 7" xfId="41672"/>
    <cellStyle name="Normal 2 2 14 3" xfId="4942"/>
    <cellStyle name="Normal 2 2 14 3 2" xfId="8040"/>
    <cellStyle name="Normal 2 2 14 3 2 2" xfId="14232"/>
    <cellStyle name="Normal 2 2 14 3 2 2 2" xfId="33192"/>
    <cellStyle name="Normal 2 2 14 3 2 2 3" xfId="51656"/>
    <cellStyle name="Normal 2 2 14 3 2 3" xfId="20384"/>
    <cellStyle name="Normal 2 2 14 3 2 3 2" xfId="39344"/>
    <cellStyle name="Normal 2 2 14 3 2 3 3" xfId="57808"/>
    <cellStyle name="Normal 2 2 14 3 2 4" xfId="27039"/>
    <cellStyle name="Normal 2 2 14 3 2 5" xfId="45503"/>
    <cellStyle name="Normal 2 2 14 3 3" xfId="11166"/>
    <cellStyle name="Normal 2 2 14 3 3 2" xfId="30126"/>
    <cellStyle name="Normal 2 2 14 3 3 3" xfId="48590"/>
    <cellStyle name="Normal 2 2 14 3 4" xfId="17318"/>
    <cellStyle name="Normal 2 2 14 3 4 2" xfId="36278"/>
    <cellStyle name="Normal 2 2 14 3 4 3" xfId="54742"/>
    <cellStyle name="Normal 2 2 14 3 5" xfId="23973"/>
    <cellStyle name="Normal 2 2 14 3 6" xfId="42437"/>
    <cellStyle name="Normal 2 2 14 4" xfId="6505"/>
    <cellStyle name="Normal 2 2 14 4 2" xfId="12698"/>
    <cellStyle name="Normal 2 2 14 4 2 2" xfId="31658"/>
    <cellStyle name="Normal 2 2 14 4 2 3" xfId="50122"/>
    <cellStyle name="Normal 2 2 14 4 3" xfId="18850"/>
    <cellStyle name="Normal 2 2 14 4 3 2" xfId="37810"/>
    <cellStyle name="Normal 2 2 14 4 3 3" xfId="56274"/>
    <cellStyle name="Normal 2 2 14 4 4" xfId="25505"/>
    <cellStyle name="Normal 2 2 14 4 5" xfId="43969"/>
    <cellStyle name="Normal 2 2 14 5" xfId="9632"/>
    <cellStyle name="Normal 2 2 14 5 2" xfId="28592"/>
    <cellStyle name="Normal 2 2 14 5 3" xfId="47056"/>
    <cellStyle name="Normal 2 2 14 6" xfId="15784"/>
    <cellStyle name="Normal 2 2 14 6 2" xfId="34744"/>
    <cellStyle name="Normal 2 2 14 6 3" xfId="53208"/>
    <cellStyle name="Normal 2 2 14 7" xfId="22439"/>
    <cellStyle name="Normal 2 2 14 8" xfId="40903"/>
    <cellStyle name="Normal 2 2 15" xfId="2657"/>
    <cellStyle name="Normal 2 2 15 2" xfId="4112"/>
    <cellStyle name="Normal 2 2 15 2 2" xfId="5725"/>
    <cellStyle name="Normal 2 2 15 2 2 2" xfId="8810"/>
    <cellStyle name="Normal 2 2 15 2 2 2 2" xfId="15002"/>
    <cellStyle name="Normal 2 2 15 2 2 2 2 2" xfId="33962"/>
    <cellStyle name="Normal 2 2 15 2 2 2 2 3" xfId="52426"/>
    <cellStyle name="Normal 2 2 15 2 2 2 3" xfId="21154"/>
    <cellStyle name="Normal 2 2 15 2 2 2 3 2" xfId="40114"/>
    <cellStyle name="Normal 2 2 15 2 2 2 3 3" xfId="58578"/>
    <cellStyle name="Normal 2 2 15 2 2 2 4" xfId="27809"/>
    <cellStyle name="Normal 2 2 15 2 2 2 5" xfId="46273"/>
    <cellStyle name="Normal 2 2 15 2 2 3" xfId="11936"/>
    <cellStyle name="Normal 2 2 15 2 2 3 2" xfId="30896"/>
    <cellStyle name="Normal 2 2 15 2 2 3 3" xfId="49360"/>
    <cellStyle name="Normal 2 2 15 2 2 4" xfId="18088"/>
    <cellStyle name="Normal 2 2 15 2 2 4 2" xfId="37048"/>
    <cellStyle name="Normal 2 2 15 2 2 4 3" xfId="55512"/>
    <cellStyle name="Normal 2 2 15 2 2 5" xfId="24743"/>
    <cellStyle name="Normal 2 2 15 2 2 6" xfId="43207"/>
    <cellStyle name="Normal 2 2 15 2 3" xfId="7275"/>
    <cellStyle name="Normal 2 2 15 2 3 2" xfId="13468"/>
    <cellStyle name="Normal 2 2 15 2 3 2 2" xfId="32428"/>
    <cellStyle name="Normal 2 2 15 2 3 2 3" xfId="50892"/>
    <cellStyle name="Normal 2 2 15 2 3 3" xfId="19620"/>
    <cellStyle name="Normal 2 2 15 2 3 3 2" xfId="38580"/>
    <cellStyle name="Normal 2 2 15 2 3 3 3" xfId="57044"/>
    <cellStyle name="Normal 2 2 15 2 3 4" xfId="26275"/>
    <cellStyle name="Normal 2 2 15 2 3 5" xfId="44739"/>
    <cellStyle name="Normal 2 2 15 2 4" xfId="10402"/>
    <cellStyle name="Normal 2 2 15 2 4 2" xfId="29362"/>
    <cellStyle name="Normal 2 2 15 2 4 3" xfId="47826"/>
    <cellStyle name="Normal 2 2 15 2 5" xfId="16554"/>
    <cellStyle name="Normal 2 2 15 2 5 2" xfId="35514"/>
    <cellStyle name="Normal 2 2 15 2 5 3" xfId="53978"/>
    <cellStyle name="Normal 2 2 15 2 6" xfId="23209"/>
    <cellStyle name="Normal 2 2 15 2 7" xfId="41673"/>
    <cellStyle name="Normal 2 2 15 3" xfId="4943"/>
    <cellStyle name="Normal 2 2 15 3 2" xfId="8041"/>
    <cellStyle name="Normal 2 2 15 3 2 2" xfId="14233"/>
    <cellStyle name="Normal 2 2 15 3 2 2 2" xfId="33193"/>
    <cellStyle name="Normal 2 2 15 3 2 2 3" xfId="51657"/>
    <cellStyle name="Normal 2 2 15 3 2 3" xfId="20385"/>
    <cellStyle name="Normal 2 2 15 3 2 3 2" xfId="39345"/>
    <cellStyle name="Normal 2 2 15 3 2 3 3" xfId="57809"/>
    <cellStyle name="Normal 2 2 15 3 2 4" xfId="27040"/>
    <cellStyle name="Normal 2 2 15 3 2 5" xfId="45504"/>
    <cellStyle name="Normal 2 2 15 3 3" xfId="11167"/>
    <cellStyle name="Normal 2 2 15 3 3 2" xfId="30127"/>
    <cellStyle name="Normal 2 2 15 3 3 3" xfId="48591"/>
    <cellStyle name="Normal 2 2 15 3 4" xfId="17319"/>
    <cellStyle name="Normal 2 2 15 3 4 2" xfId="36279"/>
    <cellStyle name="Normal 2 2 15 3 4 3" xfId="54743"/>
    <cellStyle name="Normal 2 2 15 3 5" xfId="23974"/>
    <cellStyle name="Normal 2 2 15 3 6" xfId="42438"/>
    <cellStyle name="Normal 2 2 15 4" xfId="6506"/>
    <cellStyle name="Normal 2 2 15 4 2" xfId="12699"/>
    <cellStyle name="Normal 2 2 15 4 2 2" xfId="31659"/>
    <cellStyle name="Normal 2 2 15 4 2 3" xfId="50123"/>
    <cellStyle name="Normal 2 2 15 4 3" xfId="18851"/>
    <cellStyle name="Normal 2 2 15 4 3 2" xfId="37811"/>
    <cellStyle name="Normal 2 2 15 4 3 3" xfId="56275"/>
    <cellStyle name="Normal 2 2 15 4 4" xfId="25506"/>
    <cellStyle name="Normal 2 2 15 4 5" xfId="43970"/>
    <cellStyle name="Normal 2 2 15 5" xfId="9633"/>
    <cellStyle name="Normal 2 2 15 5 2" xfId="28593"/>
    <cellStyle name="Normal 2 2 15 5 3" xfId="47057"/>
    <cellStyle name="Normal 2 2 15 6" xfId="15785"/>
    <cellStyle name="Normal 2 2 15 6 2" xfId="34745"/>
    <cellStyle name="Normal 2 2 15 6 3" xfId="53209"/>
    <cellStyle name="Normal 2 2 15 7" xfId="22440"/>
    <cellStyle name="Normal 2 2 15 8" xfId="40904"/>
    <cellStyle name="Normal 2 2 16" xfId="2658"/>
    <cellStyle name="Normal 2 2 16 2" xfId="4113"/>
    <cellStyle name="Normal 2 2 16 2 2" xfId="5726"/>
    <cellStyle name="Normal 2 2 16 2 2 2" xfId="8811"/>
    <cellStyle name="Normal 2 2 16 2 2 2 2" xfId="15003"/>
    <cellStyle name="Normal 2 2 16 2 2 2 2 2" xfId="33963"/>
    <cellStyle name="Normal 2 2 16 2 2 2 2 3" xfId="52427"/>
    <cellStyle name="Normal 2 2 16 2 2 2 3" xfId="21155"/>
    <cellStyle name="Normal 2 2 16 2 2 2 3 2" xfId="40115"/>
    <cellStyle name="Normal 2 2 16 2 2 2 3 3" xfId="58579"/>
    <cellStyle name="Normal 2 2 16 2 2 2 4" xfId="27810"/>
    <cellStyle name="Normal 2 2 16 2 2 2 5" xfId="46274"/>
    <cellStyle name="Normal 2 2 16 2 2 3" xfId="11937"/>
    <cellStyle name="Normal 2 2 16 2 2 3 2" xfId="30897"/>
    <cellStyle name="Normal 2 2 16 2 2 3 3" xfId="49361"/>
    <cellStyle name="Normal 2 2 16 2 2 4" xfId="18089"/>
    <cellStyle name="Normal 2 2 16 2 2 4 2" xfId="37049"/>
    <cellStyle name="Normal 2 2 16 2 2 4 3" xfId="55513"/>
    <cellStyle name="Normal 2 2 16 2 2 5" xfId="24744"/>
    <cellStyle name="Normal 2 2 16 2 2 6" xfId="43208"/>
    <cellStyle name="Normal 2 2 16 2 3" xfId="7276"/>
    <cellStyle name="Normal 2 2 16 2 3 2" xfId="13469"/>
    <cellStyle name="Normal 2 2 16 2 3 2 2" xfId="32429"/>
    <cellStyle name="Normal 2 2 16 2 3 2 3" xfId="50893"/>
    <cellStyle name="Normal 2 2 16 2 3 3" xfId="19621"/>
    <cellStyle name="Normal 2 2 16 2 3 3 2" xfId="38581"/>
    <cellStyle name="Normal 2 2 16 2 3 3 3" xfId="57045"/>
    <cellStyle name="Normal 2 2 16 2 3 4" xfId="26276"/>
    <cellStyle name="Normal 2 2 16 2 3 5" xfId="44740"/>
    <cellStyle name="Normal 2 2 16 2 4" xfId="10403"/>
    <cellStyle name="Normal 2 2 16 2 4 2" xfId="29363"/>
    <cellStyle name="Normal 2 2 16 2 4 3" xfId="47827"/>
    <cellStyle name="Normal 2 2 16 2 5" xfId="16555"/>
    <cellStyle name="Normal 2 2 16 2 5 2" xfId="35515"/>
    <cellStyle name="Normal 2 2 16 2 5 3" xfId="53979"/>
    <cellStyle name="Normal 2 2 16 2 6" xfId="23210"/>
    <cellStyle name="Normal 2 2 16 2 7" xfId="41674"/>
    <cellStyle name="Normal 2 2 16 3" xfId="4944"/>
    <cellStyle name="Normal 2 2 16 3 2" xfId="8042"/>
    <cellStyle name="Normal 2 2 16 3 2 2" xfId="14234"/>
    <cellStyle name="Normal 2 2 16 3 2 2 2" xfId="33194"/>
    <cellStyle name="Normal 2 2 16 3 2 2 3" xfId="51658"/>
    <cellStyle name="Normal 2 2 16 3 2 3" xfId="20386"/>
    <cellStyle name="Normal 2 2 16 3 2 3 2" xfId="39346"/>
    <cellStyle name="Normal 2 2 16 3 2 3 3" xfId="57810"/>
    <cellStyle name="Normal 2 2 16 3 2 4" xfId="27041"/>
    <cellStyle name="Normal 2 2 16 3 2 5" xfId="45505"/>
    <cellStyle name="Normal 2 2 16 3 3" xfId="11168"/>
    <cellStyle name="Normal 2 2 16 3 3 2" xfId="30128"/>
    <cellStyle name="Normal 2 2 16 3 3 3" xfId="48592"/>
    <cellStyle name="Normal 2 2 16 3 4" xfId="17320"/>
    <cellStyle name="Normal 2 2 16 3 4 2" xfId="36280"/>
    <cellStyle name="Normal 2 2 16 3 4 3" xfId="54744"/>
    <cellStyle name="Normal 2 2 16 3 5" xfId="23975"/>
    <cellStyle name="Normal 2 2 16 3 6" xfId="42439"/>
    <cellStyle name="Normal 2 2 16 4" xfId="6507"/>
    <cellStyle name="Normal 2 2 16 4 2" xfId="12700"/>
    <cellStyle name="Normal 2 2 16 4 2 2" xfId="31660"/>
    <cellStyle name="Normal 2 2 16 4 2 3" xfId="50124"/>
    <cellStyle name="Normal 2 2 16 4 3" xfId="18852"/>
    <cellStyle name="Normal 2 2 16 4 3 2" xfId="37812"/>
    <cellStyle name="Normal 2 2 16 4 3 3" xfId="56276"/>
    <cellStyle name="Normal 2 2 16 4 4" xfId="25507"/>
    <cellStyle name="Normal 2 2 16 4 5" xfId="43971"/>
    <cellStyle name="Normal 2 2 16 5" xfId="9634"/>
    <cellStyle name="Normal 2 2 16 5 2" xfId="28594"/>
    <cellStyle name="Normal 2 2 16 5 3" xfId="47058"/>
    <cellStyle name="Normal 2 2 16 6" xfId="15786"/>
    <cellStyle name="Normal 2 2 16 6 2" xfId="34746"/>
    <cellStyle name="Normal 2 2 16 6 3" xfId="53210"/>
    <cellStyle name="Normal 2 2 16 7" xfId="22441"/>
    <cellStyle name="Normal 2 2 16 8" xfId="40905"/>
    <cellStyle name="Normal 2 2 17" xfId="2659"/>
    <cellStyle name="Normal 2 2 17 2" xfId="4114"/>
    <cellStyle name="Normal 2 2 17 2 2" xfId="5727"/>
    <cellStyle name="Normal 2 2 17 2 2 2" xfId="8812"/>
    <cellStyle name="Normal 2 2 17 2 2 2 2" xfId="15004"/>
    <cellStyle name="Normal 2 2 17 2 2 2 2 2" xfId="33964"/>
    <cellStyle name="Normal 2 2 17 2 2 2 2 3" xfId="52428"/>
    <cellStyle name="Normal 2 2 17 2 2 2 3" xfId="21156"/>
    <cellStyle name="Normal 2 2 17 2 2 2 3 2" xfId="40116"/>
    <cellStyle name="Normal 2 2 17 2 2 2 3 3" xfId="58580"/>
    <cellStyle name="Normal 2 2 17 2 2 2 4" xfId="27811"/>
    <cellStyle name="Normal 2 2 17 2 2 2 5" xfId="46275"/>
    <cellStyle name="Normal 2 2 17 2 2 3" xfId="11938"/>
    <cellStyle name="Normal 2 2 17 2 2 3 2" xfId="30898"/>
    <cellStyle name="Normal 2 2 17 2 2 3 3" xfId="49362"/>
    <cellStyle name="Normal 2 2 17 2 2 4" xfId="18090"/>
    <cellStyle name="Normal 2 2 17 2 2 4 2" xfId="37050"/>
    <cellStyle name="Normal 2 2 17 2 2 4 3" xfId="55514"/>
    <cellStyle name="Normal 2 2 17 2 2 5" xfId="24745"/>
    <cellStyle name="Normal 2 2 17 2 2 6" xfId="43209"/>
    <cellStyle name="Normal 2 2 17 2 3" xfId="7277"/>
    <cellStyle name="Normal 2 2 17 2 3 2" xfId="13470"/>
    <cellStyle name="Normal 2 2 17 2 3 2 2" xfId="32430"/>
    <cellStyle name="Normal 2 2 17 2 3 2 3" xfId="50894"/>
    <cellStyle name="Normal 2 2 17 2 3 3" xfId="19622"/>
    <cellStyle name="Normal 2 2 17 2 3 3 2" xfId="38582"/>
    <cellStyle name="Normal 2 2 17 2 3 3 3" xfId="57046"/>
    <cellStyle name="Normal 2 2 17 2 3 4" xfId="26277"/>
    <cellStyle name="Normal 2 2 17 2 3 5" xfId="44741"/>
    <cellStyle name="Normal 2 2 17 2 4" xfId="10404"/>
    <cellStyle name="Normal 2 2 17 2 4 2" xfId="29364"/>
    <cellStyle name="Normal 2 2 17 2 4 3" xfId="47828"/>
    <cellStyle name="Normal 2 2 17 2 5" xfId="16556"/>
    <cellStyle name="Normal 2 2 17 2 5 2" xfId="35516"/>
    <cellStyle name="Normal 2 2 17 2 5 3" xfId="53980"/>
    <cellStyle name="Normal 2 2 17 2 6" xfId="23211"/>
    <cellStyle name="Normal 2 2 17 2 7" xfId="41675"/>
    <cellStyle name="Normal 2 2 17 3" xfId="4945"/>
    <cellStyle name="Normal 2 2 17 3 2" xfId="8043"/>
    <cellStyle name="Normal 2 2 17 3 2 2" xfId="14235"/>
    <cellStyle name="Normal 2 2 17 3 2 2 2" xfId="33195"/>
    <cellStyle name="Normal 2 2 17 3 2 2 3" xfId="51659"/>
    <cellStyle name="Normal 2 2 17 3 2 3" xfId="20387"/>
    <cellStyle name="Normal 2 2 17 3 2 3 2" xfId="39347"/>
    <cellStyle name="Normal 2 2 17 3 2 3 3" xfId="57811"/>
    <cellStyle name="Normal 2 2 17 3 2 4" xfId="27042"/>
    <cellStyle name="Normal 2 2 17 3 2 5" xfId="45506"/>
    <cellStyle name="Normal 2 2 17 3 3" xfId="11169"/>
    <cellStyle name="Normal 2 2 17 3 3 2" xfId="30129"/>
    <cellStyle name="Normal 2 2 17 3 3 3" xfId="48593"/>
    <cellStyle name="Normal 2 2 17 3 4" xfId="17321"/>
    <cellStyle name="Normal 2 2 17 3 4 2" xfId="36281"/>
    <cellStyle name="Normal 2 2 17 3 4 3" xfId="54745"/>
    <cellStyle name="Normal 2 2 17 3 5" xfId="23976"/>
    <cellStyle name="Normal 2 2 17 3 6" xfId="42440"/>
    <cellStyle name="Normal 2 2 17 4" xfId="6508"/>
    <cellStyle name="Normal 2 2 17 4 2" xfId="12701"/>
    <cellStyle name="Normal 2 2 17 4 2 2" xfId="31661"/>
    <cellStyle name="Normal 2 2 17 4 2 3" xfId="50125"/>
    <cellStyle name="Normal 2 2 17 4 3" xfId="18853"/>
    <cellStyle name="Normal 2 2 17 4 3 2" xfId="37813"/>
    <cellStyle name="Normal 2 2 17 4 3 3" xfId="56277"/>
    <cellStyle name="Normal 2 2 17 4 4" xfId="25508"/>
    <cellStyle name="Normal 2 2 17 4 5" xfId="43972"/>
    <cellStyle name="Normal 2 2 17 5" xfId="9635"/>
    <cellStyle name="Normal 2 2 17 5 2" xfId="28595"/>
    <cellStyle name="Normal 2 2 17 5 3" xfId="47059"/>
    <cellStyle name="Normal 2 2 17 6" xfId="15787"/>
    <cellStyle name="Normal 2 2 17 6 2" xfId="34747"/>
    <cellStyle name="Normal 2 2 17 6 3" xfId="53211"/>
    <cellStyle name="Normal 2 2 17 7" xfId="22442"/>
    <cellStyle name="Normal 2 2 17 8" xfId="40906"/>
    <cellStyle name="Normal 2 2 18" xfId="2660"/>
    <cellStyle name="Normal 2 2 18 2" xfId="4115"/>
    <cellStyle name="Normal 2 2 18 2 2" xfId="5728"/>
    <cellStyle name="Normal 2 2 18 2 2 2" xfId="8813"/>
    <cellStyle name="Normal 2 2 18 2 2 2 2" xfId="15005"/>
    <cellStyle name="Normal 2 2 18 2 2 2 2 2" xfId="33965"/>
    <cellStyle name="Normal 2 2 18 2 2 2 2 3" xfId="52429"/>
    <cellStyle name="Normal 2 2 18 2 2 2 3" xfId="21157"/>
    <cellStyle name="Normal 2 2 18 2 2 2 3 2" xfId="40117"/>
    <cellStyle name="Normal 2 2 18 2 2 2 3 3" xfId="58581"/>
    <cellStyle name="Normal 2 2 18 2 2 2 4" xfId="27812"/>
    <cellStyle name="Normal 2 2 18 2 2 2 5" xfId="46276"/>
    <cellStyle name="Normal 2 2 18 2 2 3" xfId="11939"/>
    <cellStyle name="Normal 2 2 18 2 2 3 2" xfId="30899"/>
    <cellStyle name="Normal 2 2 18 2 2 3 3" xfId="49363"/>
    <cellStyle name="Normal 2 2 18 2 2 4" xfId="18091"/>
    <cellStyle name="Normal 2 2 18 2 2 4 2" xfId="37051"/>
    <cellStyle name="Normal 2 2 18 2 2 4 3" xfId="55515"/>
    <cellStyle name="Normal 2 2 18 2 2 5" xfId="24746"/>
    <cellStyle name="Normal 2 2 18 2 2 6" xfId="43210"/>
    <cellStyle name="Normal 2 2 18 2 3" xfId="7278"/>
    <cellStyle name="Normal 2 2 18 2 3 2" xfId="13471"/>
    <cellStyle name="Normal 2 2 18 2 3 2 2" xfId="32431"/>
    <cellStyle name="Normal 2 2 18 2 3 2 3" xfId="50895"/>
    <cellStyle name="Normal 2 2 18 2 3 3" xfId="19623"/>
    <cellStyle name="Normal 2 2 18 2 3 3 2" xfId="38583"/>
    <cellStyle name="Normal 2 2 18 2 3 3 3" xfId="57047"/>
    <cellStyle name="Normal 2 2 18 2 3 4" xfId="26278"/>
    <cellStyle name="Normal 2 2 18 2 3 5" xfId="44742"/>
    <cellStyle name="Normal 2 2 18 2 4" xfId="10405"/>
    <cellStyle name="Normal 2 2 18 2 4 2" xfId="29365"/>
    <cellStyle name="Normal 2 2 18 2 4 3" xfId="47829"/>
    <cellStyle name="Normal 2 2 18 2 5" xfId="16557"/>
    <cellStyle name="Normal 2 2 18 2 5 2" xfId="35517"/>
    <cellStyle name="Normal 2 2 18 2 5 3" xfId="53981"/>
    <cellStyle name="Normal 2 2 18 2 6" xfId="23212"/>
    <cellStyle name="Normal 2 2 18 2 7" xfId="41676"/>
    <cellStyle name="Normal 2 2 18 3" xfId="4946"/>
    <cellStyle name="Normal 2 2 18 3 2" xfId="8044"/>
    <cellStyle name="Normal 2 2 18 3 2 2" xfId="14236"/>
    <cellStyle name="Normal 2 2 18 3 2 2 2" xfId="33196"/>
    <cellStyle name="Normal 2 2 18 3 2 2 3" xfId="51660"/>
    <cellStyle name="Normal 2 2 18 3 2 3" xfId="20388"/>
    <cellStyle name="Normal 2 2 18 3 2 3 2" xfId="39348"/>
    <cellStyle name="Normal 2 2 18 3 2 3 3" xfId="57812"/>
    <cellStyle name="Normal 2 2 18 3 2 4" xfId="27043"/>
    <cellStyle name="Normal 2 2 18 3 2 5" xfId="45507"/>
    <cellStyle name="Normal 2 2 18 3 3" xfId="11170"/>
    <cellStyle name="Normal 2 2 18 3 3 2" xfId="30130"/>
    <cellStyle name="Normal 2 2 18 3 3 3" xfId="48594"/>
    <cellStyle name="Normal 2 2 18 3 4" xfId="17322"/>
    <cellStyle name="Normal 2 2 18 3 4 2" xfId="36282"/>
    <cellStyle name="Normal 2 2 18 3 4 3" xfId="54746"/>
    <cellStyle name="Normal 2 2 18 3 5" xfId="23977"/>
    <cellStyle name="Normal 2 2 18 3 6" xfId="42441"/>
    <cellStyle name="Normal 2 2 18 4" xfId="6509"/>
    <cellStyle name="Normal 2 2 18 4 2" xfId="12702"/>
    <cellStyle name="Normal 2 2 18 4 2 2" xfId="31662"/>
    <cellStyle name="Normal 2 2 18 4 2 3" xfId="50126"/>
    <cellStyle name="Normal 2 2 18 4 3" xfId="18854"/>
    <cellStyle name="Normal 2 2 18 4 3 2" xfId="37814"/>
    <cellStyle name="Normal 2 2 18 4 3 3" xfId="56278"/>
    <cellStyle name="Normal 2 2 18 4 4" xfId="25509"/>
    <cellStyle name="Normal 2 2 18 4 5" xfId="43973"/>
    <cellStyle name="Normal 2 2 18 5" xfId="9636"/>
    <cellStyle name="Normal 2 2 18 5 2" xfId="28596"/>
    <cellStyle name="Normal 2 2 18 5 3" xfId="47060"/>
    <cellStyle name="Normal 2 2 18 6" xfId="15788"/>
    <cellStyle name="Normal 2 2 18 6 2" xfId="34748"/>
    <cellStyle name="Normal 2 2 18 6 3" xfId="53212"/>
    <cellStyle name="Normal 2 2 18 7" xfId="22443"/>
    <cellStyle name="Normal 2 2 18 8" xfId="40907"/>
    <cellStyle name="Normal 2 2 19" xfId="2661"/>
    <cellStyle name="Normal 2 2 19 2" xfId="4116"/>
    <cellStyle name="Normal 2 2 19 2 2" xfId="5729"/>
    <cellStyle name="Normal 2 2 19 2 2 2" xfId="8814"/>
    <cellStyle name="Normal 2 2 19 2 2 2 2" xfId="15006"/>
    <cellStyle name="Normal 2 2 19 2 2 2 2 2" xfId="33966"/>
    <cellStyle name="Normal 2 2 19 2 2 2 2 3" xfId="52430"/>
    <cellStyle name="Normal 2 2 19 2 2 2 3" xfId="21158"/>
    <cellStyle name="Normal 2 2 19 2 2 2 3 2" xfId="40118"/>
    <cellStyle name="Normal 2 2 19 2 2 2 3 3" xfId="58582"/>
    <cellStyle name="Normal 2 2 19 2 2 2 4" xfId="27813"/>
    <cellStyle name="Normal 2 2 19 2 2 2 5" xfId="46277"/>
    <cellStyle name="Normal 2 2 19 2 2 3" xfId="11940"/>
    <cellStyle name="Normal 2 2 19 2 2 3 2" xfId="30900"/>
    <cellStyle name="Normal 2 2 19 2 2 3 3" xfId="49364"/>
    <cellStyle name="Normal 2 2 19 2 2 4" xfId="18092"/>
    <cellStyle name="Normal 2 2 19 2 2 4 2" xfId="37052"/>
    <cellStyle name="Normal 2 2 19 2 2 4 3" xfId="55516"/>
    <cellStyle name="Normal 2 2 19 2 2 5" xfId="24747"/>
    <cellStyle name="Normal 2 2 19 2 2 6" xfId="43211"/>
    <cellStyle name="Normal 2 2 19 2 3" xfId="7279"/>
    <cellStyle name="Normal 2 2 19 2 3 2" xfId="13472"/>
    <cellStyle name="Normal 2 2 19 2 3 2 2" xfId="32432"/>
    <cellStyle name="Normal 2 2 19 2 3 2 3" xfId="50896"/>
    <cellStyle name="Normal 2 2 19 2 3 3" xfId="19624"/>
    <cellStyle name="Normal 2 2 19 2 3 3 2" xfId="38584"/>
    <cellStyle name="Normal 2 2 19 2 3 3 3" xfId="57048"/>
    <cellStyle name="Normal 2 2 19 2 3 4" xfId="26279"/>
    <cellStyle name="Normal 2 2 19 2 3 5" xfId="44743"/>
    <cellStyle name="Normal 2 2 19 2 4" xfId="10406"/>
    <cellStyle name="Normal 2 2 19 2 4 2" xfId="29366"/>
    <cellStyle name="Normal 2 2 19 2 4 3" xfId="47830"/>
    <cellStyle name="Normal 2 2 19 2 5" xfId="16558"/>
    <cellStyle name="Normal 2 2 19 2 5 2" xfId="35518"/>
    <cellStyle name="Normal 2 2 19 2 5 3" xfId="53982"/>
    <cellStyle name="Normal 2 2 19 2 6" xfId="23213"/>
    <cellStyle name="Normal 2 2 19 2 7" xfId="41677"/>
    <cellStyle name="Normal 2 2 19 3" xfId="4947"/>
    <cellStyle name="Normal 2 2 19 3 2" xfId="8045"/>
    <cellStyle name="Normal 2 2 19 3 2 2" xfId="14237"/>
    <cellStyle name="Normal 2 2 19 3 2 2 2" xfId="33197"/>
    <cellStyle name="Normal 2 2 19 3 2 2 3" xfId="51661"/>
    <cellStyle name="Normal 2 2 19 3 2 3" xfId="20389"/>
    <cellStyle name="Normal 2 2 19 3 2 3 2" xfId="39349"/>
    <cellStyle name="Normal 2 2 19 3 2 3 3" xfId="57813"/>
    <cellStyle name="Normal 2 2 19 3 2 4" xfId="27044"/>
    <cellStyle name="Normal 2 2 19 3 2 5" xfId="45508"/>
    <cellStyle name="Normal 2 2 19 3 3" xfId="11171"/>
    <cellStyle name="Normal 2 2 19 3 3 2" xfId="30131"/>
    <cellStyle name="Normal 2 2 19 3 3 3" xfId="48595"/>
    <cellStyle name="Normal 2 2 19 3 4" xfId="17323"/>
    <cellStyle name="Normal 2 2 19 3 4 2" xfId="36283"/>
    <cellStyle name="Normal 2 2 19 3 4 3" xfId="54747"/>
    <cellStyle name="Normal 2 2 19 3 5" xfId="23978"/>
    <cellStyle name="Normal 2 2 19 3 6" xfId="42442"/>
    <cellStyle name="Normal 2 2 19 4" xfId="6510"/>
    <cellStyle name="Normal 2 2 19 4 2" xfId="12703"/>
    <cellStyle name="Normal 2 2 19 4 2 2" xfId="31663"/>
    <cellStyle name="Normal 2 2 19 4 2 3" xfId="50127"/>
    <cellStyle name="Normal 2 2 19 4 3" xfId="18855"/>
    <cellStyle name="Normal 2 2 19 4 3 2" xfId="37815"/>
    <cellStyle name="Normal 2 2 19 4 3 3" xfId="56279"/>
    <cellStyle name="Normal 2 2 19 4 4" xfId="25510"/>
    <cellStyle name="Normal 2 2 19 4 5" xfId="43974"/>
    <cellStyle name="Normal 2 2 19 5" xfId="9637"/>
    <cellStyle name="Normal 2 2 19 5 2" xfId="28597"/>
    <cellStyle name="Normal 2 2 19 5 3" xfId="47061"/>
    <cellStyle name="Normal 2 2 19 6" xfId="15789"/>
    <cellStyle name="Normal 2 2 19 6 2" xfId="34749"/>
    <cellStyle name="Normal 2 2 19 6 3" xfId="53213"/>
    <cellStyle name="Normal 2 2 19 7" xfId="22444"/>
    <cellStyle name="Normal 2 2 19 8" xfId="40908"/>
    <cellStyle name="Normal 2 2 2" xfId="2662"/>
    <cellStyle name="Normal 2 2 2 2" xfId="2663"/>
    <cellStyle name="Normal 2 2 2 2 10" xfId="15790"/>
    <cellStyle name="Normal 2 2 2 2 10 2" xfId="34750"/>
    <cellStyle name="Normal 2 2 2 2 10 3" xfId="53214"/>
    <cellStyle name="Normal 2 2 2 2 11" xfId="22445"/>
    <cellStyle name="Normal 2 2 2 2 12" xfId="40909"/>
    <cellStyle name="Normal 2 2 2 2 2" xfId="2664"/>
    <cellStyle name="Normal 2 2 2 2 2 2" xfId="2665"/>
    <cellStyle name="Normal 2 2 2 2 2 2 2" xfId="4119"/>
    <cellStyle name="Normal 2 2 2 2 2 2 2 2" xfId="5732"/>
    <cellStyle name="Normal 2 2 2 2 2 2 2 2 2" xfId="8817"/>
    <cellStyle name="Normal 2 2 2 2 2 2 2 2 2 2" xfId="15009"/>
    <cellStyle name="Normal 2 2 2 2 2 2 2 2 2 2 2" xfId="33969"/>
    <cellStyle name="Normal 2 2 2 2 2 2 2 2 2 2 3" xfId="52433"/>
    <cellStyle name="Normal 2 2 2 2 2 2 2 2 2 3" xfId="21161"/>
    <cellStyle name="Normal 2 2 2 2 2 2 2 2 2 3 2" xfId="40121"/>
    <cellStyle name="Normal 2 2 2 2 2 2 2 2 2 3 3" xfId="58585"/>
    <cellStyle name="Normal 2 2 2 2 2 2 2 2 2 4" xfId="27816"/>
    <cellStyle name="Normal 2 2 2 2 2 2 2 2 2 5" xfId="46280"/>
    <cellStyle name="Normal 2 2 2 2 2 2 2 2 3" xfId="11943"/>
    <cellStyle name="Normal 2 2 2 2 2 2 2 2 3 2" xfId="30903"/>
    <cellStyle name="Normal 2 2 2 2 2 2 2 2 3 3" xfId="49367"/>
    <cellStyle name="Normal 2 2 2 2 2 2 2 2 4" xfId="18095"/>
    <cellStyle name="Normal 2 2 2 2 2 2 2 2 4 2" xfId="37055"/>
    <cellStyle name="Normal 2 2 2 2 2 2 2 2 4 3" xfId="55519"/>
    <cellStyle name="Normal 2 2 2 2 2 2 2 2 5" xfId="24750"/>
    <cellStyle name="Normal 2 2 2 2 2 2 2 2 6" xfId="43214"/>
    <cellStyle name="Normal 2 2 2 2 2 2 2 3" xfId="7282"/>
    <cellStyle name="Normal 2 2 2 2 2 2 2 3 2" xfId="13475"/>
    <cellStyle name="Normal 2 2 2 2 2 2 2 3 2 2" xfId="32435"/>
    <cellStyle name="Normal 2 2 2 2 2 2 2 3 2 3" xfId="50899"/>
    <cellStyle name="Normal 2 2 2 2 2 2 2 3 3" xfId="19627"/>
    <cellStyle name="Normal 2 2 2 2 2 2 2 3 3 2" xfId="38587"/>
    <cellStyle name="Normal 2 2 2 2 2 2 2 3 3 3" xfId="57051"/>
    <cellStyle name="Normal 2 2 2 2 2 2 2 3 4" xfId="26282"/>
    <cellStyle name="Normal 2 2 2 2 2 2 2 3 5" xfId="44746"/>
    <cellStyle name="Normal 2 2 2 2 2 2 2 4" xfId="10409"/>
    <cellStyle name="Normal 2 2 2 2 2 2 2 4 2" xfId="29369"/>
    <cellStyle name="Normal 2 2 2 2 2 2 2 4 3" xfId="47833"/>
    <cellStyle name="Normal 2 2 2 2 2 2 2 5" xfId="16561"/>
    <cellStyle name="Normal 2 2 2 2 2 2 2 5 2" xfId="35521"/>
    <cellStyle name="Normal 2 2 2 2 2 2 2 5 3" xfId="53985"/>
    <cellStyle name="Normal 2 2 2 2 2 2 2 6" xfId="23216"/>
    <cellStyle name="Normal 2 2 2 2 2 2 2 7" xfId="41680"/>
    <cellStyle name="Normal 2 2 2 2 2 2 3" xfId="4950"/>
    <cellStyle name="Normal 2 2 2 2 2 2 3 2" xfId="8048"/>
    <cellStyle name="Normal 2 2 2 2 2 2 3 2 2" xfId="14240"/>
    <cellStyle name="Normal 2 2 2 2 2 2 3 2 2 2" xfId="33200"/>
    <cellStyle name="Normal 2 2 2 2 2 2 3 2 2 3" xfId="51664"/>
    <cellStyle name="Normal 2 2 2 2 2 2 3 2 3" xfId="20392"/>
    <cellStyle name="Normal 2 2 2 2 2 2 3 2 3 2" xfId="39352"/>
    <cellStyle name="Normal 2 2 2 2 2 2 3 2 3 3" xfId="57816"/>
    <cellStyle name="Normal 2 2 2 2 2 2 3 2 4" xfId="27047"/>
    <cellStyle name="Normal 2 2 2 2 2 2 3 2 5" xfId="45511"/>
    <cellStyle name="Normal 2 2 2 2 2 2 3 3" xfId="11174"/>
    <cellStyle name="Normal 2 2 2 2 2 2 3 3 2" xfId="30134"/>
    <cellStyle name="Normal 2 2 2 2 2 2 3 3 3" xfId="48598"/>
    <cellStyle name="Normal 2 2 2 2 2 2 3 4" xfId="17326"/>
    <cellStyle name="Normal 2 2 2 2 2 2 3 4 2" xfId="36286"/>
    <cellStyle name="Normal 2 2 2 2 2 2 3 4 3" xfId="54750"/>
    <cellStyle name="Normal 2 2 2 2 2 2 3 5" xfId="23981"/>
    <cellStyle name="Normal 2 2 2 2 2 2 3 6" xfId="42445"/>
    <cellStyle name="Normal 2 2 2 2 2 2 4" xfId="6513"/>
    <cellStyle name="Normal 2 2 2 2 2 2 4 2" xfId="12706"/>
    <cellStyle name="Normal 2 2 2 2 2 2 4 2 2" xfId="31666"/>
    <cellStyle name="Normal 2 2 2 2 2 2 4 2 3" xfId="50130"/>
    <cellStyle name="Normal 2 2 2 2 2 2 4 3" xfId="18858"/>
    <cellStyle name="Normal 2 2 2 2 2 2 4 3 2" xfId="37818"/>
    <cellStyle name="Normal 2 2 2 2 2 2 4 3 3" xfId="56282"/>
    <cellStyle name="Normal 2 2 2 2 2 2 4 4" xfId="25513"/>
    <cellStyle name="Normal 2 2 2 2 2 2 4 5" xfId="43977"/>
    <cellStyle name="Normal 2 2 2 2 2 2 5" xfId="9640"/>
    <cellStyle name="Normal 2 2 2 2 2 2 5 2" xfId="28600"/>
    <cellStyle name="Normal 2 2 2 2 2 2 5 3" xfId="47064"/>
    <cellStyle name="Normal 2 2 2 2 2 2 6" xfId="15792"/>
    <cellStyle name="Normal 2 2 2 2 2 2 6 2" xfId="34752"/>
    <cellStyle name="Normal 2 2 2 2 2 2 6 3" xfId="53216"/>
    <cellStyle name="Normal 2 2 2 2 2 2 7" xfId="22447"/>
    <cellStyle name="Normal 2 2 2 2 2 2 8" xfId="40911"/>
    <cellStyle name="Normal 2 2 2 2 2 3" xfId="4118"/>
    <cellStyle name="Normal 2 2 2 2 2 3 2" xfId="5731"/>
    <cellStyle name="Normal 2 2 2 2 2 3 2 2" xfId="8816"/>
    <cellStyle name="Normal 2 2 2 2 2 3 2 2 2" xfId="15008"/>
    <cellStyle name="Normal 2 2 2 2 2 3 2 2 2 2" xfId="33968"/>
    <cellStyle name="Normal 2 2 2 2 2 3 2 2 2 3" xfId="52432"/>
    <cellStyle name="Normal 2 2 2 2 2 3 2 2 3" xfId="21160"/>
    <cellStyle name="Normal 2 2 2 2 2 3 2 2 3 2" xfId="40120"/>
    <cellStyle name="Normal 2 2 2 2 2 3 2 2 3 3" xfId="58584"/>
    <cellStyle name="Normal 2 2 2 2 2 3 2 2 4" xfId="27815"/>
    <cellStyle name="Normal 2 2 2 2 2 3 2 2 5" xfId="46279"/>
    <cellStyle name="Normal 2 2 2 2 2 3 2 3" xfId="11942"/>
    <cellStyle name="Normal 2 2 2 2 2 3 2 3 2" xfId="30902"/>
    <cellStyle name="Normal 2 2 2 2 2 3 2 3 3" xfId="49366"/>
    <cellStyle name="Normal 2 2 2 2 2 3 2 4" xfId="18094"/>
    <cellStyle name="Normal 2 2 2 2 2 3 2 4 2" xfId="37054"/>
    <cellStyle name="Normal 2 2 2 2 2 3 2 4 3" xfId="55518"/>
    <cellStyle name="Normal 2 2 2 2 2 3 2 5" xfId="24749"/>
    <cellStyle name="Normal 2 2 2 2 2 3 2 6" xfId="43213"/>
    <cellStyle name="Normal 2 2 2 2 2 3 3" xfId="7281"/>
    <cellStyle name="Normal 2 2 2 2 2 3 3 2" xfId="13474"/>
    <cellStyle name="Normal 2 2 2 2 2 3 3 2 2" xfId="32434"/>
    <cellStyle name="Normal 2 2 2 2 2 3 3 2 3" xfId="50898"/>
    <cellStyle name="Normal 2 2 2 2 2 3 3 3" xfId="19626"/>
    <cellStyle name="Normal 2 2 2 2 2 3 3 3 2" xfId="38586"/>
    <cellStyle name="Normal 2 2 2 2 2 3 3 3 3" xfId="57050"/>
    <cellStyle name="Normal 2 2 2 2 2 3 3 4" xfId="26281"/>
    <cellStyle name="Normal 2 2 2 2 2 3 3 5" xfId="44745"/>
    <cellStyle name="Normal 2 2 2 2 2 3 4" xfId="10408"/>
    <cellStyle name="Normal 2 2 2 2 2 3 4 2" xfId="29368"/>
    <cellStyle name="Normal 2 2 2 2 2 3 4 3" xfId="47832"/>
    <cellStyle name="Normal 2 2 2 2 2 3 5" xfId="16560"/>
    <cellStyle name="Normal 2 2 2 2 2 3 5 2" xfId="35520"/>
    <cellStyle name="Normal 2 2 2 2 2 3 5 3" xfId="53984"/>
    <cellStyle name="Normal 2 2 2 2 2 3 6" xfId="23215"/>
    <cellStyle name="Normal 2 2 2 2 2 3 7" xfId="41679"/>
    <cellStyle name="Normal 2 2 2 2 2 4" xfId="4949"/>
    <cellStyle name="Normal 2 2 2 2 2 4 2" xfId="8047"/>
    <cellStyle name="Normal 2 2 2 2 2 4 2 2" xfId="14239"/>
    <cellStyle name="Normal 2 2 2 2 2 4 2 2 2" xfId="33199"/>
    <cellStyle name="Normal 2 2 2 2 2 4 2 2 3" xfId="51663"/>
    <cellStyle name="Normal 2 2 2 2 2 4 2 3" xfId="20391"/>
    <cellStyle name="Normal 2 2 2 2 2 4 2 3 2" xfId="39351"/>
    <cellStyle name="Normal 2 2 2 2 2 4 2 3 3" xfId="57815"/>
    <cellStyle name="Normal 2 2 2 2 2 4 2 4" xfId="27046"/>
    <cellStyle name="Normal 2 2 2 2 2 4 2 5" xfId="45510"/>
    <cellStyle name="Normal 2 2 2 2 2 4 3" xfId="11173"/>
    <cellStyle name="Normal 2 2 2 2 2 4 3 2" xfId="30133"/>
    <cellStyle name="Normal 2 2 2 2 2 4 3 3" xfId="48597"/>
    <cellStyle name="Normal 2 2 2 2 2 4 4" xfId="17325"/>
    <cellStyle name="Normal 2 2 2 2 2 4 4 2" xfId="36285"/>
    <cellStyle name="Normal 2 2 2 2 2 4 4 3" xfId="54749"/>
    <cellStyle name="Normal 2 2 2 2 2 4 5" xfId="23980"/>
    <cellStyle name="Normal 2 2 2 2 2 4 6" xfId="42444"/>
    <cellStyle name="Normal 2 2 2 2 2 5" xfId="6512"/>
    <cellStyle name="Normal 2 2 2 2 2 5 2" xfId="12705"/>
    <cellStyle name="Normal 2 2 2 2 2 5 2 2" xfId="31665"/>
    <cellStyle name="Normal 2 2 2 2 2 5 2 3" xfId="50129"/>
    <cellStyle name="Normal 2 2 2 2 2 5 3" xfId="18857"/>
    <cellStyle name="Normal 2 2 2 2 2 5 3 2" xfId="37817"/>
    <cellStyle name="Normal 2 2 2 2 2 5 3 3" xfId="56281"/>
    <cellStyle name="Normal 2 2 2 2 2 5 4" xfId="25512"/>
    <cellStyle name="Normal 2 2 2 2 2 5 5" xfId="43976"/>
    <cellStyle name="Normal 2 2 2 2 2 6" xfId="9639"/>
    <cellStyle name="Normal 2 2 2 2 2 6 2" xfId="28599"/>
    <cellStyle name="Normal 2 2 2 2 2 6 3" xfId="47063"/>
    <cellStyle name="Normal 2 2 2 2 2 7" xfId="15791"/>
    <cellStyle name="Normal 2 2 2 2 2 7 2" xfId="34751"/>
    <cellStyle name="Normal 2 2 2 2 2 7 3" xfId="53215"/>
    <cellStyle name="Normal 2 2 2 2 2 8" xfId="22446"/>
    <cellStyle name="Normal 2 2 2 2 2 9" xfId="40910"/>
    <cellStyle name="Normal 2 2 2 2 3" xfId="2666"/>
    <cellStyle name="Normal 2 2 2 2 3 2" xfId="4120"/>
    <cellStyle name="Normal 2 2 2 2 3 2 2" xfId="5733"/>
    <cellStyle name="Normal 2 2 2 2 3 2 2 2" xfId="8818"/>
    <cellStyle name="Normal 2 2 2 2 3 2 2 2 2" xfId="15010"/>
    <cellStyle name="Normal 2 2 2 2 3 2 2 2 2 2" xfId="33970"/>
    <cellStyle name="Normal 2 2 2 2 3 2 2 2 2 3" xfId="52434"/>
    <cellStyle name="Normal 2 2 2 2 3 2 2 2 3" xfId="21162"/>
    <cellStyle name="Normal 2 2 2 2 3 2 2 2 3 2" xfId="40122"/>
    <cellStyle name="Normal 2 2 2 2 3 2 2 2 3 3" xfId="58586"/>
    <cellStyle name="Normal 2 2 2 2 3 2 2 2 4" xfId="27817"/>
    <cellStyle name="Normal 2 2 2 2 3 2 2 2 5" xfId="46281"/>
    <cellStyle name="Normal 2 2 2 2 3 2 2 3" xfId="11944"/>
    <cellStyle name="Normal 2 2 2 2 3 2 2 3 2" xfId="30904"/>
    <cellStyle name="Normal 2 2 2 2 3 2 2 3 3" xfId="49368"/>
    <cellStyle name="Normal 2 2 2 2 3 2 2 4" xfId="18096"/>
    <cellStyle name="Normal 2 2 2 2 3 2 2 4 2" xfId="37056"/>
    <cellStyle name="Normal 2 2 2 2 3 2 2 4 3" xfId="55520"/>
    <cellStyle name="Normal 2 2 2 2 3 2 2 5" xfId="24751"/>
    <cellStyle name="Normal 2 2 2 2 3 2 2 6" xfId="43215"/>
    <cellStyle name="Normal 2 2 2 2 3 2 3" xfId="7283"/>
    <cellStyle name="Normal 2 2 2 2 3 2 3 2" xfId="13476"/>
    <cellStyle name="Normal 2 2 2 2 3 2 3 2 2" xfId="32436"/>
    <cellStyle name="Normal 2 2 2 2 3 2 3 2 3" xfId="50900"/>
    <cellStyle name="Normal 2 2 2 2 3 2 3 3" xfId="19628"/>
    <cellStyle name="Normal 2 2 2 2 3 2 3 3 2" xfId="38588"/>
    <cellStyle name="Normal 2 2 2 2 3 2 3 3 3" xfId="57052"/>
    <cellStyle name="Normal 2 2 2 2 3 2 3 4" xfId="26283"/>
    <cellStyle name="Normal 2 2 2 2 3 2 3 5" xfId="44747"/>
    <cellStyle name="Normal 2 2 2 2 3 2 4" xfId="10410"/>
    <cellStyle name="Normal 2 2 2 2 3 2 4 2" xfId="29370"/>
    <cellStyle name="Normal 2 2 2 2 3 2 4 3" xfId="47834"/>
    <cellStyle name="Normal 2 2 2 2 3 2 5" xfId="16562"/>
    <cellStyle name="Normal 2 2 2 2 3 2 5 2" xfId="35522"/>
    <cellStyle name="Normal 2 2 2 2 3 2 5 3" xfId="53986"/>
    <cellStyle name="Normal 2 2 2 2 3 2 6" xfId="23217"/>
    <cellStyle name="Normal 2 2 2 2 3 2 7" xfId="41681"/>
    <cellStyle name="Normal 2 2 2 2 3 3" xfId="4951"/>
    <cellStyle name="Normal 2 2 2 2 3 3 2" xfId="8049"/>
    <cellStyle name="Normal 2 2 2 2 3 3 2 2" xfId="14241"/>
    <cellStyle name="Normal 2 2 2 2 3 3 2 2 2" xfId="33201"/>
    <cellStyle name="Normal 2 2 2 2 3 3 2 2 3" xfId="51665"/>
    <cellStyle name="Normal 2 2 2 2 3 3 2 3" xfId="20393"/>
    <cellStyle name="Normal 2 2 2 2 3 3 2 3 2" xfId="39353"/>
    <cellStyle name="Normal 2 2 2 2 3 3 2 3 3" xfId="57817"/>
    <cellStyle name="Normal 2 2 2 2 3 3 2 4" xfId="27048"/>
    <cellStyle name="Normal 2 2 2 2 3 3 2 5" xfId="45512"/>
    <cellStyle name="Normal 2 2 2 2 3 3 3" xfId="11175"/>
    <cellStyle name="Normal 2 2 2 2 3 3 3 2" xfId="30135"/>
    <cellStyle name="Normal 2 2 2 2 3 3 3 3" xfId="48599"/>
    <cellStyle name="Normal 2 2 2 2 3 3 4" xfId="17327"/>
    <cellStyle name="Normal 2 2 2 2 3 3 4 2" xfId="36287"/>
    <cellStyle name="Normal 2 2 2 2 3 3 4 3" xfId="54751"/>
    <cellStyle name="Normal 2 2 2 2 3 3 5" xfId="23982"/>
    <cellStyle name="Normal 2 2 2 2 3 3 6" xfId="42446"/>
    <cellStyle name="Normal 2 2 2 2 3 4" xfId="6514"/>
    <cellStyle name="Normal 2 2 2 2 3 4 2" xfId="12707"/>
    <cellStyle name="Normal 2 2 2 2 3 4 2 2" xfId="31667"/>
    <cellStyle name="Normal 2 2 2 2 3 4 2 3" xfId="50131"/>
    <cellStyle name="Normal 2 2 2 2 3 4 3" xfId="18859"/>
    <cellStyle name="Normal 2 2 2 2 3 4 3 2" xfId="37819"/>
    <cellStyle name="Normal 2 2 2 2 3 4 3 3" xfId="56283"/>
    <cellStyle name="Normal 2 2 2 2 3 4 4" xfId="25514"/>
    <cellStyle name="Normal 2 2 2 2 3 4 5" xfId="43978"/>
    <cellStyle name="Normal 2 2 2 2 3 5" xfId="9641"/>
    <cellStyle name="Normal 2 2 2 2 3 5 2" xfId="28601"/>
    <cellStyle name="Normal 2 2 2 2 3 5 3" xfId="47065"/>
    <cellStyle name="Normal 2 2 2 2 3 6" xfId="15793"/>
    <cellStyle name="Normal 2 2 2 2 3 6 2" xfId="34753"/>
    <cellStyle name="Normal 2 2 2 2 3 6 3" xfId="53217"/>
    <cellStyle name="Normal 2 2 2 2 3 7" xfId="22448"/>
    <cellStyle name="Normal 2 2 2 2 3 8" xfId="40912"/>
    <cellStyle name="Normal 2 2 2 2 4" xfId="2667"/>
    <cellStyle name="Normal 2 2 2 2 4 2" xfId="4121"/>
    <cellStyle name="Normal 2 2 2 2 4 2 2" xfId="5734"/>
    <cellStyle name="Normal 2 2 2 2 4 2 2 2" xfId="8819"/>
    <cellStyle name="Normal 2 2 2 2 4 2 2 2 2" xfId="15011"/>
    <cellStyle name="Normal 2 2 2 2 4 2 2 2 2 2" xfId="33971"/>
    <cellStyle name="Normal 2 2 2 2 4 2 2 2 2 3" xfId="52435"/>
    <cellStyle name="Normal 2 2 2 2 4 2 2 2 3" xfId="21163"/>
    <cellStyle name="Normal 2 2 2 2 4 2 2 2 3 2" xfId="40123"/>
    <cellStyle name="Normal 2 2 2 2 4 2 2 2 3 3" xfId="58587"/>
    <cellStyle name="Normal 2 2 2 2 4 2 2 2 4" xfId="27818"/>
    <cellStyle name="Normal 2 2 2 2 4 2 2 2 5" xfId="46282"/>
    <cellStyle name="Normal 2 2 2 2 4 2 2 3" xfId="11945"/>
    <cellStyle name="Normal 2 2 2 2 4 2 2 3 2" xfId="30905"/>
    <cellStyle name="Normal 2 2 2 2 4 2 2 3 3" xfId="49369"/>
    <cellStyle name="Normal 2 2 2 2 4 2 2 4" xfId="18097"/>
    <cellStyle name="Normal 2 2 2 2 4 2 2 4 2" xfId="37057"/>
    <cellStyle name="Normal 2 2 2 2 4 2 2 4 3" xfId="55521"/>
    <cellStyle name="Normal 2 2 2 2 4 2 2 5" xfId="24752"/>
    <cellStyle name="Normal 2 2 2 2 4 2 2 6" xfId="43216"/>
    <cellStyle name="Normal 2 2 2 2 4 2 3" xfId="7284"/>
    <cellStyle name="Normal 2 2 2 2 4 2 3 2" xfId="13477"/>
    <cellStyle name="Normal 2 2 2 2 4 2 3 2 2" xfId="32437"/>
    <cellStyle name="Normal 2 2 2 2 4 2 3 2 3" xfId="50901"/>
    <cellStyle name="Normal 2 2 2 2 4 2 3 3" xfId="19629"/>
    <cellStyle name="Normal 2 2 2 2 4 2 3 3 2" xfId="38589"/>
    <cellStyle name="Normal 2 2 2 2 4 2 3 3 3" xfId="57053"/>
    <cellStyle name="Normal 2 2 2 2 4 2 3 4" xfId="26284"/>
    <cellStyle name="Normal 2 2 2 2 4 2 3 5" xfId="44748"/>
    <cellStyle name="Normal 2 2 2 2 4 2 4" xfId="10411"/>
    <cellStyle name="Normal 2 2 2 2 4 2 4 2" xfId="29371"/>
    <cellStyle name="Normal 2 2 2 2 4 2 4 3" xfId="47835"/>
    <cellStyle name="Normal 2 2 2 2 4 2 5" xfId="16563"/>
    <cellStyle name="Normal 2 2 2 2 4 2 5 2" xfId="35523"/>
    <cellStyle name="Normal 2 2 2 2 4 2 5 3" xfId="53987"/>
    <cellStyle name="Normal 2 2 2 2 4 2 6" xfId="23218"/>
    <cellStyle name="Normal 2 2 2 2 4 2 7" xfId="41682"/>
    <cellStyle name="Normal 2 2 2 2 4 3" xfId="4952"/>
    <cellStyle name="Normal 2 2 2 2 4 3 2" xfId="8050"/>
    <cellStyle name="Normal 2 2 2 2 4 3 2 2" xfId="14242"/>
    <cellStyle name="Normal 2 2 2 2 4 3 2 2 2" xfId="33202"/>
    <cellStyle name="Normal 2 2 2 2 4 3 2 2 3" xfId="51666"/>
    <cellStyle name="Normal 2 2 2 2 4 3 2 3" xfId="20394"/>
    <cellStyle name="Normal 2 2 2 2 4 3 2 3 2" xfId="39354"/>
    <cellStyle name="Normal 2 2 2 2 4 3 2 3 3" xfId="57818"/>
    <cellStyle name="Normal 2 2 2 2 4 3 2 4" xfId="27049"/>
    <cellStyle name="Normal 2 2 2 2 4 3 2 5" xfId="45513"/>
    <cellStyle name="Normal 2 2 2 2 4 3 3" xfId="11176"/>
    <cellStyle name="Normal 2 2 2 2 4 3 3 2" xfId="30136"/>
    <cellStyle name="Normal 2 2 2 2 4 3 3 3" xfId="48600"/>
    <cellStyle name="Normal 2 2 2 2 4 3 4" xfId="17328"/>
    <cellStyle name="Normal 2 2 2 2 4 3 4 2" xfId="36288"/>
    <cellStyle name="Normal 2 2 2 2 4 3 4 3" xfId="54752"/>
    <cellStyle name="Normal 2 2 2 2 4 3 5" xfId="23983"/>
    <cellStyle name="Normal 2 2 2 2 4 3 6" xfId="42447"/>
    <cellStyle name="Normal 2 2 2 2 4 4" xfId="6515"/>
    <cellStyle name="Normal 2 2 2 2 4 4 2" xfId="12708"/>
    <cellStyle name="Normal 2 2 2 2 4 4 2 2" xfId="31668"/>
    <cellStyle name="Normal 2 2 2 2 4 4 2 3" xfId="50132"/>
    <cellStyle name="Normal 2 2 2 2 4 4 3" xfId="18860"/>
    <cellStyle name="Normal 2 2 2 2 4 4 3 2" xfId="37820"/>
    <cellStyle name="Normal 2 2 2 2 4 4 3 3" xfId="56284"/>
    <cellStyle name="Normal 2 2 2 2 4 4 4" xfId="25515"/>
    <cellStyle name="Normal 2 2 2 2 4 4 5" xfId="43979"/>
    <cellStyle name="Normal 2 2 2 2 4 5" xfId="9642"/>
    <cellStyle name="Normal 2 2 2 2 4 5 2" xfId="28602"/>
    <cellStyle name="Normal 2 2 2 2 4 5 3" xfId="47066"/>
    <cellStyle name="Normal 2 2 2 2 4 6" xfId="15794"/>
    <cellStyle name="Normal 2 2 2 2 4 6 2" xfId="34754"/>
    <cellStyle name="Normal 2 2 2 2 4 6 3" xfId="53218"/>
    <cellStyle name="Normal 2 2 2 2 4 7" xfId="22449"/>
    <cellStyle name="Normal 2 2 2 2 4 8" xfId="40913"/>
    <cellStyle name="Normal 2 2 2 2 5" xfId="2668"/>
    <cellStyle name="Normal 2 2 2 2 5 2" xfId="4122"/>
    <cellStyle name="Normal 2 2 2 2 5 2 2" xfId="5735"/>
    <cellStyle name="Normal 2 2 2 2 5 2 2 2" xfId="8820"/>
    <cellStyle name="Normal 2 2 2 2 5 2 2 2 2" xfId="15012"/>
    <cellStyle name="Normal 2 2 2 2 5 2 2 2 2 2" xfId="33972"/>
    <cellStyle name="Normal 2 2 2 2 5 2 2 2 2 3" xfId="52436"/>
    <cellStyle name="Normal 2 2 2 2 5 2 2 2 3" xfId="21164"/>
    <cellStyle name="Normal 2 2 2 2 5 2 2 2 3 2" xfId="40124"/>
    <cellStyle name="Normal 2 2 2 2 5 2 2 2 3 3" xfId="58588"/>
    <cellStyle name="Normal 2 2 2 2 5 2 2 2 4" xfId="27819"/>
    <cellStyle name="Normal 2 2 2 2 5 2 2 2 5" xfId="46283"/>
    <cellStyle name="Normal 2 2 2 2 5 2 2 3" xfId="11946"/>
    <cellStyle name="Normal 2 2 2 2 5 2 2 3 2" xfId="30906"/>
    <cellStyle name="Normal 2 2 2 2 5 2 2 3 3" xfId="49370"/>
    <cellStyle name="Normal 2 2 2 2 5 2 2 4" xfId="18098"/>
    <cellStyle name="Normal 2 2 2 2 5 2 2 4 2" xfId="37058"/>
    <cellStyle name="Normal 2 2 2 2 5 2 2 4 3" xfId="55522"/>
    <cellStyle name="Normal 2 2 2 2 5 2 2 5" xfId="24753"/>
    <cellStyle name="Normal 2 2 2 2 5 2 2 6" xfId="43217"/>
    <cellStyle name="Normal 2 2 2 2 5 2 3" xfId="7285"/>
    <cellStyle name="Normal 2 2 2 2 5 2 3 2" xfId="13478"/>
    <cellStyle name="Normal 2 2 2 2 5 2 3 2 2" xfId="32438"/>
    <cellStyle name="Normal 2 2 2 2 5 2 3 2 3" xfId="50902"/>
    <cellStyle name="Normal 2 2 2 2 5 2 3 3" xfId="19630"/>
    <cellStyle name="Normal 2 2 2 2 5 2 3 3 2" xfId="38590"/>
    <cellStyle name="Normal 2 2 2 2 5 2 3 3 3" xfId="57054"/>
    <cellStyle name="Normal 2 2 2 2 5 2 3 4" xfId="26285"/>
    <cellStyle name="Normal 2 2 2 2 5 2 3 5" xfId="44749"/>
    <cellStyle name="Normal 2 2 2 2 5 2 4" xfId="10412"/>
    <cellStyle name="Normal 2 2 2 2 5 2 4 2" xfId="29372"/>
    <cellStyle name="Normal 2 2 2 2 5 2 4 3" xfId="47836"/>
    <cellStyle name="Normal 2 2 2 2 5 2 5" xfId="16564"/>
    <cellStyle name="Normal 2 2 2 2 5 2 5 2" xfId="35524"/>
    <cellStyle name="Normal 2 2 2 2 5 2 5 3" xfId="53988"/>
    <cellStyle name="Normal 2 2 2 2 5 2 6" xfId="23219"/>
    <cellStyle name="Normal 2 2 2 2 5 2 7" xfId="41683"/>
    <cellStyle name="Normal 2 2 2 2 5 3" xfId="4953"/>
    <cellStyle name="Normal 2 2 2 2 5 3 2" xfId="8051"/>
    <cellStyle name="Normal 2 2 2 2 5 3 2 2" xfId="14243"/>
    <cellStyle name="Normal 2 2 2 2 5 3 2 2 2" xfId="33203"/>
    <cellStyle name="Normal 2 2 2 2 5 3 2 2 3" xfId="51667"/>
    <cellStyle name="Normal 2 2 2 2 5 3 2 3" xfId="20395"/>
    <cellStyle name="Normal 2 2 2 2 5 3 2 3 2" xfId="39355"/>
    <cellStyle name="Normal 2 2 2 2 5 3 2 3 3" xfId="57819"/>
    <cellStyle name="Normal 2 2 2 2 5 3 2 4" xfId="27050"/>
    <cellStyle name="Normal 2 2 2 2 5 3 2 5" xfId="45514"/>
    <cellStyle name="Normal 2 2 2 2 5 3 3" xfId="11177"/>
    <cellStyle name="Normal 2 2 2 2 5 3 3 2" xfId="30137"/>
    <cellStyle name="Normal 2 2 2 2 5 3 3 3" xfId="48601"/>
    <cellStyle name="Normal 2 2 2 2 5 3 4" xfId="17329"/>
    <cellStyle name="Normal 2 2 2 2 5 3 4 2" xfId="36289"/>
    <cellStyle name="Normal 2 2 2 2 5 3 4 3" xfId="54753"/>
    <cellStyle name="Normal 2 2 2 2 5 3 5" xfId="23984"/>
    <cellStyle name="Normal 2 2 2 2 5 3 6" xfId="42448"/>
    <cellStyle name="Normal 2 2 2 2 5 4" xfId="6516"/>
    <cellStyle name="Normal 2 2 2 2 5 4 2" xfId="12709"/>
    <cellStyle name="Normal 2 2 2 2 5 4 2 2" xfId="31669"/>
    <cellStyle name="Normal 2 2 2 2 5 4 2 3" xfId="50133"/>
    <cellStyle name="Normal 2 2 2 2 5 4 3" xfId="18861"/>
    <cellStyle name="Normal 2 2 2 2 5 4 3 2" xfId="37821"/>
    <cellStyle name="Normal 2 2 2 2 5 4 3 3" xfId="56285"/>
    <cellStyle name="Normal 2 2 2 2 5 4 4" xfId="25516"/>
    <cellStyle name="Normal 2 2 2 2 5 4 5" xfId="43980"/>
    <cellStyle name="Normal 2 2 2 2 5 5" xfId="9643"/>
    <cellStyle name="Normal 2 2 2 2 5 5 2" xfId="28603"/>
    <cellStyle name="Normal 2 2 2 2 5 5 3" xfId="47067"/>
    <cellStyle name="Normal 2 2 2 2 5 6" xfId="15795"/>
    <cellStyle name="Normal 2 2 2 2 5 6 2" xfId="34755"/>
    <cellStyle name="Normal 2 2 2 2 5 6 3" xfId="53219"/>
    <cellStyle name="Normal 2 2 2 2 5 7" xfId="22450"/>
    <cellStyle name="Normal 2 2 2 2 5 8" xfId="40914"/>
    <cellStyle name="Normal 2 2 2 2 6" xfId="4117"/>
    <cellStyle name="Normal 2 2 2 2 6 2" xfId="5730"/>
    <cellStyle name="Normal 2 2 2 2 6 2 2" xfId="8815"/>
    <cellStyle name="Normal 2 2 2 2 6 2 2 2" xfId="15007"/>
    <cellStyle name="Normal 2 2 2 2 6 2 2 2 2" xfId="33967"/>
    <cellStyle name="Normal 2 2 2 2 6 2 2 2 3" xfId="52431"/>
    <cellStyle name="Normal 2 2 2 2 6 2 2 3" xfId="21159"/>
    <cellStyle name="Normal 2 2 2 2 6 2 2 3 2" xfId="40119"/>
    <cellStyle name="Normal 2 2 2 2 6 2 2 3 3" xfId="58583"/>
    <cellStyle name="Normal 2 2 2 2 6 2 2 4" xfId="27814"/>
    <cellStyle name="Normal 2 2 2 2 6 2 2 5" xfId="46278"/>
    <cellStyle name="Normal 2 2 2 2 6 2 3" xfId="11941"/>
    <cellStyle name="Normal 2 2 2 2 6 2 3 2" xfId="30901"/>
    <cellStyle name="Normal 2 2 2 2 6 2 3 3" xfId="49365"/>
    <cellStyle name="Normal 2 2 2 2 6 2 4" xfId="18093"/>
    <cellStyle name="Normal 2 2 2 2 6 2 4 2" xfId="37053"/>
    <cellStyle name="Normal 2 2 2 2 6 2 4 3" xfId="55517"/>
    <cellStyle name="Normal 2 2 2 2 6 2 5" xfId="24748"/>
    <cellStyle name="Normal 2 2 2 2 6 2 6" xfId="43212"/>
    <cellStyle name="Normal 2 2 2 2 6 3" xfId="7280"/>
    <cellStyle name="Normal 2 2 2 2 6 3 2" xfId="13473"/>
    <cellStyle name="Normal 2 2 2 2 6 3 2 2" xfId="32433"/>
    <cellStyle name="Normal 2 2 2 2 6 3 2 3" xfId="50897"/>
    <cellStyle name="Normal 2 2 2 2 6 3 3" xfId="19625"/>
    <cellStyle name="Normal 2 2 2 2 6 3 3 2" xfId="38585"/>
    <cellStyle name="Normal 2 2 2 2 6 3 3 3" xfId="57049"/>
    <cellStyle name="Normal 2 2 2 2 6 3 4" xfId="26280"/>
    <cellStyle name="Normal 2 2 2 2 6 3 5" xfId="44744"/>
    <cellStyle name="Normal 2 2 2 2 6 4" xfId="10407"/>
    <cellStyle name="Normal 2 2 2 2 6 4 2" xfId="29367"/>
    <cellStyle name="Normal 2 2 2 2 6 4 3" xfId="47831"/>
    <cellStyle name="Normal 2 2 2 2 6 5" xfId="16559"/>
    <cellStyle name="Normal 2 2 2 2 6 5 2" xfId="35519"/>
    <cellStyle name="Normal 2 2 2 2 6 5 3" xfId="53983"/>
    <cellStyle name="Normal 2 2 2 2 6 6" xfId="23214"/>
    <cellStyle name="Normal 2 2 2 2 6 7" xfId="41678"/>
    <cellStyle name="Normal 2 2 2 2 7" xfId="4948"/>
    <cellStyle name="Normal 2 2 2 2 7 2" xfId="8046"/>
    <cellStyle name="Normal 2 2 2 2 7 2 2" xfId="14238"/>
    <cellStyle name="Normal 2 2 2 2 7 2 2 2" xfId="33198"/>
    <cellStyle name="Normal 2 2 2 2 7 2 2 3" xfId="51662"/>
    <cellStyle name="Normal 2 2 2 2 7 2 3" xfId="20390"/>
    <cellStyle name="Normal 2 2 2 2 7 2 3 2" xfId="39350"/>
    <cellStyle name="Normal 2 2 2 2 7 2 3 3" xfId="57814"/>
    <cellStyle name="Normal 2 2 2 2 7 2 4" xfId="27045"/>
    <cellStyle name="Normal 2 2 2 2 7 2 5" xfId="45509"/>
    <cellStyle name="Normal 2 2 2 2 7 3" xfId="11172"/>
    <cellStyle name="Normal 2 2 2 2 7 3 2" xfId="30132"/>
    <cellStyle name="Normal 2 2 2 2 7 3 3" xfId="48596"/>
    <cellStyle name="Normal 2 2 2 2 7 4" xfId="17324"/>
    <cellStyle name="Normal 2 2 2 2 7 4 2" xfId="36284"/>
    <cellStyle name="Normal 2 2 2 2 7 4 3" xfId="54748"/>
    <cellStyle name="Normal 2 2 2 2 7 5" xfId="23979"/>
    <cellStyle name="Normal 2 2 2 2 7 6" xfId="42443"/>
    <cellStyle name="Normal 2 2 2 2 8" xfId="6511"/>
    <cellStyle name="Normal 2 2 2 2 8 2" xfId="12704"/>
    <cellStyle name="Normal 2 2 2 2 8 2 2" xfId="31664"/>
    <cellStyle name="Normal 2 2 2 2 8 2 3" xfId="50128"/>
    <cellStyle name="Normal 2 2 2 2 8 3" xfId="18856"/>
    <cellStyle name="Normal 2 2 2 2 8 3 2" xfId="37816"/>
    <cellStyle name="Normal 2 2 2 2 8 3 3" xfId="56280"/>
    <cellStyle name="Normal 2 2 2 2 8 4" xfId="25511"/>
    <cellStyle name="Normal 2 2 2 2 8 5" xfId="43975"/>
    <cellStyle name="Normal 2 2 2 2 9" xfId="9638"/>
    <cellStyle name="Normal 2 2 2 2 9 2" xfId="28598"/>
    <cellStyle name="Normal 2 2 2 2 9 3" xfId="47062"/>
    <cellStyle name="Normal 2 2 2 3" xfId="2669"/>
    <cellStyle name="Normal 2 2 2 4" xfId="2670"/>
    <cellStyle name="Normal 2 2 2 4 2" xfId="2671"/>
    <cellStyle name="Normal 2 2 2 5" xfId="2672"/>
    <cellStyle name="Normal 2 2 2 5 2" xfId="2673"/>
    <cellStyle name="Normal 2 2 20" xfId="2674"/>
    <cellStyle name="Normal 2 2 20 2" xfId="4123"/>
    <cellStyle name="Normal 2 2 20 2 2" xfId="5736"/>
    <cellStyle name="Normal 2 2 20 2 2 2" xfId="8821"/>
    <cellStyle name="Normal 2 2 20 2 2 2 2" xfId="15013"/>
    <cellStyle name="Normal 2 2 20 2 2 2 2 2" xfId="33973"/>
    <cellStyle name="Normal 2 2 20 2 2 2 2 3" xfId="52437"/>
    <cellStyle name="Normal 2 2 20 2 2 2 3" xfId="21165"/>
    <cellStyle name="Normal 2 2 20 2 2 2 3 2" xfId="40125"/>
    <cellStyle name="Normal 2 2 20 2 2 2 3 3" xfId="58589"/>
    <cellStyle name="Normal 2 2 20 2 2 2 4" xfId="27820"/>
    <cellStyle name="Normal 2 2 20 2 2 2 5" xfId="46284"/>
    <cellStyle name="Normal 2 2 20 2 2 3" xfId="11947"/>
    <cellStyle name="Normal 2 2 20 2 2 3 2" xfId="30907"/>
    <cellStyle name="Normal 2 2 20 2 2 3 3" xfId="49371"/>
    <cellStyle name="Normal 2 2 20 2 2 4" xfId="18099"/>
    <cellStyle name="Normal 2 2 20 2 2 4 2" xfId="37059"/>
    <cellStyle name="Normal 2 2 20 2 2 4 3" xfId="55523"/>
    <cellStyle name="Normal 2 2 20 2 2 5" xfId="24754"/>
    <cellStyle name="Normal 2 2 20 2 2 6" xfId="43218"/>
    <cellStyle name="Normal 2 2 20 2 3" xfId="7286"/>
    <cellStyle name="Normal 2 2 20 2 3 2" xfId="13479"/>
    <cellStyle name="Normal 2 2 20 2 3 2 2" xfId="32439"/>
    <cellStyle name="Normal 2 2 20 2 3 2 3" xfId="50903"/>
    <cellStyle name="Normal 2 2 20 2 3 3" xfId="19631"/>
    <cellStyle name="Normal 2 2 20 2 3 3 2" xfId="38591"/>
    <cellStyle name="Normal 2 2 20 2 3 3 3" xfId="57055"/>
    <cellStyle name="Normal 2 2 20 2 3 4" xfId="26286"/>
    <cellStyle name="Normal 2 2 20 2 3 5" xfId="44750"/>
    <cellStyle name="Normal 2 2 20 2 4" xfId="10413"/>
    <cellStyle name="Normal 2 2 20 2 4 2" xfId="29373"/>
    <cellStyle name="Normal 2 2 20 2 4 3" xfId="47837"/>
    <cellStyle name="Normal 2 2 20 2 5" xfId="16565"/>
    <cellStyle name="Normal 2 2 20 2 5 2" xfId="35525"/>
    <cellStyle name="Normal 2 2 20 2 5 3" xfId="53989"/>
    <cellStyle name="Normal 2 2 20 2 6" xfId="23220"/>
    <cellStyle name="Normal 2 2 20 2 7" xfId="41684"/>
    <cellStyle name="Normal 2 2 20 3" xfId="4954"/>
    <cellStyle name="Normal 2 2 20 3 2" xfId="8052"/>
    <cellStyle name="Normal 2 2 20 3 2 2" xfId="14244"/>
    <cellStyle name="Normal 2 2 20 3 2 2 2" xfId="33204"/>
    <cellStyle name="Normal 2 2 20 3 2 2 3" xfId="51668"/>
    <cellStyle name="Normal 2 2 20 3 2 3" xfId="20396"/>
    <cellStyle name="Normal 2 2 20 3 2 3 2" xfId="39356"/>
    <cellStyle name="Normal 2 2 20 3 2 3 3" xfId="57820"/>
    <cellStyle name="Normal 2 2 20 3 2 4" xfId="27051"/>
    <cellStyle name="Normal 2 2 20 3 2 5" xfId="45515"/>
    <cellStyle name="Normal 2 2 20 3 3" xfId="11178"/>
    <cellStyle name="Normal 2 2 20 3 3 2" xfId="30138"/>
    <cellStyle name="Normal 2 2 20 3 3 3" xfId="48602"/>
    <cellStyle name="Normal 2 2 20 3 4" xfId="17330"/>
    <cellStyle name="Normal 2 2 20 3 4 2" xfId="36290"/>
    <cellStyle name="Normal 2 2 20 3 4 3" xfId="54754"/>
    <cellStyle name="Normal 2 2 20 3 5" xfId="23985"/>
    <cellStyle name="Normal 2 2 20 3 6" xfId="42449"/>
    <cellStyle name="Normal 2 2 20 4" xfId="6517"/>
    <cellStyle name="Normal 2 2 20 4 2" xfId="12710"/>
    <cellStyle name="Normal 2 2 20 4 2 2" xfId="31670"/>
    <cellStyle name="Normal 2 2 20 4 2 3" xfId="50134"/>
    <cellStyle name="Normal 2 2 20 4 3" xfId="18862"/>
    <cellStyle name="Normal 2 2 20 4 3 2" xfId="37822"/>
    <cellStyle name="Normal 2 2 20 4 3 3" xfId="56286"/>
    <cellStyle name="Normal 2 2 20 4 4" xfId="25517"/>
    <cellStyle name="Normal 2 2 20 4 5" xfId="43981"/>
    <cellStyle name="Normal 2 2 20 5" xfId="9644"/>
    <cellStyle name="Normal 2 2 20 5 2" xfId="28604"/>
    <cellStyle name="Normal 2 2 20 5 3" xfId="47068"/>
    <cellStyle name="Normal 2 2 20 6" xfId="15796"/>
    <cellStyle name="Normal 2 2 20 6 2" xfId="34756"/>
    <cellStyle name="Normal 2 2 20 6 3" xfId="53220"/>
    <cellStyle name="Normal 2 2 20 7" xfId="22451"/>
    <cellStyle name="Normal 2 2 20 8" xfId="40915"/>
    <cellStyle name="Normal 2 2 21" xfId="2675"/>
    <cellStyle name="Normal 2 2 21 2" xfId="4124"/>
    <cellStyle name="Normal 2 2 21 2 2" xfId="5737"/>
    <cellStyle name="Normal 2 2 21 2 2 2" xfId="8822"/>
    <cellStyle name="Normal 2 2 21 2 2 2 2" xfId="15014"/>
    <cellStyle name="Normal 2 2 21 2 2 2 2 2" xfId="33974"/>
    <cellStyle name="Normal 2 2 21 2 2 2 2 3" xfId="52438"/>
    <cellStyle name="Normal 2 2 21 2 2 2 3" xfId="21166"/>
    <cellStyle name="Normal 2 2 21 2 2 2 3 2" xfId="40126"/>
    <cellStyle name="Normal 2 2 21 2 2 2 3 3" xfId="58590"/>
    <cellStyle name="Normal 2 2 21 2 2 2 4" xfId="27821"/>
    <cellStyle name="Normal 2 2 21 2 2 2 5" xfId="46285"/>
    <cellStyle name="Normal 2 2 21 2 2 3" xfId="11948"/>
    <cellStyle name="Normal 2 2 21 2 2 3 2" xfId="30908"/>
    <cellStyle name="Normal 2 2 21 2 2 3 3" xfId="49372"/>
    <cellStyle name="Normal 2 2 21 2 2 4" xfId="18100"/>
    <cellStyle name="Normal 2 2 21 2 2 4 2" xfId="37060"/>
    <cellStyle name="Normal 2 2 21 2 2 4 3" xfId="55524"/>
    <cellStyle name="Normal 2 2 21 2 2 5" xfId="24755"/>
    <cellStyle name="Normal 2 2 21 2 2 6" xfId="43219"/>
    <cellStyle name="Normal 2 2 21 2 3" xfId="7287"/>
    <cellStyle name="Normal 2 2 21 2 3 2" xfId="13480"/>
    <cellStyle name="Normal 2 2 21 2 3 2 2" xfId="32440"/>
    <cellStyle name="Normal 2 2 21 2 3 2 3" xfId="50904"/>
    <cellStyle name="Normal 2 2 21 2 3 3" xfId="19632"/>
    <cellStyle name="Normal 2 2 21 2 3 3 2" xfId="38592"/>
    <cellStyle name="Normal 2 2 21 2 3 3 3" xfId="57056"/>
    <cellStyle name="Normal 2 2 21 2 3 4" xfId="26287"/>
    <cellStyle name="Normal 2 2 21 2 3 5" xfId="44751"/>
    <cellStyle name="Normal 2 2 21 2 4" xfId="10414"/>
    <cellStyle name="Normal 2 2 21 2 4 2" xfId="29374"/>
    <cellStyle name="Normal 2 2 21 2 4 3" xfId="47838"/>
    <cellStyle name="Normal 2 2 21 2 5" xfId="16566"/>
    <cellStyle name="Normal 2 2 21 2 5 2" xfId="35526"/>
    <cellStyle name="Normal 2 2 21 2 5 3" xfId="53990"/>
    <cellStyle name="Normal 2 2 21 2 6" xfId="23221"/>
    <cellStyle name="Normal 2 2 21 2 7" xfId="41685"/>
    <cellStyle name="Normal 2 2 21 3" xfId="4955"/>
    <cellStyle name="Normal 2 2 21 3 2" xfId="8053"/>
    <cellStyle name="Normal 2 2 21 3 2 2" xfId="14245"/>
    <cellStyle name="Normal 2 2 21 3 2 2 2" xfId="33205"/>
    <cellStyle name="Normal 2 2 21 3 2 2 3" xfId="51669"/>
    <cellStyle name="Normal 2 2 21 3 2 3" xfId="20397"/>
    <cellStyle name="Normal 2 2 21 3 2 3 2" xfId="39357"/>
    <cellStyle name="Normal 2 2 21 3 2 3 3" xfId="57821"/>
    <cellStyle name="Normal 2 2 21 3 2 4" xfId="27052"/>
    <cellStyle name="Normal 2 2 21 3 2 5" xfId="45516"/>
    <cellStyle name="Normal 2 2 21 3 3" xfId="11179"/>
    <cellStyle name="Normal 2 2 21 3 3 2" xfId="30139"/>
    <cellStyle name="Normal 2 2 21 3 3 3" xfId="48603"/>
    <cellStyle name="Normal 2 2 21 3 4" xfId="17331"/>
    <cellStyle name="Normal 2 2 21 3 4 2" xfId="36291"/>
    <cellStyle name="Normal 2 2 21 3 4 3" xfId="54755"/>
    <cellStyle name="Normal 2 2 21 3 5" xfId="23986"/>
    <cellStyle name="Normal 2 2 21 3 6" xfId="42450"/>
    <cellStyle name="Normal 2 2 21 4" xfId="6518"/>
    <cellStyle name="Normal 2 2 21 4 2" xfId="12711"/>
    <cellStyle name="Normal 2 2 21 4 2 2" xfId="31671"/>
    <cellStyle name="Normal 2 2 21 4 2 3" xfId="50135"/>
    <cellStyle name="Normal 2 2 21 4 3" xfId="18863"/>
    <cellStyle name="Normal 2 2 21 4 3 2" xfId="37823"/>
    <cellStyle name="Normal 2 2 21 4 3 3" xfId="56287"/>
    <cellStyle name="Normal 2 2 21 4 4" xfId="25518"/>
    <cellStyle name="Normal 2 2 21 4 5" xfId="43982"/>
    <cellStyle name="Normal 2 2 21 5" xfId="9645"/>
    <cellStyle name="Normal 2 2 21 5 2" xfId="28605"/>
    <cellStyle name="Normal 2 2 21 5 3" xfId="47069"/>
    <cellStyle name="Normal 2 2 21 6" xfId="15797"/>
    <cellStyle name="Normal 2 2 21 6 2" xfId="34757"/>
    <cellStyle name="Normal 2 2 21 6 3" xfId="53221"/>
    <cellStyle name="Normal 2 2 21 7" xfId="22452"/>
    <cellStyle name="Normal 2 2 21 8" xfId="40916"/>
    <cellStyle name="Normal 2 2 22" xfId="2676"/>
    <cellStyle name="Normal 2 2 22 2" xfId="4125"/>
    <cellStyle name="Normal 2 2 22 2 2" xfId="5738"/>
    <cellStyle name="Normal 2 2 22 2 2 2" xfId="8823"/>
    <cellStyle name="Normal 2 2 22 2 2 2 2" xfId="15015"/>
    <cellStyle name="Normal 2 2 22 2 2 2 2 2" xfId="33975"/>
    <cellStyle name="Normal 2 2 22 2 2 2 2 3" xfId="52439"/>
    <cellStyle name="Normal 2 2 22 2 2 2 3" xfId="21167"/>
    <cellStyle name="Normal 2 2 22 2 2 2 3 2" xfId="40127"/>
    <cellStyle name="Normal 2 2 22 2 2 2 3 3" xfId="58591"/>
    <cellStyle name="Normal 2 2 22 2 2 2 4" xfId="27822"/>
    <cellStyle name="Normal 2 2 22 2 2 2 5" xfId="46286"/>
    <cellStyle name="Normal 2 2 22 2 2 3" xfId="11949"/>
    <cellStyle name="Normal 2 2 22 2 2 3 2" xfId="30909"/>
    <cellStyle name="Normal 2 2 22 2 2 3 3" xfId="49373"/>
    <cellStyle name="Normal 2 2 22 2 2 4" xfId="18101"/>
    <cellStyle name="Normal 2 2 22 2 2 4 2" xfId="37061"/>
    <cellStyle name="Normal 2 2 22 2 2 4 3" xfId="55525"/>
    <cellStyle name="Normal 2 2 22 2 2 5" xfId="24756"/>
    <cellStyle name="Normal 2 2 22 2 2 6" xfId="43220"/>
    <cellStyle name="Normal 2 2 22 2 3" xfId="7288"/>
    <cellStyle name="Normal 2 2 22 2 3 2" xfId="13481"/>
    <cellStyle name="Normal 2 2 22 2 3 2 2" xfId="32441"/>
    <cellStyle name="Normal 2 2 22 2 3 2 3" xfId="50905"/>
    <cellStyle name="Normal 2 2 22 2 3 3" xfId="19633"/>
    <cellStyle name="Normal 2 2 22 2 3 3 2" xfId="38593"/>
    <cellStyle name="Normal 2 2 22 2 3 3 3" xfId="57057"/>
    <cellStyle name="Normal 2 2 22 2 3 4" xfId="26288"/>
    <cellStyle name="Normal 2 2 22 2 3 5" xfId="44752"/>
    <cellStyle name="Normal 2 2 22 2 4" xfId="10415"/>
    <cellStyle name="Normal 2 2 22 2 4 2" xfId="29375"/>
    <cellStyle name="Normal 2 2 22 2 4 3" xfId="47839"/>
    <cellStyle name="Normal 2 2 22 2 5" xfId="16567"/>
    <cellStyle name="Normal 2 2 22 2 5 2" xfId="35527"/>
    <cellStyle name="Normal 2 2 22 2 5 3" xfId="53991"/>
    <cellStyle name="Normal 2 2 22 2 6" xfId="23222"/>
    <cellStyle name="Normal 2 2 22 2 7" xfId="41686"/>
    <cellStyle name="Normal 2 2 22 3" xfId="4956"/>
    <cellStyle name="Normal 2 2 22 3 2" xfId="8054"/>
    <cellStyle name="Normal 2 2 22 3 2 2" xfId="14246"/>
    <cellStyle name="Normal 2 2 22 3 2 2 2" xfId="33206"/>
    <cellStyle name="Normal 2 2 22 3 2 2 3" xfId="51670"/>
    <cellStyle name="Normal 2 2 22 3 2 3" xfId="20398"/>
    <cellStyle name="Normal 2 2 22 3 2 3 2" xfId="39358"/>
    <cellStyle name="Normal 2 2 22 3 2 3 3" xfId="57822"/>
    <cellStyle name="Normal 2 2 22 3 2 4" xfId="27053"/>
    <cellStyle name="Normal 2 2 22 3 2 5" xfId="45517"/>
    <cellStyle name="Normal 2 2 22 3 3" xfId="11180"/>
    <cellStyle name="Normal 2 2 22 3 3 2" xfId="30140"/>
    <cellStyle name="Normal 2 2 22 3 3 3" xfId="48604"/>
    <cellStyle name="Normal 2 2 22 3 4" xfId="17332"/>
    <cellStyle name="Normal 2 2 22 3 4 2" xfId="36292"/>
    <cellStyle name="Normal 2 2 22 3 4 3" xfId="54756"/>
    <cellStyle name="Normal 2 2 22 3 5" xfId="23987"/>
    <cellStyle name="Normal 2 2 22 3 6" xfId="42451"/>
    <cellStyle name="Normal 2 2 22 4" xfId="6519"/>
    <cellStyle name="Normal 2 2 22 4 2" xfId="12712"/>
    <cellStyle name="Normal 2 2 22 4 2 2" xfId="31672"/>
    <cellStyle name="Normal 2 2 22 4 2 3" xfId="50136"/>
    <cellStyle name="Normal 2 2 22 4 3" xfId="18864"/>
    <cellStyle name="Normal 2 2 22 4 3 2" xfId="37824"/>
    <cellStyle name="Normal 2 2 22 4 3 3" xfId="56288"/>
    <cellStyle name="Normal 2 2 22 4 4" xfId="25519"/>
    <cellStyle name="Normal 2 2 22 4 5" xfId="43983"/>
    <cellStyle name="Normal 2 2 22 5" xfId="9646"/>
    <cellStyle name="Normal 2 2 22 5 2" xfId="28606"/>
    <cellStyle name="Normal 2 2 22 5 3" xfId="47070"/>
    <cellStyle name="Normal 2 2 22 6" xfId="15798"/>
    <cellStyle name="Normal 2 2 22 6 2" xfId="34758"/>
    <cellStyle name="Normal 2 2 22 6 3" xfId="53222"/>
    <cellStyle name="Normal 2 2 22 7" xfId="22453"/>
    <cellStyle name="Normal 2 2 22 8" xfId="40917"/>
    <cellStyle name="Normal 2 2 23" xfId="2677"/>
    <cellStyle name="Normal 2 2 23 2" xfId="2678"/>
    <cellStyle name="Normal 2 2 24" xfId="2679"/>
    <cellStyle name="Normal 2 2 24 2" xfId="2680"/>
    <cellStyle name="Normal 2 2 25" xfId="9286"/>
    <cellStyle name="Normal 2 2 3" xfId="2681"/>
    <cellStyle name="Normal 2 2 3 10" xfId="4957"/>
    <cellStyle name="Normal 2 2 3 10 2" xfId="8055"/>
    <cellStyle name="Normal 2 2 3 10 2 2" xfId="14247"/>
    <cellStyle name="Normal 2 2 3 10 2 2 2" xfId="33207"/>
    <cellStyle name="Normal 2 2 3 10 2 2 3" xfId="51671"/>
    <cellStyle name="Normal 2 2 3 10 2 3" xfId="20399"/>
    <cellStyle name="Normal 2 2 3 10 2 3 2" xfId="39359"/>
    <cellStyle name="Normal 2 2 3 10 2 3 3" xfId="57823"/>
    <cellStyle name="Normal 2 2 3 10 2 4" xfId="27054"/>
    <cellStyle name="Normal 2 2 3 10 2 5" xfId="45518"/>
    <cellStyle name="Normal 2 2 3 10 3" xfId="11181"/>
    <cellStyle name="Normal 2 2 3 10 3 2" xfId="30141"/>
    <cellStyle name="Normal 2 2 3 10 3 3" xfId="48605"/>
    <cellStyle name="Normal 2 2 3 10 4" xfId="17333"/>
    <cellStyle name="Normal 2 2 3 10 4 2" xfId="36293"/>
    <cellStyle name="Normal 2 2 3 10 4 3" xfId="54757"/>
    <cellStyle name="Normal 2 2 3 10 5" xfId="23988"/>
    <cellStyle name="Normal 2 2 3 10 6" xfId="42452"/>
    <cellStyle name="Normal 2 2 3 11" xfId="6520"/>
    <cellStyle name="Normal 2 2 3 11 2" xfId="12713"/>
    <cellStyle name="Normal 2 2 3 11 2 2" xfId="31673"/>
    <cellStyle name="Normal 2 2 3 11 2 3" xfId="50137"/>
    <cellStyle name="Normal 2 2 3 11 3" xfId="18865"/>
    <cellStyle name="Normal 2 2 3 11 3 2" xfId="37825"/>
    <cellStyle name="Normal 2 2 3 11 3 3" xfId="56289"/>
    <cellStyle name="Normal 2 2 3 11 4" xfId="25520"/>
    <cellStyle name="Normal 2 2 3 11 5" xfId="43984"/>
    <cellStyle name="Normal 2 2 3 12" xfId="9647"/>
    <cellStyle name="Normal 2 2 3 12 2" xfId="28607"/>
    <cellStyle name="Normal 2 2 3 12 3" xfId="47071"/>
    <cellStyle name="Normal 2 2 3 13" xfId="15799"/>
    <cellStyle name="Normal 2 2 3 13 2" xfId="34759"/>
    <cellStyle name="Normal 2 2 3 13 3" xfId="53223"/>
    <cellStyle name="Normal 2 2 3 14" xfId="22454"/>
    <cellStyle name="Normal 2 2 3 15" xfId="40918"/>
    <cellStyle name="Normal 2 2 3 2" xfId="2682"/>
    <cellStyle name="Normal 2 2 3 2 2" xfId="4127"/>
    <cellStyle name="Normal 2 2 3 2 2 2" xfId="5740"/>
    <cellStyle name="Normal 2 2 3 2 2 2 2" xfId="8825"/>
    <cellStyle name="Normal 2 2 3 2 2 2 2 2" xfId="15017"/>
    <cellStyle name="Normal 2 2 3 2 2 2 2 2 2" xfId="33977"/>
    <cellStyle name="Normal 2 2 3 2 2 2 2 2 3" xfId="52441"/>
    <cellStyle name="Normal 2 2 3 2 2 2 2 3" xfId="21169"/>
    <cellStyle name="Normal 2 2 3 2 2 2 2 3 2" xfId="40129"/>
    <cellStyle name="Normal 2 2 3 2 2 2 2 3 3" xfId="58593"/>
    <cellStyle name="Normal 2 2 3 2 2 2 2 4" xfId="27824"/>
    <cellStyle name="Normal 2 2 3 2 2 2 2 5" xfId="46288"/>
    <cellStyle name="Normal 2 2 3 2 2 2 3" xfId="11951"/>
    <cellStyle name="Normal 2 2 3 2 2 2 3 2" xfId="30911"/>
    <cellStyle name="Normal 2 2 3 2 2 2 3 3" xfId="49375"/>
    <cellStyle name="Normal 2 2 3 2 2 2 4" xfId="18103"/>
    <cellStyle name="Normal 2 2 3 2 2 2 4 2" xfId="37063"/>
    <cellStyle name="Normal 2 2 3 2 2 2 4 3" xfId="55527"/>
    <cellStyle name="Normal 2 2 3 2 2 2 5" xfId="24758"/>
    <cellStyle name="Normal 2 2 3 2 2 2 6" xfId="43222"/>
    <cellStyle name="Normal 2 2 3 2 2 3" xfId="7290"/>
    <cellStyle name="Normal 2 2 3 2 2 3 2" xfId="13483"/>
    <cellStyle name="Normal 2 2 3 2 2 3 2 2" xfId="32443"/>
    <cellStyle name="Normal 2 2 3 2 2 3 2 3" xfId="50907"/>
    <cellStyle name="Normal 2 2 3 2 2 3 3" xfId="19635"/>
    <cellStyle name="Normal 2 2 3 2 2 3 3 2" xfId="38595"/>
    <cellStyle name="Normal 2 2 3 2 2 3 3 3" xfId="57059"/>
    <cellStyle name="Normal 2 2 3 2 2 3 4" xfId="26290"/>
    <cellStyle name="Normal 2 2 3 2 2 3 5" xfId="44754"/>
    <cellStyle name="Normal 2 2 3 2 2 4" xfId="10417"/>
    <cellStyle name="Normal 2 2 3 2 2 4 2" xfId="29377"/>
    <cellStyle name="Normal 2 2 3 2 2 4 3" xfId="47841"/>
    <cellStyle name="Normal 2 2 3 2 2 5" xfId="16569"/>
    <cellStyle name="Normal 2 2 3 2 2 5 2" xfId="35529"/>
    <cellStyle name="Normal 2 2 3 2 2 5 3" xfId="53993"/>
    <cellStyle name="Normal 2 2 3 2 2 6" xfId="23224"/>
    <cellStyle name="Normal 2 2 3 2 2 7" xfId="41688"/>
    <cellStyle name="Normal 2 2 3 2 3" xfId="4958"/>
    <cellStyle name="Normal 2 2 3 2 3 2" xfId="8056"/>
    <cellStyle name="Normal 2 2 3 2 3 2 2" xfId="14248"/>
    <cellStyle name="Normal 2 2 3 2 3 2 2 2" xfId="33208"/>
    <cellStyle name="Normal 2 2 3 2 3 2 2 3" xfId="51672"/>
    <cellStyle name="Normal 2 2 3 2 3 2 3" xfId="20400"/>
    <cellStyle name="Normal 2 2 3 2 3 2 3 2" xfId="39360"/>
    <cellStyle name="Normal 2 2 3 2 3 2 3 3" xfId="57824"/>
    <cellStyle name="Normal 2 2 3 2 3 2 4" xfId="27055"/>
    <cellStyle name="Normal 2 2 3 2 3 2 5" xfId="45519"/>
    <cellStyle name="Normal 2 2 3 2 3 3" xfId="11182"/>
    <cellStyle name="Normal 2 2 3 2 3 3 2" xfId="30142"/>
    <cellStyle name="Normal 2 2 3 2 3 3 3" xfId="48606"/>
    <cellStyle name="Normal 2 2 3 2 3 4" xfId="17334"/>
    <cellStyle name="Normal 2 2 3 2 3 4 2" xfId="36294"/>
    <cellStyle name="Normal 2 2 3 2 3 4 3" xfId="54758"/>
    <cellStyle name="Normal 2 2 3 2 3 5" xfId="23989"/>
    <cellStyle name="Normal 2 2 3 2 3 6" xfId="42453"/>
    <cellStyle name="Normal 2 2 3 2 4" xfId="6521"/>
    <cellStyle name="Normal 2 2 3 2 4 2" xfId="12714"/>
    <cellStyle name="Normal 2 2 3 2 4 2 2" xfId="31674"/>
    <cellStyle name="Normal 2 2 3 2 4 2 3" xfId="50138"/>
    <cellStyle name="Normal 2 2 3 2 4 3" xfId="18866"/>
    <cellStyle name="Normal 2 2 3 2 4 3 2" xfId="37826"/>
    <cellStyle name="Normal 2 2 3 2 4 3 3" xfId="56290"/>
    <cellStyle name="Normal 2 2 3 2 4 4" xfId="25521"/>
    <cellStyle name="Normal 2 2 3 2 4 5" xfId="43985"/>
    <cellStyle name="Normal 2 2 3 2 5" xfId="9648"/>
    <cellStyle name="Normal 2 2 3 2 5 2" xfId="28608"/>
    <cellStyle name="Normal 2 2 3 2 5 3" xfId="47072"/>
    <cellStyle name="Normal 2 2 3 2 6" xfId="15800"/>
    <cellStyle name="Normal 2 2 3 2 6 2" xfId="34760"/>
    <cellStyle name="Normal 2 2 3 2 6 3" xfId="53224"/>
    <cellStyle name="Normal 2 2 3 2 7" xfId="22455"/>
    <cellStyle name="Normal 2 2 3 2 8" xfId="40919"/>
    <cellStyle name="Normal 2 2 3 3" xfId="2683"/>
    <cellStyle name="Normal 2 2 3 3 2" xfId="4128"/>
    <cellStyle name="Normal 2 2 3 3 2 2" xfId="5741"/>
    <cellStyle name="Normal 2 2 3 3 2 2 2" xfId="8826"/>
    <cellStyle name="Normal 2 2 3 3 2 2 2 2" xfId="15018"/>
    <cellStyle name="Normal 2 2 3 3 2 2 2 2 2" xfId="33978"/>
    <cellStyle name="Normal 2 2 3 3 2 2 2 2 3" xfId="52442"/>
    <cellStyle name="Normal 2 2 3 3 2 2 2 3" xfId="21170"/>
    <cellStyle name="Normal 2 2 3 3 2 2 2 3 2" xfId="40130"/>
    <cellStyle name="Normal 2 2 3 3 2 2 2 3 3" xfId="58594"/>
    <cellStyle name="Normal 2 2 3 3 2 2 2 4" xfId="27825"/>
    <cellStyle name="Normal 2 2 3 3 2 2 2 5" xfId="46289"/>
    <cellStyle name="Normal 2 2 3 3 2 2 3" xfId="11952"/>
    <cellStyle name="Normal 2 2 3 3 2 2 3 2" xfId="30912"/>
    <cellStyle name="Normal 2 2 3 3 2 2 3 3" xfId="49376"/>
    <cellStyle name="Normal 2 2 3 3 2 2 4" xfId="18104"/>
    <cellStyle name="Normal 2 2 3 3 2 2 4 2" xfId="37064"/>
    <cellStyle name="Normal 2 2 3 3 2 2 4 3" xfId="55528"/>
    <cellStyle name="Normal 2 2 3 3 2 2 5" xfId="24759"/>
    <cellStyle name="Normal 2 2 3 3 2 2 6" xfId="43223"/>
    <cellStyle name="Normal 2 2 3 3 2 3" xfId="7291"/>
    <cellStyle name="Normal 2 2 3 3 2 3 2" xfId="13484"/>
    <cellStyle name="Normal 2 2 3 3 2 3 2 2" xfId="32444"/>
    <cellStyle name="Normal 2 2 3 3 2 3 2 3" xfId="50908"/>
    <cellStyle name="Normal 2 2 3 3 2 3 3" xfId="19636"/>
    <cellStyle name="Normal 2 2 3 3 2 3 3 2" xfId="38596"/>
    <cellStyle name="Normal 2 2 3 3 2 3 3 3" xfId="57060"/>
    <cellStyle name="Normal 2 2 3 3 2 3 4" xfId="26291"/>
    <cellStyle name="Normal 2 2 3 3 2 3 5" xfId="44755"/>
    <cellStyle name="Normal 2 2 3 3 2 4" xfId="10418"/>
    <cellStyle name="Normal 2 2 3 3 2 4 2" xfId="29378"/>
    <cellStyle name="Normal 2 2 3 3 2 4 3" xfId="47842"/>
    <cellStyle name="Normal 2 2 3 3 2 5" xfId="16570"/>
    <cellStyle name="Normal 2 2 3 3 2 5 2" xfId="35530"/>
    <cellStyle name="Normal 2 2 3 3 2 5 3" xfId="53994"/>
    <cellStyle name="Normal 2 2 3 3 2 6" xfId="23225"/>
    <cellStyle name="Normal 2 2 3 3 2 7" xfId="41689"/>
    <cellStyle name="Normal 2 2 3 3 3" xfId="4959"/>
    <cellStyle name="Normal 2 2 3 3 3 2" xfId="8057"/>
    <cellStyle name="Normal 2 2 3 3 3 2 2" xfId="14249"/>
    <cellStyle name="Normal 2 2 3 3 3 2 2 2" xfId="33209"/>
    <cellStyle name="Normal 2 2 3 3 3 2 2 3" xfId="51673"/>
    <cellStyle name="Normal 2 2 3 3 3 2 3" xfId="20401"/>
    <cellStyle name="Normal 2 2 3 3 3 2 3 2" xfId="39361"/>
    <cellStyle name="Normal 2 2 3 3 3 2 3 3" xfId="57825"/>
    <cellStyle name="Normal 2 2 3 3 3 2 4" xfId="27056"/>
    <cellStyle name="Normal 2 2 3 3 3 2 5" xfId="45520"/>
    <cellStyle name="Normal 2 2 3 3 3 3" xfId="11183"/>
    <cellStyle name="Normal 2 2 3 3 3 3 2" xfId="30143"/>
    <cellStyle name="Normal 2 2 3 3 3 3 3" xfId="48607"/>
    <cellStyle name="Normal 2 2 3 3 3 4" xfId="17335"/>
    <cellStyle name="Normal 2 2 3 3 3 4 2" xfId="36295"/>
    <cellStyle name="Normal 2 2 3 3 3 4 3" xfId="54759"/>
    <cellStyle name="Normal 2 2 3 3 3 5" xfId="23990"/>
    <cellStyle name="Normal 2 2 3 3 3 6" xfId="42454"/>
    <cellStyle name="Normal 2 2 3 3 4" xfId="6522"/>
    <cellStyle name="Normal 2 2 3 3 4 2" xfId="12715"/>
    <cellStyle name="Normal 2 2 3 3 4 2 2" xfId="31675"/>
    <cellStyle name="Normal 2 2 3 3 4 2 3" xfId="50139"/>
    <cellStyle name="Normal 2 2 3 3 4 3" xfId="18867"/>
    <cellStyle name="Normal 2 2 3 3 4 3 2" xfId="37827"/>
    <cellStyle name="Normal 2 2 3 3 4 3 3" xfId="56291"/>
    <cellStyle name="Normal 2 2 3 3 4 4" xfId="25522"/>
    <cellStyle name="Normal 2 2 3 3 4 5" xfId="43986"/>
    <cellStyle name="Normal 2 2 3 3 5" xfId="9649"/>
    <cellStyle name="Normal 2 2 3 3 5 2" xfId="28609"/>
    <cellStyle name="Normal 2 2 3 3 5 3" xfId="47073"/>
    <cellStyle name="Normal 2 2 3 3 6" xfId="15801"/>
    <cellStyle name="Normal 2 2 3 3 6 2" xfId="34761"/>
    <cellStyle name="Normal 2 2 3 3 6 3" xfId="53225"/>
    <cellStyle name="Normal 2 2 3 3 7" xfId="22456"/>
    <cellStyle name="Normal 2 2 3 3 8" xfId="40920"/>
    <cellStyle name="Normal 2 2 3 4" xfId="2684"/>
    <cellStyle name="Normal 2 2 3 4 2" xfId="4129"/>
    <cellStyle name="Normal 2 2 3 4 2 2" xfId="5742"/>
    <cellStyle name="Normal 2 2 3 4 2 2 2" xfId="8827"/>
    <cellStyle name="Normal 2 2 3 4 2 2 2 2" xfId="15019"/>
    <cellStyle name="Normal 2 2 3 4 2 2 2 2 2" xfId="33979"/>
    <cellStyle name="Normal 2 2 3 4 2 2 2 2 3" xfId="52443"/>
    <cellStyle name="Normal 2 2 3 4 2 2 2 3" xfId="21171"/>
    <cellStyle name="Normal 2 2 3 4 2 2 2 3 2" xfId="40131"/>
    <cellStyle name="Normal 2 2 3 4 2 2 2 3 3" xfId="58595"/>
    <cellStyle name="Normal 2 2 3 4 2 2 2 4" xfId="27826"/>
    <cellStyle name="Normal 2 2 3 4 2 2 2 5" xfId="46290"/>
    <cellStyle name="Normal 2 2 3 4 2 2 3" xfId="11953"/>
    <cellStyle name="Normal 2 2 3 4 2 2 3 2" xfId="30913"/>
    <cellStyle name="Normal 2 2 3 4 2 2 3 3" xfId="49377"/>
    <cellStyle name="Normal 2 2 3 4 2 2 4" xfId="18105"/>
    <cellStyle name="Normal 2 2 3 4 2 2 4 2" xfId="37065"/>
    <cellStyle name="Normal 2 2 3 4 2 2 4 3" xfId="55529"/>
    <cellStyle name="Normal 2 2 3 4 2 2 5" xfId="24760"/>
    <cellStyle name="Normal 2 2 3 4 2 2 6" xfId="43224"/>
    <cellStyle name="Normal 2 2 3 4 2 3" xfId="7292"/>
    <cellStyle name="Normal 2 2 3 4 2 3 2" xfId="13485"/>
    <cellStyle name="Normal 2 2 3 4 2 3 2 2" xfId="32445"/>
    <cellStyle name="Normal 2 2 3 4 2 3 2 3" xfId="50909"/>
    <cellStyle name="Normal 2 2 3 4 2 3 3" xfId="19637"/>
    <cellStyle name="Normal 2 2 3 4 2 3 3 2" xfId="38597"/>
    <cellStyle name="Normal 2 2 3 4 2 3 3 3" xfId="57061"/>
    <cellStyle name="Normal 2 2 3 4 2 3 4" xfId="26292"/>
    <cellStyle name="Normal 2 2 3 4 2 3 5" xfId="44756"/>
    <cellStyle name="Normal 2 2 3 4 2 4" xfId="10419"/>
    <cellStyle name="Normal 2 2 3 4 2 4 2" xfId="29379"/>
    <cellStyle name="Normal 2 2 3 4 2 4 3" xfId="47843"/>
    <cellStyle name="Normal 2 2 3 4 2 5" xfId="16571"/>
    <cellStyle name="Normal 2 2 3 4 2 5 2" xfId="35531"/>
    <cellStyle name="Normal 2 2 3 4 2 5 3" xfId="53995"/>
    <cellStyle name="Normal 2 2 3 4 2 6" xfId="23226"/>
    <cellStyle name="Normal 2 2 3 4 2 7" xfId="41690"/>
    <cellStyle name="Normal 2 2 3 4 3" xfId="4960"/>
    <cellStyle name="Normal 2 2 3 4 3 2" xfId="8058"/>
    <cellStyle name="Normal 2 2 3 4 3 2 2" xfId="14250"/>
    <cellStyle name="Normal 2 2 3 4 3 2 2 2" xfId="33210"/>
    <cellStyle name="Normal 2 2 3 4 3 2 2 3" xfId="51674"/>
    <cellStyle name="Normal 2 2 3 4 3 2 3" xfId="20402"/>
    <cellStyle name="Normal 2 2 3 4 3 2 3 2" xfId="39362"/>
    <cellStyle name="Normal 2 2 3 4 3 2 3 3" xfId="57826"/>
    <cellStyle name="Normal 2 2 3 4 3 2 4" xfId="27057"/>
    <cellStyle name="Normal 2 2 3 4 3 2 5" xfId="45521"/>
    <cellStyle name="Normal 2 2 3 4 3 3" xfId="11184"/>
    <cellStyle name="Normal 2 2 3 4 3 3 2" xfId="30144"/>
    <cellStyle name="Normal 2 2 3 4 3 3 3" xfId="48608"/>
    <cellStyle name="Normal 2 2 3 4 3 4" xfId="17336"/>
    <cellStyle name="Normal 2 2 3 4 3 4 2" xfId="36296"/>
    <cellStyle name="Normal 2 2 3 4 3 4 3" xfId="54760"/>
    <cellStyle name="Normal 2 2 3 4 3 5" xfId="23991"/>
    <cellStyle name="Normal 2 2 3 4 3 6" xfId="42455"/>
    <cellStyle name="Normal 2 2 3 4 4" xfId="6523"/>
    <cellStyle name="Normal 2 2 3 4 4 2" xfId="12716"/>
    <cellStyle name="Normal 2 2 3 4 4 2 2" xfId="31676"/>
    <cellStyle name="Normal 2 2 3 4 4 2 3" xfId="50140"/>
    <cellStyle name="Normal 2 2 3 4 4 3" xfId="18868"/>
    <cellStyle name="Normal 2 2 3 4 4 3 2" xfId="37828"/>
    <cellStyle name="Normal 2 2 3 4 4 3 3" xfId="56292"/>
    <cellStyle name="Normal 2 2 3 4 4 4" xfId="25523"/>
    <cellStyle name="Normal 2 2 3 4 4 5" xfId="43987"/>
    <cellStyle name="Normal 2 2 3 4 5" xfId="9650"/>
    <cellStyle name="Normal 2 2 3 4 5 2" xfId="28610"/>
    <cellStyle name="Normal 2 2 3 4 5 3" xfId="47074"/>
    <cellStyle name="Normal 2 2 3 4 6" xfId="15802"/>
    <cellStyle name="Normal 2 2 3 4 6 2" xfId="34762"/>
    <cellStyle name="Normal 2 2 3 4 6 3" xfId="53226"/>
    <cellStyle name="Normal 2 2 3 4 7" xfId="22457"/>
    <cellStyle name="Normal 2 2 3 4 8" xfId="40921"/>
    <cellStyle name="Normal 2 2 3 5" xfId="2685"/>
    <cellStyle name="Normal 2 2 3 5 2" xfId="4130"/>
    <cellStyle name="Normal 2 2 3 5 2 2" xfId="5743"/>
    <cellStyle name="Normal 2 2 3 5 2 2 2" xfId="8828"/>
    <cellStyle name="Normal 2 2 3 5 2 2 2 2" xfId="15020"/>
    <cellStyle name="Normal 2 2 3 5 2 2 2 2 2" xfId="33980"/>
    <cellStyle name="Normal 2 2 3 5 2 2 2 2 3" xfId="52444"/>
    <cellStyle name="Normal 2 2 3 5 2 2 2 3" xfId="21172"/>
    <cellStyle name="Normal 2 2 3 5 2 2 2 3 2" xfId="40132"/>
    <cellStyle name="Normal 2 2 3 5 2 2 2 3 3" xfId="58596"/>
    <cellStyle name="Normal 2 2 3 5 2 2 2 4" xfId="27827"/>
    <cellStyle name="Normal 2 2 3 5 2 2 2 5" xfId="46291"/>
    <cellStyle name="Normal 2 2 3 5 2 2 3" xfId="11954"/>
    <cellStyle name="Normal 2 2 3 5 2 2 3 2" xfId="30914"/>
    <cellStyle name="Normal 2 2 3 5 2 2 3 3" xfId="49378"/>
    <cellStyle name="Normal 2 2 3 5 2 2 4" xfId="18106"/>
    <cellStyle name="Normal 2 2 3 5 2 2 4 2" xfId="37066"/>
    <cellStyle name="Normal 2 2 3 5 2 2 4 3" xfId="55530"/>
    <cellStyle name="Normal 2 2 3 5 2 2 5" xfId="24761"/>
    <cellStyle name="Normal 2 2 3 5 2 2 6" xfId="43225"/>
    <cellStyle name="Normal 2 2 3 5 2 3" xfId="7293"/>
    <cellStyle name="Normal 2 2 3 5 2 3 2" xfId="13486"/>
    <cellStyle name="Normal 2 2 3 5 2 3 2 2" xfId="32446"/>
    <cellStyle name="Normal 2 2 3 5 2 3 2 3" xfId="50910"/>
    <cellStyle name="Normal 2 2 3 5 2 3 3" xfId="19638"/>
    <cellStyle name="Normal 2 2 3 5 2 3 3 2" xfId="38598"/>
    <cellStyle name="Normal 2 2 3 5 2 3 3 3" xfId="57062"/>
    <cellStyle name="Normal 2 2 3 5 2 3 4" xfId="26293"/>
    <cellStyle name="Normal 2 2 3 5 2 3 5" xfId="44757"/>
    <cellStyle name="Normal 2 2 3 5 2 4" xfId="10420"/>
    <cellStyle name="Normal 2 2 3 5 2 4 2" xfId="29380"/>
    <cellStyle name="Normal 2 2 3 5 2 4 3" xfId="47844"/>
    <cellStyle name="Normal 2 2 3 5 2 5" xfId="16572"/>
    <cellStyle name="Normal 2 2 3 5 2 5 2" xfId="35532"/>
    <cellStyle name="Normal 2 2 3 5 2 5 3" xfId="53996"/>
    <cellStyle name="Normal 2 2 3 5 2 6" xfId="23227"/>
    <cellStyle name="Normal 2 2 3 5 2 7" xfId="41691"/>
    <cellStyle name="Normal 2 2 3 5 3" xfId="4961"/>
    <cellStyle name="Normal 2 2 3 5 3 2" xfId="8059"/>
    <cellStyle name="Normal 2 2 3 5 3 2 2" xfId="14251"/>
    <cellStyle name="Normal 2 2 3 5 3 2 2 2" xfId="33211"/>
    <cellStyle name="Normal 2 2 3 5 3 2 2 3" xfId="51675"/>
    <cellStyle name="Normal 2 2 3 5 3 2 3" xfId="20403"/>
    <cellStyle name="Normal 2 2 3 5 3 2 3 2" xfId="39363"/>
    <cellStyle name="Normal 2 2 3 5 3 2 3 3" xfId="57827"/>
    <cellStyle name="Normal 2 2 3 5 3 2 4" xfId="27058"/>
    <cellStyle name="Normal 2 2 3 5 3 2 5" xfId="45522"/>
    <cellStyle name="Normal 2 2 3 5 3 3" xfId="11185"/>
    <cellStyle name="Normal 2 2 3 5 3 3 2" xfId="30145"/>
    <cellStyle name="Normal 2 2 3 5 3 3 3" xfId="48609"/>
    <cellStyle name="Normal 2 2 3 5 3 4" xfId="17337"/>
    <cellStyle name="Normal 2 2 3 5 3 4 2" xfId="36297"/>
    <cellStyle name="Normal 2 2 3 5 3 4 3" xfId="54761"/>
    <cellStyle name="Normal 2 2 3 5 3 5" xfId="23992"/>
    <cellStyle name="Normal 2 2 3 5 3 6" xfId="42456"/>
    <cellStyle name="Normal 2 2 3 5 4" xfId="6524"/>
    <cellStyle name="Normal 2 2 3 5 4 2" xfId="12717"/>
    <cellStyle name="Normal 2 2 3 5 4 2 2" xfId="31677"/>
    <cellStyle name="Normal 2 2 3 5 4 2 3" xfId="50141"/>
    <cellStyle name="Normal 2 2 3 5 4 3" xfId="18869"/>
    <cellStyle name="Normal 2 2 3 5 4 3 2" xfId="37829"/>
    <cellStyle name="Normal 2 2 3 5 4 3 3" xfId="56293"/>
    <cellStyle name="Normal 2 2 3 5 4 4" xfId="25524"/>
    <cellStyle name="Normal 2 2 3 5 4 5" xfId="43988"/>
    <cellStyle name="Normal 2 2 3 5 5" xfId="9651"/>
    <cellStyle name="Normal 2 2 3 5 5 2" xfId="28611"/>
    <cellStyle name="Normal 2 2 3 5 5 3" xfId="47075"/>
    <cellStyle name="Normal 2 2 3 5 6" xfId="15803"/>
    <cellStyle name="Normal 2 2 3 5 6 2" xfId="34763"/>
    <cellStyle name="Normal 2 2 3 5 6 3" xfId="53227"/>
    <cellStyle name="Normal 2 2 3 5 7" xfId="22458"/>
    <cellStyle name="Normal 2 2 3 5 8" xfId="40922"/>
    <cellStyle name="Normal 2 2 3 6" xfId="2686"/>
    <cellStyle name="Normal 2 2 3 6 2" xfId="4131"/>
    <cellStyle name="Normal 2 2 3 6 2 2" xfId="5744"/>
    <cellStyle name="Normal 2 2 3 6 2 2 2" xfId="8829"/>
    <cellStyle name="Normal 2 2 3 6 2 2 2 2" xfId="15021"/>
    <cellStyle name="Normal 2 2 3 6 2 2 2 2 2" xfId="33981"/>
    <cellStyle name="Normal 2 2 3 6 2 2 2 2 3" xfId="52445"/>
    <cellStyle name="Normal 2 2 3 6 2 2 2 3" xfId="21173"/>
    <cellStyle name="Normal 2 2 3 6 2 2 2 3 2" xfId="40133"/>
    <cellStyle name="Normal 2 2 3 6 2 2 2 3 3" xfId="58597"/>
    <cellStyle name="Normal 2 2 3 6 2 2 2 4" xfId="27828"/>
    <cellStyle name="Normal 2 2 3 6 2 2 2 5" xfId="46292"/>
    <cellStyle name="Normal 2 2 3 6 2 2 3" xfId="11955"/>
    <cellStyle name="Normal 2 2 3 6 2 2 3 2" xfId="30915"/>
    <cellStyle name="Normal 2 2 3 6 2 2 3 3" xfId="49379"/>
    <cellStyle name="Normal 2 2 3 6 2 2 4" xfId="18107"/>
    <cellStyle name="Normal 2 2 3 6 2 2 4 2" xfId="37067"/>
    <cellStyle name="Normal 2 2 3 6 2 2 4 3" xfId="55531"/>
    <cellStyle name="Normal 2 2 3 6 2 2 5" xfId="24762"/>
    <cellStyle name="Normal 2 2 3 6 2 2 6" xfId="43226"/>
    <cellStyle name="Normal 2 2 3 6 2 3" xfId="7294"/>
    <cellStyle name="Normal 2 2 3 6 2 3 2" xfId="13487"/>
    <cellStyle name="Normal 2 2 3 6 2 3 2 2" xfId="32447"/>
    <cellStyle name="Normal 2 2 3 6 2 3 2 3" xfId="50911"/>
    <cellStyle name="Normal 2 2 3 6 2 3 3" xfId="19639"/>
    <cellStyle name="Normal 2 2 3 6 2 3 3 2" xfId="38599"/>
    <cellStyle name="Normal 2 2 3 6 2 3 3 3" xfId="57063"/>
    <cellStyle name="Normal 2 2 3 6 2 3 4" xfId="26294"/>
    <cellStyle name="Normal 2 2 3 6 2 3 5" xfId="44758"/>
    <cellStyle name="Normal 2 2 3 6 2 4" xfId="10421"/>
    <cellStyle name="Normal 2 2 3 6 2 4 2" xfId="29381"/>
    <cellStyle name="Normal 2 2 3 6 2 4 3" xfId="47845"/>
    <cellStyle name="Normal 2 2 3 6 2 5" xfId="16573"/>
    <cellStyle name="Normal 2 2 3 6 2 5 2" xfId="35533"/>
    <cellStyle name="Normal 2 2 3 6 2 5 3" xfId="53997"/>
    <cellStyle name="Normal 2 2 3 6 2 6" xfId="23228"/>
    <cellStyle name="Normal 2 2 3 6 2 7" xfId="41692"/>
    <cellStyle name="Normal 2 2 3 6 3" xfId="4962"/>
    <cellStyle name="Normal 2 2 3 6 3 2" xfId="8060"/>
    <cellStyle name="Normal 2 2 3 6 3 2 2" xfId="14252"/>
    <cellStyle name="Normal 2 2 3 6 3 2 2 2" xfId="33212"/>
    <cellStyle name="Normal 2 2 3 6 3 2 2 3" xfId="51676"/>
    <cellStyle name="Normal 2 2 3 6 3 2 3" xfId="20404"/>
    <cellStyle name="Normal 2 2 3 6 3 2 3 2" xfId="39364"/>
    <cellStyle name="Normal 2 2 3 6 3 2 3 3" xfId="57828"/>
    <cellStyle name="Normal 2 2 3 6 3 2 4" xfId="27059"/>
    <cellStyle name="Normal 2 2 3 6 3 2 5" xfId="45523"/>
    <cellStyle name="Normal 2 2 3 6 3 3" xfId="11186"/>
    <cellStyle name="Normal 2 2 3 6 3 3 2" xfId="30146"/>
    <cellStyle name="Normal 2 2 3 6 3 3 3" xfId="48610"/>
    <cellStyle name="Normal 2 2 3 6 3 4" xfId="17338"/>
    <cellStyle name="Normal 2 2 3 6 3 4 2" xfId="36298"/>
    <cellStyle name="Normal 2 2 3 6 3 4 3" xfId="54762"/>
    <cellStyle name="Normal 2 2 3 6 3 5" xfId="23993"/>
    <cellStyle name="Normal 2 2 3 6 3 6" xfId="42457"/>
    <cellStyle name="Normal 2 2 3 6 4" xfId="6525"/>
    <cellStyle name="Normal 2 2 3 6 4 2" xfId="12718"/>
    <cellStyle name="Normal 2 2 3 6 4 2 2" xfId="31678"/>
    <cellStyle name="Normal 2 2 3 6 4 2 3" xfId="50142"/>
    <cellStyle name="Normal 2 2 3 6 4 3" xfId="18870"/>
    <cellStyle name="Normal 2 2 3 6 4 3 2" xfId="37830"/>
    <cellStyle name="Normal 2 2 3 6 4 3 3" xfId="56294"/>
    <cellStyle name="Normal 2 2 3 6 4 4" xfId="25525"/>
    <cellStyle name="Normal 2 2 3 6 4 5" xfId="43989"/>
    <cellStyle name="Normal 2 2 3 6 5" xfId="9652"/>
    <cellStyle name="Normal 2 2 3 6 5 2" xfId="28612"/>
    <cellStyle name="Normal 2 2 3 6 5 3" xfId="47076"/>
    <cellStyle name="Normal 2 2 3 6 6" xfId="15804"/>
    <cellStyle name="Normal 2 2 3 6 6 2" xfId="34764"/>
    <cellStyle name="Normal 2 2 3 6 6 3" xfId="53228"/>
    <cellStyle name="Normal 2 2 3 6 7" xfId="22459"/>
    <cellStyle name="Normal 2 2 3 6 8" xfId="40923"/>
    <cellStyle name="Normal 2 2 3 7" xfId="2687"/>
    <cellStyle name="Normal 2 2 3 7 2" xfId="2688"/>
    <cellStyle name="Normal 2 2 3 8" xfId="2689"/>
    <cellStyle name="Normal 2 2 3 8 2" xfId="2690"/>
    <cellStyle name="Normal 2 2 3 9" xfId="4126"/>
    <cellStyle name="Normal 2 2 3 9 2" xfId="5739"/>
    <cellStyle name="Normal 2 2 3 9 2 2" xfId="8824"/>
    <cellStyle name="Normal 2 2 3 9 2 2 2" xfId="15016"/>
    <cellStyle name="Normal 2 2 3 9 2 2 2 2" xfId="33976"/>
    <cellStyle name="Normal 2 2 3 9 2 2 2 3" xfId="52440"/>
    <cellStyle name="Normal 2 2 3 9 2 2 3" xfId="21168"/>
    <cellStyle name="Normal 2 2 3 9 2 2 3 2" xfId="40128"/>
    <cellStyle name="Normal 2 2 3 9 2 2 3 3" xfId="58592"/>
    <cellStyle name="Normal 2 2 3 9 2 2 4" xfId="27823"/>
    <cellStyle name="Normal 2 2 3 9 2 2 5" xfId="46287"/>
    <cellStyle name="Normal 2 2 3 9 2 3" xfId="11950"/>
    <cellStyle name="Normal 2 2 3 9 2 3 2" xfId="30910"/>
    <cellStyle name="Normal 2 2 3 9 2 3 3" xfId="49374"/>
    <cellStyle name="Normal 2 2 3 9 2 4" xfId="18102"/>
    <cellStyle name="Normal 2 2 3 9 2 4 2" xfId="37062"/>
    <cellStyle name="Normal 2 2 3 9 2 4 3" xfId="55526"/>
    <cellStyle name="Normal 2 2 3 9 2 5" xfId="24757"/>
    <cellStyle name="Normal 2 2 3 9 2 6" xfId="43221"/>
    <cellStyle name="Normal 2 2 3 9 3" xfId="7289"/>
    <cellStyle name="Normal 2 2 3 9 3 2" xfId="13482"/>
    <cellStyle name="Normal 2 2 3 9 3 2 2" xfId="32442"/>
    <cellStyle name="Normal 2 2 3 9 3 2 3" xfId="50906"/>
    <cellStyle name="Normal 2 2 3 9 3 3" xfId="19634"/>
    <cellStyle name="Normal 2 2 3 9 3 3 2" xfId="38594"/>
    <cellStyle name="Normal 2 2 3 9 3 3 3" xfId="57058"/>
    <cellStyle name="Normal 2 2 3 9 3 4" xfId="26289"/>
    <cellStyle name="Normal 2 2 3 9 3 5" xfId="44753"/>
    <cellStyle name="Normal 2 2 3 9 4" xfId="10416"/>
    <cellStyle name="Normal 2 2 3 9 4 2" xfId="29376"/>
    <cellStyle name="Normal 2 2 3 9 4 3" xfId="47840"/>
    <cellStyle name="Normal 2 2 3 9 5" xfId="16568"/>
    <cellStyle name="Normal 2 2 3 9 5 2" xfId="35528"/>
    <cellStyle name="Normal 2 2 3 9 5 3" xfId="53992"/>
    <cellStyle name="Normal 2 2 3 9 6" xfId="23223"/>
    <cellStyle name="Normal 2 2 3 9 7" xfId="41687"/>
    <cellStyle name="Normal 2 2 4" xfId="2691"/>
    <cellStyle name="Normal 2 2 4 10" xfId="22460"/>
    <cellStyle name="Normal 2 2 4 11" xfId="40924"/>
    <cellStyle name="Normal 2 2 4 2" xfId="2692"/>
    <cellStyle name="Normal 2 2 4 2 2" xfId="4133"/>
    <cellStyle name="Normal 2 2 4 2 2 2" xfId="5746"/>
    <cellStyle name="Normal 2 2 4 2 2 2 2" xfId="8831"/>
    <cellStyle name="Normal 2 2 4 2 2 2 2 2" xfId="15023"/>
    <cellStyle name="Normal 2 2 4 2 2 2 2 2 2" xfId="33983"/>
    <cellStyle name="Normal 2 2 4 2 2 2 2 2 3" xfId="52447"/>
    <cellStyle name="Normal 2 2 4 2 2 2 2 3" xfId="21175"/>
    <cellStyle name="Normal 2 2 4 2 2 2 2 3 2" xfId="40135"/>
    <cellStyle name="Normal 2 2 4 2 2 2 2 3 3" xfId="58599"/>
    <cellStyle name="Normal 2 2 4 2 2 2 2 4" xfId="27830"/>
    <cellStyle name="Normal 2 2 4 2 2 2 2 5" xfId="46294"/>
    <cellStyle name="Normal 2 2 4 2 2 2 3" xfId="11957"/>
    <cellStyle name="Normal 2 2 4 2 2 2 3 2" xfId="30917"/>
    <cellStyle name="Normal 2 2 4 2 2 2 3 3" xfId="49381"/>
    <cellStyle name="Normal 2 2 4 2 2 2 4" xfId="18109"/>
    <cellStyle name="Normal 2 2 4 2 2 2 4 2" xfId="37069"/>
    <cellStyle name="Normal 2 2 4 2 2 2 4 3" xfId="55533"/>
    <cellStyle name="Normal 2 2 4 2 2 2 5" xfId="24764"/>
    <cellStyle name="Normal 2 2 4 2 2 2 6" xfId="43228"/>
    <cellStyle name="Normal 2 2 4 2 2 3" xfId="7296"/>
    <cellStyle name="Normal 2 2 4 2 2 3 2" xfId="13489"/>
    <cellStyle name="Normal 2 2 4 2 2 3 2 2" xfId="32449"/>
    <cellStyle name="Normal 2 2 4 2 2 3 2 3" xfId="50913"/>
    <cellStyle name="Normal 2 2 4 2 2 3 3" xfId="19641"/>
    <cellStyle name="Normal 2 2 4 2 2 3 3 2" xfId="38601"/>
    <cellStyle name="Normal 2 2 4 2 2 3 3 3" xfId="57065"/>
    <cellStyle name="Normal 2 2 4 2 2 3 4" xfId="26296"/>
    <cellStyle name="Normal 2 2 4 2 2 3 5" xfId="44760"/>
    <cellStyle name="Normal 2 2 4 2 2 4" xfId="10423"/>
    <cellStyle name="Normal 2 2 4 2 2 4 2" xfId="29383"/>
    <cellStyle name="Normal 2 2 4 2 2 4 3" xfId="47847"/>
    <cellStyle name="Normal 2 2 4 2 2 5" xfId="16575"/>
    <cellStyle name="Normal 2 2 4 2 2 5 2" xfId="35535"/>
    <cellStyle name="Normal 2 2 4 2 2 5 3" xfId="53999"/>
    <cellStyle name="Normal 2 2 4 2 2 6" xfId="23230"/>
    <cellStyle name="Normal 2 2 4 2 2 7" xfId="41694"/>
    <cellStyle name="Normal 2 2 4 2 3" xfId="4964"/>
    <cellStyle name="Normal 2 2 4 2 3 2" xfId="8062"/>
    <cellStyle name="Normal 2 2 4 2 3 2 2" xfId="14254"/>
    <cellStyle name="Normal 2 2 4 2 3 2 2 2" xfId="33214"/>
    <cellStyle name="Normal 2 2 4 2 3 2 2 3" xfId="51678"/>
    <cellStyle name="Normal 2 2 4 2 3 2 3" xfId="20406"/>
    <cellStyle name="Normal 2 2 4 2 3 2 3 2" xfId="39366"/>
    <cellStyle name="Normal 2 2 4 2 3 2 3 3" xfId="57830"/>
    <cellStyle name="Normal 2 2 4 2 3 2 4" xfId="27061"/>
    <cellStyle name="Normal 2 2 4 2 3 2 5" xfId="45525"/>
    <cellStyle name="Normal 2 2 4 2 3 3" xfId="11188"/>
    <cellStyle name="Normal 2 2 4 2 3 3 2" xfId="30148"/>
    <cellStyle name="Normal 2 2 4 2 3 3 3" xfId="48612"/>
    <cellStyle name="Normal 2 2 4 2 3 4" xfId="17340"/>
    <cellStyle name="Normal 2 2 4 2 3 4 2" xfId="36300"/>
    <cellStyle name="Normal 2 2 4 2 3 4 3" xfId="54764"/>
    <cellStyle name="Normal 2 2 4 2 3 5" xfId="23995"/>
    <cellStyle name="Normal 2 2 4 2 3 6" xfId="42459"/>
    <cellStyle name="Normal 2 2 4 2 4" xfId="6527"/>
    <cellStyle name="Normal 2 2 4 2 4 2" xfId="12720"/>
    <cellStyle name="Normal 2 2 4 2 4 2 2" xfId="31680"/>
    <cellStyle name="Normal 2 2 4 2 4 2 3" xfId="50144"/>
    <cellStyle name="Normal 2 2 4 2 4 3" xfId="18872"/>
    <cellStyle name="Normal 2 2 4 2 4 3 2" xfId="37832"/>
    <cellStyle name="Normal 2 2 4 2 4 3 3" xfId="56296"/>
    <cellStyle name="Normal 2 2 4 2 4 4" xfId="25527"/>
    <cellStyle name="Normal 2 2 4 2 4 5" xfId="43991"/>
    <cellStyle name="Normal 2 2 4 2 5" xfId="9654"/>
    <cellStyle name="Normal 2 2 4 2 5 2" xfId="28614"/>
    <cellStyle name="Normal 2 2 4 2 5 3" xfId="47078"/>
    <cellStyle name="Normal 2 2 4 2 6" xfId="15806"/>
    <cellStyle name="Normal 2 2 4 2 6 2" xfId="34766"/>
    <cellStyle name="Normal 2 2 4 2 6 3" xfId="53230"/>
    <cellStyle name="Normal 2 2 4 2 7" xfId="22461"/>
    <cellStyle name="Normal 2 2 4 2 8" xfId="40925"/>
    <cellStyle name="Normal 2 2 4 3" xfId="2693"/>
    <cellStyle name="Normal 2 2 4 3 2" xfId="2694"/>
    <cellStyle name="Normal 2 2 4 4" xfId="2695"/>
    <cellStyle name="Normal 2 2 4 4 2" xfId="2696"/>
    <cellStyle name="Normal 2 2 4 5" xfId="4132"/>
    <cellStyle name="Normal 2 2 4 5 2" xfId="5745"/>
    <cellStyle name="Normal 2 2 4 5 2 2" xfId="8830"/>
    <cellStyle name="Normal 2 2 4 5 2 2 2" xfId="15022"/>
    <cellStyle name="Normal 2 2 4 5 2 2 2 2" xfId="33982"/>
    <cellStyle name="Normal 2 2 4 5 2 2 2 3" xfId="52446"/>
    <cellStyle name="Normal 2 2 4 5 2 2 3" xfId="21174"/>
    <cellStyle name="Normal 2 2 4 5 2 2 3 2" xfId="40134"/>
    <cellStyle name="Normal 2 2 4 5 2 2 3 3" xfId="58598"/>
    <cellStyle name="Normal 2 2 4 5 2 2 4" xfId="27829"/>
    <cellStyle name="Normal 2 2 4 5 2 2 5" xfId="46293"/>
    <cellStyle name="Normal 2 2 4 5 2 3" xfId="11956"/>
    <cellStyle name="Normal 2 2 4 5 2 3 2" xfId="30916"/>
    <cellStyle name="Normal 2 2 4 5 2 3 3" xfId="49380"/>
    <cellStyle name="Normal 2 2 4 5 2 4" xfId="18108"/>
    <cellStyle name="Normal 2 2 4 5 2 4 2" xfId="37068"/>
    <cellStyle name="Normal 2 2 4 5 2 4 3" xfId="55532"/>
    <cellStyle name="Normal 2 2 4 5 2 5" xfId="24763"/>
    <cellStyle name="Normal 2 2 4 5 2 6" xfId="43227"/>
    <cellStyle name="Normal 2 2 4 5 3" xfId="7295"/>
    <cellStyle name="Normal 2 2 4 5 3 2" xfId="13488"/>
    <cellStyle name="Normal 2 2 4 5 3 2 2" xfId="32448"/>
    <cellStyle name="Normal 2 2 4 5 3 2 3" xfId="50912"/>
    <cellStyle name="Normal 2 2 4 5 3 3" xfId="19640"/>
    <cellStyle name="Normal 2 2 4 5 3 3 2" xfId="38600"/>
    <cellStyle name="Normal 2 2 4 5 3 3 3" xfId="57064"/>
    <cellStyle name="Normal 2 2 4 5 3 4" xfId="26295"/>
    <cellStyle name="Normal 2 2 4 5 3 5" xfId="44759"/>
    <cellStyle name="Normal 2 2 4 5 4" xfId="10422"/>
    <cellStyle name="Normal 2 2 4 5 4 2" xfId="29382"/>
    <cellStyle name="Normal 2 2 4 5 4 3" xfId="47846"/>
    <cellStyle name="Normal 2 2 4 5 5" xfId="16574"/>
    <cellStyle name="Normal 2 2 4 5 5 2" xfId="35534"/>
    <cellStyle name="Normal 2 2 4 5 5 3" xfId="53998"/>
    <cellStyle name="Normal 2 2 4 5 6" xfId="23229"/>
    <cellStyle name="Normal 2 2 4 5 7" xfId="41693"/>
    <cellStyle name="Normal 2 2 4 6" xfId="4963"/>
    <cellStyle name="Normal 2 2 4 6 2" xfId="8061"/>
    <cellStyle name="Normal 2 2 4 6 2 2" xfId="14253"/>
    <cellStyle name="Normal 2 2 4 6 2 2 2" xfId="33213"/>
    <cellStyle name="Normal 2 2 4 6 2 2 3" xfId="51677"/>
    <cellStyle name="Normal 2 2 4 6 2 3" xfId="20405"/>
    <cellStyle name="Normal 2 2 4 6 2 3 2" xfId="39365"/>
    <cellStyle name="Normal 2 2 4 6 2 3 3" xfId="57829"/>
    <cellStyle name="Normal 2 2 4 6 2 4" xfId="27060"/>
    <cellStyle name="Normal 2 2 4 6 2 5" xfId="45524"/>
    <cellStyle name="Normal 2 2 4 6 3" xfId="11187"/>
    <cellStyle name="Normal 2 2 4 6 3 2" xfId="30147"/>
    <cellStyle name="Normal 2 2 4 6 3 3" xfId="48611"/>
    <cellStyle name="Normal 2 2 4 6 4" xfId="17339"/>
    <cellStyle name="Normal 2 2 4 6 4 2" xfId="36299"/>
    <cellStyle name="Normal 2 2 4 6 4 3" xfId="54763"/>
    <cellStyle name="Normal 2 2 4 6 5" xfId="23994"/>
    <cellStyle name="Normal 2 2 4 6 6" xfId="42458"/>
    <cellStyle name="Normal 2 2 4 7" xfId="6526"/>
    <cellStyle name="Normal 2 2 4 7 2" xfId="12719"/>
    <cellStyle name="Normal 2 2 4 7 2 2" xfId="31679"/>
    <cellStyle name="Normal 2 2 4 7 2 3" xfId="50143"/>
    <cellStyle name="Normal 2 2 4 7 3" xfId="18871"/>
    <cellStyle name="Normal 2 2 4 7 3 2" xfId="37831"/>
    <cellStyle name="Normal 2 2 4 7 3 3" xfId="56295"/>
    <cellStyle name="Normal 2 2 4 7 4" xfId="25526"/>
    <cellStyle name="Normal 2 2 4 7 5" xfId="43990"/>
    <cellStyle name="Normal 2 2 4 8" xfId="9653"/>
    <cellStyle name="Normal 2 2 4 8 2" xfId="28613"/>
    <cellStyle name="Normal 2 2 4 8 3" xfId="47077"/>
    <cellStyle name="Normal 2 2 4 9" xfId="15805"/>
    <cellStyle name="Normal 2 2 4 9 2" xfId="34765"/>
    <cellStyle name="Normal 2 2 4 9 3" xfId="53229"/>
    <cellStyle name="Normal 2 2 5" xfId="2697"/>
    <cellStyle name="Normal 2 2 5 10" xfId="40926"/>
    <cellStyle name="Normal 2 2 5 2" xfId="2698"/>
    <cellStyle name="Normal 2 2 5 2 2" xfId="4135"/>
    <cellStyle name="Normal 2 2 5 2 2 2" xfId="5748"/>
    <cellStyle name="Normal 2 2 5 2 2 2 2" xfId="8833"/>
    <cellStyle name="Normal 2 2 5 2 2 2 2 2" xfId="15025"/>
    <cellStyle name="Normal 2 2 5 2 2 2 2 2 2" xfId="33985"/>
    <cellStyle name="Normal 2 2 5 2 2 2 2 2 3" xfId="52449"/>
    <cellStyle name="Normal 2 2 5 2 2 2 2 3" xfId="21177"/>
    <cellStyle name="Normal 2 2 5 2 2 2 2 3 2" xfId="40137"/>
    <cellStyle name="Normal 2 2 5 2 2 2 2 3 3" xfId="58601"/>
    <cellStyle name="Normal 2 2 5 2 2 2 2 4" xfId="27832"/>
    <cellStyle name="Normal 2 2 5 2 2 2 2 5" xfId="46296"/>
    <cellStyle name="Normal 2 2 5 2 2 2 3" xfId="11959"/>
    <cellStyle name="Normal 2 2 5 2 2 2 3 2" xfId="30919"/>
    <cellStyle name="Normal 2 2 5 2 2 2 3 3" xfId="49383"/>
    <cellStyle name="Normal 2 2 5 2 2 2 4" xfId="18111"/>
    <cellStyle name="Normal 2 2 5 2 2 2 4 2" xfId="37071"/>
    <cellStyle name="Normal 2 2 5 2 2 2 4 3" xfId="55535"/>
    <cellStyle name="Normal 2 2 5 2 2 2 5" xfId="24766"/>
    <cellStyle name="Normal 2 2 5 2 2 2 6" xfId="43230"/>
    <cellStyle name="Normal 2 2 5 2 2 3" xfId="7298"/>
    <cellStyle name="Normal 2 2 5 2 2 3 2" xfId="13491"/>
    <cellStyle name="Normal 2 2 5 2 2 3 2 2" xfId="32451"/>
    <cellStyle name="Normal 2 2 5 2 2 3 2 3" xfId="50915"/>
    <cellStyle name="Normal 2 2 5 2 2 3 3" xfId="19643"/>
    <cellStyle name="Normal 2 2 5 2 2 3 3 2" xfId="38603"/>
    <cellStyle name="Normal 2 2 5 2 2 3 3 3" xfId="57067"/>
    <cellStyle name="Normal 2 2 5 2 2 3 4" xfId="26298"/>
    <cellStyle name="Normal 2 2 5 2 2 3 5" xfId="44762"/>
    <cellStyle name="Normal 2 2 5 2 2 4" xfId="10425"/>
    <cellStyle name="Normal 2 2 5 2 2 4 2" xfId="29385"/>
    <cellStyle name="Normal 2 2 5 2 2 4 3" xfId="47849"/>
    <cellStyle name="Normal 2 2 5 2 2 5" xfId="16577"/>
    <cellStyle name="Normal 2 2 5 2 2 5 2" xfId="35537"/>
    <cellStyle name="Normal 2 2 5 2 2 5 3" xfId="54001"/>
    <cellStyle name="Normal 2 2 5 2 2 6" xfId="23232"/>
    <cellStyle name="Normal 2 2 5 2 2 7" xfId="41696"/>
    <cellStyle name="Normal 2 2 5 2 3" xfId="4966"/>
    <cellStyle name="Normal 2 2 5 2 3 2" xfId="8064"/>
    <cellStyle name="Normal 2 2 5 2 3 2 2" xfId="14256"/>
    <cellStyle name="Normal 2 2 5 2 3 2 2 2" xfId="33216"/>
    <cellStyle name="Normal 2 2 5 2 3 2 2 3" xfId="51680"/>
    <cellStyle name="Normal 2 2 5 2 3 2 3" xfId="20408"/>
    <cellStyle name="Normal 2 2 5 2 3 2 3 2" xfId="39368"/>
    <cellStyle name="Normal 2 2 5 2 3 2 3 3" xfId="57832"/>
    <cellStyle name="Normal 2 2 5 2 3 2 4" xfId="27063"/>
    <cellStyle name="Normal 2 2 5 2 3 2 5" xfId="45527"/>
    <cellStyle name="Normal 2 2 5 2 3 3" xfId="11190"/>
    <cellStyle name="Normal 2 2 5 2 3 3 2" xfId="30150"/>
    <cellStyle name="Normal 2 2 5 2 3 3 3" xfId="48614"/>
    <cellStyle name="Normal 2 2 5 2 3 4" xfId="17342"/>
    <cellStyle name="Normal 2 2 5 2 3 4 2" xfId="36302"/>
    <cellStyle name="Normal 2 2 5 2 3 4 3" xfId="54766"/>
    <cellStyle name="Normal 2 2 5 2 3 5" xfId="23997"/>
    <cellStyle name="Normal 2 2 5 2 3 6" xfId="42461"/>
    <cellStyle name="Normal 2 2 5 2 4" xfId="6529"/>
    <cellStyle name="Normal 2 2 5 2 4 2" xfId="12722"/>
    <cellStyle name="Normal 2 2 5 2 4 2 2" xfId="31682"/>
    <cellStyle name="Normal 2 2 5 2 4 2 3" xfId="50146"/>
    <cellStyle name="Normal 2 2 5 2 4 3" xfId="18874"/>
    <cellStyle name="Normal 2 2 5 2 4 3 2" xfId="37834"/>
    <cellStyle name="Normal 2 2 5 2 4 3 3" xfId="56298"/>
    <cellStyle name="Normal 2 2 5 2 4 4" xfId="25529"/>
    <cellStyle name="Normal 2 2 5 2 4 5" xfId="43993"/>
    <cellStyle name="Normal 2 2 5 2 5" xfId="9656"/>
    <cellStyle name="Normal 2 2 5 2 5 2" xfId="28616"/>
    <cellStyle name="Normal 2 2 5 2 5 3" xfId="47080"/>
    <cellStyle name="Normal 2 2 5 2 6" xfId="15808"/>
    <cellStyle name="Normal 2 2 5 2 6 2" xfId="34768"/>
    <cellStyle name="Normal 2 2 5 2 6 3" xfId="53232"/>
    <cellStyle name="Normal 2 2 5 2 7" xfId="22463"/>
    <cellStyle name="Normal 2 2 5 2 8" xfId="40927"/>
    <cellStyle name="Normal 2 2 5 3" xfId="2699"/>
    <cellStyle name="Normal 2 2 5 4" xfId="4134"/>
    <cellStyle name="Normal 2 2 5 4 2" xfId="5747"/>
    <cellStyle name="Normal 2 2 5 4 2 2" xfId="8832"/>
    <cellStyle name="Normal 2 2 5 4 2 2 2" xfId="15024"/>
    <cellStyle name="Normal 2 2 5 4 2 2 2 2" xfId="33984"/>
    <cellStyle name="Normal 2 2 5 4 2 2 2 3" xfId="52448"/>
    <cellStyle name="Normal 2 2 5 4 2 2 3" xfId="21176"/>
    <cellStyle name="Normal 2 2 5 4 2 2 3 2" xfId="40136"/>
    <cellStyle name="Normal 2 2 5 4 2 2 3 3" xfId="58600"/>
    <cellStyle name="Normal 2 2 5 4 2 2 4" xfId="27831"/>
    <cellStyle name="Normal 2 2 5 4 2 2 5" xfId="46295"/>
    <cellStyle name="Normal 2 2 5 4 2 3" xfId="11958"/>
    <cellStyle name="Normal 2 2 5 4 2 3 2" xfId="30918"/>
    <cellStyle name="Normal 2 2 5 4 2 3 3" xfId="49382"/>
    <cellStyle name="Normal 2 2 5 4 2 4" xfId="18110"/>
    <cellStyle name="Normal 2 2 5 4 2 4 2" xfId="37070"/>
    <cellStyle name="Normal 2 2 5 4 2 4 3" xfId="55534"/>
    <cellStyle name="Normal 2 2 5 4 2 5" xfId="24765"/>
    <cellStyle name="Normal 2 2 5 4 2 6" xfId="43229"/>
    <cellStyle name="Normal 2 2 5 4 3" xfId="7297"/>
    <cellStyle name="Normal 2 2 5 4 3 2" xfId="13490"/>
    <cellStyle name="Normal 2 2 5 4 3 2 2" xfId="32450"/>
    <cellStyle name="Normal 2 2 5 4 3 2 3" xfId="50914"/>
    <cellStyle name="Normal 2 2 5 4 3 3" xfId="19642"/>
    <cellStyle name="Normal 2 2 5 4 3 3 2" xfId="38602"/>
    <cellStyle name="Normal 2 2 5 4 3 3 3" xfId="57066"/>
    <cellStyle name="Normal 2 2 5 4 3 4" xfId="26297"/>
    <cellStyle name="Normal 2 2 5 4 3 5" xfId="44761"/>
    <cellStyle name="Normal 2 2 5 4 4" xfId="10424"/>
    <cellStyle name="Normal 2 2 5 4 4 2" xfId="29384"/>
    <cellStyle name="Normal 2 2 5 4 4 3" xfId="47848"/>
    <cellStyle name="Normal 2 2 5 4 5" xfId="16576"/>
    <cellStyle name="Normal 2 2 5 4 5 2" xfId="35536"/>
    <cellStyle name="Normal 2 2 5 4 5 3" xfId="54000"/>
    <cellStyle name="Normal 2 2 5 4 6" xfId="23231"/>
    <cellStyle name="Normal 2 2 5 4 7" xfId="41695"/>
    <cellStyle name="Normal 2 2 5 5" xfId="4965"/>
    <cellStyle name="Normal 2 2 5 5 2" xfId="8063"/>
    <cellStyle name="Normal 2 2 5 5 2 2" xfId="14255"/>
    <cellStyle name="Normal 2 2 5 5 2 2 2" xfId="33215"/>
    <cellStyle name="Normal 2 2 5 5 2 2 3" xfId="51679"/>
    <cellStyle name="Normal 2 2 5 5 2 3" xfId="20407"/>
    <cellStyle name="Normal 2 2 5 5 2 3 2" xfId="39367"/>
    <cellStyle name="Normal 2 2 5 5 2 3 3" xfId="57831"/>
    <cellStyle name="Normal 2 2 5 5 2 4" xfId="27062"/>
    <cellStyle name="Normal 2 2 5 5 2 5" xfId="45526"/>
    <cellStyle name="Normal 2 2 5 5 3" xfId="11189"/>
    <cellStyle name="Normal 2 2 5 5 3 2" xfId="30149"/>
    <cellStyle name="Normal 2 2 5 5 3 3" xfId="48613"/>
    <cellStyle name="Normal 2 2 5 5 4" xfId="17341"/>
    <cellStyle name="Normal 2 2 5 5 4 2" xfId="36301"/>
    <cellStyle name="Normal 2 2 5 5 4 3" xfId="54765"/>
    <cellStyle name="Normal 2 2 5 5 5" xfId="23996"/>
    <cellStyle name="Normal 2 2 5 5 6" xfId="42460"/>
    <cellStyle name="Normal 2 2 5 6" xfId="6528"/>
    <cellStyle name="Normal 2 2 5 6 2" xfId="12721"/>
    <cellStyle name="Normal 2 2 5 6 2 2" xfId="31681"/>
    <cellStyle name="Normal 2 2 5 6 2 3" xfId="50145"/>
    <cellStyle name="Normal 2 2 5 6 3" xfId="18873"/>
    <cellStyle name="Normal 2 2 5 6 3 2" xfId="37833"/>
    <cellStyle name="Normal 2 2 5 6 3 3" xfId="56297"/>
    <cellStyle name="Normal 2 2 5 6 4" xfId="25528"/>
    <cellStyle name="Normal 2 2 5 6 5" xfId="43992"/>
    <cellStyle name="Normal 2 2 5 7" xfId="9655"/>
    <cellStyle name="Normal 2 2 5 7 2" xfId="28615"/>
    <cellStyle name="Normal 2 2 5 7 3" xfId="47079"/>
    <cellStyle name="Normal 2 2 5 8" xfId="15807"/>
    <cellStyle name="Normal 2 2 5 8 2" xfId="34767"/>
    <cellStyle name="Normal 2 2 5 8 3" xfId="53231"/>
    <cellStyle name="Normal 2 2 5 9" xfId="22462"/>
    <cellStyle name="Normal 2 2 6" xfId="2700"/>
    <cellStyle name="Normal 2 2 6 2" xfId="4136"/>
    <cellStyle name="Normal 2 2 6 2 2" xfId="5749"/>
    <cellStyle name="Normal 2 2 6 2 2 2" xfId="8834"/>
    <cellStyle name="Normal 2 2 6 2 2 2 2" xfId="15026"/>
    <cellStyle name="Normal 2 2 6 2 2 2 2 2" xfId="33986"/>
    <cellStyle name="Normal 2 2 6 2 2 2 2 3" xfId="52450"/>
    <cellStyle name="Normal 2 2 6 2 2 2 3" xfId="21178"/>
    <cellStyle name="Normal 2 2 6 2 2 2 3 2" xfId="40138"/>
    <cellStyle name="Normal 2 2 6 2 2 2 3 3" xfId="58602"/>
    <cellStyle name="Normal 2 2 6 2 2 2 4" xfId="27833"/>
    <cellStyle name="Normal 2 2 6 2 2 2 5" xfId="46297"/>
    <cellStyle name="Normal 2 2 6 2 2 3" xfId="11960"/>
    <cellStyle name="Normal 2 2 6 2 2 3 2" xfId="30920"/>
    <cellStyle name="Normal 2 2 6 2 2 3 3" xfId="49384"/>
    <cellStyle name="Normal 2 2 6 2 2 4" xfId="18112"/>
    <cellStyle name="Normal 2 2 6 2 2 4 2" xfId="37072"/>
    <cellStyle name="Normal 2 2 6 2 2 4 3" xfId="55536"/>
    <cellStyle name="Normal 2 2 6 2 2 5" xfId="24767"/>
    <cellStyle name="Normal 2 2 6 2 2 6" xfId="43231"/>
    <cellStyle name="Normal 2 2 6 2 3" xfId="7299"/>
    <cellStyle name="Normal 2 2 6 2 3 2" xfId="13492"/>
    <cellStyle name="Normal 2 2 6 2 3 2 2" xfId="32452"/>
    <cellStyle name="Normal 2 2 6 2 3 2 3" xfId="50916"/>
    <cellStyle name="Normal 2 2 6 2 3 3" xfId="19644"/>
    <cellStyle name="Normal 2 2 6 2 3 3 2" xfId="38604"/>
    <cellStyle name="Normal 2 2 6 2 3 3 3" xfId="57068"/>
    <cellStyle name="Normal 2 2 6 2 3 4" xfId="26299"/>
    <cellStyle name="Normal 2 2 6 2 3 5" xfId="44763"/>
    <cellStyle name="Normal 2 2 6 2 4" xfId="10426"/>
    <cellStyle name="Normal 2 2 6 2 4 2" xfId="29386"/>
    <cellStyle name="Normal 2 2 6 2 4 3" xfId="47850"/>
    <cellStyle name="Normal 2 2 6 2 5" xfId="16578"/>
    <cellStyle name="Normal 2 2 6 2 5 2" xfId="35538"/>
    <cellStyle name="Normal 2 2 6 2 5 3" xfId="54002"/>
    <cellStyle name="Normal 2 2 6 2 6" xfId="23233"/>
    <cellStyle name="Normal 2 2 6 2 7" xfId="41697"/>
    <cellStyle name="Normal 2 2 6 3" xfId="4967"/>
    <cellStyle name="Normal 2 2 6 3 2" xfId="8065"/>
    <cellStyle name="Normal 2 2 6 3 2 2" xfId="14257"/>
    <cellStyle name="Normal 2 2 6 3 2 2 2" xfId="33217"/>
    <cellStyle name="Normal 2 2 6 3 2 2 3" xfId="51681"/>
    <cellStyle name="Normal 2 2 6 3 2 3" xfId="20409"/>
    <cellStyle name="Normal 2 2 6 3 2 3 2" xfId="39369"/>
    <cellStyle name="Normal 2 2 6 3 2 3 3" xfId="57833"/>
    <cellStyle name="Normal 2 2 6 3 2 4" xfId="27064"/>
    <cellStyle name="Normal 2 2 6 3 2 5" xfId="45528"/>
    <cellStyle name="Normal 2 2 6 3 3" xfId="11191"/>
    <cellStyle name="Normal 2 2 6 3 3 2" xfId="30151"/>
    <cellStyle name="Normal 2 2 6 3 3 3" xfId="48615"/>
    <cellStyle name="Normal 2 2 6 3 4" xfId="17343"/>
    <cellStyle name="Normal 2 2 6 3 4 2" xfId="36303"/>
    <cellStyle name="Normal 2 2 6 3 4 3" xfId="54767"/>
    <cellStyle name="Normal 2 2 6 3 5" xfId="23998"/>
    <cellStyle name="Normal 2 2 6 3 6" xfId="42462"/>
    <cellStyle name="Normal 2 2 6 4" xfId="6530"/>
    <cellStyle name="Normal 2 2 6 4 2" xfId="12723"/>
    <cellStyle name="Normal 2 2 6 4 2 2" xfId="31683"/>
    <cellStyle name="Normal 2 2 6 4 2 3" xfId="50147"/>
    <cellStyle name="Normal 2 2 6 4 3" xfId="18875"/>
    <cellStyle name="Normal 2 2 6 4 3 2" xfId="37835"/>
    <cellStyle name="Normal 2 2 6 4 3 3" xfId="56299"/>
    <cellStyle name="Normal 2 2 6 4 4" xfId="25530"/>
    <cellStyle name="Normal 2 2 6 4 5" xfId="43994"/>
    <cellStyle name="Normal 2 2 6 5" xfId="9657"/>
    <cellStyle name="Normal 2 2 6 5 2" xfId="28617"/>
    <cellStyle name="Normal 2 2 6 5 3" xfId="47081"/>
    <cellStyle name="Normal 2 2 6 6" xfId="15809"/>
    <cellStyle name="Normal 2 2 6 6 2" xfId="34769"/>
    <cellStyle name="Normal 2 2 6 6 3" xfId="53233"/>
    <cellStyle name="Normal 2 2 6 7" xfId="22464"/>
    <cellStyle name="Normal 2 2 6 8" xfId="40928"/>
    <cellStyle name="Normal 2 2 7" xfId="2701"/>
    <cellStyle name="Normal 2 2 7 2" xfId="4137"/>
    <cellStyle name="Normal 2 2 7 2 2" xfId="5750"/>
    <cellStyle name="Normal 2 2 7 2 2 2" xfId="8835"/>
    <cellStyle name="Normal 2 2 7 2 2 2 2" xfId="15027"/>
    <cellStyle name="Normal 2 2 7 2 2 2 2 2" xfId="33987"/>
    <cellStyle name="Normal 2 2 7 2 2 2 2 3" xfId="52451"/>
    <cellStyle name="Normal 2 2 7 2 2 2 3" xfId="21179"/>
    <cellStyle name="Normal 2 2 7 2 2 2 3 2" xfId="40139"/>
    <cellStyle name="Normal 2 2 7 2 2 2 3 3" xfId="58603"/>
    <cellStyle name="Normal 2 2 7 2 2 2 4" xfId="27834"/>
    <cellStyle name="Normal 2 2 7 2 2 2 5" xfId="46298"/>
    <cellStyle name="Normal 2 2 7 2 2 3" xfId="11961"/>
    <cellStyle name="Normal 2 2 7 2 2 3 2" xfId="30921"/>
    <cellStyle name="Normal 2 2 7 2 2 3 3" xfId="49385"/>
    <cellStyle name="Normal 2 2 7 2 2 4" xfId="18113"/>
    <cellStyle name="Normal 2 2 7 2 2 4 2" xfId="37073"/>
    <cellStyle name="Normal 2 2 7 2 2 4 3" xfId="55537"/>
    <cellStyle name="Normal 2 2 7 2 2 5" xfId="24768"/>
    <cellStyle name="Normal 2 2 7 2 2 6" xfId="43232"/>
    <cellStyle name="Normal 2 2 7 2 3" xfId="7300"/>
    <cellStyle name="Normal 2 2 7 2 3 2" xfId="13493"/>
    <cellStyle name="Normal 2 2 7 2 3 2 2" xfId="32453"/>
    <cellStyle name="Normal 2 2 7 2 3 2 3" xfId="50917"/>
    <cellStyle name="Normal 2 2 7 2 3 3" xfId="19645"/>
    <cellStyle name="Normal 2 2 7 2 3 3 2" xfId="38605"/>
    <cellStyle name="Normal 2 2 7 2 3 3 3" xfId="57069"/>
    <cellStyle name="Normal 2 2 7 2 3 4" xfId="26300"/>
    <cellStyle name="Normal 2 2 7 2 3 5" xfId="44764"/>
    <cellStyle name="Normal 2 2 7 2 4" xfId="10427"/>
    <cellStyle name="Normal 2 2 7 2 4 2" xfId="29387"/>
    <cellStyle name="Normal 2 2 7 2 4 3" xfId="47851"/>
    <cellStyle name="Normal 2 2 7 2 5" xfId="16579"/>
    <cellStyle name="Normal 2 2 7 2 5 2" xfId="35539"/>
    <cellStyle name="Normal 2 2 7 2 5 3" xfId="54003"/>
    <cellStyle name="Normal 2 2 7 2 6" xfId="23234"/>
    <cellStyle name="Normal 2 2 7 2 7" xfId="41698"/>
    <cellStyle name="Normal 2 2 7 3" xfId="4968"/>
    <cellStyle name="Normal 2 2 7 3 2" xfId="8066"/>
    <cellStyle name="Normal 2 2 7 3 2 2" xfId="14258"/>
    <cellStyle name="Normal 2 2 7 3 2 2 2" xfId="33218"/>
    <cellStyle name="Normal 2 2 7 3 2 2 3" xfId="51682"/>
    <cellStyle name="Normal 2 2 7 3 2 3" xfId="20410"/>
    <cellStyle name="Normal 2 2 7 3 2 3 2" xfId="39370"/>
    <cellStyle name="Normal 2 2 7 3 2 3 3" xfId="57834"/>
    <cellStyle name="Normal 2 2 7 3 2 4" xfId="27065"/>
    <cellStyle name="Normal 2 2 7 3 2 5" xfId="45529"/>
    <cellStyle name="Normal 2 2 7 3 3" xfId="11192"/>
    <cellStyle name="Normal 2 2 7 3 3 2" xfId="30152"/>
    <cellStyle name="Normal 2 2 7 3 3 3" xfId="48616"/>
    <cellStyle name="Normal 2 2 7 3 4" xfId="17344"/>
    <cellStyle name="Normal 2 2 7 3 4 2" xfId="36304"/>
    <cellStyle name="Normal 2 2 7 3 4 3" xfId="54768"/>
    <cellStyle name="Normal 2 2 7 3 5" xfId="23999"/>
    <cellStyle name="Normal 2 2 7 3 6" xfId="42463"/>
    <cellStyle name="Normal 2 2 7 4" xfId="6531"/>
    <cellStyle name="Normal 2 2 7 4 2" xfId="12724"/>
    <cellStyle name="Normal 2 2 7 4 2 2" xfId="31684"/>
    <cellStyle name="Normal 2 2 7 4 2 3" xfId="50148"/>
    <cellStyle name="Normal 2 2 7 4 3" xfId="18876"/>
    <cellStyle name="Normal 2 2 7 4 3 2" xfId="37836"/>
    <cellStyle name="Normal 2 2 7 4 3 3" xfId="56300"/>
    <cellStyle name="Normal 2 2 7 4 4" xfId="25531"/>
    <cellStyle name="Normal 2 2 7 4 5" xfId="43995"/>
    <cellStyle name="Normal 2 2 7 5" xfId="9658"/>
    <cellStyle name="Normal 2 2 7 5 2" xfId="28618"/>
    <cellStyle name="Normal 2 2 7 5 3" xfId="47082"/>
    <cellStyle name="Normal 2 2 7 6" xfId="15810"/>
    <cellStyle name="Normal 2 2 7 6 2" xfId="34770"/>
    <cellStyle name="Normal 2 2 7 6 3" xfId="53234"/>
    <cellStyle name="Normal 2 2 7 7" xfId="22465"/>
    <cellStyle name="Normal 2 2 7 8" xfId="40929"/>
    <cellStyle name="Normal 2 2 8" xfId="2702"/>
    <cellStyle name="Normal 2 2 8 2" xfId="4138"/>
    <cellStyle name="Normal 2 2 8 2 2" xfId="5751"/>
    <cellStyle name="Normal 2 2 8 2 2 2" xfId="8836"/>
    <cellStyle name="Normal 2 2 8 2 2 2 2" xfId="15028"/>
    <cellStyle name="Normal 2 2 8 2 2 2 2 2" xfId="33988"/>
    <cellStyle name="Normal 2 2 8 2 2 2 2 3" xfId="52452"/>
    <cellStyle name="Normal 2 2 8 2 2 2 3" xfId="21180"/>
    <cellStyle name="Normal 2 2 8 2 2 2 3 2" xfId="40140"/>
    <cellStyle name="Normal 2 2 8 2 2 2 3 3" xfId="58604"/>
    <cellStyle name="Normal 2 2 8 2 2 2 4" xfId="27835"/>
    <cellStyle name="Normal 2 2 8 2 2 2 5" xfId="46299"/>
    <cellStyle name="Normal 2 2 8 2 2 3" xfId="11962"/>
    <cellStyle name="Normal 2 2 8 2 2 3 2" xfId="30922"/>
    <cellStyle name="Normal 2 2 8 2 2 3 3" xfId="49386"/>
    <cellStyle name="Normal 2 2 8 2 2 4" xfId="18114"/>
    <cellStyle name="Normal 2 2 8 2 2 4 2" xfId="37074"/>
    <cellStyle name="Normal 2 2 8 2 2 4 3" xfId="55538"/>
    <cellStyle name="Normal 2 2 8 2 2 5" xfId="24769"/>
    <cellStyle name="Normal 2 2 8 2 2 6" xfId="43233"/>
    <cellStyle name="Normal 2 2 8 2 3" xfId="7301"/>
    <cellStyle name="Normal 2 2 8 2 3 2" xfId="13494"/>
    <cellStyle name="Normal 2 2 8 2 3 2 2" xfId="32454"/>
    <cellStyle name="Normal 2 2 8 2 3 2 3" xfId="50918"/>
    <cellStyle name="Normal 2 2 8 2 3 3" xfId="19646"/>
    <cellStyle name="Normal 2 2 8 2 3 3 2" xfId="38606"/>
    <cellStyle name="Normal 2 2 8 2 3 3 3" xfId="57070"/>
    <cellStyle name="Normal 2 2 8 2 3 4" xfId="26301"/>
    <cellStyle name="Normal 2 2 8 2 3 5" xfId="44765"/>
    <cellStyle name="Normal 2 2 8 2 4" xfId="10428"/>
    <cellStyle name="Normal 2 2 8 2 4 2" xfId="29388"/>
    <cellStyle name="Normal 2 2 8 2 4 3" xfId="47852"/>
    <cellStyle name="Normal 2 2 8 2 5" xfId="16580"/>
    <cellStyle name="Normal 2 2 8 2 5 2" xfId="35540"/>
    <cellStyle name="Normal 2 2 8 2 5 3" xfId="54004"/>
    <cellStyle name="Normal 2 2 8 2 6" xfId="23235"/>
    <cellStyle name="Normal 2 2 8 2 7" xfId="41699"/>
    <cellStyle name="Normal 2 2 8 3" xfId="4969"/>
    <cellStyle name="Normal 2 2 8 3 2" xfId="8067"/>
    <cellStyle name="Normal 2 2 8 3 2 2" xfId="14259"/>
    <cellStyle name="Normal 2 2 8 3 2 2 2" xfId="33219"/>
    <cellStyle name="Normal 2 2 8 3 2 2 3" xfId="51683"/>
    <cellStyle name="Normal 2 2 8 3 2 3" xfId="20411"/>
    <cellStyle name="Normal 2 2 8 3 2 3 2" xfId="39371"/>
    <cellStyle name="Normal 2 2 8 3 2 3 3" xfId="57835"/>
    <cellStyle name="Normal 2 2 8 3 2 4" xfId="27066"/>
    <cellStyle name="Normal 2 2 8 3 2 5" xfId="45530"/>
    <cellStyle name="Normal 2 2 8 3 3" xfId="11193"/>
    <cellStyle name="Normal 2 2 8 3 3 2" xfId="30153"/>
    <cellStyle name="Normal 2 2 8 3 3 3" xfId="48617"/>
    <cellStyle name="Normal 2 2 8 3 4" xfId="17345"/>
    <cellStyle name="Normal 2 2 8 3 4 2" xfId="36305"/>
    <cellStyle name="Normal 2 2 8 3 4 3" xfId="54769"/>
    <cellStyle name="Normal 2 2 8 3 5" xfId="24000"/>
    <cellStyle name="Normal 2 2 8 3 6" xfId="42464"/>
    <cellStyle name="Normal 2 2 8 4" xfId="6532"/>
    <cellStyle name="Normal 2 2 8 4 2" xfId="12725"/>
    <cellStyle name="Normal 2 2 8 4 2 2" xfId="31685"/>
    <cellStyle name="Normal 2 2 8 4 2 3" xfId="50149"/>
    <cellStyle name="Normal 2 2 8 4 3" xfId="18877"/>
    <cellStyle name="Normal 2 2 8 4 3 2" xfId="37837"/>
    <cellStyle name="Normal 2 2 8 4 3 3" xfId="56301"/>
    <cellStyle name="Normal 2 2 8 4 4" xfId="25532"/>
    <cellStyle name="Normal 2 2 8 4 5" xfId="43996"/>
    <cellStyle name="Normal 2 2 8 5" xfId="9659"/>
    <cellStyle name="Normal 2 2 8 5 2" xfId="28619"/>
    <cellStyle name="Normal 2 2 8 5 3" xfId="47083"/>
    <cellStyle name="Normal 2 2 8 6" xfId="15811"/>
    <cellStyle name="Normal 2 2 8 6 2" xfId="34771"/>
    <cellStyle name="Normal 2 2 8 6 3" xfId="53235"/>
    <cellStyle name="Normal 2 2 8 7" xfId="22466"/>
    <cellStyle name="Normal 2 2 8 8" xfId="40930"/>
    <cellStyle name="Normal 2 2 9" xfId="2703"/>
    <cellStyle name="Normal 2 2 9 2" xfId="4139"/>
    <cellStyle name="Normal 2 2 9 2 2" xfId="5752"/>
    <cellStyle name="Normal 2 2 9 2 2 2" xfId="8837"/>
    <cellStyle name="Normal 2 2 9 2 2 2 2" xfId="15029"/>
    <cellStyle name="Normal 2 2 9 2 2 2 2 2" xfId="33989"/>
    <cellStyle name="Normal 2 2 9 2 2 2 2 3" xfId="52453"/>
    <cellStyle name="Normal 2 2 9 2 2 2 3" xfId="21181"/>
    <cellStyle name="Normal 2 2 9 2 2 2 3 2" xfId="40141"/>
    <cellStyle name="Normal 2 2 9 2 2 2 3 3" xfId="58605"/>
    <cellStyle name="Normal 2 2 9 2 2 2 4" xfId="27836"/>
    <cellStyle name="Normal 2 2 9 2 2 2 5" xfId="46300"/>
    <cellStyle name="Normal 2 2 9 2 2 3" xfId="11963"/>
    <cellStyle name="Normal 2 2 9 2 2 3 2" xfId="30923"/>
    <cellStyle name="Normal 2 2 9 2 2 3 3" xfId="49387"/>
    <cellStyle name="Normal 2 2 9 2 2 4" xfId="18115"/>
    <cellStyle name="Normal 2 2 9 2 2 4 2" xfId="37075"/>
    <cellStyle name="Normal 2 2 9 2 2 4 3" xfId="55539"/>
    <cellStyle name="Normal 2 2 9 2 2 5" xfId="24770"/>
    <cellStyle name="Normal 2 2 9 2 2 6" xfId="43234"/>
    <cellStyle name="Normal 2 2 9 2 3" xfId="7302"/>
    <cellStyle name="Normal 2 2 9 2 3 2" xfId="13495"/>
    <cellStyle name="Normal 2 2 9 2 3 2 2" xfId="32455"/>
    <cellStyle name="Normal 2 2 9 2 3 2 3" xfId="50919"/>
    <cellStyle name="Normal 2 2 9 2 3 3" xfId="19647"/>
    <cellStyle name="Normal 2 2 9 2 3 3 2" xfId="38607"/>
    <cellStyle name="Normal 2 2 9 2 3 3 3" xfId="57071"/>
    <cellStyle name="Normal 2 2 9 2 3 4" xfId="26302"/>
    <cellStyle name="Normal 2 2 9 2 3 5" xfId="44766"/>
    <cellStyle name="Normal 2 2 9 2 4" xfId="10429"/>
    <cellStyle name="Normal 2 2 9 2 4 2" xfId="29389"/>
    <cellStyle name="Normal 2 2 9 2 4 3" xfId="47853"/>
    <cellStyle name="Normal 2 2 9 2 5" xfId="16581"/>
    <cellStyle name="Normal 2 2 9 2 5 2" xfId="35541"/>
    <cellStyle name="Normal 2 2 9 2 5 3" xfId="54005"/>
    <cellStyle name="Normal 2 2 9 2 6" xfId="23236"/>
    <cellStyle name="Normal 2 2 9 2 7" xfId="41700"/>
    <cellStyle name="Normal 2 2 9 3" xfId="4970"/>
    <cellStyle name="Normal 2 2 9 3 2" xfId="8068"/>
    <cellStyle name="Normal 2 2 9 3 2 2" xfId="14260"/>
    <cellStyle name="Normal 2 2 9 3 2 2 2" xfId="33220"/>
    <cellStyle name="Normal 2 2 9 3 2 2 3" xfId="51684"/>
    <cellStyle name="Normal 2 2 9 3 2 3" xfId="20412"/>
    <cellStyle name="Normal 2 2 9 3 2 3 2" xfId="39372"/>
    <cellStyle name="Normal 2 2 9 3 2 3 3" xfId="57836"/>
    <cellStyle name="Normal 2 2 9 3 2 4" xfId="27067"/>
    <cellStyle name="Normal 2 2 9 3 2 5" xfId="45531"/>
    <cellStyle name="Normal 2 2 9 3 3" xfId="11194"/>
    <cellStyle name="Normal 2 2 9 3 3 2" xfId="30154"/>
    <cellStyle name="Normal 2 2 9 3 3 3" xfId="48618"/>
    <cellStyle name="Normal 2 2 9 3 4" xfId="17346"/>
    <cellStyle name="Normal 2 2 9 3 4 2" xfId="36306"/>
    <cellStyle name="Normal 2 2 9 3 4 3" xfId="54770"/>
    <cellStyle name="Normal 2 2 9 3 5" xfId="24001"/>
    <cellStyle name="Normal 2 2 9 3 6" xfId="42465"/>
    <cellStyle name="Normal 2 2 9 4" xfId="6533"/>
    <cellStyle name="Normal 2 2 9 4 2" xfId="12726"/>
    <cellStyle name="Normal 2 2 9 4 2 2" xfId="31686"/>
    <cellStyle name="Normal 2 2 9 4 2 3" xfId="50150"/>
    <cellStyle name="Normal 2 2 9 4 3" xfId="18878"/>
    <cellStyle name="Normal 2 2 9 4 3 2" xfId="37838"/>
    <cellStyle name="Normal 2 2 9 4 3 3" xfId="56302"/>
    <cellStyle name="Normal 2 2 9 4 4" xfId="25533"/>
    <cellStyle name="Normal 2 2 9 4 5" xfId="43997"/>
    <cellStyle name="Normal 2 2 9 5" xfId="9660"/>
    <cellStyle name="Normal 2 2 9 5 2" xfId="28620"/>
    <cellStyle name="Normal 2 2 9 5 3" xfId="47084"/>
    <cellStyle name="Normal 2 2 9 6" xfId="15812"/>
    <cellStyle name="Normal 2 2 9 6 2" xfId="34772"/>
    <cellStyle name="Normal 2 2 9 6 3" xfId="53236"/>
    <cellStyle name="Normal 2 2 9 7" xfId="22467"/>
    <cellStyle name="Normal 2 2 9 8" xfId="40931"/>
    <cellStyle name="Normal 2 20" xfId="2704"/>
    <cellStyle name="Normal 2 20 2" xfId="4140"/>
    <cellStyle name="Normal 2 20 2 2" xfId="5753"/>
    <cellStyle name="Normal 2 20 2 2 2" xfId="8838"/>
    <cellStyle name="Normal 2 20 2 2 2 2" xfId="15030"/>
    <cellStyle name="Normal 2 20 2 2 2 2 2" xfId="33990"/>
    <cellStyle name="Normal 2 20 2 2 2 2 3" xfId="52454"/>
    <cellStyle name="Normal 2 20 2 2 2 3" xfId="21182"/>
    <cellStyle name="Normal 2 20 2 2 2 3 2" xfId="40142"/>
    <cellStyle name="Normal 2 20 2 2 2 3 3" xfId="58606"/>
    <cellStyle name="Normal 2 20 2 2 2 4" xfId="27837"/>
    <cellStyle name="Normal 2 20 2 2 2 5" xfId="46301"/>
    <cellStyle name="Normal 2 20 2 2 3" xfId="11964"/>
    <cellStyle name="Normal 2 20 2 2 3 2" xfId="30924"/>
    <cellStyle name="Normal 2 20 2 2 3 3" xfId="49388"/>
    <cellStyle name="Normal 2 20 2 2 4" xfId="18116"/>
    <cellStyle name="Normal 2 20 2 2 4 2" xfId="37076"/>
    <cellStyle name="Normal 2 20 2 2 4 3" xfId="55540"/>
    <cellStyle name="Normal 2 20 2 2 5" xfId="24771"/>
    <cellStyle name="Normal 2 20 2 2 6" xfId="43235"/>
    <cellStyle name="Normal 2 20 2 3" xfId="7303"/>
    <cellStyle name="Normal 2 20 2 3 2" xfId="13496"/>
    <cellStyle name="Normal 2 20 2 3 2 2" xfId="32456"/>
    <cellStyle name="Normal 2 20 2 3 2 3" xfId="50920"/>
    <cellStyle name="Normal 2 20 2 3 3" xfId="19648"/>
    <cellStyle name="Normal 2 20 2 3 3 2" xfId="38608"/>
    <cellStyle name="Normal 2 20 2 3 3 3" xfId="57072"/>
    <cellStyle name="Normal 2 20 2 3 4" xfId="26303"/>
    <cellStyle name="Normal 2 20 2 3 5" xfId="44767"/>
    <cellStyle name="Normal 2 20 2 4" xfId="10430"/>
    <cellStyle name="Normal 2 20 2 4 2" xfId="29390"/>
    <cellStyle name="Normal 2 20 2 4 3" xfId="47854"/>
    <cellStyle name="Normal 2 20 2 5" xfId="16582"/>
    <cellStyle name="Normal 2 20 2 5 2" xfId="35542"/>
    <cellStyle name="Normal 2 20 2 5 3" xfId="54006"/>
    <cellStyle name="Normal 2 20 2 6" xfId="23237"/>
    <cellStyle name="Normal 2 20 2 7" xfId="41701"/>
    <cellStyle name="Normal 2 20 3" xfId="4971"/>
    <cellStyle name="Normal 2 20 3 2" xfId="8069"/>
    <cellStyle name="Normal 2 20 3 2 2" xfId="14261"/>
    <cellStyle name="Normal 2 20 3 2 2 2" xfId="33221"/>
    <cellStyle name="Normal 2 20 3 2 2 3" xfId="51685"/>
    <cellStyle name="Normal 2 20 3 2 3" xfId="20413"/>
    <cellStyle name="Normal 2 20 3 2 3 2" xfId="39373"/>
    <cellStyle name="Normal 2 20 3 2 3 3" xfId="57837"/>
    <cellStyle name="Normal 2 20 3 2 4" xfId="27068"/>
    <cellStyle name="Normal 2 20 3 2 5" xfId="45532"/>
    <cellStyle name="Normal 2 20 3 3" xfId="11195"/>
    <cellStyle name="Normal 2 20 3 3 2" xfId="30155"/>
    <cellStyle name="Normal 2 20 3 3 3" xfId="48619"/>
    <cellStyle name="Normal 2 20 3 4" xfId="17347"/>
    <cellStyle name="Normal 2 20 3 4 2" xfId="36307"/>
    <cellStyle name="Normal 2 20 3 4 3" xfId="54771"/>
    <cellStyle name="Normal 2 20 3 5" xfId="24002"/>
    <cellStyle name="Normal 2 20 3 6" xfId="42466"/>
    <cellStyle name="Normal 2 20 4" xfId="6534"/>
    <cellStyle name="Normal 2 20 4 2" xfId="12727"/>
    <cellStyle name="Normal 2 20 4 2 2" xfId="31687"/>
    <cellStyle name="Normal 2 20 4 2 3" xfId="50151"/>
    <cellStyle name="Normal 2 20 4 3" xfId="18879"/>
    <cellStyle name="Normal 2 20 4 3 2" xfId="37839"/>
    <cellStyle name="Normal 2 20 4 3 3" xfId="56303"/>
    <cellStyle name="Normal 2 20 4 4" xfId="25534"/>
    <cellStyle name="Normal 2 20 4 5" xfId="43998"/>
    <cellStyle name="Normal 2 20 5" xfId="9661"/>
    <cellStyle name="Normal 2 20 5 2" xfId="28621"/>
    <cellStyle name="Normal 2 20 5 3" xfId="47085"/>
    <cellStyle name="Normal 2 20 6" xfId="15813"/>
    <cellStyle name="Normal 2 20 6 2" xfId="34773"/>
    <cellStyle name="Normal 2 20 6 3" xfId="53237"/>
    <cellStyle name="Normal 2 20 7" xfId="22468"/>
    <cellStyle name="Normal 2 20 8" xfId="40932"/>
    <cellStyle name="Normal 2 21" xfId="2705"/>
    <cellStyle name="Normal 2 22" xfId="439"/>
    <cellStyle name="Normal 2 22 2" xfId="3784"/>
    <cellStyle name="Normal 2 22 3" xfId="2706"/>
    <cellStyle name="Normal 2 23" xfId="3701"/>
    <cellStyle name="Normal 2 24" xfId="398"/>
    <cellStyle name="Normal 2 24 2" xfId="3847"/>
    <cellStyle name="Normal 2 24 2 2" xfId="5436"/>
    <cellStyle name="Normal 2 24 2 2 2" xfId="8521"/>
    <cellStyle name="Normal 2 24 2 2 2 2" xfId="14713"/>
    <cellStyle name="Normal 2 24 2 2 2 2 2" xfId="33673"/>
    <cellStyle name="Normal 2 24 2 2 2 2 3" xfId="52137"/>
    <cellStyle name="Normal 2 24 2 2 2 3" xfId="20865"/>
    <cellStyle name="Normal 2 24 2 2 2 3 2" xfId="39825"/>
    <cellStyle name="Normal 2 24 2 2 2 3 3" xfId="58289"/>
    <cellStyle name="Normal 2 24 2 2 2 4" xfId="27520"/>
    <cellStyle name="Normal 2 24 2 2 2 5" xfId="45984"/>
    <cellStyle name="Normal 2 24 2 2 3" xfId="11647"/>
    <cellStyle name="Normal 2 24 2 2 3 2" xfId="30607"/>
    <cellStyle name="Normal 2 24 2 2 3 3" xfId="49071"/>
    <cellStyle name="Normal 2 24 2 2 4" xfId="17799"/>
    <cellStyle name="Normal 2 24 2 2 4 2" xfId="36759"/>
    <cellStyle name="Normal 2 24 2 2 4 3" xfId="55223"/>
    <cellStyle name="Normal 2 24 2 2 5" xfId="24454"/>
    <cellStyle name="Normal 2 24 2 2 6" xfId="42918"/>
    <cellStyle name="Normal 2 24 2 3" xfId="6986"/>
    <cellStyle name="Normal 2 24 2 3 2" xfId="13179"/>
    <cellStyle name="Normal 2 24 2 3 2 2" xfId="32139"/>
    <cellStyle name="Normal 2 24 2 3 2 3" xfId="50603"/>
    <cellStyle name="Normal 2 24 2 3 3" xfId="19331"/>
    <cellStyle name="Normal 2 24 2 3 3 2" xfId="38291"/>
    <cellStyle name="Normal 2 24 2 3 3 3" xfId="56755"/>
    <cellStyle name="Normal 2 24 2 3 4" xfId="25986"/>
    <cellStyle name="Normal 2 24 2 3 5" xfId="44450"/>
    <cellStyle name="Normal 2 24 2 4" xfId="10113"/>
    <cellStyle name="Normal 2 24 2 4 2" xfId="29073"/>
    <cellStyle name="Normal 2 24 2 4 3" xfId="47537"/>
    <cellStyle name="Normal 2 24 2 5" xfId="16265"/>
    <cellStyle name="Normal 2 24 2 5 2" xfId="35225"/>
    <cellStyle name="Normal 2 24 2 5 3" xfId="53689"/>
    <cellStyle name="Normal 2 24 2 6" xfId="22920"/>
    <cellStyle name="Normal 2 24 2 7" xfId="41384"/>
    <cellStyle name="Normal 2 24 3" xfId="4651"/>
    <cellStyle name="Normal 2 24 3 2" xfId="7752"/>
    <cellStyle name="Normal 2 24 3 2 2" xfId="13944"/>
    <cellStyle name="Normal 2 24 3 2 2 2" xfId="32904"/>
    <cellStyle name="Normal 2 24 3 2 2 3" xfId="51368"/>
    <cellStyle name="Normal 2 24 3 2 3" xfId="20096"/>
    <cellStyle name="Normal 2 24 3 2 3 2" xfId="39056"/>
    <cellStyle name="Normal 2 24 3 2 3 3" xfId="57520"/>
    <cellStyle name="Normal 2 24 3 2 4" xfId="26751"/>
    <cellStyle name="Normal 2 24 3 2 5" xfId="45215"/>
    <cellStyle name="Normal 2 24 3 3" xfId="10878"/>
    <cellStyle name="Normal 2 24 3 3 2" xfId="29838"/>
    <cellStyle name="Normal 2 24 3 3 3" xfId="48302"/>
    <cellStyle name="Normal 2 24 3 4" xfId="17030"/>
    <cellStyle name="Normal 2 24 3 4 2" xfId="35990"/>
    <cellStyle name="Normal 2 24 3 4 3" xfId="54454"/>
    <cellStyle name="Normal 2 24 3 5" xfId="23685"/>
    <cellStyle name="Normal 2 24 3 6" xfId="42149"/>
    <cellStyle name="Normal 2 24 4" xfId="6217"/>
    <cellStyle name="Normal 2 24 4 2" xfId="12410"/>
    <cellStyle name="Normal 2 24 4 2 2" xfId="31370"/>
    <cellStyle name="Normal 2 24 4 2 3" xfId="49834"/>
    <cellStyle name="Normal 2 24 4 3" xfId="18562"/>
    <cellStyle name="Normal 2 24 4 3 2" xfId="37522"/>
    <cellStyle name="Normal 2 24 4 3 3" xfId="55986"/>
    <cellStyle name="Normal 2 24 4 4" xfId="25217"/>
    <cellStyle name="Normal 2 24 4 5" xfId="43681"/>
    <cellStyle name="Normal 2 24 5" xfId="9344"/>
    <cellStyle name="Normal 2 24 5 2" xfId="28304"/>
    <cellStyle name="Normal 2 24 5 3" xfId="46768"/>
    <cellStyle name="Normal 2 24 6" xfId="15496"/>
    <cellStyle name="Normal 2 24 6 2" xfId="34456"/>
    <cellStyle name="Normal 2 24 6 3" xfId="52920"/>
    <cellStyle name="Normal 2 24 7" xfId="22151"/>
    <cellStyle name="Normal 2 24 8" xfId="40612"/>
    <cellStyle name="Normal 2 25" xfId="4623"/>
    <cellStyle name="Normal 2 25 2" xfId="7725"/>
    <cellStyle name="Normal 2 26" xfId="9265"/>
    <cellStyle name="Normal 2 27" xfId="357"/>
    <cellStyle name="Normal 2 3" xfId="30"/>
    <cellStyle name="Normal 2 3 10" xfId="9300"/>
    <cellStyle name="Normal 2 3 2" xfId="90"/>
    <cellStyle name="Normal 2 3 2 10" xfId="40933"/>
    <cellStyle name="Normal 2 3 2 2" xfId="305"/>
    <cellStyle name="Normal 2 3 2 2 2" xfId="2708"/>
    <cellStyle name="Normal 2 3 2 3" xfId="4141"/>
    <cellStyle name="Normal 2 3 2 3 2" xfId="5754"/>
    <cellStyle name="Normal 2 3 2 3 2 2" xfId="8839"/>
    <cellStyle name="Normal 2 3 2 3 2 2 2" xfId="15031"/>
    <cellStyle name="Normal 2 3 2 3 2 2 2 2" xfId="33991"/>
    <cellStyle name="Normal 2 3 2 3 2 2 2 3" xfId="52455"/>
    <cellStyle name="Normal 2 3 2 3 2 2 3" xfId="21183"/>
    <cellStyle name="Normal 2 3 2 3 2 2 3 2" xfId="40143"/>
    <cellStyle name="Normal 2 3 2 3 2 2 3 3" xfId="58607"/>
    <cellStyle name="Normal 2 3 2 3 2 2 4" xfId="27838"/>
    <cellStyle name="Normal 2 3 2 3 2 2 5" xfId="46302"/>
    <cellStyle name="Normal 2 3 2 3 2 3" xfId="11965"/>
    <cellStyle name="Normal 2 3 2 3 2 3 2" xfId="30925"/>
    <cellStyle name="Normal 2 3 2 3 2 3 3" xfId="49389"/>
    <cellStyle name="Normal 2 3 2 3 2 4" xfId="18117"/>
    <cellStyle name="Normal 2 3 2 3 2 4 2" xfId="37077"/>
    <cellStyle name="Normal 2 3 2 3 2 4 3" xfId="55541"/>
    <cellStyle name="Normal 2 3 2 3 2 5" xfId="24772"/>
    <cellStyle name="Normal 2 3 2 3 2 6" xfId="43236"/>
    <cellStyle name="Normal 2 3 2 3 3" xfId="7304"/>
    <cellStyle name="Normal 2 3 2 3 3 2" xfId="13497"/>
    <cellStyle name="Normal 2 3 2 3 3 2 2" xfId="32457"/>
    <cellStyle name="Normal 2 3 2 3 3 2 3" xfId="50921"/>
    <cellStyle name="Normal 2 3 2 3 3 3" xfId="19649"/>
    <cellStyle name="Normal 2 3 2 3 3 3 2" xfId="38609"/>
    <cellStyle name="Normal 2 3 2 3 3 3 3" xfId="57073"/>
    <cellStyle name="Normal 2 3 2 3 3 4" xfId="26304"/>
    <cellStyle name="Normal 2 3 2 3 3 5" xfId="44768"/>
    <cellStyle name="Normal 2 3 2 3 4" xfId="10431"/>
    <cellStyle name="Normal 2 3 2 3 4 2" xfId="29391"/>
    <cellStyle name="Normal 2 3 2 3 4 3" xfId="47855"/>
    <cellStyle name="Normal 2 3 2 3 5" xfId="16583"/>
    <cellStyle name="Normal 2 3 2 3 5 2" xfId="35543"/>
    <cellStyle name="Normal 2 3 2 3 5 3" xfId="54007"/>
    <cellStyle name="Normal 2 3 2 3 6" xfId="23238"/>
    <cellStyle name="Normal 2 3 2 3 7" xfId="41702"/>
    <cellStyle name="Normal 2 3 2 4" xfId="4972"/>
    <cellStyle name="Normal 2 3 2 4 2" xfId="8070"/>
    <cellStyle name="Normal 2 3 2 4 2 2" xfId="14262"/>
    <cellStyle name="Normal 2 3 2 4 2 2 2" xfId="33222"/>
    <cellStyle name="Normal 2 3 2 4 2 2 3" xfId="51686"/>
    <cellStyle name="Normal 2 3 2 4 2 3" xfId="20414"/>
    <cellStyle name="Normal 2 3 2 4 2 3 2" xfId="39374"/>
    <cellStyle name="Normal 2 3 2 4 2 3 3" xfId="57838"/>
    <cellStyle name="Normal 2 3 2 4 2 4" xfId="27069"/>
    <cellStyle name="Normal 2 3 2 4 2 5" xfId="45533"/>
    <cellStyle name="Normal 2 3 2 4 3" xfId="11196"/>
    <cellStyle name="Normal 2 3 2 4 3 2" xfId="30156"/>
    <cellStyle name="Normal 2 3 2 4 3 3" xfId="48620"/>
    <cellStyle name="Normal 2 3 2 4 4" xfId="17348"/>
    <cellStyle name="Normal 2 3 2 4 4 2" xfId="36308"/>
    <cellStyle name="Normal 2 3 2 4 4 3" xfId="54772"/>
    <cellStyle name="Normal 2 3 2 4 5" xfId="24003"/>
    <cellStyle name="Normal 2 3 2 4 6" xfId="42467"/>
    <cellStyle name="Normal 2 3 2 5" xfId="6535"/>
    <cellStyle name="Normal 2 3 2 5 2" xfId="12728"/>
    <cellStyle name="Normal 2 3 2 5 2 2" xfId="31688"/>
    <cellStyle name="Normal 2 3 2 5 2 3" xfId="50152"/>
    <cellStyle name="Normal 2 3 2 5 3" xfId="18880"/>
    <cellStyle name="Normal 2 3 2 5 3 2" xfId="37840"/>
    <cellStyle name="Normal 2 3 2 5 3 3" xfId="56304"/>
    <cellStyle name="Normal 2 3 2 5 4" xfId="25535"/>
    <cellStyle name="Normal 2 3 2 5 5" xfId="43999"/>
    <cellStyle name="Normal 2 3 2 6" xfId="9662"/>
    <cellStyle name="Normal 2 3 2 6 2" xfId="28622"/>
    <cellStyle name="Normal 2 3 2 6 3" xfId="47086"/>
    <cellStyle name="Normal 2 3 2 7" xfId="15814"/>
    <cellStyle name="Normal 2 3 2 7 2" xfId="34774"/>
    <cellStyle name="Normal 2 3 2 7 3" xfId="53238"/>
    <cellStyle name="Normal 2 3 2 8" xfId="22085"/>
    <cellStyle name="Normal 2 3 2 9" xfId="22469"/>
    <cellStyle name="Normal 2 3 3" xfId="91"/>
    <cellStyle name="Normal 2 3 3 2" xfId="306"/>
    <cellStyle name="Normal 2 3 3 2 2" xfId="5755"/>
    <cellStyle name="Normal 2 3 3 2 2 2" xfId="8840"/>
    <cellStyle name="Normal 2 3 3 2 2 2 2" xfId="15032"/>
    <cellStyle name="Normal 2 3 3 2 2 2 2 2" xfId="33992"/>
    <cellStyle name="Normal 2 3 3 2 2 2 2 3" xfId="52456"/>
    <cellStyle name="Normal 2 3 3 2 2 2 3" xfId="21184"/>
    <cellStyle name="Normal 2 3 3 2 2 2 3 2" xfId="40144"/>
    <cellStyle name="Normal 2 3 3 2 2 2 3 3" xfId="58608"/>
    <cellStyle name="Normal 2 3 3 2 2 2 4" xfId="27839"/>
    <cellStyle name="Normal 2 3 3 2 2 2 5" xfId="46303"/>
    <cellStyle name="Normal 2 3 3 2 2 3" xfId="11966"/>
    <cellStyle name="Normal 2 3 3 2 2 3 2" xfId="30926"/>
    <cellStyle name="Normal 2 3 3 2 2 3 3" xfId="49390"/>
    <cellStyle name="Normal 2 3 3 2 2 4" xfId="18118"/>
    <cellStyle name="Normal 2 3 3 2 2 4 2" xfId="37078"/>
    <cellStyle name="Normal 2 3 3 2 2 4 3" xfId="55542"/>
    <cellStyle name="Normal 2 3 3 2 2 5" xfId="24773"/>
    <cellStyle name="Normal 2 3 3 2 2 6" xfId="43237"/>
    <cellStyle name="Normal 2 3 3 2 3" xfId="7305"/>
    <cellStyle name="Normal 2 3 3 2 3 2" xfId="13498"/>
    <cellStyle name="Normal 2 3 3 2 3 2 2" xfId="32458"/>
    <cellStyle name="Normal 2 3 3 2 3 2 3" xfId="50922"/>
    <cellStyle name="Normal 2 3 3 2 3 3" xfId="19650"/>
    <cellStyle name="Normal 2 3 3 2 3 3 2" xfId="38610"/>
    <cellStyle name="Normal 2 3 3 2 3 3 3" xfId="57074"/>
    <cellStyle name="Normal 2 3 3 2 3 4" xfId="26305"/>
    <cellStyle name="Normal 2 3 3 2 3 5" xfId="44769"/>
    <cellStyle name="Normal 2 3 3 2 4" xfId="10432"/>
    <cellStyle name="Normal 2 3 3 2 4 2" xfId="29392"/>
    <cellStyle name="Normal 2 3 3 2 4 3" xfId="47856"/>
    <cellStyle name="Normal 2 3 3 2 5" xfId="16584"/>
    <cellStyle name="Normal 2 3 3 2 5 2" xfId="35544"/>
    <cellStyle name="Normal 2 3 3 2 5 3" xfId="54008"/>
    <cellStyle name="Normal 2 3 3 2 6" xfId="23239"/>
    <cellStyle name="Normal 2 3 3 2 7" xfId="41703"/>
    <cellStyle name="Normal 2 3 3 3" xfId="4973"/>
    <cellStyle name="Normal 2 3 3 3 2" xfId="8071"/>
    <cellStyle name="Normal 2 3 3 3 2 2" xfId="14263"/>
    <cellStyle name="Normal 2 3 3 3 2 2 2" xfId="33223"/>
    <cellStyle name="Normal 2 3 3 3 2 2 3" xfId="51687"/>
    <cellStyle name="Normal 2 3 3 3 2 3" xfId="20415"/>
    <cellStyle name="Normal 2 3 3 3 2 3 2" xfId="39375"/>
    <cellStyle name="Normal 2 3 3 3 2 3 3" xfId="57839"/>
    <cellStyle name="Normal 2 3 3 3 2 4" xfId="27070"/>
    <cellStyle name="Normal 2 3 3 3 2 5" xfId="45534"/>
    <cellStyle name="Normal 2 3 3 3 3" xfId="11197"/>
    <cellStyle name="Normal 2 3 3 3 3 2" xfId="30157"/>
    <cellStyle name="Normal 2 3 3 3 3 3" xfId="48621"/>
    <cellStyle name="Normal 2 3 3 3 4" xfId="17349"/>
    <cellStyle name="Normal 2 3 3 3 4 2" xfId="36309"/>
    <cellStyle name="Normal 2 3 3 3 4 3" xfId="54773"/>
    <cellStyle name="Normal 2 3 3 3 5" xfId="24004"/>
    <cellStyle name="Normal 2 3 3 3 6" xfId="42468"/>
    <cellStyle name="Normal 2 3 3 4" xfId="6536"/>
    <cellStyle name="Normal 2 3 3 4 2" xfId="12729"/>
    <cellStyle name="Normal 2 3 3 4 2 2" xfId="31689"/>
    <cellStyle name="Normal 2 3 3 4 2 3" xfId="50153"/>
    <cellStyle name="Normal 2 3 3 4 3" xfId="18881"/>
    <cellStyle name="Normal 2 3 3 4 3 2" xfId="37841"/>
    <cellStyle name="Normal 2 3 3 4 3 3" xfId="56305"/>
    <cellStyle name="Normal 2 3 3 4 4" xfId="25536"/>
    <cellStyle name="Normal 2 3 3 4 5" xfId="44000"/>
    <cellStyle name="Normal 2 3 3 5" xfId="9663"/>
    <cellStyle name="Normal 2 3 3 5 2" xfId="28623"/>
    <cellStyle name="Normal 2 3 3 5 3" xfId="47087"/>
    <cellStyle name="Normal 2 3 3 6" xfId="15815"/>
    <cellStyle name="Normal 2 3 3 6 2" xfId="34775"/>
    <cellStyle name="Normal 2 3 3 6 3" xfId="53239"/>
    <cellStyle name="Normal 2 3 3 7" xfId="22086"/>
    <cellStyle name="Normal 2 3 3 8" xfId="22470"/>
    <cellStyle name="Normal 2 3 3 9" xfId="40934"/>
    <cellStyle name="Normal 2 3 4" xfId="2709"/>
    <cellStyle name="Normal 2 3 4 2" xfId="4142"/>
    <cellStyle name="Normal 2 3 4 2 2" xfId="5756"/>
    <cellStyle name="Normal 2 3 4 2 2 2" xfId="8841"/>
    <cellStyle name="Normal 2 3 4 2 2 2 2" xfId="15033"/>
    <cellStyle name="Normal 2 3 4 2 2 2 2 2" xfId="33993"/>
    <cellStyle name="Normal 2 3 4 2 2 2 2 3" xfId="52457"/>
    <cellStyle name="Normal 2 3 4 2 2 2 3" xfId="21185"/>
    <cellStyle name="Normal 2 3 4 2 2 2 3 2" xfId="40145"/>
    <cellStyle name="Normal 2 3 4 2 2 2 3 3" xfId="58609"/>
    <cellStyle name="Normal 2 3 4 2 2 2 4" xfId="27840"/>
    <cellStyle name="Normal 2 3 4 2 2 2 5" xfId="46304"/>
    <cellStyle name="Normal 2 3 4 2 2 3" xfId="11967"/>
    <cellStyle name="Normal 2 3 4 2 2 3 2" xfId="30927"/>
    <cellStyle name="Normal 2 3 4 2 2 3 3" xfId="49391"/>
    <cellStyle name="Normal 2 3 4 2 2 4" xfId="18119"/>
    <cellStyle name="Normal 2 3 4 2 2 4 2" xfId="37079"/>
    <cellStyle name="Normal 2 3 4 2 2 4 3" xfId="55543"/>
    <cellStyle name="Normal 2 3 4 2 2 5" xfId="24774"/>
    <cellStyle name="Normal 2 3 4 2 2 6" xfId="43238"/>
    <cellStyle name="Normal 2 3 4 2 3" xfId="7306"/>
    <cellStyle name="Normal 2 3 4 2 3 2" xfId="13499"/>
    <cellStyle name="Normal 2 3 4 2 3 2 2" xfId="32459"/>
    <cellStyle name="Normal 2 3 4 2 3 2 3" xfId="50923"/>
    <cellStyle name="Normal 2 3 4 2 3 3" xfId="19651"/>
    <cellStyle name="Normal 2 3 4 2 3 3 2" xfId="38611"/>
    <cellStyle name="Normal 2 3 4 2 3 3 3" xfId="57075"/>
    <cellStyle name="Normal 2 3 4 2 3 4" xfId="26306"/>
    <cellStyle name="Normal 2 3 4 2 3 5" xfId="44770"/>
    <cellStyle name="Normal 2 3 4 2 4" xfId="10433"/>
    <cellStyle name="Normal 2 3 4 2 4 2" xfId="29393"/>
    <cellStyle name="Normal 2 3 4 2 4 3" xfId="47857"/>
    <cellStyle name="Normal 2 3 4 2 5" xfId="16585"/>
    <cellStyle name="Normal 2 3 4 2 5 2" xfId="35545"/>
    <cellStyle name="Normal 2 3 4 2 5 3" xfId="54009"/>
    <cellStyle name="Normal 2 3 4 2 6" xfId="23240"/>
    <cellStyle name="Normal 2 3 4 2 7" xfId="41704"/>
    <cellStyle name="Normal 2 3 4 3" xfId="4974"/>
    <cellStyle name="Normal 2 3 4 3 2" xfId="8072"/>
    <cellStyle name="Normal 2 3 4 3 2 2" xfId="14264"/>
    <cellStyle name="Normal 2 3 4 3 2 2 2" xfId="33224"/>
    <cellStyle name="Normal 2 3 4 3 2 2 3" xfId="51688"/>
    <cellStyle name="Normal 2 3 4 3 2 3" xfId="20416"/>
    <cellStyle name="Normal 2 3 4 3 2 3 2" xfId="39376"/>
    <cellStyle name="Normal 2 3 4 3 2 3 3" xfId="57840"/>
    <cellStyle name="Normal 2 3 4 3 2 4" xfId="27071"/>
    <cellStyle name="Normal 2 3 4 3 2 5" xfId="45535"/>
    <cellStyle name="Normal 2 3 4 3 3" xfId="11198"/>
    <cellStyle name="Normal 2 3 4 3 3 2" xfId="30158"/>
    <cellStyle name="Normal 2 3 4 3 3 3" xfId="48622"/>
    <cellStyle name="Normal 2 3 4 3 4" xfId="17350"/>
    <cellStyle name="Normal 2 3 4 3 4 2" xfId="36310"/>
    <cellStyle name="Normal 2 3 4 3 4 3" xfId="54774"/>
    <cellStyle name="Normal 2 3 4 3 5" xfId="24005"/>
    <cellStyle name="Normal 2 3 4 3 6" xfId="42469"/>
    <cellStyle name="Normal 2 3 4 4" xfId="6537"/>
    <cellStyle name="Normal 2 3 4 4 2" xfId="12730"/>
    <cellStyle name="Normal 2 3 4 4 2 2" xfId="31690"/>
    <cellStyle name="Normal 2 3 4 4 2 3" xfId="50154"/>
    <cellStyle name="Normal 2 3 4 4 3" xfId="18882"/>
    <cellStyle name="Normal 2 3 4 4 3 2" xfId="37842"/>
    <cellStyle name="Normal 2 3 4 4 3 3" xfId="56306"/>
    <cellStyle name="Normal 2 3 4 4 4" xfId="25537"/>
    <cellStyle name="Normal 2 3 4 4 5" xfId="44001"/>
    <cellStyle name="Normal 2 3 4 5" xfId="9664"/>
    <cellStyle name="Normal 2 3 4 5 2" xfId="28624"/>
    <cellStyle name="Normal 2 3 4 5 3" xfId="47088"/>
    <cellStyle name="Normal 2 3 4 6" xfId="15816"/>
    <cellStyle name="Normal 2 3 4 6 2" xfId="34776"/>
    <cellStyle name="Normal 2 3 4 6 3" xfId="53240"/>
    <cellStyle name="Normal 2 3 4 7" xfId="22471"/>
    <cellStyle name="Normal 2 3 4 8" xfId="40935"/>
    <cellStyle name="Normal 2 3 5" xfId="2710"/>
    <cellStyle name="Normal 2 3 5 2" xfId="4143"/>
    <cellStyle name="Normal 2 3 5 2 2" xfId="5757"/>
    <cellStyle name="Normal 2 3 5 2 2 2" xfId="8842"/>
    <cellStyle name="Normal 2 3 5 2 2 2 2" xfId="15034"/>
    <cellStyle name="Normal 2 3 5 2 2 2 2 2" xfId="33994"/>
    <cellStyle name="Normal 2 3 5 2 2 2 2 3" xfId="52458"/>
    <cellStyle name="Normal 2 3 5 2 2 2 3" xfId="21186"/>
    <cellStyle name="Normal 2 3 5 2 2 2 3 2" xfId="40146"/>
    <cellStyle name="Normal 2 3 5 2 2 2 3 3" xfId="58610"/>
    <cellStyle name="Normal 2 3 5 2 2 2 4" xfId="27841"/>
    <cellStyle name="Normal 2 3 5 2 2 2 5" xfId="46305"/>
    <cellStyle name="Normal 2 3 5 2 2 3" xfId="11968"/>
    <cellStyle name="Normal 2 3 5 2 2 3 2" xfId="30928"/>
    <cellStyle name="Normal 2 3 5 2 2 3 3" xfId="49392"/>
    <cellStyle name="Normal 2 3 5 2 2 4" xfId="18120"/>
    <cellStyle name="Normal 2 3 5 2 2 4 2" xfId="37080"/>
    <cellStyle name="Normal 2 3 5 2 2 4 3" xfId="55544"/>
    <cellStyle name="Normal 2 3 5 2 2 5" xfId="24775"/>
    <cellStyle name="Normal 2 3 5 2 2 6" xfId="43239"/>
    <cellStyle name="Normal 2 3 5 2 3" xfId="7307"/>
    <cellStyle name="Normal 2 3 5 2 3 2" xfId="13500"/>
    <cellStyle name="Normal 2 3 5 2 3 2 2" xfId="32460"/>
    <cellStyle name="Normal 2 3 5 2 3 2 3" xfId="50924"/>
    <cellStyle name="Normal 2 3 5 2 3 3" xfId="19652"/>
    <cellStyle name="Normal 2 3 5 2 3 3 2" xfId="38612"/>
    <cellStyle name="Normal 2 3 5 2 3 3 3" xfId="57076"/>
    <cellStyle name="Normal 2 3 5 2 3 4" xfId="26307"/>
    <cellStyle name="Normal 2 3 5 2 3 5" xfId="44771"/>
    <cellStyle name="Normal 2 3 5 2 4" xfId="10434"/>
    <cellStyle name="Normal 2 3 5 2 4 2" xfId="29394"/>
    <cellStyle name="Normal 2 3 5 2 4 3" xfId="47858"/>
    <cellStyle name="Normal 2 3 5 2 5" xfId="16586"/>
    <cellStyle name="Normal 2 3 5 2 5 2" xfId="35546"/>
    <cellStyle name="Normal 2 3 5 2 5 3" xfId="54010"/>
    <cellStyle name="Normal 2 3 5 2 6" xfId="23241"/>
    <cellStyle name="Normal 2 3 5 2 7" xfId="41705"/>
    <cellStyle name="Normal 2 3 5 3" xfId="4975"/>
    <cellStyle name="Normal 2 3 5 3 2" xfId="8073"/>
    <cellStyle name="Normal 2 3 5 3 2 2" xfId="14265"/>
    <cellStyle name="Normal 2 3 5 3 2 2 2" xfId="33225"/>
    <cellStyle name="Normal 2 3 5 3 2 2 3" xfId="51689"/>
    <cellStyle name="Normal 2 3 5 3 2 3" xfId="20417"/>
    <cellStyle name="Normal 2 3 5 3 2 3 2" xfId="39377"/>
    <cellStyle name="Normal 2 3 5 3 2 3 3" xfId="57841"/>
    <cellStyle name="Normal 2 3 5 3 2 4" xfId="27072"/>
    <cellStyle name="Normal 2 3 5 3 2 5" xfId="45536"/>
    <cellStyle name="Normal 2 3 5 3 3" xfId="11199"/>
    <cellStyle name="Normal 2 3 5 3 3 2" xfId="30159"/>
    <cellStyle name="Normal 2 3 5 3 3 3" xfId="48623"/>
    <cellStyle name="Normal 2 3 5 3 4" xfId="17351"/>
    <cellStyle name="Normal 2 3 5 3 4 2" xfId="36311"/>
    <cellStyle name="Normal 2 3 5 3 4 3" xfId="54775"/>
    <cellStyle name="Normal 2 3 5 3 5" xfId="24006"/>
    <cellStyle name="Normal 2 3 5 3 6" xfId="42470"/>
    <cellStyle name="Normal 2 3 5 4" xfId="6538"/>
    <cellStyle name="Normal 2 3 5 4 2" xfId="12731"/>
    <cellStyle name="Normal 2 3 5 4 2 2" xfId="31691"/>
    <cellStyle name="Normal 2 3 5 4 2 3" xfId="50155"/>
    <cellStyle name="Normal 2 3 5 4 3" xfId="18883"/>
    <cellStyle name="Normal 2 3 5 4 3 2" xfId="37843"/>
    <cellStyle name="Normal 2 3 5 4 3 3" xfId="56307"/>
    <cellStyle name="Normal 2 3 5 4 4" xfId="25538"/>
    <cellStyle name="Normal 2 3 5 4 5" xfId="44002"/>
    <cellStyle name="Normal 2 3 5 5" xfId="9665"/>
    <cellStyle name="Normal 2 3 5 5 2" xfId="28625"/>
    <cellStyle name="Normal 2 3 5 5 3" xfId="47089"/>
    <cellStyle name="Normal 2 3 5 6" xfId="15817"/>
    <cellStyle name="Normal 2 3 5 6 2" xfId="34777"/>
    <cellStyle name="Normal 2 3 5 6 3" xfId="53241"/>
    <cellStyle name="Normal 2 3 5 7" xfId="22472"/>
    <cellStyle name="Normal 2 3 5 8" xfId="40936"/>
    <cellStyle name="Normal 2 3 6" xfId="2711"/>
    <cellStyle name="Normal 2 3 6 2" xfId="4144"/>
    <cellStyle name="Normal 2 3 6 2 2" xfId="5758"/>
    <cellStyle name="Normal 2 3 6 2 2 2" xfId="8843"/>
    <cellStyle name="Normal 2 3 6 2 2 2 2" xfId="15035"/>
    <cellStyle name="Normal 2 3 6 2 2 2 2 2" xfId="33995"/>
    <cellStyle name="Normal 2 3 6 2 2 2 2 3" xfId="52459"/>
    <cellStyle name="Normal 2 3 6 2 2 2 3" xfId="21187"/>
    <cellStyle name="Normal 2 3 6 2 2 2 3 2" xfId="40147"/>
    <cellStyle name="Normal 2 3 6 2 2 2 3 3" xfId="58611"/>
    <cellStyle name="Normal 2 3 6 2 2 2 4" xfId="27842"/>
    <cellStyle name="Normal 2 3 6 2 2 2 5" xfId="46306"/>
    <cellStyle name="Normal 2 3 6 2 2 3" xfId="11969"/>
    <cellStyle name="Normal 2 3 6 2 2 3 2" xfId="30929"/>
    <cellStyle name="Normal 2 3 6 2 2 3 3" xfId="49393"/>
    <cellStyle name="Normal 2 3 6 2 2 4" xfId="18121"/>
    <cellStyle name="Normal 2 3 6 2 2 4 2" xfId="37081"/>
    <cellStyle name="Normal 2 3 6 2 2 4 3" xfId="55545"/>
    <cellStyle name="Normal 2 3 6 2 2 5" xfId="24776"/>
    <cellStyle name="Normal 2 3 6 2 2 6" xfId="43240"/>
    <cellStyle name="Normal 2 3 6 2 3" xfId="7308"/>
    <cellStyle name="Normal 2 3 6 2 3 2" xfId="13501"/>
    <cellStyle name="Normal 2 3 6 2 3 2 2" xfId="32461"/>
    <cellStyle name="Normal 2 3 6 2 3 2 3" xfId="50925"/>
    <cellStyle name="Normal 2 3 6 2 3 3" xfId="19653"/>
    <cellStyle name="Normal 2 3 6 2 3 3 2" xfId="38613"/>
    <cellStyle name="Normal 2 3 6 2 3 3 3" xfId="57077"/>
    <cellStyle name="Normal 2 3 6 2 3 4" xfId="26308"/>
    <cellStyle name="Normal 2 3 6 2 3 5" xfId="44772"/>
    <cellStyle name="Normal 2 3 6 2 4" xfId="10435"/>
    <cellStyle name="Normal 2 3 6 2 4 2" xfId="29395"/>
    <cellStyle name="Normal 2 3 6 2 4 3" xfId="47859"/>
    <cellStyle name="Normal 2 3 6 2 5" xfId="16587"/>
    <cellStyle name="Normal 2 3 6 2 5 2" xfId="35547"/>
    <cellStyle name="Normal 2 3 6 2 5 3" xfId="54011"/>
    <cellStyle name="Normal 2 3 6 2 6" xfId="23242"/>
    <cellStyle name="Normal 2 3 6 2 7" xfId="41706"/>
    <cellStyle name="Normal 2 3 6 3" xfId="4976"/>
    <cellStyle name="Normal 2 3 6 3 2" xfId="8074"/>
    <cellStyle name="Normal 2 3 6 3 2 2" xfId="14266"/>
    <cellStyle name="Normal 2 3 6 3 2 2 2" xfId="33226"/>
    <cellStyle name="Normal 2 3 6 3 2 2 3" xfId="51690"/>
    <cellStyle name="Normal 2 3 6 3 2 3" xfId="20418"/>
    <cellStyle name="Normal 2 3 6 3 2 3 2" xfId="39378"/>
    <cellStyle name="Normal 2 3 6 3 2 3 3" xfId="57842"/>
    <cellStyle name="Normal 2 3 6 3 2 4" xfId="27073"/>
    <cellStyle name="Normal 2 3 6 3 2 5" xfId="45537"/>
    <cellStyle name="Normal 2 3 6 3 3" xfId="11200"/>
    <cellStyle name="Normal 2 3 6 3 3 2" xfId="30160"/>
    <cellStyle name="Normal 2 3 6 3 3 3" xfId="48624"/>
    <cellStyle name="Normal 2 3 6 3 4" xfId="17352"/>
    <cellStyle name="Normal 2 3 6 3 4 2" xfId="36312"/>
    <cellStyle name="Normal 2 3 6 3 4 3" xfId="54776"/>
    <cellStyle name="Normal 2 3 6 3 5" xfId="24007"/>
    <cellStyle name="Normal 2 3 6 3 6" xfId="42471"/>
    <cellStyle name="Normal 2 3 6 4" xfId="6539"/>
    <cellStyle name="Normal 2 3 6 4 2" xfId="12732"/>
    <cellStyle name="Normal 2 3 6 4 2 2" xfId="31692"/>
    <cellStyle name="Normal 2 3 6 4 2 3" xfId="50156"/>
    <cellStyle name="Normal 2 3 6 4 3" xfId="18884"/>
    <cellStyle name="Normal 2 3 6 4 3 2" xfId="37844"/>
    <cellStyle name="Normal 2 3 6 4 3 3" xfId="56308"/>
    <cellStyle name="Normal 2 3 6 4 4" xfId="25539"/>
    <cellStyle name="Normal 2 3 6 4 5" xfId="44003"/>
    <cellStyle name="Normal 2 3 6 5" xfId="9666"/>
    <cellStyle name="Normal 2 3 6 5 2" xfId="28626"/>
    <cellStyle name="Normal 2 3 6 5 3" xfId="47090"/>
    <cellStyle name="Normal 2 3 6 6" xfId="15818"/>
    <cellStyle name="Normal 2 3 6 6 2" xfId="34778"/>
    <cellStyle name="Normal 2 3 6 6 3" xfId="53242"/>
    <cellStyle name="Normal 2 3 6 7" xfId="22473"/>
    <cellStyle name="Normal 2 3 6 8" xfId="40937"/>
    <cellStyle name="Normal 2 3 7" xfId="2712"/>
    <cellStyle name="Normal 2 3 8" xfId="2713"/>
    <cellStyle name="Normal 2 3 9" xfId="2707"/>
    <cellStyle name="Normal 2 4" xfId="92"/>
    <cellStyle name="Normal 2 4 2" xfId="2715"/>
    <cellStyle name="Normal 2 4 2 2" xfId="4146"/>
    <cellStyle name="Normal 2 4 2 2 2" xfId="5760"/>
    <cellStyle name="Normal 2 4 2 2 2 2" xfId="8845"/>
    <cellStyle name="Normal 2 4 2 2 2 2 2" xfId="15037"/>
    <cellStyle name="Normal 2 4 2 2 2 2 2 2" xfId="33997"/>
    <cellStyle name="Normal 2 4 2 2 2 2 2 3" xfId="52461"/>
    <cellStyle name="Normal 2 4 2 2 2 2 3" xfId="21189"/>
    <cellStyle name="Normal 2 4 2 2 2 2 3 2" xfId="40149"/>
    <cellStyle name="Normal 2 4 2 2 2 2 3 3" xfId="58613"/>
    <cellStyle name="Normal 2 4 2 2 2 2 4" xfId="27844"/>
    <cellStyle name="Normal 2 4 2 2 2 2 5" xfId="46308"/>
    <cellStyle name="Normal 2 4 2 2 2 3" xfId="11971"/>
    <cellStyle name="Normal 2 4 2 2 2 3 2" xfId="30931"/>
    <cellStyle name="Normal 2 4 2 2 2 3 3" xfId="49395"/>
    <cellStyle name="Normal 2 4 2 2 2 4" xfId="18123"/>
    <cellStyle name="Normal 2 4 2 2 2 4 2" xfId="37083"/>
    <cellStyle name="Normal 2 4 2 2 2 4 3" xfId="55547"/>
    <cellStyle name="Normal 2 4 2 2 2 5" xfId="24778"/>
    <cellStyle name="Normal 2 4 2 2 2 6" xfId="43242"/>
    <cellStyle name="Normal 2 4 2 2 3" xfId="7310"/>
    <cellStyle name="Normal 2 4 2 2 3 2" xfId="13503"/>
    <cellStyle name="Normal 2 4 2 2 3 2 2" xfId="32463"/>
    <cellStyle name="Normal 2 4 2 2 3 2 3" xfId="50927"/>
    <cellStyle name="Normal 2 4 2 2 3 3" xfId="19655"/>
    <cellStyle name="Normal 2 4 2 2 3 3 2" xfId="38615"/>
    <cellStyle name="Normal 2 4 2 2 3 3 3" xfId="57079"/>
    <cellStyle name="Normal 2 4 2 2 3 4" xfId="26310"/>
    <cellStyle name="Normal 2 4 2 2 3 5" xfId="44774"/>
    <cellStyle name="Normal 2 4 2 2 4" xfId="10437"/>
    <cellStyle name="Normal 2 4 2 2 4 2" xfId="29397"/>
    <cellStyle name="Normal 2 4 2 2 4 3" xfId="47861"/>
    <cellStyle name="Normal 2 4 2 2 5" xfId="16589"/>
    <cellStyle name="Normal 2 4 2 2 5 2" xfId="35549"/>
    <cellStyle name="Normal 2 4 2 2 5 3" xfId="54013"/>
    <cellStyle name="Normal 2 4 2 2 6" xfId="23244"/>
    <cellStyle name="Normal 2 4 2 2 7" xfId="41708"/>
    <cellStyle name="Normal 2 4 2 3" xfId="4978"/>
    <cellStyle name="Normal 2 4 2 3 2" xfId="8076"/>
    <cellStyle name="Normal 2 4 2 3 2 2" xfId="14268"/>
    <cellStyle name="Normal 2 4 2 3 2 2 2" xfId="33228"/>
    <cellStyle name="Normal 2 4 2 3 2 2 3" xfId="51692"/>
    <cellStyle name="Normal 2 4 2 3 2 3" xfId="20420"/>
    <cellStyle name="Normal 2 4 2 3 2 3 2" xfId="39380"/>
    <cellStyle name="Normal 2 4 2 3 2 3 3" xfId="57844"/>
    <cellStyle name="Normal 2 4 2 3 2 4" xfId="27075"/>
    <cellStyle name="Normal 2 4 2 3 2 5" xfId="45539"/>
    <cellStyle name="Normal 2 4 2 3 3" xfId="11202"/>
    <cellStyle name="Normal 2 4 2 3 3 2" xfId="30162"/>
    <cellStyle name="Normal 2 4 2 3 3 3" xfId="48626"/>
    <cellStyle name="Normal 2 4 2 3 4" xfId="17354"/>
    <cellStyle name="Normal 2 4 2 3 4 2" xfId="36314"/>
    <cellStyle name="Normal 2 4 2 3 4 3" xfId="54778"/>
    <cellStyle name="Normal 2 4 2 3 5" xfId="24009"/>
    <cellStyle name="Normal 2 4 2 3 6" xfId="42473"/>
    <cellStyle name="Normal 2 4 2 4" xfId="6541"/>
    <cellStyle name="Normal 2 4 2 4 2" xfId="12734"/>
    <cellStyle name="Normal 2 4 2 4 2 2" xfId="31694"/>
    <cellStyle name="Normal 2 4 2 4 2 3" xfId="50158"/>
    <cellStyle name="Normal 2 4 2 4 3" xfId="18886"/>
    <cellStyle name="Normal 2 4 2 4 3 2" xfId="37846"/>
    <cellStyle name="Normal 2 4 2 4 3 3" xfId="56310"/>
    <cellStyle name="Normal 2 4 2 4 4" xfId="25541"/>
    <cellStyle name="Normal 2 4 2 4 5" xfId="44005"/>
    <cellStyle name="Normal 2 4 2 5" xfId="9668"/>
    <cellStyle name="Normal 2 4 2 5 2" xfId="28628"/>
    <cellStyle name="Normal 2 4 2 5 3" xfId="47092"/>
    <cellStyle name="Normal 2 4 2 6" xfId="15820"/>
    <cellStyle name="Normal 2 4 2 6 2" xfId="34780"/>
    <cellStyle name="Normal 2 4 2 6 3" xfId="53244"/>
    <cellStyle name="Normal 2 4 2 7" xfId="22475"/>
    <cellStyle name="Normal 2 4 2 8" xfId="40939"/>
    <cellStyle name="Normal 2 4 3" xfId="2716"/>
    <cellStyle name="Normal 2 4 4" xfId="3760"/>
    <cellStyle name="Normal 2 4 5" xfId="2714"/>
    <cellStyle name="Normal 2 4 5 2" xfId="4145"/>
    <cellStyle name="Normal 2 4 5 2 2" xfId="5759"/>
    <cellStyle name="Normal 2 4 5 2 2 2" xfId="8844"/>
    <cellStyle name="Normal 2 4 5 2 2 2 2" xfId="15036"/>
    <cellStyle name="Normal 2 4 5 2 2 2 2 2" xfId="33996"/>
    <cellStyle name="Normal 2 4 5 2 2 2 2 3" xfId="52460"/>
    <cellStyle name="Normal 2 4 5 2 2 2 3" xfId="21188"/>
    <cellStyle name="Normal 2 4 5 2 2 2 3 2" xfId="40148"/>
    <cellStyle name="Normal 2 4 5 2 2 2 3 3" xfId="58612"/>
    <cellStyle name="Normal 2 4 5 2 2 2 4" xfId="27843"/>
    <cellStyle name="Normal 2 4 5 2 2 2 5" xfId="46307"/>
    <cellStyle name="Normal 2 4 5 2 2 3" xfId="11970"/>
    <cellStyle name="Normal 2 4 5 2 2 3 2" xfId="30930"/>
    <cellStyle name="Normal 2 4 5 2 2 3 3" xfId="49394"/>
    <cellStyle name="Normal 2 4 5 2 2 4" xfId="18122"/>
    <cellStyle name="Normal 2 4 5 2 2 4 2" xfId="37082"/>
    <cellStyle name="Normal 2 4 5 2 2 4 3" xfId="55546"/>
    <cellStyle name="Normal 2 4 5 2 2 5" xfId="24777"/>
    <cellStyle name="Normal 2 4 5 2 2 6" xfId="43241"/>
    <cellStyle name="Normal 2 4 5 2 3" xfId="7309"/>
    <cellStyle name="Normal 2 4 5 2 3 2" xfId="13502"/>
    <cellStyle name="Normal 2 4 5 2 3 2 2" xfId="32462"/>
    <cellStyle name="Normal 2 4 5 2 3 2 3" xfId="50926"/>
    <cellStyle name="Normal 2 4 5 2 3 3" xfId="19654"/>
    <cellStyle name="Normal 2 4 5 2 3 3 2" xfId="38614"/>
    <cellStyle name="Normal 2 4 5 2 3 3 3" xfId="57078"/>
    <cellStyle name="Normal 2 4 5 2 3 4" xfId="26309"/>
    <cellStyle name="Normal 2 4 5 2 3 5" xfId="44773"/>
    <cellStyle name="Normal 2 4 5 2 4" xfId="10436"/>
    <cellStyle name="Normal 2 4 5 2 4 2" xfId="29396"/>
    <cellStyle name="Normal 2 4 5 2 4 3" xfId="47860"/>
    <cellStyle name="Normal 2 4 5 2 5" xfId="16588"/>
    <cellStyle name="Normal 2 4 5 2 5 2" xfId="35548"/>
    <cellStyle name="Normal 2 4 5 2 5 3" xfId="54012"/>
    <cellStyle name="Normal 2 4 5 2 6" xfId="23243"/>
    <cellStyle name="Normal 2 4 5 2 7" xfId="41707"/>
    <cellStyle name="Normal 2 4 5 3" xfId="4977"/>
    <cellStyle name="Normal 2 4 5 3 2" xfId="8075"/>
    <cellStyle name="Normal 2 4 5 3 2 2" xfId="14267"/>
    <cellStyle name="Normal 2 4 5 3 2 2 2" xfId="33227"/>
    <cellStyle name="Normal 2 4 5 3 2 2 3" xfId="51691"/>
    <cellStyle name="Normal 2 4 5 3 2 3" xfId="20419"/>
    <cellStyle name="Normal 2 4 5 3 2 3 2" xfId="39379"/>
    <cellStyle name="Normal 2 4 5 3 2 3 3" xfId="57843"/>
    <cellStyle name="Normal 2 4 5 3 2 4" xfId="27074"/>
    <cellStyle name="Normal 2 4 5 3 2 5" xfId="45538"/>
    <cellStyle name="Normal 2 4 5 3 3" xfId="11201"/>
    <cellStyle name="Normal 2 4 5 3 3 2" xfId="30161"/>
    <cellStyle name="Normal 2 4 5 3 3 3" xfId="48625"/>
    <cellStyle name="Normal 2 4 5 3 4" xfId="17353"/>
    <cellStyle name="Normal 2 4 5 3 4 2" xfId="36313"/>
    <cellStyle name="Normal 2 4 5 3 4 3" xfId="54777"/>
    <cellStyle name="Normal 2 4 5 3 5" xfId="24008"/>
    <cellStyle name="Normal 2 4 5 3 6" xfId="42472"/>
    <cellStyle name="Normal 2 4 5 4" xfId="6540"/>
    <cellStyle name="Normal 2 4 5 4 2" xfId="12733"/>
    <cellStyle name="Normal 2 4 5 4 2 2" xfId="31693"/>
    <cellStyle name="Normal 2 4 5 4 2 3" xfId="50157"/>
    <cellStyle name="Normal 2 4 5 4 3" xfId="18885"/>
    <cellStyle name="Normal 2 4 5 4 3 2" xfId="37845"/>
    <cellStyle name="Normal 2 4 5 4 3 3" xfId="56309"/>
    <cellStyle name="Normal 2 4 5 4 4" xfId="25540"/>
    <cellStyle name="Normal 2 4 5 4 5" xfId="44004"/>
    <cellStyle name="Normal 2 4 5 5" xfId="9667"/>
    <cellStyle name="Normal 2 4 5 5 2" xfId="28627"/>
    <cellStyle name="Normal 2 4 5 5 3" xfId="47091"/>
    <cellStyle name="Normal 2 4 5 6" xfId="15819"/>
    <cellStyle name="Normal 2 4 5 6 2" xfId="34779"/>
    <cellStyle name="Normal 2 4 5 6 3" xfId="53243"/>
    <cellStyle name="Normal 2 4 5 7" xfId="22474"/>
    <cellStyle name="Normal 2 4 5 8" xfId="40938"/>
    <cellStyle name="Normal 2 4 6" xfId="400"/>
    <cellStyle name="Normal 2 5" xfId="474"/>
    <cellStyle name="Normal 2 5 2" xfId="3761"/>
    <cellStyle name="Normal 2 5 3" xfId="2717"/>
    <cellStyle name="Normal 2 5 3 2" xfId="4147"/>
    <cellStyle name="Normal 2 5 3 2 2" xfId="5761"/>
    <cellStyle name="Normal 2 5 3 2 2 2" xfId="8846"/>
    <cellStyle name="Normal 2 5 3 2 2 2 2" xfId="15038"/>
    <cellStyle name="Normal 2 5 3 2 2 2 2 2" xfId="33998"/>
    <cellStyle name="Normal 2 5 3 2 2 2 2 3" xfId="52462"/>
    <cellStyle name="Normal 2 5 3 2 2 2 3" xfId="21190"/>
    <cellStyle name="Normal 2 5 3 2 2 2 3 2" xfId="40150"/>
    <cellStyle name="Normal 2 5 3 2 2 2 3 3" xfId="58614"/>
    <cellStyle name="Normal 2 5 3 2 2 2 4" xfId="27845"/>
    <cellStyle name="Normal 2 5 3 2 2 2 5" xfId="46309"/>
    <cellStyle name="Normal 2 5 3 2 2 3" xfId="11972"/>
    <cellStyle name="Normal 2 5 3 2 2 3 2" xfId="30932"/>
    <cellStyle name="Normal 2 5 3 2 2 3 3" xfId="49396"/>
    <cellStyle name="Normal 2 5 3 2 2 4" xfId="18124"/>
    <cellStyle name="Normal 2 5 3 2 2 4 2" xfId="37084"/>
    <cellStyle name="Normal 2 5 3 2 2 4 3" xfId="55548"/>
    <cellStyle name="Normal 2 5 3 2 2 5" xfId="24779"/>
    <cellStyle name="Normal 2 5 3 2 2 6" xfId="43243"/>
    <cellStyle name="Normal 2 5 3 2 3" xfId="7311"/>
    <cellStyle name="Normal 2 5 3 2 3 2" xfId="13504"/>
    <cellStyle name="Normal 2 5 3 2 3 2 2" xfId="32464"/>
    <cellStyle name="Normal 2 5 3 2 3 2 3" xfId="50928"/>
    <cellStyle name="Normal 2 5 3 2 3 3" xfId="19656"/>
    <cellStyle name="Normal 2 5 3 2 3 3 2" xfId="38616"/>
    <cellStyle name="Normal 2 5 3 2 3 3 3" xfId="57080"/>
    <cellStyle name="Normal 2 5 3 2 3 4" xfId="26311"/>
    <cellStyle name="Normal 2 5 3 2 3 5" xfId="44775"/>
    <cellStyle name="Normal 2 5 3 2 4" xfId="10438"/>
    <cellStyle name="Normal 2 5 3 2 4 2" xfId="29398"/>
    <cellStyle name="Normal 2 5 3 2 4 3" xfId="47862"/>
    <cellStyle name="Normal 2 5 3 2 5" xfId="16590"/>
    <cellStyle name="Normal 2 5 3 2 5 2" xfId="35550"/>
    <cellStyle name="Normal 2 5 3 2 5 3" xfId="54014"/>
    <cellStyle name="Normal 2 5 3 2 6" xfId="23245"/>
    <cellStyle name="Normal 2 5 3 2 7" xfId="41709"/>
    <cellStyle name="Normal 2 5 3 3" xfId="4979"/>
    <cellStyle name="Normal 2 5 3 3 2" xfId="8077"/>
    <cellStyle name="Normal 2 5 3 3 2 2" xfId="14269"/>
    <cellStyle name="Normal 2 5 3 3 2 2 2" xfId="33229"/>
    <cellStyle name="Normal 2 5 3 3 2 2 3" xfId="51693"/>
    <cellStyle name="Normal 2 5 3 3 2 3" xfId="20421"/>
    <cellStyle name="Normal 2 5 3 3 2 3 2" xfId="39381"/>
    <cellStyle name="Normal 2 5 3 3 2 3 3" xfId="57845"/>
    <cellStyle name="Normal 2 5 3 3 2 4" xfId="27076"/>
    <cellStyle name="Normal 2 5 3 3 2 5" xfId="45540"/>
    <cellStyle name="Normal 2 5 3 3 3" xfId="11203"/>
    <cellStyle name="Normal 2 5 3 3 3 2" xfId="30163"/>
    <cellStyle name="Normal 2 5 3 3 3 3" xfId="48627"/>
    <cellStyle name="Normal 2 5 3 3 4" xfId="17355"/>
    <cellStyle name="Normal 2 5 3 3 4 2" xfId="36315"/>
    <cellStyle name="Normal 2 5 3 3 4 3" xfId="54779"/>
    <cellStyle name="Normal 2 5 3 3 5" xfId="24010"/>
    <cellStyle name="Normal 2 5 3 3 6" xfId="42474"/>
    <cellStyle name="Normal 2 5 3 4" xfId="6542"/>
    <cellStyle name="Normal 2 5 3 4 2" xfId="12735"/>
    <cellStyle name="Normal 2 5 3 4 2 2" xfId="31695"/>
    <cellStyle name="Normal 2 5 3 4 2 3" xfId="50159"/>
    <cellStyle name="Normal 2 5 3 4 3" xfId="18887"/>
    <cellStyle name="Normal 2 5 3 4 3 2" xfId="37847"/>
    <cellStyle name="Normal 2 5 3 4 3 3" xfId="56311"/>
    <cellStyle name="Normal 2 5 3 4 4" xfId="25542"/>
    <cellStyle name="Normal 2 5 3 4 5" xfId="44006"/>
    <cellStyle name="Normal 2 5 3 5" xfId="9669"/>
    <cellStyle name="Normal 2 5 3 5 2" xfId="28629"/>
    <cellStyle name="Normal 2 5 3 5 3" xfId="47093"/>
    <cellStyle name="Normal 2 5 3 6" xfId="15821"/>
    <cellStyle name="Normal 2 5 3 6 2" xfId="34781"/>
    <cellStyle name="Normal 2 5 3 6 3" xfId="53245"/>
    <cellStyle name="Normal 2 5 3 7" xfId="22476"/>
    <cellStyle name="Normal 2 5 3 8" xfId="40940"/>
    <cellStyle name="Normal 2 6" xfId="387"/>
    <cellStyle name="Normal 2 6 2" xfId="3762"/>
    <cellStyle name="Normal 2 6 3" xfId="2718"/>
    <cellStyle name="Normal 2 6 3 2" xfId="4148"/>
    <cellStyle name="Normal 2 6 3 2 2" xfId="5762"/>
    <cellStyle name="Normal 2 6 3 2 2 2" xfId="8847"/>
    <cellStyle name="Normal 2 6 3 2 2 2 2" xfId="15039"/>
    <cellStyle name="Normal 2 6 3 2 2 2 2 2" xfId="33999"/>
    <cellStyle name="Normal 2 6 3 2 2 2 2 3" xfId="52463"/>
    <cellStyle name="Normal 2 6 3 2 2 2 3" xfId="21191"/>
    <cellStyle name="Normal 2 6 3 2 2 2 3 2" xfId="40151"/>
    <cellStyle name="Normal 2 6 3 2 2 2 3 3" xfId="58615"/>
    <cellStyle name="Normal 2 6 3 2 2 2 4" xfId="27846"/>
    <cellStyle name="Normal 2 6 3 2 2 2 5" xfId="46310"/>
    <cellStyle name="Normal 2 6 3 2 2 3" xfId="11973"/>
    <cellStyle name="Normal 2 6 3 2 2 3 2" xfId="30933"/>
    <cellStyle name="Normal 2 6 3 2 2 3 3" xfId="49397"/>
    <cellStyle name="Normal 2 6 3 2 2 4" xfId="18125"/>
    <cellStyle name="Normal 2 6 3 2 2 4 2" xfId="37085"/>
    <cellStyle name="Normal 2 6 3 2 2 4 3" xfId="55549"/>
    <cellStyle name="Normal 2 6 3 2 2 5" xfId="24780"/>
    <cellStyle name="Normal 2 6 3 2 2 6" xfId="43244"/>
    <cellStyle name="Normal 2 6 3 2 3" xfId="7312"/>
    <cellStyle name="Normal 2 6 3 2 3 2" xfId="13505"/>
    <cellStyle name="Normal 2 6 3 2 3 2 2" xfId="32465"/>
    <cellStyle name="Normal 2 6 3 2 3 2 3" xfId="50929"/>
    <cellStyle name="Normal 2 6 3 2 3 3" xfId="19657"/>
    <cellStyle name="Normal 2 6 3 2 3 3 2" xfId="38617"/>
    <cellStyle name="Normal 2 6 3 2 3 3 3" xfId="57081"/>
    <cellStyle name="Normal 2 6 3 2 3 4" xfId="26312"/>
    <cellStyle name="Normal 2 6 3 2 3 5" xfId="44776"/>
    <cellStyle name="Normal 2 6 3 2 4" xfId="10439"/>
    <cellStyle name="Normal 2 6 3 2 4 2" xfId="29399"/>
    <cellStyle name="Normal 2 6 3 2 4 3" xfId="47863"/>
    <cellStyle name="Normal 2 6 3 2 5" xfId="16591"/>
    <cellStyle name="Normal 2 6 3 2 5 2" xfId="35551"/>
    <cellStyle name="Normal 2 6 3 2 5 3" xfId="54015"/>
    <cellStyle name="Normal 2 6 3 2 6" xfId="23246"/>
    <cellStyle name="Normal 2 6 3 2 7" xfId="41710"/>
    <cellStyle name="Normal 2 6 3 3" xfId="4980"/>
    <cellStyle name="Normal 2 6 3 3 2" xfId="8078"/>
    <cellStyle name="Normal 2 6 3 3 2 2" xfId="14270"/>
    <cellStyle name="Normal 2 6 3 3 2 2 2" xfId="33230"/>
    <cellStyle name="Normal 2 6 3 3 2 2 3" xfId="51694"/>
    <cellStyle name="Normal 2 6 3 3 2 3" xfId="20422"/>
    <cellStyle name="Normal 2 6 3 3 2 3 2" xfId="39382"/>
    <cellStyle name="Normal 2 6 3 3 2 3 3" xfId="57846"/>
    <cellStyle name="Normal 2 6 3 3 2 4" xfId="27077"/>
    <cellStyle name="Normal 2 6 3 3 2 5" xfId="45541"/>
    <cellStyle name="Normal 2 6 3 3 3" xfId="11204"/>
    <cellStyle name="Normal 2 6 3 3 3 2" xfId="30164"/>
    <cellStyle name="Normal 2 6 3 3 3 3" xfId="48628"/>
    <cellStyle name="Normal 2 6 3 3 4" xfId="17356"/>
    <cellStyle name="Normal 2 6 3 3 4 2" xfId="36316"/>
    <cellStyle name="Normal 2 6 3 3 4 3" xfId="54780"/>
    <cellStyle name="Normal 2 6 3 3 5" xfId="24011"/>
    <cellStyle name="Normal 2 6 3 3 6" xfId="42475"/>
    <cellStyle name="Normal 2 6 3 4" xfId="6543"/>
    <cellStyle name="Normal 2 6 3 4 2" xfId="12736"/>
    <cellStyle name="Normal 2 6 3 4 2 2" xfId="31696"/>
    <cellStyle name="Normal 2 6 3 4 2 3" xfId="50160"/>
    <cellStyle name="Normal 2 6 3 4 3" xfId="18888"/>
    <cellStyle name="Normal 2 6 3 4 3 2" xfId="37848"/>
    <cellStyle name="Normal 2 6 3 4 3 3" xfId="56312"/>
    <cellStyle name="Normal 2 6 3 4 4" xfId="25543"/>
    <cellStyle name="Normal 2 6 3 4 5" xfId="44007"/>
    <cellStyle name="Normal 2 6 3 5" xfId="9670"/>
    <cellStyle name="Normal 2 6 3 5 2" xfId="28630"/>
    <cellStyle name="Normal 2 6 3 5 3" xfId="47094"/>
    <cellStyle name="Normal 2 6 3 6" xfId="15822"/>
    <cellStyle name="Normal 2 6 3 6 2" xfId="34782"/>
    <cellStyle name="Normal 2 6 3 6 3" xfId="53246"/>
    <cellStyle name="Normal 2 6 3 7" xfId="22477"/>
    <cellStyle name="Normal 2 6 3 8" xfId="40941"/>
    <cellStyle name="Normal 2 7" xfId="367"/>
    <cellStyle name="Normal 2 7 2" xfId="3763"/>
    <cellStyle name="Normal 2 7 3" xfId="2719"/>
    <cellStyle name="Normal 2 7 3 2" xfId="4149"/>
    <cellStyle name="Normal 2 7 3 2 2" xfId="5763"/>
    <cellStyle name="Normal 2 7 3 2 2 2" xfId="8848"/>
    <cellStyle name="Normal 2 7 3 2 2 2 2" xfId="15040"/>
    <cellStyle name="Normal 2 7 3 2 2 2 2 2" xfId="34000"/>
    <cellStyle name="Normal 2 7 3 2 2 2 2 3" xfId="52464"/>
    <cellStyle name="Normal 2 7 3 2 2 2 3" xfId="21192"/>
    <cellStyle name="Normal 2 7 3 2 2 2 3 2" xfId="40152"/>
    <cellStyle name="Normal 2 7 3 2 2 2 3 3" xfId="58616"/>
    <cellStyle name="Normal 2 7 3 2 2 2 4" xfId="27847"/>
    <cellStyle name="Normal 2 7 3 2 2 2 5" xfId="46311"/>
    <cellStyle name="Normal 2 7 3 2 2 3" xfId="11974"/>
    <cellStyle name="Normal 2 7 3 2 2 3 2" xfId="30934"/>
    <cellStyle name="Normal 2 7 3 2 2 3 3" xfId="49398"/>
    <cellStyle name="Normal 2 7 3 2 2 4" xfId="18126"/>
    <cellStyle name="Normal 2 7 3 2 2 4 2" xfId="37086"/>
    <cellStyle name="Normal 2 7 3 2 2 4 3" xfId="55550"/>
    <cellStyle name="Normal 2 7 3 2 2 5" xfId="24781"/>
    <cellStyle name="Normal 2 7 3 2 2 6" xfId="43245"/>
    <cellStyle name="Normal 2 7 3 2 3" xfId="7313"/>
    <cellStyle name="Normal 2 7 3 2 3 2" xfId="13506"/>
    <cellStyle name="Normal 2 7 3 2 3 2 2" xfId="32466"/>
    <cellStyle name="Normal 2 7 3 2 3 2 3" xfId="50930"/>
    <cellStyle name="Normal 2 7 3 2 3 3" xfId="19658"/>
    <cellStyle name="Normal 2 7 3 2 3 3 2" xfId="38618"/>
    <cellStyle name="Normal 2 7 3 2 3 3 3" xfId="57082"/>
    <cellStyle name="Normal 2 7 3 2 3 4" xfId="26313"/>
    <cellStyle name="Normal 2 7 3 2 3 5" xfId="44777"/>
    <cellStyle name="Normal 2 7 3 2 4" xfId="10440"/>
    <cellStyle name="Normal 2 7 3 2 4 2" xfId="29400"/>
    <cellStyle name="Normal 2 7 3 2 4 3" xfId="47864"/>
    <cellStyle name="Normal 2 7 3 2 5" xfId="16592"/>
    <cellStyle name="Normal 2 7 3 2 5 2" xfId="35552"/>
    <cellStyle name="Normal 2 7 3 2 5 3" xfId="54016"/>
    <cellStyle name="Normal 2 7 3 2 6" xfId="23247"/>
    <cellStyle name="Normal 2 7 3 2 7" xfId="41711"/>
    <cellStyle name="Normal 2 7 3 3" xfId="4981"/>
    <cellStyle name="Normal 2 7 3 3 2" xfId="8079"/>
    <cellStyle name="Normal 2 7 3 3 2 2" xfId="14271"/>
    <cellStyle name="Normal 2 7 3 3 2 2 2" xfId="33231"/>
    <cellStyle name="Normal 2 7 3 3 2 2 3" xfId="51695"/>
    <cellStyle name="Normal 2 7 3 3 2 3" xfId="20423"/>
    <cellStyle name="Normal 2 7 3 3 2 3 2" xfId="39383"/>
    <cellStyle name="Normal 2 7 3 3 2 3 3" xfId="57847"/>
    <cellStyle name="Normal 2 7 3 3 2 4" xfId="27078"/>
    <cellStyle name="Normal 2 7 3 3 2 5" xfId="45542"/>
    <cellStyle name="Normal 2 7 3 3 3" xfId="11205"/>
    <cellStyle name="Normal 2 7 3 3 3 2" xfId="30165"/>
    <cellStyle name="Normal 2 7 3 3 3 3" xfId="48629"/>
    <cellStyle name="Normal 2 7 3 3 4" xfId="17357"/>
    <cellStyle name="Normal 2 7 3 3 4 2" xfId="36317"/>
    <cellStyle name="Normal 2 7 3 3 4 3" xfId="54781"/>
    <cellStyle name="Normal 2 7 3 3 5" xfId="24012"/>
    <cellStyle name="Normal 2 7 3 3 6" xfId="42476"/>
    <cellStyle name="Normal 2 7 3 4" xfId="6544"/>
    <cellStyle name="Normal 2 7 3 4 2" xfId="12737"/>
    <cellStyle name="Normal 2 7 3 4 2 2" xfId="31697"/>
    <cellStyle name="Normal 2 7 3 4 2 3" xfId="50161"/>
    <cellStyle name="Normal 2 7 3 4 3" xfId="18889"/>
    <cellStyle name="Normal 2 7 3 4 3 2" xfId="37849"/>
    <cellStyle name="Normal 2 7 3 4 3 3" xfId="56313"/>
    <cellStyle name="Normal 2 7 3 4 4" xfId="25544"/>
    <cellStyle name="Normal 2 7 3 4 5" xfId="44008"/>
    <cellStyle name="Normal 2 7 3 5" xfId="9671"/>
    <cellStyle name="Normal 2 7 3 5 2" xfId="28631"/>
    <cellStyle name="Normal 2 7 3 5 3" xfId="47095"/>
    <cellStyle name="Normal 2 7 3 6" xfId="15823"/>
    <cellStyle name="Normal 2 7 3 6 2" xfId="34783"/>
    <cellStyle name="Normal 2 7 3 6 3" xfId="53247"/>
    <cellStyle name="Normal 2 7 3 7" xfId="22478"/>
    <cellStyle name="Normal 2 7 3 8" xfId="40942"/>
    <cellStyle name="Normal 2 8" xfId="423"/>
    <cellStyle name="Normal 2 8 2" xfId="3764"/>
    <cellStyle name="Normal 2 8 3" xfId="2720"/>
    <cellStyle name="Normal 2 8 3 2" xfId="4150"/>
    <cellStyle name="Normal 2 8 3 2 2" xfId="5764"/>
    <cellStyle name="Normal 2 8 3 2 2 2" xfId="8849"/>
    <cellStyle name="Normal 2 8 3 2 2 2 2" xfId="15041"/>
    <cellStyle name="Normal 2 8 3 2 2 2 2 2" xfId="34001"/>
    <cellStyle name="Normal 2 8 3 2 2 2 2 3" xfId="52465"/>
    <cellStyle name="Normal 2 8 3 2 2 2 3" xfId="21193"/>
    <cellStyle name="Normal 2 8 3 2 2 2 3 2" xfId="40153"/>
    <cellStyle name="Normal 2 8 3 2 2 2 3 3" xfId="58617"/>
    <cellStyle name="Normal 2 8 3 2 2 2 4" xfId="27848"/>
    <cellStyle name="Normal 2 8 3 2 2 2 5" xfId="46312"/>
    <cellStyle name="Normal 2 8 3 2 2 3" xfId="11975"/>
    <cellStyle name="Normal 2 8 3 2 2 3 2" xfId="30935"/>
    <cellStyle name="Normal 2 8 3 2 2 3 3" xfId="49399"/>
    <cellStyle name="Normal 2 8 3 2 2 4" xfId="18127"/>
    <cellStyle name="Normal 2 8 3 2 2 4 2" xfId="37087"/>
    <cellStyle name="Normal 2 8 3 2 2 4 3" xfId="55551"/>
    <cellStyle name="Normal 2 8 3 2 2 5" xfId="24782"/>
    <cellStyle name="Normal 2 8 3 2 2 6" xfId="43246"/>
    <cellStyle name="Normal 2 8 3 2 3" xfId="7314"/>
    <cellStyle name="Normal 2 8 3 2 3 2" xfId="13507"/>
    <cellStyle name="Normal 2 8 3 2 3 2 2" xfId="32467"/>
    <cellStyle name="Normal 2 8 3 2 3 2 3" xfId="50931"/>
    <cellStyle name="Normal 2 8 3 2 3 3" xfId="19659"/>
    <cellStyle name="Normal 2 8 3 2 3 3 2" xfId="38619"/>
    <cellStyle name="Normal 2 8 3 2 3 3 3" xfId="57083"/>
    <cellStyle name="Normal 2 8 3 2 3 4" xfId="26314"/>
    <cellStyle name="Normal 2 8 3 2 3 5" xfId="44778"/>
    <cellStyle name="Normal 2 8 3 2 4" xfId="10441"/>
    <cellStyle name="Normal 2 8 3 2 4 2" xfId="29401"/>
    <cellStyle name="Normal 2 8 3 2 4 3" xfId="47865"/>
    <cellStyle name="Normal 2 8 3 2 5" xfId="16593"/>
    <cellStyle name="Normal 2 8 3 2 5 2" xfId="35553"/>
    <cellStyle name="Normal 2 8 3 2 5 3" xfId="54017"/>
    <cellStyle name="Normal 2 8 3 2 6" xfId="23248"/>
    <cellStyle name="Normal 2 8 3 2 7" xfId="41712"/>
    <cellStyle name="Normal 2 8 3 3" xfId="4982"/>
    <cellStyle name="Normal 2 8 3 3 2" xfId="8080"/>
    <cellStyle name="Normal 2 8 3 3 2 2" xfId="14272"/>
    <cellStyle name="Normal 2 8 3 3 2 2 2" xfId="33232"/>
    <cellStyle name="Normal 2 8 3 3 2 2 3" xfId="51696"/>
    <cellStyle name="Normal 2 8 3 3 2 3" xfId="20424"/>
    <cellStyle name="Normal 2 8 3 3 2 3 2" xfId="39384"/>
    <cellStyle name="Normal 2 8 3 3 2 3 3" xfId="57848"/>
    <cellStyle name="Normal 2 8 3 3 2 4" xfId="27079"/>
    <cellStyle name="Normal 2 8 3 3 2 5" xfId="45543"/>
    <cellStyle name="Normal 2 8 3 3 3" xfId="11206"/>
    <cellStyle name="Normal 2 8 3 3 3 2" xfId="30166"/>
    <cellStyle name="Normal 2 8 3 3 3 3" xfId="48630"/>
    <cellStyle name="Normal 2 8 3 3 4" xfId="17358"/>
    <cellStyle name="Normal 2 8 3 3 4 2" xfId="36318"/>
    <cellStyle name="Normal 2 8 3 3 4 3" xfId="54782"/>
    <cellStyle name="Normal 2 8 3 3 5" xfId="24013"/>
    <cellStyle name="Normal 2 8 3 3 6" xfId="42477"/>
    <cellStyle name="Normal 2 8 3 4" xfId="6545"/>
    <cellStyle name="Normal 2 8 3 4 2" xfId="12738"/>
    <cellStyle name="Normal 2 8 3 4 2 2" xfId="31698"/>
    <cellStyle name="Normal 2 8 3 4 2 3" xfId="50162"/>
    <cellStyle name="Normal 2 8 3 4 3" xfId="18890"/>
    <cellStyle name="Normal 2 8 3 4 3 2" xfId="37850"/>
    <cellStyle name="Normal 2 8 3 4 3 3" xfId="56314"/>
    <cellStyle name="Normal 2 8 3 4 4" xfId="25545"/>
    <cellStyle name="Normal 2 8 3 4 5" xfId="44009"/>
    <cellStyle name="Normal 2 8 3 5" xfId="9672"/>
    <cellStyle name="Normal 2 8 3 5 2" xfId="28632"/>
    <cellStyle name="Normal 2 8 3 5 3" xfId="47096"/>
    <cellStyle name="Normal 2 8 3 6" xfId="15824"/>
    <cellStyle name="Normal 2 8 3 6 2" xfId="34784"/>
    <cellStyle name="Normal 2 8 3 6 3" xfId="53248"/>
    <cellStyle name="Normal 2 8 3 7" xfId="22479"/>
    <cellStyle name="Normal 2 8 3 8" xfId="40943"/>
    <cellStyle name="Normal 2 9" xfId="471"/>
    <cellStyle name="Normal 2 9 2" xfId="3765"/>
    <cellStyle name="Normal 2 9 3" xfId="2721"/>
    <cellStyle name="Normal 2 9 3 2" xfId="4151"/>
    <cellStyle name="Normal 2 9 3 2 2" xfId="5765"/>
    <cellStyle name="Normal 2 9 3 2 2 2" xfId="8850"/>
    <cellStyle name="Normal 2 9 3 2 2 2 2" xfId="15042"/>
    <cellStyle name="Normal 2 9 3 2 2 2 2 2" xfId="34002"/>
    <cellStyle name="Normal 2 9 3 2 2 2 2 3" xfId="52466"/>
    <cellStyle name="Normal 2 9 3 2 2 2 3" xfId="21194"/>
    <cellStyle name="Normal 2 9 3 2 2 2 3 2" xfId="40154"/>
    <cellStyle name="Normal 2 9 3 2 2 2 3 3" xfId="58618"/>
    <cellStyle name="Normal 2 9 3 2 2 2 4" xfId="27849"/>
    <cellStyle name="Normal 2 9 3 2 2 2 5" xfId="46313"/>
    <cellStyle name="Normal 2 9 3 2 2 3" xfId="11976"/>
    <cellStyle name="Normal 2 9 3 2 2 3 2" xfId="30936"/>
    <cellStyle name="Normal 2 9 3 2 2 3 3" xfId="49400"/>
    <cellStyle name="Normal 2 9 3 2 2 4" xfId="18128"/>
    <cellStyle name="Normal 2 9 3 2 2 4 2" xfId="37088"/>
    <cellStyle name="Normal 2 9 3 2 2 4 3" xfId="55552"/>
    <cellStyle name="Normal 2 9 3 2 2 5" xfId="24783"/>
    <cellStyle name="Normal 2 9 3 2 2 6" xfId="43247"/>
    <cellStyle name="Normal 2 9 3 2 3" xfId="7315"/>
    <cellStyle name="Normal 2 9 3 2 3 2" xfId="13508"/>
    <cellStyle name="Normal 2 9 3 2 3 2 2" xfId="32468"/>
    <cellStyle name="Normal 2 9 3 2 3 2 3" xfId="50932"/>
    <cellStyle name="Normal 2 9 3 2 3 3" xfId="19660"/>
    <cellStyle name="Normal 2 9 3 2 3 3 2" xfId="38620"/>
    <cellStyle name="Normal 2 9 3 2 3 3 3" xfId="57084"/>
    <cellStyle name="Normal 2 9 3 2 3 4" xfId="26315"/>
    <cellStyle name="Normal 2 9 3 2 3 5" xfId="44779"/>
    <cellStyle name="Normal 2 9 3 2 4" xfId="10442"/>
    <cellStyle name="Normal 2 9 3 2 4 2" xfId="29402"/>
    <cellStyle name="Normal 2 9 3 2 4 3" xfId="47866"/>
    <cellStyle name="Normal 2 9 3 2 5" xfId="16594"/>
    <cellStyle name="Normal 2 9 3 2 5 2" xfId="35554"/>
    <cellStyle name="Normal 2 9 3 2 5 3" xfId="54018"/>
    <cellStyle name="Normal 2 9 3 2 6" xfId="23249"/>
    <cellStyle name="Normal 2 9 3 2 7" xfId="41713"/>
    <cellStyle name="Normal 2 9 3 3" xfId="4983"/>
    <cellStyle name="Normal 2 9 3 3 2" xfId="8081"/>
    <cellStyle name="Normal 2 9 3 3 2 2" xfId="14273"/>
    <cellStyle name="Normal 2 9 3 3 2 2 2" xfId="33233"/>
    <cellStyle name="Normal 2 9 3 3 2 2 3" xfId="51697"/>
    <cellStyle name="Normal 2 9 3 3 2 3" xfId="20425"/>
    <cellStyle name="Normal 2 9 3 3 2 3 2" xfId="39385"/>
    <cellStyle name="Normal 2 9 3 3 2 3 3" xfId="57849"/>
    <cellStyle name="Normal 2 9 3 3 2 4" xfId="27080"/>
    <cellStyle name="Normal 2 9 3 3 2 5" xfId="45544"/>
    <cellStyle name="Normal 2 9 3 3 3" xfId="11207"/>
    <cellStyle name="Normal 2 9 3 3 3 2" xfId="30167"/>
    <cellStyle name="Normal 2 9 3 3 3 3" xfId="48631"/>
    <cellStyle name="Normal 2 9 3 3 4" xfId="17359"/>
    <cellStyle name="Normal 2 9 3 3 4 2" xfId="36319"/>
    <cellStyle name="Normal 2 9 3 3 4 3" xfId="54783"/>
    <cellStyle name="Normal 2 9 3 3 5" xfId="24014"/>
    <cellStyle name="Normal 2 9 3 3 6" xfId="42478"/>
    <cellStyle name="Normal 2 9 3 4" xfId="6546"/>
    <cellStyle name="Normal 2 9 3 4 2" xfId="12739"/>
    <cellStyle name="Normal 2 9 3 4 2 2" xfId="31699"/>
    <cellStyle name="Normal 2 9 3 4 2 3" xfId="50163"/>
    <cellStyle name="Normal 2 9 3 4 3" xfId="18891"/>
    <cellStyle name="Normal 2 9 3 4 3 2" xfId="37851"/>
    <cellStyle name="Normal 2 9 3 4 3 3" xfId="56315"/>
    <cellStyle name="Normal 2 9 3 4 4" xfId="25546"/>
    <cellStyle name="Normal 2 9 3 4 5" xfId="44010"/>
    <cellStyle name="Normal 2 9 3 5" xfId="9673"/>
    <cellStyle name="Normal 2 9 3 5 2" xfId="28633"/>
    <cellStyle name="Normal 2 9 3 5 3" xfId="47097"/>
    <cellStyle name="Normal 2 9 3 6" xfId="15825"/>
    <cellStyle name="Normal 2 9 3 6 2" xfId="34785"/>
    <cellStyle name="Normal 2 9 3 6 3" xfId="53249"/>
    <cellStyle name="Normal 2 9 3 7" xfId="22480"/>
    <cellStyle name="Normal 2 9 3 8" xfId="40944"/>
    <cellStyle name="Normal 20" xfId="171"/>
    <cellStyle name="Normal 20 10" xfId="2723"/>
    <cellStyle name="Normal 20 11" xfId="2724"/>
    <cellStyle name="Normal 20 12" xfId="2725"/>
    <cellStyle name="Normal 20 13" xfId="2726"/>
    <cellStyle name="Normal 20 14" xfId="2727"/>
    <cellStyle name="Normal 20 15" xfId="2728"/>
    <cellStyle name="Normal 20 16" xfId="2729"/>
    <cellStyle name="Normal 20 17" xfId="2730"/>
    <cellStyle name="Normal 20 18" xfId="2731"/>
    <cellStyle name="Normal 20 19" xfId="2732"/>
    <cellStyle name="Normal 20 2" xfId="376"/>
    <cellStyle name="Normal 20 2 2" xfId="2733"/>
    <cellStyle name="Normal 20 20" xfId="2734"/>
    <cellStyle name="Normal 20 21" xfId="2735"/>
    <cellStyle name="Normal 20 22" xfId="2736"/>
    <cellStyle name="Normal 20 23" xfId="2737"/>
    <cellStyle name="Normal 20 24" xfId="2738"/>
    <cellStyle name="Normal 20 25" xfId="2722"/>
    <cellStyle name="Normal 20 26" xfId="22117"/>
    <cellStyle name="Normal 20 3" xfId="2739"/>
    <cellStyle name="Normal 20 4" xfId="2740"/>
    <cellStyle name="Normal 20 5" xfId="2741"/>
    <cellStyle name="Normal 20 6" xfId="2742"/>
    <cellStyle name="Normal 20 7" xfId="2743"/>
    <cellStyle name="Normal 20 8" xfId="2744"/>
    <cellStyle name="Normal 20 9" xfId="2745"/>
    <cellStyle name="Normal 21" xfId="2746"/>
    <cellStyle name="Normal 21 10" xfId="4984"/>
    <cellStyle name="Normal 21 10 2" xfId="8082"/>
    <cellStyle name="Normal 21 10 2 2" xfId="14274"/>
    <cellStyle name="Normal 21 10 2 2 2" xfId="33234"/>
    <cellStyle name="Normal 21 10 2 2 3" xfId="51698"/>
    <cellStyle name="Normal 21 10 2 3" xfId="20426"/>
    <cellStyle name="Normal 21 10 2 3 2" xfId="39386"/>
    <cellStyle name="Normal 21 10 2 3 3" xfId="57850"/>
    <cellStyle name="Normal 21 10 2 4" xfId="27081"/>
    <cellStyle name="Normal 21 10 2 5" xfId="45545"/>
    <cellStyle name="Normal 21 10 3" xfId="11208"/>
    <cellStyle name="Normal 21 10 3 2" xfId="30168"/>
    <cellStyle name="Normal 21 10 3 3" xfId="48632"/>
    <cellStyle name="Normal 21 10 4" xfId="17360"/>
    <cellStyle name="Normal 21 10 4 2" xfId="36320"/>
    <cellStyle name="Normal 21 10 4 3" xfId="54784"/>
    <cellStyle name="Normal 21 10 5" xfId="24015"/>
    <cellStyle name="Normal 21 10 6" xfId="42479"/>
    <cellStyle name="Normal 21 11" xfId="6547"/>
    <cellStyle name="Normal 21 11 2" xfId="12740"/>
    <cellStyle name="Normal 21 11 2 2" xfId="31700"/>
    <cellStyle name="Normal 21 11 2 3" xfId="50164"/>
    <cellStyle name="Normal 21 11 3" xfId="18892"/>
    <cellStyle name="Normal 21 11 3 2" xfId="37852"/>
    <cellStyle name="Normal 21 11 3 3" xfId="56316"/>
    <cellStyle name="Normal 21 11 4" xfId="25547"/>
    <cellStyle name="Normal 21 11 5" xfId="44011"/>
    <cellStyle name="Normal 21 12" xfId="9674"/>
    <cellStyle name="Normal 21 12 2" xfId="28634"/>
    <cellStyle name="Normal 21 12 3" xfId="47098"/>
    <cellStyle name="Normal 21 13" xfId="15826"/>
    <cellStyle name="Normal 21 13 2" xfId="34786"/>
    <cellStyle name="Normal 21 13 3" xfId="53250"/>
    <cellStyle name="Normal 21 14" xfId="22481"/>
    <cellStyle name="Normal 21 15" xfId="40945"/>
    <cellStyle name="Normal 21 2" xfId="2747"/>
    <cellStyle name="Normal 21 2 10" xfId="9675"/>
    <cellStyle name="Normal 21 2 10 2" xfId="28635"/>
    <cellStyle name="Normal 21 2 10 3" xfId="47099"/>
    <cellStyle name="Normal 21 2 11" xfId="15827"/>
    <cellStyle name="Normal 21 2 11 2" xfId="34787"/>
    <cellStyle name="Normal 21 2 11 3" xfId="53251"/>
    <cellStyle name="Normal 21 2 12" xfId="22482"/>
    <cellStyle name="Normal 21 2 13" xfId="40946"/>
    <cellStyle name="Normal 21 2 2" xfId="2748"/>
    <cellStyle name="Normal 21 2 2 2" xfId="4154"/>
    <cellStyle name="Normal 21 2 2 2 2" xfId="5768"/>
    <cellStyle name="Normal 21 2 2 2 2 2" xfId="8853"/>
    <cellStyle name="Normal 21 2 2 2 2 2 2" xfId="15045"/>
    <cellStyle name="Normal 21 2 2 2 2 2 2 2" xfId="34005"/>
    <cellStyle name="Normal 21 2 2 2 2 2 2 3" xfId="52469"/>
    <cellStyle name="Normal 21 2 2 2 2 2 3" xfId="21197"/>
    <cellStyle name="Normal 21 2 2 2 2 2 3 2" xfId="40157"/>
    <cellStyle name="Normal 21 2 2 2 2 2 3 3" xfId="58621"/>
    <cellStyle name="Normal 21 2 2 2 2 2 4" xfId="27852"/>
    <cellStyle name="Normal 21 2 2 2 2 2 5" xfId="46316"/>
    <cellStyle name="Normal 21 2 2 2 2 3" xfId="11979"/>
    <cellStyle name="Normal 21 2 2 2 2 3 2" xfId="30939"/>
    <cellStyle name="Normal 21 2 2 2 2 3 3" xfId="49403"/>
    <cellStyle name="Normal 21 2 2 2 2 4" xfId="18131"/>
    <cellStyle name="Normal 21 2 2 2 2 4 2" xfId="37091"/>
    <cellStyle name="Normal 21 2 2 2 2 4 3" xfId="55555"/>
    <cellStyle name="Normal 21 2 2 2 2 5" xfId="24786"/>
    <cellStyle name="Normal 21 2 2 2 2 6" xfId="43250"/>
    <cellStyle name="Normal 21 2 2 2 3" xfId="7318"/>
    <cellStyle name="Normal 21 2 2 2 3 2" xfId="13511"/>
    <cellStyle name="Normal 21 2 2 2 3 2 2" xfId="32471"/>
    <cellStyle name="Normal 21 2 2 2 3 2 3" xfId="50935"/>
    <cellStyle name="Normal 21 2 2 2 3 3" xfId="19663"/>
    <cellStyle name="Normal 21 2 2 2 3 3 2" xfId="38623"/>
    <cellStyle name="Normal 21 2 2 2 3 3 3" xfId="57087"/>
    <cellStyle name="Normal 21 2 2 2 3 4" xfId="26318"/>
    <cellStyle name="Normal 21 2 2 2 3 5" xfId="44782"/>
    <cellStyle name="Normal 21 2 2 2 4" xfId="10445"/>
    <cellStyle name="Normal 21 2 2 2 4 2" xfId="29405"/>
    <cellStyle name="Normal 21 2 2 2 4 3" xfId="47869"/>
    <cellStyle name="Normal 21 2 2 2 5" xfId="16597"/>
    <cellStyle name="Normal 21 2 2 2 5 2" xfId="35557"/>
    <cellStyle name="Normal 21 2 2 2 5 3" xfId="54021"/>
    <cellStyle name="Normal 21 2 2 2 6" xfId="23252"/>
    <cellStyle name="Normal 21 2 2 2 7" xfId="41716"/>
    <cellStyle name="Normal 21 2 2 3" xfId="4986"/>
    <cellStyle name="Normal 21 2 2 3 2" xfId="8084"/>
    <cellStyle name="Normal 21 2 2 3 2 2" xfId="14276"/>
    <cellStyle name="Normal 21 2 2 3 2 2 2" xfId="33236"/>
    <cellStyle name="Normal 21 2 2 3 2 2 3" xfId="51700"/>
    <cellStyle name="Normal 21 2 2 3 2 3" xfId="20428"/>
    <cellStyle name="Normal 21 2 2 3 2 3 2" xfId="39388"/>
    <cellStyle name="Normal 21 2 2 3 2 3 3" xfId="57852"/>
    <cellStyle name="Normal 21 2 2 3 2 4" xfId="27083"/>
    <cellStyle name="Normal 21 2 2 3 2 5" xfId="45547"/>
    <cellStyle name="Normal 21 2 2 3 3" xfId="11210"/>
    <cellStyle name="Normal 21 2 2 3 3 2" xfId="30170"/>
    <cellStyle name="Normal 21 2 2 3 3 3" xfId="48634"/>
    <cellStyle name="Normal 21 2 2 3 4" xfId="17362"/>
    <cellStyle name="Normal 21 2 2 3 4 2" xfId="36322"/>
    <cellStyle name="Normal 21 2 2 3 4 3" xfId="54786"/>
    <cellStyle name="Normal 21 2 2 3 5" xfId="24017"/>
    <cellStyle name="Normal 21 2 2 3 6" xfId="42481"/>
    <cellStyle name="Normal 21 2 2 4" xfId="6549"/>
    <cellStyle name="Normal 21 2 2 4 2" xfId="12742"/>
    <cellStyle name="Normal 21 2 2 4 2 2" xfId="31702"/>
    <cellStyle name="Normal 21 2 2 4 2 3" xfId="50166"/>
    <cellStyle name="Normal 21 2 2 4 3" xfId="18894"/>
    <cellStyle name="Normal 21 2 2 4 3 2" xfId="37854"/>
    <cellStyle name="Normal 21 2 2 4 3 3" xfId="56318"/>
    <cellStyle name="Normal 21 2 2 4 4" xfId="25549"/>
    <cellStyle name="Normal 21 2 2 4 5" xfId="44013"/>
    <cellStyle name="Normal 21 2 2 5" xfId="9676"/>
    <cellStyle name="Normal 21 2 2 5 2" xfId="28636"/>
    <cellStyle name="Normal 21 2 2 5 3" xfId="47100"/>
    <cellStyle name="Normal 21 2 2 6" xfId="15828"/>
    <cellStyle name="Normal 21 2 2 6 2" xfId="34788"/>
    <cellStyle name="Normal 21 2 2 6 3" xfId="53252"/>
    <cellStyle name="Normal 21 2 2 7" xfId="22483"/>
    <cellStyle name="Normal 21 2 2 8" xfId="40947"/>
    <cellStyle name="Normal 21 2 3" xfId="2749"/>
    <cellStyle name="Normal 21 2 3 2" xfId="4155"/>
    <cellStyle name="Normal 21 2 3 2 2" xfId="5769"/>
    <cellStyle name="Normal 21 2 3 2 2 2" xfId="8854"/>
    <cellStyle name="Normal 21 2 3 2 2 2 2" xfId="15046"/>
    <cellStyle name="Normal 21 2 3 2 2 2 2 2" xfId="34006"/>
    <cellStyle name="Normal 21 2 3 2 2 2 2 3" xfId="52470"/>
    <cellStyle name="Normal 21 2 3 2 2 2 3" xfId="21198"/>
    <cellStyle name="Normal 21 2 3 2 2 2 3 2" xfId="40158"/>
    <cellStyle name="Normal 21 2 3 2 2 2 3 3" xfId="58622"/>
    <cellStyle name="Normal 21 2 3 2 2 2 4" xfId="27853"/>
    <cellStyle name="Normal 21 2 3 2 2 2 5" xfId="46317"/>
    <cellStyle name="Normal 21 2 3 2 2 3" xfId="11980"/>
    <cellStyle name="Normal 21 2 3 2 2 3 2" xfId="30940"/>
    <cellStyle name="Normal 21 2 3 2 2 3 3" xfId="49404"/>
    <cellStyle name="Normal 21 2 3 2 2 4" xfId="18132"/>
    <cellStyle name="Normal 21 2 3 2 2 4 2" xfId="37092"/>
    <cellStyle name="Normal 21 2 3 2 2 4 3" xfId="55556"/>
    <cellStyle name="Normal 21 2 3 2 2 5" xfId="24787"/>
    <cellStyle name="Normal 21 2 3 2 2 6" xfId="43251"/>
    <cellStyle name="Normal 21 2 3 2 3" xfId="7319"/>
    <cellStyle name="Normal 21 2 3 2 3 2" xfId="13512"/>
    <cellStyle name="Normal 21 2 3 2 3 2 2" xfId="32472"/>
    <cellStyle name="Normal 21 2 3 2 3 2 3" xfId="50936"/>
    <cellStyle name="Normal 21 2 3 2 3 3" xfId="19664"/>
    <cellStyle name="Normal 21 2 3 2 3 3 2" xfId="38624"/>
    <cellStyle name="Normal 21 2 3 2 3 3 3" xfId="57088"/>
    <cellStyle name="Normal 21 2 3 2 3 4" xfId="26319"/>
    <cellStyle name="Normal 21 2 3 2 3 5" xfId="44783"/>
    <cellStyle name="Normal 21 2 3 2 4" xfId="10446"/>
    <cellStyle name="Normal 21 2 3 2 4 2" xfId="29406"/>
    <cellStyle name="Normal 21 2 3 2 4 3" xfId="47870"/>
    <cellStyle name="Normal 21 2 3 2 5" xfId="16598"/>
    <cellStyle name="Normal 21 2 3 2 5 2" xfId="35558"/>
    <cellStyle name="Normal 21 2 3 2 5 3" xfId="54022"/>
    <cellStyle name="Normal 21 2 3 2 6" xfId="23253"/>
    <cellStyle name="Normal 21 2 3 2 7" xfId="41717"/>
    <cellStyle name="Normal 21 2 3 3" xfId="4987"/>
    <cellStyle name="Normal 21 2 3 3 2" xfId="8085"/>
    <cellStyle name="Normal 21 2 3 3 2 2" xfId="14277"/>
    <cellStyle name="Normal 21 2 3 3 2 2 2" xfId="33237"/>
    <cellStyle name="Normal 21 2 3 3 2 2 3" xfId="51701"/>
    <cellStyle name="Normal 21 2 3 3 2 3" xfId="20429"/>
    <cellStyle name="Normal 21 2 3 3 2 3 2" xfId="39389"/>
    <cellStyle name="Normal 21 2 3 3 2 3 3" xfId="57853"/>
    <cellStyle name="Normal 21 2 3 3 2 4" xfId="27084"/>
    <cellStyle name="Normal 21 2 3 3 2 5" xfId="45548"/>
    <cellStyle name="Normal 21 2 3 3 3" xfId="11211"/>
    <cellStyle name="Normal 21 2 3 3 3 2" xfId="30171"/>
    <cellStyle name="Normal 21 2 3 3 3 3" xfId="48635"/>
    <cellStyle name="Normal 21 2 3 3 4" xfId="17363"/>
    <cellStyle name="Normal 21 2 3 3 4 2" xfId="36323"/>
    <cellStyle name="Normal 21 2 3 3 4 3" xfId="54787"/>
    <cellStyle name="Normal 21 2 3 3 5" xfId="24018"/>
    <cellStyle name="Normal 21 2 3 3 6" xfId="42482"/>
    <cellStyle name="Normal 21 2 3 4" xfId="6550"/>
    <cellStyle name="Normal 21 2 3 4 2" xfId="12743"/>
    <cellStyle name="Normal 21 2 3 4 2 2" xfId="31703"/>
    <cellStyle name="Normal 21 2 3 4 2 3" xfId="50167"/>
    <cellStyle name="Normal 21 2 3 4 3" xfId="18895"/>
    <cellStyle name="Normal 21 2 3 4 3 2" xfId="37855"/>
    <cellStyle name="Normal 21 2 3 4 3 3" xfId="56319"/>
    <cellStyle name="Normal 21 2 3 4 4" xfId="25550"/>
    <cellStyle name="Normal 21 2 3 4 5" xfId="44014"/>
    <cellStyle name="Normal 21 2 3 5" xfId="9677"/>
    <cellStyle name="Normal 21 2 3 5 2" xfId="28637"/>
    <cellStyle name="Normal 21 2 3 5 3" xfId="47101"/>
    <cellStyle name="Normal 21 2 3 6" xfId="15829"/>
    <cellStyle name="Normal 21 2 3 6 2" xfId="34789"/>
    <cellStyle name="Normal 21 2 3 6 3" xfId="53253"/>
    <cellStyle name="Normal 21 2 3 7" xfId="22484"/>
    <cellStyle name="Normal 21 2 3 8" xfId="40948"/>
    <cellStyle name="Normal 21 2 4" xfId="2750"/>
    <cellStyle name="Normal 21 2 4 2" xfId="4156"/>
    <cellStyle name="Normal 21 2 4 2 2" xfId="5770"/>
    <cellStyle name="Normal 21 2 4 2 2 2" xfId="8855"/>
    <cellStyle name="Normal 21 2 4 2 2 2 2" xfId="15047"/>
    <cellStyle name="Normal 21 2 4 2 2 2 2 2" xfId="34007"/>
    <cellStyle name="Normal 21 2 4 2 2 2 2 3" xfId="52471"/>
    <cellStyle name="Normal 21 2 4 2 2 2 3" xfId="21199"/>
    <cellStyle name="Normal 21 2 4 2 2 2 3 2" xfId="40159"/>
    <cellStyle name="Normal 21 2 4 2 2 2 3 3" xfId="58623"/>
    <cellStyle name="Normal 21 2 4 2 2 2 4" xfId="27854"/>
    <cellStyle name="Normal 21 2 4 2 2 2 5" xfId="46318"/>
    <cellStyle name="Normal 21 2 4 2 2 3" xfId="11981"/>
    <cellStyle name="Normal 21 2 4 2 2 3 2" xfId="30941"/>
    <cellStyle name="Normal 21 2 4 2 2 3 3" xfId="49405"/>
    <cellStyle name="Normal 21 2 4 2 2 4" xfId="18133"/>
    <cellStyle name="Normal 21 2 4 2 2 4 2" xfId="37093"/>
    <cellStyle name="Normal 21 2 4 2 2 4 3" xfId="55557"/>
    <cellStyle name="Normal 21 2 4 2 2 5" xfId="24788"/>
    <cellStyle name="Normal 21 2 4 2 2 6" xfId="43252"/>
    <cellStyle name="Normal 21 2 4 2 3" xfId="7320"/>
    <cellStyle name="Normal 21 2 4 2 3 2" xfId="13513"/>
    <cellStyle name="Normal 21 2 4 2 3 2 2" xfId="32473"/>
    <cellStyle name="Normal 21 2 4 2 3 2 3" xfId="50937"/>
    <cellStyle name="Normal 21 2 4 2 3 3" xfId="19665"/>
    <cellStyle name="Normal 21 2 4 2 3 3 2" xfId="38625"/>
    <cellStyle name="Normal 21 2 4 2 3 3 3" xfId="57089"/>
    <cellStyle name="Normal 21 2 4 2 3 4" xfId="26320"/>
    <cellStyle name="Normal 21 2 4 2 3 5" xfId="44784"/>
    <cellStyle name="Normal 21 2 4 2 4" xfId="10447"/>
    <cellStyle name="Normal 21 2 4 2 4 2" xfId="29407"/>
    <cellStyle name="Normal 21 2 4 2 4 3" xfId="47871"/>
    <cellStyle name="Normal 21 2 4 2 5" xfId="16599"/>
    <cellStyle name="Normal 21 2 4 2 5 2" xfId="35559"/>
    <cellStyle name="Normal 21 2 4 2 5 3" xfId="54023"/>
    <cellStyle name="Normal 21 2 4 2 6" xfId="23254"/>
    <cellStyle name="Normal 21 2 4 2 7" xfId="41718"/>
    <cellStyle name="Normal 21 2 4 3" xfId="4988"/>
    <cellStyle name="Normal 21 2 4 3 2" xfId="8086"/>
    <cellStyle name="Normal 21 2 4 3 2 2" xfId="14278"/>
    <cellStyle name="Normal 21 2 4 3 2 2 2" xfId="33238"/>
    <cellStyle name="Normal 21 2 4 3 2 2 3" xfId="51702"/>
    <cellStyle name="Normal 21 2 4 3 2 3" xfId="20430"/>
    <cellStyle name="Normal 21 2 4 3 2 3 2" xfId="39390"/>
    <cellStyle name="Normal 21 2 4 3 2 3 3" xfId="57854"/>
    <cellStyle name="Normal 21 2 4 3 2 4" xfId="27085"/>
    <cellStyle name="Normal 21 2 4 3 2 5" xfId="45549"/>
    <cellStyle name="Normal 21 2 4 3 3" xfId="11212"/>
    <cellStyle name="Normal 21 2 4 3 3 2" xfId="30172"/>
    <cellStyle name="Normal 21 2 4 3 3 3" xfId="48636"/>
    <cellStyle name="Normal 21 2 4 3 4" xfId="17364"/>
    <cellStyle name="Normal 21 2 4 3 4 2" xfId="36324"/>
    <cellStyle name="Normal 21 2 4 3 4 3" xfId="54788"/>
    <cellStyle name="Normal 21 2 4 3 5" xfId="24019"/>
    <cellStyle name="Normal 21 2 4 3 6" xfId="42483"/>
    <cellStyle name="Normal 21 2 4 4" xfId="6551"/>
    <cellStyle name="Normal 21 2 4 4 2" xfId="12744"/>
    <cellStyle name="Normal 21 2 4 4 2 2" xfId="31704"/>
    <cellStyle name="Normal 21 2 4 4 2 3" xfId="50168"/>
    <cellStyle name="Normal 21 2 4 4 3" xfId="18896"/>
    <cellStyle name="Normal 21 2 4 4 3 2" xfId="37856"/>
    <cellStyle name="Normal 21 2 4 4 3 3" xfId="56320"/>
    <cellStyle name="Normal 21 2 4 4 4" xfId="25551"/>
    <cellStyle name="Normal 21 2 4 4 5" xfId="44015"/>
    <cellStyle name="Normal 21 2 4 5" xfId="9678"/>
    <cellStyle name="Normal 21 2 4 5 2" xfId="28638"/>
    <cellStyle name="Normal 21 2 4 5 3" xfId="47102"/>
    <cellStyle name="Normal 21 2 4 6" xfId="15830"/>
    <cellStyle name="Normal 21 2 4 6 2" xfId="34790"/>
    <cellStyle name="Normal 21 2 4 6 3" xfId="53254"/>
    <cellStyle name="Normal 21 2 4 7" xfId="22485"/>
    <cellStyle name="Normal 21 2 4 8" xfId="40949"/>
    <cellStyle name="Normal 21 2 5" xfId="2751"/>
    <cellStyle name="Normal 21 2 5 2" xfId="4157"/>
    <cellStyle name="Normal 21 2 5 2 2" xfId="5771"/>
    <cellStyle name="Normal 21 2 5 2 2 2" xfId="8856"/>
    <cellStyle name="Normal 21 2 5 2 2 2 2" xfId="15048"/>
    <cellStyle name="Normal 21 2 5 2 2 2 2 2" xfId="34008"/>
    <cellStyle name="Normal 21 2 5 2 2 2 2 3" xfId="52472"/>
    <cellStyle name="Normal 21 2 5 2 2 2 3" xfId="21200"/>
    <cellStyle name="Normal 21 2 5 2 2 2 3 2" xfId="40160"/>
    <cellStyle name="Normal 21 2 5 2 2 2 3 3" xfId="58624"/>
    <cellStyle name="Normal 21 2 5 2 2 2 4" xfId="27855"/>
    <cellStyle name="Normal 21 2 5 2 2 2 5" xfId="46319"/>
    <cellStyle name="Normal 21 2 5 2 2 3" xfId="11982"/>
    <cellStyle name="Normal 21 2 5 2 2 3 2" xfId="30942"/>
    <cellStyle name="Normal 21 2 5 2 2 3 3" xfId="49406"/>
    <cellStyle name="Normal 21 2 5 2 2 4" xfId="18134"/>
    <cellStyle name="Normal 21 2 5 2 2 4 2" xfId="37094"/>
    <cellStyle name="Normal 21 2 5 2 2 4 3" xfId="55558"/>
    <cellStyle name="Normal 21 2 5 2 2 5" xfId="24789"/>
    <cellStyle name="Normal 21 2 5 2 2 6" xfId="43253"/>
    <cellStyle name="Normal 21 2 5 2 3" xfId="7321"/>
    <cellStyle name="Normal 21 2 5 2 3 2" xfId="13514"/>
    <cellStyle name="Normal 21 2 5 2 3 2 2" xfId="32474"/>
    <cellStyle name="Normal 21 2 5 2 3 2 3" xfId="50938"/>
    <cellStyle name="Normal 21 2 5 2 3 3" xfId="19666"/>
    <cellStyle name="Normal 21 2 5 2 3 3 2" xfId="38626"/>
    <cellStyle name="Normal 21 2 5 2 3 3 3" xfId="57090"/>
    <cellStyle name="Normal 21 2 5 2 3 4" xfId="26321"/>
    <cellStyle name="Normal 21 2 5 2 3 5" xfId="44785"/>
    <cellStyle name="Normal 21 2 5 2 4" xfId="10448"/>
    <cellStyle name="Normal 21 2 5 2 4 2" xfId="29408"/>
    <cellStyle name="Normal 21 2 5 2 4 3" xfId="47872"/>
    <cellStyle name="Normal 21 2 5 2 5" xfId="16600"/>
    <cellStyle name="Normal 21 2 5 2 5 2" xfId="35560"/>
    <cellStyle name="Normal 21 2 5 2 5 3" xfId="54024"/>
    <cellStyle name="Normal 21 2 5 2 6" xfId="23255"/>
    <cellStyle name="Normal 21 2 5 2 7" xfId="41719"/>
    <cellStyle name="Normal 21 2 5 3" xfId="4989"/>
    <cellStyle name="Normal 21 2 5 3 2" xfId="8087"/>
    <cellStyle name="Normal 21 2 5 3 2 2" xfId="14279"/>
    <cellStyle name="Normal 21 2 5 3 2 2 2" xfId="33239"/>
    <cellStyle name="Normal 21 2 5 3 2 2 3" xfId="51703"/>
    <cellStyle name="Normal 21 2 5 3 2 3" xfId="20431"/>
    <cellStyle name="Normal 21 2 5 3 2 3 2" xfId="39391"/>
    <cellStyle name="Normal 21 2 5 3 2 3 3" xfId="57855"/>
    <cellStyle name="Normal 21 2 5 3 2 4" xfId="27086"/>
    <cellStyle name="Normal 21 2 5 3 2 5" xfId="45550"/>
    <cellStyle name="Normal 21 2 5 3 3" xfId="11213"/>
    <cellStyle name="Normal 21 2 5 3 3 2" xfId="30173"/>
    <cellStyle name="Normal 21 2 5 3 3 3" xfId="48637"/>
    <cellStyle name="Normal 21 2 5 3 4" xfId="17365"/>
    <cellStyle name="Normal 21 2 5 3 4 2" xfId="36325"/>
    <cellStyle name="Normal 21 2 5 3 4 3" xfId="54789"/>
    <cellStyle name="Normal 21 2 5 3 5" xfId="24020"/>
    <cellStyle name="Normal 21 2 5 3 6" xfId="42484"/>
    <cellStyle name="Normal 21 2 5 4" xfId="6552"/>
    <cellStyle name="Normal 21 2 5 4 2" xfId="12745"/>
    <cellStyle name="Normal 21 2 5 4 2 2" xfId="31705"/>
    <cellStyle name="Normal 21 2 5 4 2 3" xfId="50169"/>
    <cellStyle name="Normal 21 2 5 4 3" xfId="18897"/>
    <cellStyle name="Normal 21 2 5 4 3 2" xfId="37857"/>
    <cellStyle name="Normal 21 2 5 4 3 3" xfId="56321"/>
    <cellStyle name="Normal 21 2 5 4 4" xfId="25552"/>
    <cellStyle name="Normal 21 2 5 4 5" xfId="44016"/>
    <cellStyle name="Normal 21 2 5 5" xfId="9679"/>
    <cellStyle name="Normal 21 2 5 5 2" xfId="28639"/>
    <cellStyle name="Normal 21 2 5 5 3" xfId="47103"/>
    <cellStyle name="Normal 21 2 5 6" xfId="15831"/>
    <cellStyle name="Normal 21 2 5 6 2" xfId="34791"/>
    <cellStyle name="Normal 21 2 5 6 3" xfId="53255"/>
    <cellStyle name="Normal 21 2 5 7" xfId="22486"/>
    <cellStyle name="Normal 21 2 5 8" xfId="40950"/>
    <cellStyle name="Normal 21 2 6" xfId="2752"/>
    <cellStyle name="Normal 21 2 6 2" xfId="4158"/>
    <cellStyle name="Normal 21 2 6 2 2" xfId="5772"/>
    <cellStyle name="Normal 21 2 6 2 2 2" xfId="8857"/>
    <cellStyle name="Normal 21 2 6 2 2 2 2" xfId="15049"/>
    <cellStyle name="Normal 21 2 6 2 2 2 2 2" xfId="34009"/>
    <cellStyle name="Normal 21 2 6 2 2 2 2 3" xfId="52473"/>
    <cellStyle name="Normal 21 2 6 2 2 2 3" xfId="21201"/>
    <cellStyle name="Normal 21 2 6 2 2 2 3 2" xfId="40161"/>
    <cellStyle name="Normal 21 2 6 2 2 2 3 3" xfId="58625"/>
    <cellStyle name="Normal 21 2 6 2 2 2 4" xfId="27856"/>
    <cellStyle name="Normal 21 2 6 2 2 2 5" xfId="46320"/>
    <cellStyle name="Normal 21 2 6 2 2 3" xfId="11983"/>
    <cellStyle name="Normal 21 2 6 2 2 3 2" xfId="30943"/>
    <cellStyle name="Normal 21 2 6 2 2 3 3" xfId="49407"/>
    <cellStyle name="Normal 21 2 6 2 2 4" xfId="18135"/>
    <cellStyle name="Normal 21 2 6 2 2 4 2" xfId="37095"/>
    <cellStyle name="Normal 21 2 6 2 2 4 3" xfId="55559"/>
    <cellStyle name="Normal 21 2 6 2 2 5" xfId="24790"/>
    <cellStyle name="Normal 21 2 6 2 2 6" xfId="43254"/>
    <cellStyle name="Normal 21 2 6 2 3" xfId="7322"/>
    <cellStyle name="Normal 21 2 6 2 3 2" xfId="13515"/>
    <cellStyle name="Normal 21 2 6 2 3 2 2" xfId="32475"/>
    <cellStyle name="Normal 21 2 6 2 3 2 3" xfId="50939"/>
    <cellStyle name="Normal 21 2 6 2 3 3" xfId="19667"/>
    <cellStyle name="Normal 21 2 6 2 3 3 2" xfId="38627"/>
    <cellStyle name="Normal 21 2 6 2 3 3 3" xfId="57091"/>
    <cellStyle name="Normal 21 2 6 2 3 4" xfId="26322"/>
    <cellStyle name="Normal 21 2 6 2 3 5" xfId="44786"/>
    <cellStyle name="Normal 21 2 6 2 4" xfId="10449"/>
    <cellStyle name="Normal 21 2 6 2 4 2" xfId="29409"/>
    <cellStyle name="Normal 21 2 6 2 4 3" xfId="47873"/>
    <cellStyle name="Normal 21 2 6 2 5" xfId="16601"/>
    <cellStyle name="Normal 21 2 6 2 5 2" xfId="35561"/>
    <cellStyle name="Normal 21 2 6 2 5 3" xfId="54025"/>
    <cellStyle name="Normal 21 2 6 2 6" xfId="23256"/>
    <cellStyle name="Normal 21 2 6 2 7" xfId="41720"/>
    <cellStyle name="Normal 21 2 6 3" xfId="4990"/>
    <cellStyle name="Normal 21 2 6 3 2" xfId="8088"/>
    <cellStyle name="Normal 21 2 6 3 2 2" xfId="14280"/>
    <cellStyle name="Normal 21 2 6 3 2 2 2" xfId="33240"/>
    <cellStyle name="Normal 21 2 6 3 2 2 3" xfId="51704"/>
    <cellStyle name="Normal 21 2 6 3 2 3" xfId="20432"/>
    <cellStyle name="Normal 21 2 6 3 2 3 2" xfId="39392"/>
    <cellStyle name="Normal 21 2 6 3 2 3 3" xfId="57856"/>
    <cellStyle name="Normal 21 2 6 3 2 4" xfId="27087"/>
    <cellStyle name="Normal 21 2 6 3 2 5" xfId="45551"/>
    <cellStyle name="Normal 21 2 6 3 3" xfId="11214"/>
    <cellStyle name="Normal 21 2 6 3 3 2" xfId="30174"/>
    <cellStyle name="Normal 21 2 6 3 3 3" xfId="48638"/>
    <cellStyle name="Normal 21 2 6 3 4" xfId="17366"/>
    <cellStyle name="Normal 21 2 6 3 4 2" xfId="36326"/>
    <cellStyle name="Normal 21 2 6 3 4 3" xfId="54790"/>
    <cellStyle name="Normal 21 2 6 3 5" xfId="24021"/>
    <cellStyle name="Normal 21 2 6 3 6" xfId="42485"/>
    <cellStyle name="Normal 21 2 6 4" xfId="6553"/>
    <cellStyle name="Normal 21 2 6 4 2" xfId="12746"/>
    <cellStyle name="Normal 21 2 6 4 2 2" xfId="31706"/>
    <cellStyle name="Normal 21 2 6 4 2 3" xfId="50170"/>
    <cellStyle name="Normal 21 2 6 4 3" xfId="18898"/>
    <cellStyle name="Normal 21 2 6 4 3 2" xfId="37858"/>
    <cellStyle name="Normal 21 2 6 4 3 3" xfId="56322"/>
    <cellStyle name="Normal 21 2 6 4 4" xfId="25553"/>
    <cellStyle name="Normal 21 2 6 4 5" xfId="44017"/>
    <cellStyle name="Normal 21 2 6 5" xfId="9680"/>
    <cellStyle name="Normal 21 2 6 5 2" xfId="28640"/>
    <cellStyle name="Normal 21 2 6 5 3" xfId="47104"/>
    <cellStyle name="Normal 21 2 6 6" xfId="15832"/>
    <cellStyle name="Normal 21 2 6 6 2" xfId="34792"/>
    <cellStyle name="Normal 21 2 6 6 3" xfId="53256"/>
    <cellStyle name="Normal 21 2 6 7" xfId="22487"/>
    <cellStyle name="Normal 21 2 6 8" xfId="40951"/>
    <cellStyle name="Normal 21 2 7" xfId="4153"/>
    <cellStyle name="Normal 21 2 7 2" xfId="5767"/>
    <cellStyle name="Normal 21 2 7 2 2" xfId="8852"/>
    <cellStyle name="Normal 21 2 7 2 2 2" xfId="15044"/>
    <cellStyle name="Normal 21 2 7 2 2 2 2" xfId="34004"/>
    <cellStyle name="Normal 21 2 7 2 2 2 3" xfId="52468"/>
    <cellStyle name="Normal 21 2 7 2 2 3" xfId="21196"/>
    <cellStyle name="Normal 21 2 7 2 2 3 2" xfId="40156"/>
    <cellStyle name="Normal 21 2 7 2 2 3 3" xfId="58620"/>
    <cellStyle name="Normal 21 2 7 2 2 4" xfId="27851"/>
    <cellStyle name="Normal 21 2 7 2 2 5" xfId="46315"/>
    <cellStyle name="Normal 21 2 7 2 3" xfId="11978"/>
    <cellStyle name="Normal 21 2 7 2 3 2" xfId="30938"/>
    <cellStyle name="Normal 21 2 7 2 3 3" xfId="49402"/>
    <cellStyle name="Normal 21 2 7 2 4" xfId="18130"/>
    <cellStyle name="Normal 21 2 7 2 4 2" xfId="37090"/>
    <cellStyle name="Normal 21 2 7 2 4 3" xfId="55554"/>
    <cellStyle name="Normal 21 2 7 2 5" xfId="24785"/>
    <cellStyle name="Normal 21 2 7 2 6" xfId="43249"/>
    <cellStyle name="Normal 21 2 7 3" xfId="7317"/>
    <cellStyle name="Normal 21 2 7 3 2" xfId="13510"/>
    <cellStyle name="Normal 21 2 7 3 2 2" xfId="32470"/>
    <cellStyle name="Normal 21 2 7 3 2 3" xfId="50934"/>
    <cellStyle name="Normal 21 2 7 3 3" xfId="19662"/>
    <cellStyle name="Normal 21 2 7 3 3 2" xfId="38622"/>
    <cellStyle name="Normal 21 2 7 3 3 3" xfId="57086"/>
    <cellStyle name="Normal 21 2 7 3 4" xfId="26317"/>
    <cellStyle name="Normal 21 2 7 3 5" xfId="44781"/>
    <cellStyle name="Normal 21 2 7 4" xfId="10444"/>
    <cellStyle name="Normal 21 2 7 4 2" xfId="29404"/>
    <cellStyle name="Normal 21 2 7 4 3" xfId="47868"/>
    <cellStyle name="Normal 21 2 7 5" xfId="16596"/>
    <cellStyle name="Normal 21 2 7 5 2" xfId="35556"/>
    <cellStyle name="Normal 21 2 7 5 3" xfId="54020"/>
    <cellStyle name="Normal 21 2 7 6" xfId="23251"/>
    <cellStyle name="Normal 21 2 7 7" xfId="41715"/>
    <cellStyle name="Normal 21 2 8" xfId="4985"/>
    <cellStyle name="Normal 21 2 8 2" xfId="8083"/>
    <cellStyle name="Normal 21 2 8 2 2" xfId="14275"/>
    <cellStyle name="Normal 21 2 8 2 2 2" xfId="33235"/>
    <cellStyle name="Normal 21 2 8 2 2 3" xfId="51699"/>
    <cellStyle name="Normal 21 2 8 2 3" xfId="20427"/>
    <cellStyle name="Normal 21 2 8 2 3 2" xfId="39387"/>
    <cellStyle name="Normal 21 2 8 2 3 3" xfId="57851"/>
    <cellStyle name="Normal 21 2 8 2 4" xfId="27082"/>
    <cellStyle name="Normal 21 2 8 2 5" xfId="45546"/>
    <cellStyle name="Normal 21 2 8 3" xfId="11209"/>
    <cellStyle name="Normal 21 2 8 3 2" xfId="30169"/>
    <cellStyle name="Normal 21 2 8 3 3" xfId="48633"/>
    <cellStyle name="Normal 21 2 8 4" xfId="17361"/>
    <cellStyle name="Normal 21 2 8 4 2" xfId="36321"/>
    <cellStyle name="Normal 21 2 8 4 3" xfId="54785"/>
    <cellStyle name="Normal 21 2 8 5" xfId="24016"/>
    <cellStyle name="Normal 21 2 8 6" xfId="42480"/>
    <cellStyle name="Normal 21 2 9" xfId="6548"/>
    <cellStyle name="Normal 21 2 9 2" xfId="12741"/>
    <cellStyle name="Normal 21 2 9 2 2" xfId="31701"/>
    <cellStyle name="Normal 21 2 9 2 3" xfId="50165"/>
    <cellStyle name="Normal 21 2 9 3" xfId="18893"/>
    <cellStyle name="Normal 21 2 9 3 2" xfId="37853"/>
    <cellStyle name="Normal 21 2 9 3 3" xfId="56317"/>
    <cellStyle name="Normal 21 2 9 4" xfId="25548"/>
    <cellStyle name="Normal 21 2 9 5" xfId="44012"/>
    <cellStyle name="Normal 21 3" xfId="2753"/>
    <cellStyle name="Normal 21 3 2" xfId="2754"/>
    <cellStyle name="Normal 21 3 2 2" xfId="4160"/>
    <cellStyle name="Normal 21 3 2 2 2" xfId="5774"/>
    <cellStyle name="Normal 21 3 2 2 2 2" xfId="8859"/>
    <cellStyle name="Normal 21 3 2 2 2 2 2" xfId="15051"/>
    <cellStyle name="Normal 21 3 2 2 2 2 2 2" xfId="34011"/>
    <cellStyle name="Normal 21 3 2 2 2 2 2 3" xfId="52475"/>
    <cellStyle name="Normal 21 3 2 2 2 2 3" xfId="21203"/>
    <cellStyle name="Normal 21 3 2 2 2 2 3 2" xfId="40163"/>
    <cellStyle name="Normal 21 3 2 2 2 2 3 3" xfId="58627"/>
    <cellStyle name="Normal 21 3 2 2 2 2 4" xfId="27858"/>
    <cellStyle name="Normal 21 3 2 2 2 2 5" xfId="46322"/>
    <cellStyle name="Normal 21 3 2 2 2 3" xfId="11985"/>
    <cellStyle name="Normal 21 3 2 2 2 3 2" xfId="30945"/>
    <cellStyle name="Normal 21 3 2 2 2 3 3" xfId="49409"/>
    <cellStyle name="Normal 21 3 2 2 2 4" xfId="18137"/>
    <cellStyle name="Normal 21 3 2 2 2 4 2" xfId="37097"/>
    <cellStyle name="Normal 21 3 2 2 2 4 3" xfId="55561"/>
    <cellStyle name="Normal 21 3 2 2 2 5" xfId="24792"/>
    <cellStyle name="Normal 21 3 2 2 2 6" xfId="43256"/>
    <cellStyle name="Normal 21 3 2 2 3" xfId="7324"/>
    <cellStyle name="Normal 21 3 2 2 3 2" xfId="13517"/>
    <cellStyle name="Normal 21 3 2 2 3 2 2" xfId="32477"/>
    <cellStyle name="Normal 21 3 2 2 3 2 3" xfId="50941"/>
    <cellStyle name="Normal 21 3 2 2 3 3" xfId="19669"/>
    <cellStyle name="Normal 21 3 2 2 3 3 2" xfId="38629"/>
    <cellStyle name="Normal 21 3 2 2 3 3 3" xfId="57093"/>
    <cellStyle name="Normal 21 3 2 2 3 4" xfId="26324"/>
    <cellStyle name="Normal 21 3 2 2 3 5" xfId="44788"/>
    <cellStyle name="Normal 21 3 2 2 4" xfId="10451"/>
    <cellStyle name="Normal 21 3 2 2 4 2" xfId="29411"/>
    <cellStyle name="Normal 21 3 2 2 4 3" xfId="47875"/>
    <cellStyle name="Normal 21 3 2 2 5" xfId="16603"/>
    <cellStyle name="Normal 21 3 2 2 5 2" xfId="35563"/>
    <cellStyle name="Normal 21 3 2 2 5 3" xfId="54027"/>
    <cellStyle name="Normal 21 3 2 2 6" xfId="23258"/>
    <cellStyle name="Normal 21 3 2 2 7" xfId="41722"/>
    <cellStyle name="Normal 21 3 2 3" xfId="4992"/>
    <cellStyle name="Normal 21 3 2 3 2" xfId="8090"/>
    <cellStyle name="Normal 21 3 2 3 2 2" xfId="14282"/>
    <cellStyle name="Normal 21 3 2 3 2 2 2" xfId="33242"/>
    <cellStyle name="Normal 21 3 2 3 2 2 3" xfId="51706"/>
    <cellStyle name="Normal 21 3 2 3 2 3" xfId="20434"/>
    <cellStyle name="Normal 21 3 2 3 2 3 2" xfId="39394"/>
    <cellStyle name="Normal 21 3 2 3 2 3 3" xfId="57858"/>
    <cellStyle name="Normal 21 3 2 3 2 4" xfId="27089"/>
    <cellStyle name="Normal 21 3 2 3 2 5" xfId="45553"/>
    <cellStyle name="Normal 21 3 2 3 3" xfId="11216"/>
    <cellStyle name="Normal 21 3 2 3 3 2" xfId="30176"/>
    <cellStyle name="Normal 21 3 2 3 3 3" xfId="48640"/>
    <cellStyle name="Normal 21 3 2 3 4" xfId="17368"/>
    <cellStyle name="Normal 21 3 2 3 4 2" xfId="36328"/>
    <cellStyle name="Normal 21 3 2 3 4 3" xfId="54792"/>
    <cellStyle name="Normal 21 3 2 3 5" xfId="24023"/>
    <cellStyle name="Normal 21 3 2 3 6" xfId="42487"/>
    <cellStyle name="Normal 21 3 2 4" xfId="6555"/>
    <cellStyle name="Normal 21 3 2 4 2" xfId="12748"/>
    <cellStyle name="Normal 21 3 2 4 2 2" xfId="31708"/>
    <cellStyle name="Normal 21 3 2 4 2 3" xfId="50172"/>
    <cellStyle name="Normal 21 3 2 4 3" xfId="18900"/>
    <cellStyle name="Normal 21 3 2 4 3 2" xfId="37860"/>
    <cellStyle name="Normal 21 3 2 4 3 3" xfId="56324"/>
    <cellStyle name="Normal 21 3 2 4 4" xfId="25555"/>
    <cellStyle name="Normal 21 3 2 4 5" xfId="44019"/>
    <cellStyle name="Normal 21 3 2 5" xfId="9682"/>
    <cellStyle name="Normal 21 3 2 5 2" xfId="28642"/>
    <cellStyle name="Normal 21 3 2 5 3" xfId="47106"/>
    <cellStyle name="Normal 21 3 2 6" xfId="15834"/>
    <cellStyle name="Normal 21 3 2 6 2" xfId="34794"/>
    <cellStyle name="Normal 21 3 2 6 3" xfId="53258"/>
    <cellStyle name="Normal 21 3 2 7" xfId="22489"/>
    <cellStyle name="Normal 21 3 2 8" xfId="40953"/>
    <cellStyle name="Normal 21 3 3" xfId="4159"/>
    <cellStyle name="Normal 21 3 3 2" xfId="5773"/>
    <cellStyle name="Normal 21 3 3 2 2" xfId="8858"/>
    <cellStyle name="Normal 21 3 3 2 2 2" xfId="15050"/>
    <cellStyle name="Normal 21 3 3 2 2 2 2" xfId="34010"/>
    <cellStyle name="Normal 21 3 3 2 2 2 3" xfId="52474"/>
    <cellStyle name="Normal 21 3 3 2 2 3" xfId="21202"/>
    <cellStyle name="Normal 21 3 3 2 2 3 2" xfId="40162"/>
    <cellStyle name="Normal 21 3 3 2 2 3 3" xfId="58626"/>
    <cellStyle name="Normal 21 3 3 2 2 4" xfId="27857"/>
    <cellStyle name="Normal 21 3 3 2 2 5" xfId="46321"/>
    <cellStyle name="Normal 21 3 3 2 3" xfId="11984"/>
    <cellStyle name="Normal 21 3 3 2 3 2" xfId="30944"/>
    <cellStyle name="Normal 21 3 3 2 3 3" xfId="49408"/>
    <cellStyle name="Normal 21 3 3 2 4" xfId="18136"/>
    <cellStyle name="Normal 21 3 3 2 4 2" xfId="37096"/>
    <cellStyle name="Normal 21 3 3 2 4 3" xfId="55560"/>
    <cellStyle name="Normal 21 3 3 2 5" xfId="24791"/>
    <cellStyle name="Normal 21 3 3 2 6" xfId="43255"/>
    <cellStyle name="Normal 21 3 3 3" xfId="7323"/>
    <cellStyle name="Normal 21 3 3 3 2" xfId="13516"/>
    <cellStyle name="Normal 21 3 3 3 2 2" xfId="32476"/>
    <cellStyle name="Normal 21 3 3 3 2 3" xfId="50940"/>
    <cellStyle name="Normal 21 3 3 3 3" xfId="19668"/>
    <cellStyle name="Normal 21 3 3 3 3 2" xfId="38628"/>
    <cellStyle name="Normal 21 3 3 3 3 3" xfId="57092"/>
    <cellStyle name="Normal 21 3 3 3 4" xfId="26323"/>
    <cellStyle name="Normal 21 3 3 3 5" xfId="44787"/>
    <cellStyle name="Normal 21 3 3 4" xfId="10450"/>
    <cellStyle name="Normal 21 3 3 4 2" xfId="29410"/>
    <cellStyle name="Normal 21 3 3 4 3" xfId="47874"/>
    <cellStyle name="Normal 21 3 3 5" xfId="16602"/>
    <cellStyle name="Normal 21 3 3 5 2" xfId="35562"/>
    <cellStyle name="Normal 21 3 3 5 3" xfId="54026"/>
    <cellStyle name="Normal 21 3 3 6" xfId="23257"/>
    <cellStyle name="Normal 21 3 3 7" xfId="41721"/>
    <cellStyle name="Normal 21 3 4" xfId="4991"/>
    <cellStyle name="Normal 21 3 4 2" xfId="8089"/>
    <cellStyle name="Normal 21 3 4 2 2" xfId="14281"/>
    <cellStyle name="Normal 21 3 4 2 2 2" xfId="33241"/>
    <cellStyle name="Normal 21 3 4 2 2 3" xfId="51705"/>
    <cellStyle name="Normal 21 3 4 2 3" xfId="20433"/>
    <cellStyle name="Normal 21 3 4 2 3 2" xfId="39393"/>
    <cellStyle name="Normal 21 3 4 2 3 3" xfId="57857"/>
    <cellStyle name="Normal 21 3 4 2 4" xfId="27088"/>
    <cellStyle name="Normal 21 3 4 2 5" xfId="45552"/>
    <cellStyle name="Normal 21 3 4 3" xfId="11215"/>
    <cellStyle name="Normal 21 3 4 3 2" xfId="30175"/>
    <cellStyle name="Normal 21 3 4 3 3" xfId="48639"/>
    <cellStyle name="Normal 21 3 4 4" xfId="17367"/>
    <cellStyle name="Normal 21 3 4 4 2" xfId="36327"/>
    <cellStyle name="Normal 21 3 4 4 3" xfId="54791"/>
    <cellStyle name="Normal 21 3 4 5" xfId="24022"/>
    <cellStyle name="Normal 21 3 4 6" xfId="42486"/>
    <cellStyle name="Normal 21 3 5" xfId="6554"/>
    <cellStyle name="Normal 21 3 5 2" xfId="12747"/>
    <cellStyle name="Normal 21 3 5 2 2" xfId="31707"/>
    <cellStyle name="Normal 21 3 5 2 3" xfId="50171"/>
    <cellStyle name="Normal 21 3 5 3" xfId="18899"/>
    <cellStyle name="Normal 21 3 5 3 2" xfId="37859"/>
    <cellStyle name="Normal 21 3 5 3 3" xfId="56323"/>
    <cellStyle name="Normal 21 3 5 4" xfId="25554"/>
    <cellStyle name="Normal 21 3 5 5" xfId="44018"/>
    <cellStyle name="Normal 21 3 6" xfId="9681"/>
    <cellStyle name="Normal 21 3 6 2" xfId="28641"/>
    <cellStyle name="Normal 21 3 6 3" xfId="47105"/>
    <cellStyle name="Normal 21 3 7" xfId="15833"/>
    <cellStyle name="Normal 21 3 7 2" xfId="34793"/>
    <cellStyle name="Normal 21 3 7 3" xfId="53257"/>
    <cellStyle name="Normal 21 3 8" xfId="22488"/>
    <cellStyle name="Normal 21 3 9" xfId="40952"/>
    <cellStyle name="Normal 21 4" xfId="2755"/>
    <cellStyle name="Normal 21 4 2" xfId="4161"/>
    <cellStyle name="Normal 21 4 2 2" xfId="5775"/>
    <cellStyle name="Normal 21 4 2 2 2" xfId="8860"/>
    <cellStyle name="Normal 21 4 2 2 2 2" xfId="15052"/>
    <cellStyle name="Normal 21 4 2 2 2 2 2" xfId="34012"/>
    <cellStyle name="Normal 21 4 2 2 2 2 3" xfId="52476"/>
    <cellStyle name="Normal 21 4 2 2 2 3" xfId="21204"/>
    <cellStyle name="Normal 21 4 2 2 2 3 2" xfId="40164"/>
    <cellStyle name="Normal 21 4 2 2 2 3 3" xfId="58628"/>
    <cellStyle name="Normal 21 4 2 2 2 4" xfId="27859"/>
    <cellStyle name="Normal 21 4 2 2 2 5" xfId="46323"/>
    <cellStyle name="Normal 21 4 2 2 3" xfId="11986"/>
    <cellStyle name="Normal 21 4 2 2 3 2" xfId="30946"/>
    <cellStyle name="Normal 21 4 2 2 3 3" xfId="49410"/>
    <cellStyle name="Normal 21 4 2 2 4" xfId="18138"/>
    <cellStyle name="Normal 21 4 2 2 4 2" xfId="37098"/>
    <cellStyle name="Normal 21 4 2 2 4 3" xfId="55562"/>
    <cellStyle name="Normal 21 4 2 2 5" xfId="24793"/>
    <cellStyle name="Normal 21 4 2 2 6" xfId="43257"/>
    <cellStyle name="Normal 21 4 2 3" xfId="7325"/>
    <cellStyle name="Normal 21 4 2 3 2" xfId="13518"/>
    <cellStyle name="Normal 21 4 2 3 2 2" xfId="32478"/>
    <cellStyle name="Normal 21 4 2 3 2 3" xfId="50942"/>
    <cellStyle name="Normal 21 4 2 3 3" xfId="19670"/>
    <cellStyle name="Normal 21 4 2 3 3 2" xfId="38630"/>
    <cellStyle name="Normal 21 4 2 3 3 3" xfId="57094"/>
    <cellStyle name="Normal 21 4 2 3 4" xfId="26325"/>
    <cellStyle name="Normal 21 4 2 3 5" xfId="44789"/>
    <cellStyle name="Normal 21 4 2 4" xfId="10452"/>
    <cellStyle name="Normal 21 4 2 4 2" xfId="29412"/>
    <cellStyle name="Normal 21 4 2 4 3" xfId="47876"/>
    <cellStyle name="Normal 21 4 2 5" xfId="16604"/>
    <cellStyle name="Normal 21 4 2 5 2" xfId="35564"/>
    <cellStyle name="Normal 21 4 2 5 3" xfId="54028"/>
    <cellStyle name="Normal 21 4 2 6" xfId="23259"/>
    <cellStyle name="Normal 21 4 2 7" xfId="41723"/>
    <cellStyle name="Normal 21 4 3" xfId="4993"/>
    <cellStyle name="Normal 21 4 3 2" xfId="8091"/>
    <cellStyle name="Normal 21 4 3 2 2" xfId="14283"/>
    <cellStyle name="Normal 21 4 3 2 2 2" xfId="33243"/>
    <cellStyle name="Normal 21 4 3 2 2 3" xfId="51707"/>
    <cellStyle name="Normal 21 4 3 2 3" xfId="20435"/>
    <cellStyle name="Normal 21 4 3 2 3 2" xfId="39395"/>
    <cellStyle name="Normal 21 4 3 2 3 3" xfId="57859"/>
    <cellStyle name="Normal 21 4 3 2 4" xfId="27090"/>
    <cellStyle name="Normal 21 4 3 2 5" xfId="45554"/>
    <cellStyle name="Normal 21 4 3 3" xfId="11217"/>
    <cellStyle name="Normal 21 4 3 3 2" xfId="30177"/>
    <cellStyle name="Normal 21 4 3 3 3" xfId="48641"/>
    <cellStyle name="Normal 21 4 3 4" xfId="17369"/>
    <cellStyle name="Normal 21 4 3 4 2" xfId="36329"/>
    <cellStyle name="Normal 21 4 3 4 3" xfId="54793"/>
    <cellStyle name="Normal 21 4 3 5" xfId="24024"/>
    <cellStyle name="Normal 21 4 3 6" xfId="42488"/>
    <cellStyle name="Normal 21 4 4" xfId="6556"/>
    <cellStyle name="Normal 21 4 4 2" xfId="12749"/>
    <cellStyle name="Normal 21 4 4 2 2" xfId="31709"/>
    <cellStyle name="Normal 21 4 4 2 3" xfId="50173"/>
    <cellStyle name="Normal 21 4 4 3" xfId="18901"/>
    <cellStyle name="Normal 21 4 4 3 2" xfId="37861"/>
    <cellStyle name="Normal 21 4 4 3 3" xfId="56325"/>
    <cellStyle name="Normal 21 4 4 4" xfId="25556"/>
    <cellStyle name="Normal 21 4 4 5" xfId="44020"/>
    <cellStyle name="Normal 21 4 5" xfId="9683"/>
    <cellStyle name="Normal 21 4 5 2" xfId="28643"/>
    <cellStyle name="Normal 21 4 5 3" xfId="47107"/>
    <cellStyle name="Normal 21 4 6" xfId="15835"/>
    <cellStyle name="Normal 21 4 6 2" xfId="34795"/>
    <cellStyle name="Normal 21 4 6 3" xfId="53259"/>
    <cellStyle name="Normal 21 4 7" xfId="22490"/>
    <cellStyle name="Normal 21 4 8" xfId="40954"/>
    <cellStyle name="Normal 21 5" xfId="2756"/>
    <cellStyle name="Normal 21 5 2" xfId="4162"/>
    <cellStyle name="Normal 21 5 2 2" xfId="5776"/>
    <cellStyle name="Normal 21 5 2 2 2" xfId="8861"/>
    <cellStyle name="Normal 21 5 2 2 2 2" xfId="15053"/>
    <cellStyle name="Normal 21 5 2 2 2 2 2" xfId="34013"/>
    <cellStyle name="Normal 21 5 2 2 2 2 3" xfId="52477"/>
    <cellStyle name="Normal 21 5 2 2 2 3" xfId="21205"/>
    <cellStyle name="Normal 21 5 2 2 2 3 2" xfId="40165"/>
    <cellStyle name="Normal 21 5 2 2 2 3 3" xfId="58629"/>
    <cellStyle name="Normal 21 5 2 2 2 4" xfId="27860"/>
    <cellStyle name="Normal 21 5 2 2 2 5" xfId="46324"/>
    <cellStyle name="Normal 21 5 2 2 3" xfId="11987"/>
    <cellStyle name="Normal 21 5 2 2 3 2" xfId="30947"/>
    <cellStyle name="Normal 21 5 2 2 3 3" xfId="49411"/>
    <cellStyle name="Normal 21 5 2 2 4" xfId="18139"/>
    <cellStyle name="Normal 21 5 2 2 4 2" xfId="37099"/>
    <cellStyle name="Normal 21 5 2 2 4 3" xfId="55563"/>
    <cellStyle name="Normal 21 5 2 2 5" xfId="24794"/>
    <cellStyle name="Normal 21 5 2 2 6" xfId="43258"/>
    <cellStyle name="Normal 21 5 2 3" xfId="7326"/>
    <cellStyle name="Normal 21 5 2 3 2" xfId="13519"/>
    <cellStyle name="Normal 21 5 2 3 2 2" xfId="32479"/>
    <cellStyle name="Normal 21 5 2 3 2 3" xfId="50943"/>
    <cellStyle name="Normal 21 5 2 3 3" xfId="19671"/>
    <cellStyle name="Normal 21 5 2 3 3 2" xfId="38631"/>
    <cellStyle name="Normal 21 5 2 3 3 3" xfId="57095"/>
    <cellStyle name="Normal 21 5 2 3 4" xfId="26326"/>
    <cellStyle name="Normal 21 5 2 3 5" xfId="44790"/>
    <cellStyle name="Normal 21 5 2 4" xfId="10453"/>
    <cellStyle name="Normal 21 5 2 4 2" xfId="29413"/>
    <cellStyle name="Normal 21 5 2 4 3" xfId="47877"/>
    <cellStyle name="Normal 21 5 2 5" xfId="16605"/>
    <cellStyle name="Normal 21 5 2 5 2" xfId="35565"/>
    <cellStyle name="Normal 21 5 2 5 3" xfId="54029"/>
    <cellStyle name="Normal 21 5 2 6" xfId="23260"/>
    <cellStyle name="Normal 21 5 2 7" xfId="41724"/>
    <cellStyle name="Normal 21 5 3" xfId="4994"/>
    <cellStyle name="Normal 21 5 3 2" xfId="8092"/>
    <cellStyle name="Normal 21 5 3 2 2" xfId="14284"/>
    <cellStyle name="Normal 21 5 3 2 2 2" xfId="33244"/>
    <cellStyle name="Normal 21 5 3 2 2 3" xfId="51708"/>
    <cellStyle name="Normal 21 5 3 2 3" xfId="20436"/>
    <cellStyle name="Normal 21 5 3 2 3 2" xfId="39396"/>
    <cellStyle name="Normal 21 5 3 2 3 3" xfId="57860"/>
    <cellStyle name="Normal 21 5 3 2 4" xfId="27091"/>
    <cellStyle name="Normal 21 5 3 2 5" xfId="45555"/>
    <cellStyle name="Normal 21 5 3 3" xfId="11218"/>
    <cellStyle name="Normal 21 5 3 3 2" xfId="30178"/>
    <cellStyle name="Normal 21 5 3 3 3" xfId="48642"/>
    <cellStyle name="Normal 21 5 3 4" xfId="17370"/>
    <cellStyle name="Normal 21 5 3 4 2" xfId="36330"/>
    <cellStyle name="Normal 21 5 3 4 3" xfId="54794"/>
    <cellStyle name="Normal 21 5 3 5" xfId="24025"/>
    <cellStyle name="Normal 21 5 3 6" xfId="42489"/>
    <cellStyle name="Normal 21 5 4" xfId="6557"/>
    <cellStyle name="Normal 21 5 4 2" xfId="12750"/>
    <cellStyle name="Normal 21 5 4 2 2" xfId="31710"/>
    <cellStyle name="Normal 21 5 4 2 3" xfId="50174"/>
    <cellStyle name="Normal 21 5 4 3" xfId="18902"/>
    <cellStyle name="Normal 21 5 4 3 2" xfId="37862"/>
    <cellStyle name="Normal 21 5 4 3 3" xfId="56326"/>
    <cellStyle name="Normal 21 5 4 4" xfId="25557"/>
    <cellStyle name="Normal 21 5 4 5" xfId="44021"/>
    <cellStyle name="Normal 21 5 5" xfId="9684"/>
    <cellStyle name="Normal 21 5 5 2" xfId="28644"/>
    <cellStyle name="Normal 21 5 5 3" xfId="47108"/>
    <cellStyle name="Normal 21 5 6" xfId="15836"/>
    <cellStyle name="Normal 21 5 6 2" xfId="34796"/>
    <cellStyle name="Normal 21 5 6 3" xfId="53260"/>
    <cellStyle name="Normal 21 5 7" xfId="22491"/>
    <cellStyle name="Normal 21 5 8" xfId="40955"/>
    <cellStyle name="Normal 21 6" xfId="2757"/>
    <cellStyle name="Normal 21 6 2" xfId="4163"/>
    <cellStyle name="Normal 21 6 2 2" xfId="5777"/>
    <cellStyle name="Normal 21 6 2 2 2" xfId="8862"/>
    <cellStyle name="Normal 21 6 2 2 2 2" xfId="15054"/>
    <cellStyle name="Normal 21 6 2 2 2 2 2" xfId="34014"/>
    <cellStyle name="Normal 21 6 2 2 2 2 3" xfId="52478"/>
    <cellStyle name="Normal 21 6 2 2 2 3" xfId="21206"/>
    <cellStyle name="Normal 21 6 2 2 2 3 2" xfId="40166"/>
    <cellStyle name="Normal 21 6 2 2 2 3 3" xfId="58630"/>
    <cellStyle name="Normal 21 6 2 2 2 4" xfId="27861"/>
    <cellStyle name="Normal 21 6 2 2 2 5" xfId="46325"/>
    <cellStyle name="Normal 21 6 2 2 3" xfId="11988"/>
    <cellStyle name="Normal 21 6 2 2 3 2" xfId="30948"/>
    <cellStyle name="Normal 21 6 2 2 3 3" xfId="49412"/>
    <cellStyle name="Normal 21 6 2 2 4" xfId="18140"/>
    <cellStyle name="Normal 21 6 2 2 4 2" xfId="37100"/>
    <cellStyle name="Normal 21 6 2 2 4 3" xfId="55564"/>
    <cellStyle name="Normal 21 6 2 2 5" xfId="24795"/>
    <cellStyle name="Normal 21 6 2 2 6" xfId="43259"/>
    <cellStyle name="Normal 21 6 2 3" xfId="7327"/>
    <cellStyle name="Normal 21 6 2 3 2" xfId="13520"/>
    <cellStyle name="Normal 21 6 2 3 2 2" xfId="32480"/>
    <cellStyle name="Normal 21 6 2 3 2 3" xfId="50944"/>
    <cellStyle name="Normal 21 6 2 3 3" xfId="19672"/>
    <cellStyle name="Normal 21 6 2 3 3 2" xfId="38632"/>
    <cellStyle name="Normal 21 6 2 3 3 3" xfId="57096"/>
    <cellStyle name="Normal 21 6 2 3 4" xfId="26327"/>
    <cellStyle name="Normal 21 6 2 3 5" xfId="44791"/>
    <cellStyle name="Normal 21 6 2 4" xfId="10454"/>
    <cellStyle name="Normal 21 6 2 4 2" xfId="29414"/>
    <cellStyle name="Normal 21 6 2 4 3" xfId="47878"/>
    <cellStyle name="Normal 21 6 2 5" xfId="16606"/>
    <cellStyle name="Normal 21 6 2 5 2" xfId="35566"/>
    <cellStyle name="Normal 21 6 2 5 3" xfId="54030"/>
    <cellStyle name="Normal 21 6 2 6" xfId="23261"/>
    <cellStyle name="Normal 21 6 2 7" xfId="41725"/>
    <cellStyle name="Normal 21 6 3" xfId="4995"/>
    <cellStyle name="Normal 21 6 3 2" xfId="8093"/>
    <cellStyle name="Normal 21 6 3 2 2" xfId="14285"/>
    <cellStyle name="Normal 21 6 3 2 2 2" xfId="33245"/>
    <cellStyle name="Normal 21 6 3 2 2 3" xfId="51709"/>
    <cellStyle name="Normal 21 6 3 2 3" xfId="20437"/>
    <cellStyle name="Normal 21 6 3 2 3 2" xfId="39397"/>
    <cellStyle name="Normal 21 6 3 2 3 3" xfId="57861"/>
    <cellStyle name="Normal 21 6 3 2 4" xfId="27092"/>
    <cellStyle name="Normal 21 6 3 2 5" xfId="45556"/>
    <cellStyle name="Normal 21 6 3 3" xfId="11219"/>
    <cellStyle name="Normal 21 6 3 3 2" xfId="30179"/>
    <cellStyle name="Normal 21 6 3 3 3" xfId="48643"/>
    <cellStyle name="Normal 21 6 3 4" xfId="17371"/>
    <cellStyle name="Normal 21 6 3 4 2" xfId="36331"/>
    <cellStyle name="Normal 21 6 3 4 3" xfId="54795"/>
    <cellStyle name="Normal 21 6 3 5" xfId="24026"/>
    <cellStyle name="Normal 21 6 3 6" xfId="42490"/>
    <cellStyle name="Normal 21 6 4" xfId="6558"/>
    <cellStyle name="Normal 21 6 4 2" xfId="12751"/>
    <cellStyle name="Normal 21 6 4 2 2" xfId="31711"/>
    <cellStyle name="Normal 21 6 4 2 3" xfId="50175"/>
    <cellStyle name="Normal 21 6 4 3" xfId="18903"/>
    <cellStyle name="Normal 21 6 4 3 2" xfId="37863"/>
    <cellStyle name="Normal 21 6 4 3 3" xfId="56327"/>
    <cellStyle name="Normal 21 6 4 4" xfId="25558"/>
    <cellStyle name="Normal 21 6 4 5" xfId="44022"/>
    <cellStyle name="Normal 21 6 5" xfId="9685"/>
    <cellStyle name="Normal 21 6 5 2" xfId="28645"/>
    <cellStyle name="Normal 21 6 5 3" xfId="47109"/>
    <cellStyle name="Normal 21 6 6" xfId="15837"/>
    <cellStyle name="Normal 21 6 6 2" xfId="34797"/>
    <cellStyle name="Normal 21 6 6 3" xfId="53261"/>
    <cellStyle name="Normal 21 6 7" xfId="22492"/>
    <cellStyle name="Normal 21 6 8" xfId="40956"/>
    <cellStyle name="Normal 21 7" xfId="2758"/>
    <cellStyle name="Normal 21 8" xfId="2759"/>
    <cellStyle name="Normal 21 8 2" xfId="4164"/>
    <cellStyle name="Normal 21 8 2 2" xfId="5778"/>
    <cellStyle name="Normal 21 8 2 2 2" xfId="8863"/>
    <cellStyle name="Normal 21 8 2 2 2 2" xfId="15055"/>
    <cellStyle name="Normal 21 8 2 2 2 2 2" xfId="34015"/>
    <cellStyle name="Normal 21 8 2 2 2 2 3" xfId="52479"/>
    <cellStyle name="Normal 21 8 2 2 2 3" xfId="21207"/>
    <cellStyle name="Normal 21 8 2 2 2 3 2" xfId="40167"/>
    <cellStyle name="Normal 21 8 2 2 2 3 3" xfId="58631"/>
    <cellStyle name="Normal 21 8 2 2 2 4" xfId="27862"/>
    <cellStyle name="Normal 21 8 2 2 2 5" xfId="46326"/>
    <cellStyle name="Normal 21 8 2 2 3" xfId="11989"/>
    <cellStyle name="Normal 21 8 2 2 3 2" xfId="30949"/>
    <cellStyle name="Normal 21 8 2 2 3 3" xfId="49413"/>
    <cellStyle name="Normal 21 8 2 2 4" xfId="18141"/>
    <cellStyle name="Normal 21 8 2 2 4 2" xfId="37101"/>
    <cellStyle name="Normal 21 8 2 2 4 3" xfId="55565"/>
    <cellStyle name="Normal 21 8 2 2 5" xfId="24796"/>
    <cellStyle name="Normal 21 8 2 2 6" xfId="43260"/>
    <cellStyle name="Normal 21 8 2 3" xfId="7328"/>
    <cellStyle name="Normal 21 8 2 3 2" xfId="13521"/>
    <cellStyle name="Normal 21 8 2 3 2 2" xfId="32481"/>
    <cellStyle name="Normal 21 8 2 3 2 3" xfId="50945"/>
    <cellStyle name="Normal 21 8 2 3 3" xfId="19673"/>
    <cellStyle name="Normal 21 8 2 3 3 2" xfId="38633"/>
    <cellStyle name="Normal 21 8 2 3 3 3" xfId="57097"/>
    <cellStyle name="Normal 21 8 2 3 4" xfId="26328"/>
    <cellStyle name="Normal 21 8 2 3 5" xfId="44792"/>
    <cellStyle name="Normal 21 8 2 4" xfId="10455"/>
    <cellStyle name="Normal 21 8 2 4 2" xfId="29415"/>
    <cellStyle name="Normal 21 8 2 4 3" xfId="47879"/>
    <cellStyle name="Normal 21 8 2 5" xfId="16607"/>
    <cellStyle name="Normal 21 8 2 5 2" xfId="35567"/>
    <cellStyle name="Normal 21 8 2 5 3" xfId="54031"/>
    <cellStyle name="Normal 21 8 2 6" xfId="23262"/>
    <cellStyle name="Normal 21 8 2 7" xfId="41726"/>
    <cellStyle name="Normal 21 8 3" xfId="4996"/>
    <cellStyle name="Normal 21 8 3 2" xfId="8094"/>
    <cellStyle name="Normal 21 8 3 2 2" xfId="14286"/>
    <cellStyle name="Normal 21 8 3 2 2 2" xfId="33246"/>
    <cellStyle name="Normal 21 8 3 2 2 3" xfId="51710"/>
    <cellStyle name="Normal 21 8 3 2 3" xfId="20438"/>
    <cellStyle name="Normal 21 8 3 2 3 2" xfId="39398"/>
    <cellStyle name="Normal 21 8 3 2 3 3" xfId="57862"/>
    <cellStyle name="Normal 21 8 3 2 4" xfId="27093"/>
    <cellStyle name="Normal 21 8 3 2 5" xfId="45557"/>
    <cellStyle name="Normal 21 8 3 3" xfId="11220"/>
    <cellStyle name="Normal 21 8 3 3 2" xfId="30180"/>
    <cellStyle name="Normal 21 8 3 3 3" xfId="48644"/>
    <cellStyle name="Normal 21 8 3 4" xfId="17372"/>
    <cellStyle name="Normal 21 8 3 4 2" xfId="36332"/>
    <cellStyle name="Normal 21 8 3 4 3" xfId="54796"/>
    <cellStyle name="Normal 21 8 3 5" xfId="24027"/>
    <cellStyle name="Normal 21 8 3 6" xfId="42491"/>
    <cellStyle name="Normal 21 8 4" xfId="6559"/>
    <cellStyle name="Normal 21 8 4 2" xfId="12752"/>
    <cellStyle name="Normal 21 8 4 2 2" xfId="31712"/>
    <cellStyle name="Normal 21 8 4 2 3" xfId="50176"/>
    <cellStyle name="Normal 21 8 4 3" xfId="18904"/>
    <cellStyle name="Normal 21 8 4 3 2" xfId="37864"/>
    <cellStyle name="Normal 21 8 4 3 3" xfId="56328"/>
    <cellStyle name="Normal 21 8 4 4" xfId="25559"/>
    <cellStyle name="Normal 21 8 4 5" xfId="44023"/>
    <cellStyle name="Normal 21 8 5" xfId="9686"/>
    <cellStyle name="Normal 21 8 5 2" xfId="28646"/>
    <cellStyle name="Normal 21 8 5 3" xfId="47110"/>
    <cellStyle name="Normal 21 8 6" xfId="15838"/>
    <cellStyle name="Normal 21 8 6 2" xfId="34798"/>
    <cellStyle name="Normal 21 8 6 3" xfId="53262"/>
    <cellStyle name="Normal 21 8 7" xfId="22493"/>
    <cellStyle name="Normal 21 8 8" xfId="40957"/>
    <cellStyle name="Normal 21 9" xfId="4152"/>
    <cellStyle name="Normal 21 9 2" xfId="5766"/>
    <cellStyle name="Normal 21 9 2 2" xfId="8851"/>
    <cellStyle name="Normal 21 9 2 2 2" xfId="15043"/>
    <cellStyle name="Normal 21 9 2 2 2 2" xfId="34003"/>
    <cellStyle name="Normal 21 9 2 2 2 3" xfId="52467"/>
    <cellStyle name="Normal 21 9 2 2 3" xfId="21195"/>
    <cellStyle name="Normal 21 9 2 2 3 2" xfId="40155"/>
    <cellStyle name="Normal 21 9 2 2 3 3" xfId="58619"/>
    <cellStyle name="Normal 21 9 2 2 4" xfId="27850"/>
    <cellStyle name="Normal 21 9 2 2 5" xfId="46314"/>
    <cellStyle name="Normal 21 9 2 3" xfId="11977"/>
    <cellStyle name="Normal 21 9 2 3 2" xfId="30937"/>
    <cellStyle name="Normal 21 9 2 3 3" xfId="49401"/>
    <cellStyle name="Normal 21 9 2 4" xfId="18129"/>
    <cellStyle name="Normal 21 9 2 4 2" xfId="37089"/>
    <cellStyle name="Normal 21 9 2 4 3" xfId="55553"/>
    <cellStyle name="Normal 21 9 2 5" xfId="24784"/>
    <cellStyle name="Normal 21 9 2 6" xfId="43248"/>
    <cellStyle name="Normal 21 9 3" xfId="7316"/>
    <cellStyle name="Normal 21 9 3 2" xfId="13509"/>
    <cellStyle name="Normal 21 9 3 2 2" xfId="32469"/>
    <cellStyle name="Normal 21 9 3 2 3" xfId="50933"/>
    <cellStyle name="Normal 21 9 3 3" xfId="19661"/>
    <cellStyle name="Normal 21 9 3 3 2" xfId="38621"/>
    <cellStyle name="Normal 21 9 3 3 3" xfId="57085"/>
    <cellStyle name="Normal 21 9 3 4" xfId="26316"/>
    <cellStyle name="Normal 21 9 3 5" xfId="44780"/>
    <cellStyle name="Normal 21 9 4" xfId="10443"/>
    <cellStyle name="Normal 21 9 4 2" xfId="29403"/>
    <cellStyle name="Normal 21 9 4 3" xfId="47867"/>
    <cellStyle name="Normal 21 9 5" xfId="16595"/>
    <cellStyle name="Normal 21 9 5 2" xfId="35555"/>
    <cellStyle name="Normal 21 9 5 3" xfId="54019"/>
    <cellStyle name="Normal 21 9 6" xfId="23250"/>
    <cellStyle name="Normal 21 9 7" xfId="41714"/>
    <cellStyle name="Normal 22" xfId="2760"/>
    <cellStyle name="Normal 22 10" xfId="6560"/>
    <cellStyle name="Normal 22 10 2" xfId="12753"/>
    <cellStyle name="Normal 22 10 2 2" xfId="31713"/>
    <cellStyle name="Normal 22 10 2 3" xfId="50177"/>
    <cellStyle name="Normal 22 10 3" xfId="18905"/>
    <cellStyle name="Normal 22 10 3 2" xfId="37865"/>
    <cellStyle name="Normal 22 10 3 3" xfId="56329"/>
    <cellStyle name="Normal 22 10 4" xfId="25560"/>
    <cellStyle name="Normal 22 10 5" xfId="44024"/>
    <cellStyle name="Normal 22 11" xfId="9687"/>
    <cellStyle name="Normal 22 11 2" xfId="28647"/>
    <cellStyle name="Normal 22 11 3" xfId="47111"/>
    <cellStyle name="Normal 22 12" xfId="15839"/>
    <cellStyle name="Normal 22 12 2" xfId="34799"/>
    <cellStyle name="Normal 22 12 3" xfId="53263"/>
    <cellStyle name="Normal 22 13" xfId="22494"/>
    <cellStyle name="Normal 22 14" xfId="40958"/>
    <cellStyle name="Normal 22 2" xfId="2761"/>
    <cellStyle name="Normal 22 2 10" xfId="9688"/>
    <cellStyle name="Normal 22 2 10 2" xfId="28648"/>
    <cellStyle name="Normal 22 2 10 3" xfId="47112"/>
    <cellStyle name="Normal 22 2 11" xfId="15840"/>
    <cellStyle name="Normal 22 2 11 2" xfId="34800"/>
    <cellStyle name="Normal 22 2 11 3" xfId="53264"/>
    <cellStyle name="Normal 22 2 12" xfId="22495"/>
    <cellStyle name="Normal 22 2 13" xfId="40959"/>
    <cellStyle name="Normal 22 2 2" xfId="2762"/>
    <cellStyle name="Normal 22 2 2 2" xfId="4167"/>
    <cellStyle name="Normal 22 2 2 2 2" xfId="5781"/>
    <cellStyle name="Normal 22 2 2 2 2 2" xfId="8866"/>
    <cellStyle name="Normal 22 2 2 2 2 2 2" xfId="15058"/>
    <cellStyle name="Normal 22 2 2 2 2 2 2 2" xfId="34018"/>
    <cellStyle name="Normal 22 2 2 2 2 2 2 3" xfId="52482"/>
    <cellStyle name="Normal 22 2 2 2 2 2 3" xfId="21210"/>
    <cellStyle name="Normal 22 2 2 2 2 2 3 2" xfId="40170"/>
    <cellStyle name="Normal 22 2 2 2 2 2 3 3" xfId="58634"/>
    <cellStyle name="Normal 22 2 2 2 2 2 4" xfId="27865"/>
    <cellStyle name="Normal 22 2 2 2 2 2 5" xfId="46329"/>
    <cellStyle name="Normal 22 2 2 2 2 3" xfId="11992"/>
    <cellStyle name="Normal 22 2 2 2 2 3 2" xfId="30952"/>
    <cellStyle name="Normal 22 2 2 2 2 3 3" xfId="49416"/>
    <cellStyle name="Normal 22 2 2 2 2 4" xfId="18144"/>
    <cellStyle name="Normal 22 2 2 2 2 4 2" xfId="37104"/>
    <cellStyle name="Normal 22 2 2 2 2 4 3" xfId="55568"/>
    <cellStyle name="Normal 22 2 2 2 2 5" xfId="24799"/>
    <cellStyle name="Normal 22 2 2 2 2 6" xfId="43263"/>
    <cellStyle name="Normal 22 2 2 2 3" xfId="7331"/>
    <cellStyle name="Normal 22 2 2 2 3 2" xfId="13524"/>
    <cellStyle name="Normal 22 2 2 2 3 2 2" xfId="32484"/>
    <cellStyle name="Normal 22 2 2 2 3 2 3" xfId="50948"/>
    <cellStyle name="Normal 22 2 2 2 3 3" xfId="19676"/>
    <cellStyle name="Normal 22 2 2 2 3 3 2" xfId="38636"/>
    <cellStyle name="Normal 22 2 2 2 3 3 3" xfId="57100"/>
    <cellStyle name="Normal 22 2 2 2 3 4" xfId="26331"/>
    <cellStyle name="Normal 22 2 2 2 3 5" xfId="44795"/>
    <cellStyle name="Normal 22 2 2 2 4" xfId="10458"/>
    <cellStyle name="Normal 22 2 2 2 4 2" xfId="29418"/>
    <cellStyle name="Normal 22 2 2 2 4 3" xfId="47882"/>
    <cellStyle name="Normal 22 2 2 2 5" xfId="16610"/>
    <cellStyle name="Normal 22 2 2 2 5 2" xfId="35570"/>
    <cellStyle name="Normal 22 2 2 2 5 3" xfId="54034"/>
    <cellStyle name="Normal 22 2 2 2 6" xfId="23265"/>
    <cellStyle name="Normal 22 2 2 2 7" xfId="41729"/>
    <cellStyle name="Normal 22 2 2 3" xfId="4999"/>
    <cellStyle name="Normal 22 2 2 3 2" xfId="8097"/>
    <cellStyle name="Normal 22 2 2 3 2 2" xfId="14289"/>
    <cellStyle name="Normal 22 2 2 3 2 2 2" xfId="33249"/>
    <cellStyle name="Normal 22 2 2 3 2 2 3" xfId="51713"/>
    <cellStyle name="Normal 22 2 2 3 2 3" xfId="20441"/>
    <cellStyle name="Normal 22 2 2 3 2 3 2" xfId="39401"/>
    <cellStyle name="Normal 22 2 2 3 2 3 3" xfId="57865"/>
    <cellStyle name="Normal 22 2 2 3 2 4" xfId="27096"/>
    <cellStyle name="Normal 22 2 2 3 2 5" xfId="45560"/>
    <cellStyle name="Normal 22 2 2 3 3" xfId="11223"/>
    <cellStyle name="Normal 22 2 2 3 3 2" xfId="30183"/>
    <cellStyle name="Normal 22 2 2 3 3 3" xfId="48647"/>
    <cellStyle name="Normal 22 2 2 3 4" xfId="17375"/>
    <cellStyle name="Normal 22 2 2 3 4 2" xfId="36335"/>
    <cellStyle name="Normal 22 2 2 3 4 3" xfId="54799"/>
    <cellStyle name="Normal 22 2 2 3 5" xfId="24030"/>
    <cellStyle name="Normal 22 2 2 3 6" xfId="42494"/>
    <cellStyle name="Normal 22 2 2 4" xfId="6562"/>
    <cellStyle name="Normal 22 2 2 4 2" xfId="12755"/>
    <cellStyle name="Normal 22 2 2 4 2 2" xfId="31715"/>
    <cellStyle name="Normal 22 2 2 4 2 3" xfId="50179"/>
    <cellStyle name="Normal 22 2 2 4 3" xfId="18907"/>
    <cellStyle name="Normal 22 2 2 4 3 2" xfId="37867"/>
    <cellStyle name="Normal 22 2 2 4 3 3" xfId="56331"/>
    <cellStyle name="Normal 22 2 2 4 4" xfId="25562"/>
    <cellStyle name="Normal 22 2 2 4 5" xfId="44026"/>
    <cellStyle name="Normal 22 2 2 5" xfId="9689"/>
    <cellStyle name="Normal 22 2 2 5 2" xfId="28649"/>
    <cellStyle name="Normal 22 2 2 5 3" xfId="47113"/>
    <cellStyle name="Normal 22 2 2 6" xfId="15841"/>
    <cellStyle name="Normal 22 2 2 6 2" xfId="34801"/>
    <cellStyle name="Normal 22 2 2 6 3" xfId="53265"/>
    <cellStyle name="Normal 22 2 2 7" xfId="22496"/>
    <cellStyle name="Normal 22 2 2 8" xfId="40960"/>
    <cellStyle name="Normal 22 2 3" xfId="2763"/>
    <cellStyle name="Normal 22 2 3 2" xfId="4168"/>
    <cellStyle name="Normal 22 2 3 2 2" xfId="5782"/>
    <cellStyle name="Normal 22 2 3 2 2 2" xfId="8867"/>
    <cellStyle name="Normal 22 2 3 2 2 2 2" xfId="15059"/>
    <cellStyle name="Normal 22 2 3 2 2 2 2 2" xfId="34019"/>
    <cellStyle name="Normal 22 2 3 2 2 2 2 3" xfId="52483"/>
    <cellStyle name="Normal 22 2 3 2 2 2 3" xfId="21211"/>
    <cellStyle name="Normal 22 2 3 2 2 2 3 2" xfId="40171"/>
    <cellStyle name="Normal 22 2 3 2 2 2 3 3" xfId="58635"/>
    <cellStyle name="Normal 22 2 3 2 2 2 4" xfId="27866"/>
    <cellStyle name="Normal 22 2 3 2 2 2 5" xfId="46330"/>
    <cellStyle name="Normal 22 2 3 2 2 3" xfId="11993"/>
    <cellStyle name="Normal 22 2 3 2 2 3 2" xfId="30953"/>
    <cellStyle name="Normal 22 2 3 2 2 3 3" xfId="49417"/>
    <cellStyle name="Normal 22 2 3 2 2 4" xfId="18145"/>
    <cellStyle name="Normal 22 2 3 2 2 4 2" xfId="37105"/>
    <cellStyle name="Normal 22 2 3 2 2 4 3" xfId="55569"/>
    <cellStyle name="Normal 22 2 3 2 2 5" xfId="24800"/>
    <cellStyle name="Normal 22 2 3 2 2 6" xfId="43264"/>
    <cellStyle name="Normal 22 2 3 2 3" xfId="7332"/>
    <cellStyle name="Normal 22 2 3 2 3 2" xfId="13525"/>
    <cellStyle name="Normal 22 2 3 2 3 2 2" xfId="32485"/>
    <cellStyle name="Normal 22 2 3 2 3 2 3" xfId="50949"/>
    <cellStyle name="Normal 22 2 3 2 3 3" xfId="19677"/>
    <cellStyle name="Normal 22 2 3 2 3 3 2" xfId="38637"/>
    <cellStyle name="Normal 22 2 3 2 3 3 3" xfId="57101"/>
    <cellStyle name="Normal 22 2 3 2 3 4" xfId="26332"/>
    <cellStyle name="Normal 22 2 3 2 3 5" xfId="44796"/>
    <cellStyle name="Normal 22 2 3 2 4" xfId="10459"/>
    <cellStyle name="Normal 22 2 3 2 4 2" xfId="29419"/>
    <cellStyle name="Normal 22 2 3 2 4 3" xfId="47883"/>
    <cellStyle name="Normal 22 2 3 2 5" xfId="16611"/>
    <cellStyle name="Normal 22 2 3 2 5 2" xfId="35571"/>
    <cellStyle name="Normal 22 2 3 2 5 3" xfId="54035"/>
    <cellStyle name="Normal 22 2 3 2 6" xfId="23266"/>
    <cellStyle name="Normal 22 2 3 2 7" xfId="41730"/>
    <cellStyle name="Normal 22 2 3 3" xfId="5000"/>
    <cellStyle name="Normal 22 2 3 3 2" xfId="8098"/>
    <cellStyle name="Normal 22 2 3 3 2 2" xfId="14290"/>
    <cellStyle name="Normal 22 2 3 3 2 2 2" xfId="33250"/>
    <cellStyle name="Normal 22 2 3 3 2 2 3" xfId="51714"/>
    <cellStyle name="Normal 22 2 3 3 2 3" xfId="20442"/>
    <cellStyle name="Normal 22 2 3 3 2 3 2" xfId="39402"/>
    <cellStyle name="Normal 22 2 3 3 2 3 3" xfId="57866"/>
    <cellStyle name="Normal 22 2 3 3 2 4" xfId="27097"/>
    <cellStyle name="Normal 22 2 3 3 2 5" xfId="45561"/>
    <cellStyle name="Normal 22 2 3 3 3" xfId="11224"/>
    <cellStyle name="Normal 22 2 3 3 3 2" xfId="30184"/>
    <cellStyle name="Normal 22 2 3 3 3 3" xfId="48648"/>
    <cellStyle name="Normal 22 2 3 3 4" xfId="17376"/>
    <cellStyle name="Normal 22 2 3 3 4 2" xfId="36336"/>
    <cellStyle name="Normal 22 2 3 3 4 3" xfId="54800"/>
    <cellStyle name="Normal 22 2 3 3 5" xfId="24031"/>
    <cellStyle name="Normal 22 2 3 3 6" xfId="42495"/>
    <cellStyle name="Normal 22 2 3 4" xfId="6563"/>
    <cellStyle name="Normal 22 2 3 4 2" xfId="12756"/>
    <cellStyle name="Normal 22 2 3 4 2 2" xfId="31716"/>
    <cellStyle name="Normal 22 2 3 4 2 3" xfId="50180"/>
    <cellStyle name="Normal 22 2 3 4 3" xfId="18908"/>
    <cellStyle name="Normal 22 2 3 4 3 2" xfId="37868"/>
    <cellStyle name="Normal 22 2 3 4 3 3" xfId="56332"/>
    <cellStyle name="Normal 22 2 3 4 4" xfId="25563"/>
    <cellStyle name="Normal 22 2 3 4 5" xfId="44027"/>
    <cellStyle name="Normal 22 2 3 5" xfId="9690"/>
    <cellStyle name="Normal 22 2 3 5 2" xfId="28650"/>
    <cellStyle name="Normal 22 2 3 5 3" xfId="47114"/>
    <cellStyle name="Normal 22 2 3 6" xfId="15842"/>
    <cellStyle name="Normal 22 2 3 6 2" xfId="34802"/>
    <cellStyle name="Normal 22 2 3 6 3" xfId="53266"/>
    <cellStyle name="Normal 22 2 3 7" xfId="22497"/>
    <cellStyle name="Normal 22 2 3 8" xfId="40961"/>
    <cellStyle name="Normal 22 2 4" xfId="2764"/>
    <cellStyle name="Normal 22 2 4 2" xfId="4169"/>
    <cellStyle name="Normal 22 2 4 2 2" xfId="5783"/>
    <cellStyle name="Normal 22 2 4 2 2 2" xfId="8868"/>
    <cellStyle name="Normal 22 2 4 2 2 2 2" xfId="15060"/>
    <cellStyle name="Normal 22 2 4 2 2 2 2 2" xfId="34020"/>
    <cellStyle name="Normal 22 2 4 2 2 2 2 3" xfId="52484"/>
    <cellStyle name="Normal 22 2 4 2 2 2 3" xfId="21212"/>
    <cellStyle name="Normal 22 2 4 2 2 2 3 2" xfId="40172"/>
    <cellStyle name="Normal 22 2 4 2 2 2 3 3" xfId="58636"/>
    <cellStyle name="Normal 22 2 4 2 2 2 4" xfId="27867"/>
    <cellStyle name="Normal 22 2 4 2 2 2 5" xfId="46331"/>
    <cellStyle name="Normal 22 2 4 2 2 3" xfId="11994"/>
    <cellStyle name="Normal 22 2 4 2 2 3 2" xfId="30954"/>
    <cellStyle name="Normal 22 2 4 2 2 3 3" xfId="49418"/>
    <cellStyle name="Normal 22 2 4 2 2 4" xfId="18146"/>
    <cellStyle name="Normal 22 2 4 2 2 4 2" xfId="37106"/>
    <cellStyle name="Normal 22 2 4 2 2 4 3" xfId="55570"/>
    <cellStyle name="Normal 22 2 4 2 2 5" xfId="24801"/>
    <cellStyle name="Normal 22 2 4 2 2 6" xfId="43265"/>
    <cellStyle name="Normal 22 2 4 2 3" xfId="7333"/>
    <cellStyle name="Normal 22 2 4 2 3 2" xfId="13526"/>
    <cellStyle name="Normal 22 2 4 2 3 2 2" xfId="32486"/>
    <cellStyle name="Normal 22 2 4 2 3 2 3" xfId="50950"/>
    <cellStyle name="Normal 22 2 4 2 3 3" xfId="19678"/>
    <cellStyle name="Normal 22 2 4 2 3 3 2" xfId="38638"/>
    <cellStyle name="Normal 22 2 4 2 3 3 3" xfId="57102"/>
    <cellStyle name="Normal 22 2 4 2 3 4" xfId="26333"/>
    <cellStyle name="Normal 22 2 4 2 3 5" xfId="44797"/>
    <cellStyle name="Normal 22 2 4 2 4" xfId="10460"/>
    <cellStyle name="Normal 22 2 4 2 4 2" xfId="29420"/>
    <cellStyle name="Normal 22 2 4 2 4 3" xfId="47884"/>
    <cellStyle name="Normal 22 2 4 2 5" xfId="16612"/>
    <cellStyle name="Normal 22 2 4 2 5 2" xfId="35572"/>
    <cellStyle name="Normal 22 2 4 2 5 3" xfId="54036"/>
    <cellStyle name="Normal 22 2 4 2 6" xfId="23267"/>
    <cellStyle name="Normal 22 2 4 2 7" xfId="41731"/>
    <cellStyle name="Normal 22 2 4 3" xfId="5001"/>
    <cellStyle name="Normal 22 2 4 3 2" xfId="8099"/>
    <cellStyle name="Normal 22 2 4 3 2 2" xfId="14291"/>
    <cellStyle name="Normal 22 2 4 3 2 2 2" xfId="33251"/>
    <cellStyle name="Normal 22 2 4 3 2 2 3" xfId="51715"/>
    <cellStyle name="Normal 22 2 4 3 2 3" xfId="20443"/>
    <cellStyle name="Normal 22 2 4 3 2 3 2" xfId="39403"/>
    <cellStyle name="Normal 22 2 4 3 2 3 3" xfId="57867"/>
    <cellStyle name="Normal 22 2 4 3 2 4" xfId="27098"/>
    <cellStyle name="Normal 22 2 4 3 2 5" xfId="45562"/>
    <cellStyle name="Normal 22 2 4 3 3" xfId="11225"/>
    <cellStyle name="Normal 22 2 4 3 3 2" xfId="30185"/>
    <cellStyle name="Normal 22 2 4 3 3 3" xfId="48649"/>
    <cellStyle name="Normal 22 2 4 3 4" xfId="17377"/>
    <cellStyle name="Normal 22 2 4 3 4 2" xfId="36337"/>
    <cellStyle name="Normal 22 2 4 3 4 3" xfId="54801"/>
    <cellStyle name="Normal 22 2 4 3 5" xfId="24032"/>
    <cellStyle name="Normal 22 2 4 3 6" xfId="42496"/>
    <cellStyle name="Normal 22 2 4 4" xfId="6564"/>
    <cellStyle name="Normal 22 2 4 4 2" xfId="12757"/>
    <cellStyle name="Normal 22 2 4 4 2 2" xfId="31717"/>
    <cellStyle name="Normal 22 2 4 4 2 3" xfId="50181"/>
    <cellStyle name="Normal 22 2 4 4 3" xfId="18909"/>
    <cellStyle name="Normal 22 2 4 4 3 2" xfId="37869"/>
    <cellStyle name="Normal 22 2 4 4 3 3" xfId="56333"/>
    <cellStyle name="Normal 22 2 4 4 4" xfId="25564"/>
    <cellStyle name="Normal 22 2 4 4 5" xfId="44028"/>
    <cellStyle name="Normal 22 2 4 5" xfId="9691"/>
    <cellStyle name="Normal 22 2 4 5 2" xfId="28651"/>
    <cellStyle name="Normal 22 2 4 5 3" xfId="47115"/>
    <cellStyle name="Normal 22 2 4 6" xfId="15843"/>
    <cellStyle name="Normal 22 2 4 6 2" xfId="34803"/>
    <cellStyle name="Normal 22 2 4 6 3" xfId="53267"/>
    <cellStyle name="Normal 22 2 4 7" xfId="22498"/>
    <cellStyle name="Normal 22 2 4 8" xfId="40962"/>
    <cellStyle name="Normal 22 2 5" xfId="2765"/>
    <cellStyle name="Normal 22 2 5 2" xfId="4170"/>
    <cellStyle name="Normal 22 2 5 2 2" xfId="5784"/>
    <cellStyle name="Normal 22 2 5 2 2 2" xfId="8869"/>
    <cellStyle name="Normal 22 2 5 2 2 2 2" xfId="15061"/>
    <cellStyle name="Normal 22 2 5 2 2 2 2 2" xfId="34021"/>
    <cellStyle name="Normal 22 2 5 2 2 2 2 3" xfId="52485"/>
    <cellStyle name="Normal 22 2 5 2 2 2 3" xfId="21213"/>
    <cellStyle name="Normal 22 2 5 2 2 2 3 2" xfId="40173"/>
    <cellStyle name="Normal 22 2 5 2 2 2 3 3" xfId="58637"/>
    <cellStyle name="Normal 22 2 5 2 2 2 4" xfId="27868"/>
    <cellStyle name="Normal 22 2 5 2 2 2 5" xfId="46332"/>
    <cellStyle name="Normal 22 2 5 2 2 3" xfId="11995"/>
    <cellStyle name="Normal 22 2 5 2 2 3 2" xfId="30955"/>
    <cellStyle name="Normal 22 2 5 2 2 3 3" xfId="49419"/>
    <cellStyle name="Normal 22 2 5 2 2 4" xfId="18147"/>
    <cellStyle name="Normal 22 2 5 2 2 4 2" xfId="37107"/>
    <cellStyle name="Normal 22 2 5 2 2 4 3" xfId="55571"/>
    <cellStyle name="Normal 22 2 5 2 2 5" xfId="24802"/>
    <cellStyle name="Normal 22 2 5 2 2 6" xfId="43266"/>
    <cellStyle name="Normal 22 2 5 2 3" xfId="7334"/>
    <cellStyle name="Normal 22 2 5 2 3 2" xfId="13527"/>
    <cellStyle name="Normal 22 2 5 2 3 2 2" xfId="32487"/>
    <cellStyle name="Normal 22 2 5 2 3 2 3" xfId="50951"/>
    <cellStyle name="Normal 22 2 5 2 3 3" xfId="19679"/>
    <cellStyle name="Normal 22 2 5 2 3 3 2" xfId="38639"/>
    <cellStyle name="Normal 22 2 5 2 3 3 3" xfId="57103"/>
    <cellStyle name="Normal 22 2 5 2 3 4" xfId="26334"/>
    <cellStyle name="Normal 22 2 5 2 3 5" xfId="44798"/>
    <cellStyle name="Normal 22 2 5 2 4" xfId="10461"/>
    <cellStyle name="Normal 22 2 5 2 4 2" xfId="29421"/>
    <cellStyle name="Normal 22 2 5 2 4 3" xfId="47885"/>
    <cellStyle name="Normal 22 2 5 2 5" xfId="16613"/>
    <cellStyle name="Normal 22 2 5 2 5 2" xfId="35573"/>
    <cellStyle name="Normal 22 2 5 2 5 3" xfId="54037"/>
    <cellStyle name="Normal 22 2 5 2 6" xfId="23268"/>
    <cellStyle name="Normal 22 2 5 2 7" xfId="41732"/>
    <cellStyle name="Normal 22 2 5 3" xfId="5002"/>
    <cellStyle name="Normal 22 2 5 3 2" xfId="8100"/>
    <cellStyle name="Normal 22 2 5 3 2 2" xfId="14292"/>
    <cellStyle name="Normal 22 2 5 3 2 2 2" xfId="33252"/>
    <cellStyle name="Normal 22 2 5 3 2 2 3" xfId="51716"/>
    <cellStyle name="Normal 22 2 5 3 2 3" xfId="20444"/>
    <cellStyle name="Normal 22 2 5 3 2 3 2" xfId="39404"/>
    <cellStyle name="Normal 22 2 5 3 2 3 3" xfId="57868"/>
    <cellStyle name="Normal 22 2 5 3 2 4" xfId="27099"/>
    <cellStyle name="Normal 22 2 5 3 2 5" xfId="45563"/>
    <cellStyle name="Normal 22 2 5 3 3" xfId="11226"/>
    <cellStyle name="Normal 22 2 5 3 3 2" xfId="30186"/>
    <cellStyle name="Normal 22 2 5 3 3 3" xfId="48650"/>
    <cellStyle name="Normal 22 2 5 3 4" xfId="17378"/>
    <cellStyle name="Normal 22 2 5 3 4 2" xfId="36338"/>
    <cellStyle name="Normal 22 2 5 3 4 3" xfId="54802"/>
    <cellStyle name="Normal 22 2 5 3 5" xfId="24033"/>
    <cellStyle name="Normal 22 2 5 3 6" xfId="42497"/>
    <cellStyle name="Normal 22 2 5 4" xfId="6565"/>
    <cellStyle name="Normal 22 2 5 4 2" xfId="12758"/>
    <cellStyle name="Normal 22 2 5 4 2 2" xfId="31718"/>
    <cellStyle name="Normal 22 2 5 4 2 3" xfId="50182"/>
    <cellStyle name="Normal 22 2 5 4 3" xfId="18910"/>
    <cellStyle name="Normal 22 2 5 4 3 2" xfId="37870"/>
    <cellStyle name="Normal 22 2 5 4 3 3" xfId="56334"/>
    <cellStyle name="Normal 22 2 5 4 4" xfId="25565"/>
    <cellStyle name="Normal 22 2 5 4 5" xfId="44029"/>
    <cellStyle name="Normal 22 2 5 5" xfId="9692"/>
    <cellStyle name="Normal 22 2 5 5 2" xfId="28652"/>
    <cellStyle name="Normal 22 2 5 5 3" xfId="47116"/>
    <cellStyle name="Normal 22 2 5 6" xfId="15844"/>
    <cellStyle name="Normal 22 2 5 6 2" xfId="34804"/>
    <cellStyle name="Normal 22 2 5 6 3" xfId="53268"/>
    <cellStyle name="Normal 22 2 5 7" xfId="22499"/>
    <cellStyle name="Normal 22 2 5 8" xfId="40963"/>
    <cellStyle name="Normal 22 2 6" xfId="2766"/>
    <cellStyle name="Normal 22 2 7" xfId="4166"/>
    <cellStyle name="Normal 22 2 7 2" xfId="5780"/>
    <cellStyle name="Normal 22 2 7 2 2" xfId="8865"/>
    <cellStyle name="Normal 22 2 7 2 2 2" xfId="15057"/>
    <cellStyle name="Normal 22 2 7 2 2 2 2" xfId="34017"/>
    <cellStyle name="Normal 22 2 7 2 2 2 3" xfId="52481"/>
    <cellStyle name="Normal 22 2 7 2 2 3" xfId="21209"/>
    <cellStyle name="Normal 22 2 7 2 2 3 2" xfId="40169"/>
    <cellStyle name="Normal 22 2 7 2 2 3 3" xfId="58633"/>
    <cellStyle name="Normal 22 2 7 2 2 4" xfId="27864"/>
    <cellStyle name="Normal 22 2 7 2 2 5" xfId="46328"/>
    <cellStyle name="Normal 22 2 7 2 3" xfId="11991"/>
    <cellStyle name="Normal 22 2 7 2 3 2" xfId="30951"/>
    <cellStyle name="Normal 22 2 7 2 3 3" xfId="49415"/>
    <cellStyle name="Normal 22 2 7 2 4" xfId="18143"/>
    <cellStyle name="Normal 22 2 7 2 4 2" xfId="37103"/>
    <cellStyle name="Normal 22 2 7 2 4 3" xfId="55567"/>
    <cellStyle name="Normal 22 2 7 2 5" xfId="24798"/>
    <cellStyle name="Normal 22 2 7 2 6" xfId="43262"/>
    <cellStyle name="Normal 22 2 7 3" xfId="7330"/>
    <cellStyle name="Normal 22 2 7 3 2" xfId="13523"/>
    <cellStyle name="Normal 22 2 7 3 2 2" xfId="32483"/>
    <cellStyle name="Normal 22 2 7 3 2 3" xfId="50947"/>
    <cellStyle name="Normal 22 2 7 3 3" xfId="19675"/>
    <cellStyle name="Normal 22 2 7 3 3 2" xfId="38635"/>
    <cellStyle name="Normal 22 2 7 3 3 3" xfId="57099"/>
    <cellStyle name="Normal 22 2 7 3 4" xfId="26330"/>
    <cellStyle name="Normal 22 2 7 3 5" xfId="44794"/>
    <cellStyle name="Normal 22 2 7 4" xfId="10457"/>
    <cellStyle name="Normal 22 2 7 4 2" xfId="29417"/>
    <cellStyle name="Normal 22 2 7 4 3" xfId="47881"/>
    <cellStyle name="Normal 22 2 7 5" xfId="16609"/>
    <cellStyle name="Normal 22 2 7 5 2" xfId="35569"/>
    <cellStyle name="Normal 22 2 7 5 3" xfId="54033"/>
    <cellStyle name="Normal 22 2 7 6" xfId="23264"/>
    <cellStyle name="Normal 22 2 7 7" xfId="41728"/>
    <cellStyle name="Normal 22 2 8" xfId="4998"/>
    <cellStyle name="Normal 22 2 8 2" xfId="8096"/>
    <cellStyle name="Normal 22 2 8 2 2" xfId="14288"/>
    <cellStyle name="Normal 22 2 8 2 2 2" xfId="33248"/>
    <cellStyle name="Normal 22 2 8 2 2 3" xfId="51712"/>
    <cellStyle name="Normal 22 2 8 2 3" xfId="20440"/>
    <cellStyle name="Normal 22 2 8 2 3 2" xfId="39400"/>
    <cellStyle name="Normal 22 2 8 2 3 3" xfId="57864"/>
    <cellStyle name="Normal 22 2 8 2 4" xfId="27095"/>
    <cellStyle name="Normal 22 2 8 2 5" xfId="45559"/>
    <cellStyle name="Normal 22 2 8 3" xfId="11222"/>
    <cellStyle name="Normal 22 2 8 3 2" xfId="30182"/>
    <cellStyle name="Normal 22 2 8 3 3" xfId="48646"/>
    <cellStyle name="Normal 22 2 8 4" xfId="17374"/>
    <cellStyle name="Normal 22 2 8 4 2" xfId="36334"/>
    <cellStyle name="Normal 22 2 8 4 3" xfId="54798"/>
    <cellStyle name="Normal 22 2 8 5" xfId="24029"/>
    <cellStyle name="Normal 22 2 8 6" xfId="42493"/>
    <cellStyle name="Normal 22 2 9" xfId="6561"/>
    <cellStyle name="Normal 22 2 9 2" xfId="12754"/>
    <cellStyle name="Normal 22 2 9 2 2" xfId="31714"/>
    <cellStyle name="Normal 22 2 9 2 3" xfId="50178"/>
    <cellStyle name="Normal 22 2 9 3" xfId="18906"/>
    <cellStyle name="Normal 22 2 9 3 2" xfId="37866"/>
    <cellStyle name="Normal 22 2 9 3 3" xfId="56330"/>
    <cellStyle name="Normal 22 2 9 4" xfId="25561"/>
    <cellStyle name="Normal 22 2 9 5" xfId="44025"/>
    <cellStyle name="Normal 22 3" xfId="2767"/>
    <cellStyle name="Normal 22 3 2" xfId="4171"/>
    <cellStyle name="Normal 22 3 2 2" xfId="5785"/>
    <cellStyle name="Normal 22 3 2 2 2" xfId="8870"/>
    <cellStyle name="Normal 22 3 2 2 2 2" xfId="15062"/>
    <cellStyle name="Normal 22 3 2 2 2 2 2" xfId="34022"/>
    <cellStyle name="Normal 22 3 2 2 2 2 3" xfId="52486"/>
    <cellStyle name="Normal 22 3 2 2 2 3" xfId="21214"/>
    <cellStyle name="Normal 22 3 2 2 2 3 2" xfId="40174"/>
    <cellStyle name="Normal 22 3 2 2 2 3 3" xfId="58638"/>
    <cellStyle name="Normal 22 3 2 2 2 4" xfId="27869"/>
    <cellStyle name="Normal 22 3 2 2 2 5" xfId="46333"/>
    <cellStyle name="Normal 22 3 2 2 3" xfId="11996"/>
    <cellStyle name="Normal 22 3 2 2 3 2" xfId="30956"/>
    <cellStyle name="Normal 22 3 2 2 3 3" xfId="49420"/>
    <cellStyle name="Normal 22 3 2 2 4" xfId="18148"/>
    <cellStyle name="Normal 22 3 2 2 4 2" xfId="37108"/>
    <cellStyle name="Normal 22 3 2 2 4 3" xfId="55572"/>
    <cellStyle name="Normal 22 3 2 2 5" xfId="24803"/>
    <cellStyle name="Normal 22 3 2 2 6" xfId="43267"/>
    <cellStyle name="Normal 22 3 2 3" xfId="7335"/>
    <cellStyle name="Normal 22 3 2 3 2" xfId="13528"/>
    <cellStyle name="Normal 22 3 2 3 2 2" xfId="32488"/>
    <cellStyle name="Normal 22 3 2 3 2 3" xfId="50952"/>
    <cellStyle name="Normal 22 3 2 3 3" xfId="19680"/>
    <cellStyle name="Normal 22 3 2 3 3 2" xfId="38640"/>
    <cellStyle name="Normal 22 3 2 3 3 3" xfId="57104"/>
    <cellStyle name="Normal 22 3 2 3 4" xfId="26335"/>
    <cellStyle name="Normal 22 3 2 3 5" xfId="44799"/>
    <cellStyle name="Normal 22 3 2 4" xfId="10462"/>
    <cellStyle name="Normal 22 3 2 4 2" xfId="29422"/>
    <cellStyle name="Normal 22 3 2 4 3" xfId="47886"/>
    <cellStyle name="Normal 22 3 2 5" xfId="16614"/>
    <cellStyle name="Normal 22 3 2 5 2" xfId="35574"/>
    <cellStyle name="Normal 22 3 2 5 3" xfId="54038"/>
    <cellStyle name="Normal 22 3 2 6" xfId="23269"/>
    <cellStyle name="Normal 22 3 2 7" xfId="41733"/>
    <cellStyle name="Normal 22 3 3" xfId="5003"/>
    <cellStyle name="Normal 22 3 3 2" xfId="8101"/>
    <cellStyle name="Normal 22 3 3 2 2" xfId="14293"/>
    <cellStyle name="Normal 22 3 3 2 2 2" xfId="33253"/>
    <cellStyle name="Normal 22 3 3 2 2 3" xfId="51717"/>
    <cellStyle name="Normal 22 3 3 2 3" xfId="20445"/>
    <cellStyle name="Normal 22 3 3 2 3 2" xfId="39405"/>
    <cellStyle name="Normal 22 3 3 2 3 3" xfId="57869"/>
    <cellStyle name="Normal 22 3 3 2 4" xfId="27100"/>
    <cellStyle name="Normal 22 3 3 2 5" xfId="45564"/>
    <cellStyle name="Normal 22 3 3 3" xfId="11227"/>
    <cellStyle name="Normal 22 3 3 3 2" xfId="30187"/>
    <cellStyle name="Normal 22 3 3 3 3" xfId="48651"/>
    <cellStyle name="Normal 22 3 3 4" xfId="17379"/>
    <cellStyle name="Normal 22 3 3 4 2" xfId="36339"/>
    <cellStyle name="Normal 22 3 3 4 3" xfId="54803"/>
    <cellStyle name="Normal 22 3 3 5" xfId="24034"/>
    <cellStyle name="Normal 22 3 3 6" xfId="42498"/>
    <cellStyle name="Normal 22 3 4" xfId="6566"/>
    <cellStyle name="Normal 22 3 4 2" xfId="12759"/>
    <cellStyle name="Normal 22 3 4 2 2" xfId="31719"/>
    <cellStyle name="Normal 22 3 4 2 3" xfId="50183"/>
    <cellStyle name="Normal 22 3 4 3" xfId="18911"/>
    <cellStyle name="Normal 22 3 4 3 2" xfId="37871"/>
    <cellStyle name="Normal 22 3 4 3 3" xfId="56335"/>
    <cellStyle name="Normal 22 3 4 4" xfId="25566"/>
    <cellStyle name="Normal 22 3 4 5" xfId="44030"/>
    <cellStyle name="Normal 22 3 5" xfId="9693"/>
    <cellStyle name="Normal 22 3 5 2" xfId="28653"/>
    <cellStyle name="Normal 22 3 5 3" xfId="47117"/>
    <cellStyle name="Normal 22 3 6" xfId="15845"/>
    <cellStyle name="Normal 22 3 6 2" xfId="34805"/>
    <cellStyle name="Normal 22 3 6 3" xfId="53269"/>
    <cellStyle name="Normal 22 3 7" xfId="22500"/>
    <cellStyle name="Normal 22 3 8" xfId="40964"/>
    <cellStyle name="Normal 22 4" xfId="2768"/>
    <cellStyle name="Normal 22 4 2" xfId="4172"/>
    <cellStyle name="Normal 22 4 2 2" xfId="5786"/>
    <cellStyle name="Normal 22 4 2 2 2" xfId="8871"/>
    <cellStyle name="Normal 22 4 2 2 2 2" xfId="15063"/>
    <cellStyle name="Normal 22 4 2 2 2 2 2" xfId="34023"/>
    <cellStyle name="Normal 22 4 2 2 2 2 3" xfId="52487"/>
    <cellStyle name="Normal 22 4 2 2 2 3" xfId="21215"/>
    <cellStyle name="Normal 22 4 2 2 2 3 2" xfId="40175"/>
    <cellStyle name="Normal 22 4 2 2 2 3 3" xfId="58639"/>
    <cellStyle name="Normal 22 4 2 2 2 4" xfId="27870"/>
    <cellStyle name="Normal 22 4 2 2 2 5" xfId="46334"/>
    <cellStyle name="Normal 22 4 2 2 3" xfId="11997"/>
    <cellStyle name="Normal 22 4 2 2 3 2" xfId="30957"/>
    <cellStyle name="Normal 22 4 2 2 3 3" xfId="49421"/>
    <cellStyle name="Normal 22 4 2 2 4" xfId="18149"/>
    <cellStyle name="Normal 22 4 2 2 4 2" xfId="37109"/>
    <cellStyle name="Normal 22 4 2 2 4 3" xfId="55573"/>
    <cellStyle name="Normal 22 4 2 2 5" xfId="24804"/>
    <cellStyle name="Normal 22 4 2 2 6" xfId="43268"/>
    <cellStyle name="Normal 22 4 2 3" xfId="7336"/>
    <cellStyle name="Normal 22 4 2 3 2" xfId="13529"/>
    <cellStyle name="Normal 22 4 2 3 2 2" xfId="32489"/>
    <cellStyle name="Normal 22 4 2 3 2 3" xfId="50953"/>
    <cellStyle name="Normal 22 4 2 3 3" xfId="19681"/>
    <cellStyle name="Normal 22 4 2 3 3 2" xfId="38641"/>
    <cellStyle name="Normal 22 4 2 3 3 3" xfId="57105"/>
    <cellStyle name="Normal 22 4 2 3 4" xfId="26336"/>
    <cellStyle name="Normal 22 4 2 3 5" xfId="44800"/>
    <cellStyle name="Normal 22 4 2 4" xfId="10463"/>
    <cellStyle name="Normal 22 4 2 4 2" xfId="29423"/>
    <cellStyle name="Normal 22 4 2 4 3" xfId="47887"/>
    <cellStyle name="Normal 22 4 2 5" xfId="16615"/>
    <cellStyle name="Normal 22 4 2 5 2" xfId="35575"/>
    <cellStyle name="Normal 22 4 2 5 3" xfId="54039"/>
    <cellStyle name="Normal 22 4 2 6" xfId="23270"/>
    <cellStyle name="Normal 22 4 2 7" xfId="41734"/>
    <cellStyle name="Normal 22 4 3" xfId="5004"/>
    <cellStyle name="Normal 22 4 3 2" xfId="8102"/>
    <cellStyle name="Normal 22 4 3 2 2" xfId="14294"/>
    <cellStyle name="Normal 22 4 3 2 2 2" xfId="33254"/>
    <cellStyle name="Normal 22 4 3 2 2 3" xfId="51718"/>
    <cellStyle name="Normal 22 4 3 2 3" xfId="20446"/>
    <cellStyle name="Normal 22 4 3 2 3 2" xfId="39406"/>
    <cellStyle name="Normal 22 4 3 2 3 3" xfId="57870"/>
    <cellStyle name="Normal 22 4 3 2 4" xfId="27101"/>
    <cellStyle name="Normal 22 4 3 2 5" xfId="45565"/>
    <cellStyle name="Normal 22 4 3 3" xfId="11228"/>
    <cellStyle name="Normal 22 4 3 3 2" xfId="30188"/>
    <cellStyle name="Normal 22 4 3 3 3" xfId="48652"/>
    <cellStyle name="Normal 22 4 3 4" xfId="17380"/>
    <cellStyle name="Normal 22 4 3 4 2" xfId="36340"/>
    <cellStyle name="Normal 22 4 3 4 3" xfId="54804"/>
    <cellStyle name="Normal 22 4 3 5" xfId="24035"/>
    <cellStyle name="Normal 22 4 3 6" xfId="42499"/>
    <cellStyle name="Normal 22 4 4" xfId="6567"/>
    <cellStyle name="Normal 22 4 4 2" xfId="12760"/>
    <cellStyle name="Normal 22 4 4 2 2" xfId="31720"/>
    <cellStyle name="Normal 22 4 4 2 3" xfId="50184"/>
    <cellStyle name="Normal 22 4 4 3" xfId="18912"/>
    <cellStyle name="Normal 22 4 4 3 2" xfId="37872"/>
    <cellStyle name="Normal 22 4 4 3 3" xfId="56336"/>
    <cellStyle name="Normal 22 4 4 4" xfId="25567"/>
    <cellStyle name="Normal 22 4 4 5" xfId="44031"/>
    <cellStyle name="Normal 22 4 5" xfId="9694"/>
    <cellStyle name="Normal 22 4 5 2" xfId="28654"/>
    <cellStyle name="Normal 22 4 5 3" xfId="47118"/>
    <cellStyle name="Normal 22 4 6" xfId="15846"/>
    <cellStyle name="Normal 22 4 6 2" xfId="34806"/>
    <cellStyle name="Normal 22 4 6 3" xfId="53270"/>
    <cellStyle name="Normal 22 4 7" xfId="22501"/>
    <cellStyle name="Normal 22 4 8" xfId="40965"/>
    <cellStyle name="Normal 22 5" xfId="2769"/>
    <cellStyle name="Normal 22 5 2" xfId="4173"/>
    <cellStyle name="Normal 22 5 2 2" xfId="5787"/>
    <cellStyle name="Normal 22 5 2 2 2" xfId="8872"/>
    <cellStyle name="Normal 22 5 2 2 2 2" xfId="15064"/>
    <cellStyle name="Normal 22 5 2 2 2 2 2" xfId="34024"/>
    <cellStyle name="Normal 22 5 2 2 2 2 3" xfId="52488"/>
    <cellStyle name="Normal 22 5 2 2 2 3" xfId="21216"/>
    <cellStyle name="Normal 22 5 2 2 2 3 2" xfId="40176"/>
    <cellStyle name="Normal 22 5 2 2 2 3 3" xfId="58640"/>
    <cellStyle name="Normal 22 5 2 2 2 4" xfId="27871"/>
    <cellStyle name="Normal 22 5 2 2 2 5" xfId="46335"/>
    <cellStyle name="Normal 22 5 2 2 3" xfId="11998"/>
    <cellStyle name="Normal 22 5 2 2 3 2" xfId="30958"/>
    <cellStyle name="Normal 22 5 2 2 3 3" xfId="49422"/>
    <cellStyle name="Normal 22 5 2 2 4" xfId="18150"/>
    <cellStyle name="Normal 22 5 2 2 4 2" xfId="37110"/>
    <cellStyle name="Normal 22 5 2 2 4 3" xfId="55574"/>
    <cellStyle name="Normal 22 5 2 2 5" xfId="24805"/>
    <cellStyle name="Normal 22 5 2 2 6" xfId="43269"/>
    <cellStyle name="Normal 22 5 2 3" xfId="7337"/>
    <cellStyle name="Normal 22 5 2 3 2" xfId="13530"/>
    <cellStyle name="Normal 22 5 2 3 2 2" xfId="32490"/>
    <cellStyle name="Normal 22 5 2 3 2 3" xfId="50954"/>
    <cellStyle name="Normal 22 5 2 3 3" xfId="19682"/>
    <cellStyle name="Normal 22 5 2 3 3 2" xfId="38642"/>
    <cellStyle name="Normal 22 5 2 3 3 3" xfId="57106"/>
    <cellStyle name="Normal 22 5 2 3 4" xfId="26337"/>
    <cellStyle name="Normal 22 5 2 3 5" xfId="44801"/>
    <cellStyle name="Normal 22 5 2 4" xfId="10464"/>
    <cellStyle name="Normal 22 5 2 4 2" xfId="29424"/>
    <cellStyle name="Normal 22 5 2 4 3" xfId="47888"/>
    <cellStyle name="Normal 22 5 2 5" xfId="16616"/>
    <cellStyle name="Normal 22 5 2 5 2" xfId="35576"/>
    <cellStyle name="Normal 22 5 2 5 3" xfId="54040"/>
    <cellStyle name="Normal 22 5 2 6" xfId="23271"/>
    <cellStyle name="Normal 22 5 2 7" xfId="41735"/>
    <cellStyle name="Normal 22 5 3" xfId="5005"/>
    <cellStyle name="Normal 22 5 3 2" xfId="8103"/>
    <cellStyle name="Normal 22 5 3 2 2" xfId="14295"/>
    <cellStyle name="Normal 22 5 3 2 2 2" xfId="33255"/>
    <cellStyle name="Normal 22 5 3 2 2 3" xfId="51719"/>
    <cellStyle name="Normal 22 5 3 2 3" xfId="20447"/>
    <cellStyle name="Normal 22 5 3 2 3 2" xfId="39407"/>
    <cellStyle name="Normal 22 5 3 2 3 3" xfId="57871"/>
    <cellStyle name="Normal 22 5 3 2 4" xfId="27102"/>
    <cellStyle name="Normal 22 5 3 2 5" xfId="45566"/>
    <cellStyle name="Normal 22 5 3 3" xfId="11229"/>
    <cellStyle name="Normal 22 5 3 3 2" xfId="30189"/>
    <cellStyle name="Normal 22 5 3 3 3" xfId="48653"/>
    <cellStyle name="Normal 22 5 3 4" xfId="17381"/>
    <cellStyle name="Normal 22 5 3 4 2" xfId="36341"/>
    <cellStyle name="Normal 22 5 3 4 3" xfId="54805"/>
    <cellStyle name="Normal 22 5 3 5" xfId="24036"/>
    <cellStyle name="Normal 22 5 3 6" xfId="42500"/>
    <cellStyle name="Normal 22 5 4" xfId="6568"/>
    <cellStyle name="Normal 22 5 4 2" xfId="12761"/>
    <cellStyle name="Normal 22 5 4 2 2" xfId="31721"/>
    <cellStyle name="Normal 22 5 4 2 3" xfId="50185"/>
    <cellStyle name="Normal 22 5 4 3" xfId="18913"/>
    <cellStyle name="Normal 22 5 4 3 2" xfId="37873"/>
    <cellStyle name="Normal 22 5 4 3 3" xfId="56337"/>
    <cellStyle name="Normal 22 5 4 4" xfId="25568"/>
    <cellStyle name="Normal 22 5 4 5" xfId="44032"/>
    <cellStyle name="Normal 22 5 5" xfId="9695"/>
    <cellStyle name="Normal 22 5 5 2" xfId="28655"/>
    <cellStyle name="Normal 22 5 5 3" xfId="47119"/>
    <cellStyle name="Normal 22 5 6" xfId="15847"/>
    <cellStyle name="Normal 22 5 6 2" xfId="34807"/>
    <cellStyle name="Normal 22 5 6 3" xfId="53271"/>
    <cellStyle name="Normal 22 5 7" xfId="22502"/>
    <cellStyle name="Normal 22 5 8" xfId="40966"/>
    <cellStyle name="Normal 22 6" xfId="2770"/>
    <cellStyle name="Normal 22 6 2" xfId="4174"/>
    <cellStyle name="Normal 22 6 2 2" xfId="5788"/>
    <cellStyle name="Normal 22 6 2 2 2" xfId="8873"/>
    <cellStyle name="Normal 22 6 2 2 2 2" xfId="15065"/>
    <cellStyle name="Normal 22 6 2 2 2 2 2" xfId="34025"/>
    <cellStyle name="Normal 22 6 2 2 2 2 3" xfId="52489"/>
    <cellStyle name="Normal 22 6 2 2 2 3" xfId="21217"/>
    <cellStyle name="Normal 22 6 2 2 2 3 2" xfId="40177"/>
    <cellStyle name="Normal 22 6 2 2 2 3 3" xfId="58641"/>
    <cellStyle name="Normal 22 6 2 2 2 4" xfId="27872"/>
    <cellStyle name="Normal 22 6 2 2 2 5" xfId="46336"/>
    <cellStyle name="Normal 22 6 2 2 3" xfId="11999"/>
    <cellStyle name="Normal 22 6 2 2 3 2" xfId="30959"/>
    <cellStyle name="Normal 22 6 2 2 3 3" xfId="49423"/>
    <cellStyle name="Normal 22 6 2 2 4" xfId="18151"/>
    <cellStyle name="Normal 22 6 2 2 4 2" xfId="37111"/>
    <cellStyle name="Normal 22 6 2 2 4 3" xfId="55575"/>
    <cellStyle name="Normal 22 6 2 2 5" xfId="24806"/>
    <cellStyle name="Normal 22 6 2 2 6" xfId="43270"/>
    <cellStyle name="Normal 22 6 2 3" xfId="7338"/>
    <cellStyle name="Normal 22 6 2 3 2" xfId="13531"/>
    <cellStyle name="Normal 22 6 2 3 2 2" xfId="32491"/>
    <cellStyle name="Normal 22 6 2 3 2 3" xfId="50955"/>
    <cellStyle name="Normal 22 6 2 3 3" xfId="19683"/>
    <cellStyle name="Normal 22 6 2 3 3 2" xfId="38643"/>
    <cellStyle name="Normal 22 6 2 3 3 3" xfId="57107"/>
    <cellStyle name="Normal 22 6 2 3 4" xfId="26338"/>
    <cellStyle name="Normal 22 6 2 3 5" xfId="44802"/>
    <cellStyle name="Normal 22 6 2 4" xfId="10465"/>
    <cellStyle name="Normal 22 6 2 4 2" xfId="29425"/>
    <cellStyle name="Normal 22 6 2 4 3" xfId="47889"/>
    <cellStyle name="Normal 22 6 2 5" xfId="16617"/>
    <cellStyle name="Normal 22 6 2 5 2" xfId="35577"/>
    <cellStyle name="Normal 22 6 2 5 3" xfId="54041"/>
    <cellStyle name="Normal 22 6 2 6" xfId="23272"/>
    <cellStyle name="Normal 22 6 2 7" xfId="41736"/>
    <cellStyle name="Normal 22 6 3" xfId="5006"/>
    <cellStyle name="Normal 22 6 3 2" xfId="8104"/>
    <cellStyle name="Normal 22 6 3 2 2" xfId="14296"/>
    <cellStyle name="Normal 22 6 3 2 2 2" xfId="33256"/>
    <cellStyle name="Normal 22 6 3 2 2 3" xfId="51720"/>
    <cellStyle name="Normal 22 6 3 2 3" xfId="20448"/>
    <cellStyle name="Normal 22 6 3 2 3 2" xfId="39408"/>
    <cellStyle name="Normal 22 6 3 2 3 3" xfId="57872"/>
    <cellStyle name="Normal 22 6 3 2 4" xfId="27103"/>
    <cellStyle name="Normal 22 6 3 2 5" xfId="45567"/>
    <cellStyle name="Normal 22 6 3 3" xfId="11230"/>
    <cellStyle name="Normal 22 6 3 3 2" xfId="30190"/>
    <cellStyle name="Normal 22 6 3 3 3" xfId="48654"/>
    <cellStyle name="Normal 22 6 3 4" xfId="17382"/>
    <cellStyle name="Normal 22 6 3 4 2" xfId="36342"/>
    <cellStyle name="Normal 22 6 3 4 3" xfId="54806"/>
    <cellStyle name="Normal 22 6 3 5" xfId="24037"/>
    <cellStyle name="Normal 22 6 3 6" xfId="42501"/>
    <cellStyle name="Normal 22 6 4" xfId="6569"/>
    <cellStyle name="Normal 22 6 4 2" xfId="12762"/>
    <cellStyle name="Normal 22 6 4 2 2" xfId="31722"/>
    <cellStyle name="Normal 22 6 4 2 3" xfId="50186"/>
    <cellStyle name="Normal 22 6 4 3" xfId="18914"/>
    <cellStyle name="Normal 22 6 4 3 2" xfId="37874"/>
    <cellStyle name="Normal 22 6 4 3 3" xfId="56338"/>
    <cellStyle name="Normal 22 6 4 4" xfId="25569"/>
    <cellStyle name="Normal 22 6 4 5" xfId="44033"/>
    <cellStyle name="Normal 22 6 5" xfId="9696"/>
    <cellStyle name="Normal 22 6 5 2" xfId="28656"/>
    <cellStyle name="Normal 22 6 5 3" xfId="47120"/>
    <cellStyle name="Normal 22 6 6" xfId="15848"/>
    <cellStyle name="Normal 22 6 6 2" xfId="34808"/>
    <cellStyle name="Normal 22 6 6 3" xfId="53272"/>
    <cellStyle name="Normal 22 6 7" xfId="22503"/>
    <cellStyle name="Normal 22 6 8" xfId="40967"/>
    <cellStyle name="Normal 22 7" xfId="2771"/>
    <cellStyle name="Normal 22 8" xfId="4165"/>
    <cellStyle name="Normal 22 8 2" xfId="5779"/>
    <cellStyle name="Normal 22 8 2 2" xfId="8864"/>
    <cellStyle name="Normal 22 8 2 2 2" xfId="15056"/>
    <cellStyle name="Normal 22 8 2 2 2 2" xfId="34016"/>
    <cellStyle name="Normal 22 8 2 2 2 3" xfId="52480"/>
    <cellStyle name="Normal 22 8 2 2 3" xfId="21208"/>
    <cellStyle name="Normal 22 8 2 2 3 2" xfId="40168"/>
    <cellStyle name="Normal 22 8 2 2 3 3" xfId="58632"/>
    <cellStyle name="Normal 22 8 2 2 4" xfId="27863"/>
    <cellStyle name="Normal 22 8 2 2 5" xfId="46327"/>
    <cellStyle name="Normal 22 8 2 3" xfId="11990"/>
    <cellStyle name="Normal 22 8 2 3 2" xfId="30950"/>
    <cellStyle name="Normal 22 8 2 3 3" xfId="49414"/>
    <cellStyle name="Normal 22 8 2 4" xfId="18142"/>
    <cellStyle name="Normal 22 8 2 4 2" xfId="37102"/>
    <cellStyle name="Normal 22 8 2 4 3" xfId="55566"/>
    <cellStyle name="Normal 22 8 2 5" xfId="24797"/>
    <cellStyle name="Normal 22 8 2 6" xfId="43261"/>
    <cellStyle name="Normal 22 8 3" xfId="7329"/>
    <cellStyle name="Normal 22 8 3 2" xfId="13522"/>
    <cellStyle name="Normal 22 8 3 2 2" xfId="32482"/>
    <cellStyle name="Normal 22 8 3 2 3" xfId="50946"/>
    <cellStyle name="Normal 22 8 3 3" xfId="19674"/>
    <cellStyle name="Normal 22 8 3 3 2" xfId="38634"/>
    <cellStyle name="Normal 22 8 3 3 3" xfId="57098"/>
    <cellStyle name="Normal 22 8 3 4" xfId="26329"/>
    <cellStyle name="Normal 22 8 3 5" xfId="44793"/>
    <cellStyle name="Normal 22 8 4" xfId="10456"/>
    <cellStyle name="Normal 22 8 4 2" xfId="29416"/>
    <cellStyle name="Normal 22 8 4 3" xfId="47880"/>
    <cellStyle name="Normal 22 8 5" xfId="16608"/>
    <cellStyle name="Normal 22 8 5 2" xfId="35568"/>
    <cellStyle name="Normal 22 8 5 3" xfId="54032"/>
    <cellStyle name="Normal 22 8 6" xfId="23263"/>
    <cellStyle name="Normal 22 8 7" xfId="41727"/>
    <cellStyle name="Normal 22 9" xfId="4997"/>
    <cellStyle name="Normal 22 9 2" xfId="8095"/>
    <cellStyle name="Normal 22 9 2 2" xfId="14287"/>
    <cellStyle name="Normal 22 9 2 2 2" xfId="33247"/>
    <cellStyle name="Normal 22 9 2 2 3" xfId="51711"/>
    <cellStyle name="Normal 22 9 2 3" xfId="20439"/>
    <cellStyle name="Normal 22 9 2 3 2" xfId="39399"/>
    <cellStyle name="Normal 22 9 2 3 3" xfId="57863"/>
    <cellStyle name="Normal 22 9 2 4" xfId="27094"/>
    <cellStyle name="Normal 22 9 2 5" xfId="45558"/>
    <cellStyle name="Normal 22 9 3" xfId="11221"/>
    <cellStyle name="Normal 22 9 3 2" xfId="30181"/>
    <cellStyle name="Normal 22 9 3 3" xfId="48645"/>
    <cellStyle name="Normal 22 9 4" xfId="17373"/>
    <cellStyle name="Normal 22 9 4 2" xfId="36333"/>
    <cellStyle name="Normal 22 9 4 3" xfId="54797"/>
    <cellStyle name="Normal 22 9 5" xfId="24028"/>
    <cellStyle name="Normal 22 9 6" xfId="42492"/>
    <cellStyle name="Normal 23" xfId="2772"/>
    <cellStyle name="Normal 23 10" xfId="6570"/>
    <cellStyle name="Normal 23 10 2" xfId="12763"/>
    <cellStyle name="Normal 23 10 2 2" xfId="31723"/>
    <cellStyle name="Normal 23 10 2 3" xfId="50187"/>
    <cellStyle name="Normal 23 10 3" xfId="18915"/>
    <cellStyle name="Normal 23 10 3 2" xfId="37875"/>
    <cellStyle name="Normal 23 10 3 3" xfId="56339"/>
    <cellStyle name="Normal 23 10 4" xfId="25570"/>
    <cellStyle name="Normal 23 10 5" xfId="44034"/>
    <cellStyle name="Normal 23 11" xfId="9697"/>
    <cellStyle name="Normal 23 11 2" xfId="28657"/>
    <cellStyle name="Normal 23 11 3" xfId="47121"/>
    <cellStyle name="Normal 23 12" xfId="15849"/>
    <cellStyle name="Normal 23 12 2" xfId="34809"/>
    <cellStyle name="Normal 23 12 3" xfId="53273"/>
    <cellStyle name="Normal 23 13" xfId="22504"/>
    <cellStyle name="Normal 23 14" xfId="40968"/>
    <cellStyle name="Normal 23 2" xfId="2773"/>
    <cellStyle name="Normal 23 2 10" xfId="15850"/>
    <cellStyle name="Normal 23 2 10 2" xfId="34810"/>
    <cellStyle name="Normal 23 2 10 3" xfId="53274"/>
    <cellStyle name="Normal 23 2 11" xfId="22505"/>
    <cellStyle name="Normal 23 2 12" xfId="40969"/>
    <cellStyle name="Normal 23 2 2" xfId="2774"/>
    <cellStyle name="Normal 23 2 2 2" xfId="4177"/>
    <cellStyle name="Normal 23 2 2 2 2" xfId="5791"/>
    <cellStyle name="Normal 23 2 2 2 2 2" xfId="8876"/>
    <cellStyle name="Normal 23 2 2 2 2 2 2" xfId="15068"/>
    <cellStyle name="Normal 23 2 2 2 2 2 2 2" xfId="34028"/>
    <cellStyle name="Normal 23 2 2 2 2 2 2 3" xfId="52492"/>
    <cellStyle name="Normal 23 2 2 2 2 2 3" xfId="21220"/>
    <cellStyle name="Normal 23 2 2 2 2 2 3 2" xfId="40180"/>
    <cellStyle name="Normal 23 2 2 2 2 2 3 3" xfId="58644"/>
    <cellStyle name="Normal 23 2 2 2 2 2 4" xfId="27875"/>
    <cellStyle name="Normal 23 2 2 2 2 2 5" xfId="46339"/>
    <cellStyle name="Normal 23 2 2 2 2 3" xfId="12002"/>
    <cellStyle name="Normal 23 2 2 2 2 3 2" xfId="30962"/>
    <cellStyle name="Normal 23 2 2 2 2 3 3" xfId="49426"/>
    <cellStyle name="Normal 23 2 2 2 2 4" xfId="18154"/>
    <cellStyle name="Normal 23 2 2 2 2 4 2" xfId="37114"/>
    <cellStyle name="Normal 23 2 2 2 2 4 3" xfId="55578"/>
    <cellStyle name="Normal 23 2 2 2 2 5" xfId="24809"/>
    <cellStyle name="Normal 23 2 2 2 2 6" xfId="43273"/>
    <cellStyle name="Normal 23 2 2 2 3" xfId="7341"/>
    <cellStyle name="Normal 23 2 2 2 3 2" xfId="13534"/>
    <cellStyle name="Normal 23 2 2 2 3 2 2" xfId="32494"/>
    <cellStyle name="Normal 23 2 2 2 3 2 3" xfId="50958"/>
    <cellStyle name="Normal 23 2 2 2 3 3" xfId="19686"/>
    <cellStyle name="Normal 23 2 2 2 3 3 2" xfId="38646"/>
    <cellStyle name="Normal 23 2 2 2 3 3 3" xfId="57110"/>
    <cellStyle name="Normal 23 2 2 2 3 4" xfId="26341"/>
    <cellStyle name="Normal 23 2 2 2 3 5" xfId="44805"/>
    <cellStyle name="Normal 23 2 2 2 4" xfId="10468"/>
    <cellStyle name="Normal 23 2 2 2 4 2" xfId="29428"/>
    <cellStyle name="Normal 23 2 2 2 4 3" xfId="47892"/>
    <cellStyle name="Normal 23 2 2 2 5" xfId="16620"/>
    <cellStyle name="Normal 23 2 2 2 5 2" xfId="35580"/>
    <cellStyle name="Normal 23 2 2 2 5 3" xfId="54044"/>
    <cellStyle name="Normal 23 2 2 2 6" xfId="23275"/>
    <cellStyle name="Normal 23 2 2 2 7" xfId="41739"/>
    <cellStyle name="Normal 23 2 2 3" xfId="5009"/>
    <cellStyle name="Normal 23 2 2 3 2" xfId="8107"/>
    <cellStyle name="Normal 23 2 2 3 2 2" xfId="14299"/>
    <cellStyle name="Normal 23 2 2 3 2 2 2" xfId="33259"/>
    <cellStyle name="Normal 23 2 2 3 2 2 3" xfId="51723"/>
    <cellStyle name="Normal 23 2 2 3 2 3" xfId="20451"/>
    <cellStyle name="Normal 23 2 2 3 2 3 2" xfId="39411"/>
    <cellStyle name="Normal 23 2 2 3 2 3 3" xfId="57875"/>
    <cellStyle name="Normal 23 2 2 3 2 4" xfId="27106"/>
    <cellStyle name="Normal 23 2 2 3 2 5" xfId="45570"/>
    <cellStyle name="Normal 23 2 2 3 3" xfId="11233"/>
    <cellStyle name="Normal 23 2 2 3 3 2" xfId="30193"/>
    <cellStyle name="Normal 23 2 2 3 3 3" xfId="48657"/>
    <cellStyle name="Normal 23 2 2 3 4" xfId="17385"/>
    <cellStyle name="Normal 23 2 2 3 4 2" xfId="36345"/>
    <cellStyle name="Normal 23 2 2 3 4 3" xfId="54809"/>
    <cellStyle name="Normal 23 2 2 3 5" xfId="24040"/>
    <cellStyle name="Normal 23 2 2 3 6" xfId="42504"/>
    <cellStyle name="Normal 23 2 2 4" xfId="6572"/>
    <cellStyle name="Normal 23 2 2 4 2" xfId="12765"/>
    <cellStyle name="Normal 23 2 2 4 2 2" xfId="31725"/>
    <cellStyle name="Normal 23 2 2 4 2 3" xfId="50189"/>
    <cellStyle name="Normal 23 2 2 4 3" xfId="18917"/>
    <cellStyle name="Normal 23 2 2 4 3 2" xfId="37877"/>
    <cellStyle name="Normal 23 2 2 4 3 3" xfId="56341"/>
    <cellStyle name="Normal 23 2 2 4 4" xfId="25572"/>
    <cellStyle name="Normal 23 2 2 4 5" xfId="44036"/>
    <cellStyle name="Normal 23 2 2 5" xfId="9699"/>
    <cellStyle name="Normal 23 2 2 5 2" xfId="28659"/>
    <cellStyle name="Normal 23 2 2 5 3" xfId="47123"/>
    <cellStyle name="Normal 23 2 2 6" xfId="15851"/>
    <cellStyle name="Normal 23 2 2 6 2" xfId="34811"/>
    <cellStyle name="Normal 23 2 2 6 3" xfId="53275"/>
    <cellStyle name="Normal 23 2 2 7" xfId="22506"/>
    <cellStyle name="Normal 23 2 2 8" xfId="40970"/>
    <cellStyle name="Normal 23 2 3" xfId="2775"/>
    <cellStyle name="Normal 23 2 3 2" xfId="4178"/>
    <cellStyle name="Normal 23 2 3 2 2" xfId="5792"/>
    <cellStyle name="Normal 23 2 3 2 2 2" xfId="8877"/>
    <cellStyle name="Normal 23 2 3 2 2 2 2" xfId="15069"/>
    <cellStyle name="Normal 23 2 3 2 2 2 2 2" xfId="34029"/>
    <cellStyle name="Normal 23 2 3 2 2 2 2 3" xfId="52493"/>
    <cellStyle name="Normal 23 2 3 2 2 2 3" xfId="21221"/>
    <cellStyle name="Normal 23 2 3 2 2 2 3 2" xfId="40181"/>
    <cellStyle name="Normal 23 2 3 2 2 2 3 3" xfId="58645"/>
    <cellStyle name="Normal 23 2 3 2 2 2 4" xfId="27876"/>
    <cellStyle name="Normal 23 2 3 2 2 2 5" xfId="46340"/>
    <cellStyle name="Normal 23 2 3 2 2 3" xfId="12003"/>
    <cellStyle name="Normal 23 2 3 2 2 3 2" xfId="30963"/>
    <cellStyle name="Normal 23 2 3 2 2 3 3" xfId="49427"/>
    <cellStyle name="Normal 23 2 3 2 2 4" xfId="18155"/>
    <cellStyle name="Normal 23 2 3 2 2 4 2" xfId="37115"/>
    <cellStyle name="Normal 23 2 3 2 2 4 3" xfId="55579"/>
    <cellStyle name="Normal 23 2 3 2 2 5" xfId="24810"/>
    <cellStyle name="Normal 23 2 3 2 2 6" xfId="43274"/>
    <cellStyle name="Normal 23 2 3 2 3" xfId="7342"/>
    <cellStyle name="Normal 23 2 3 2 3 2" xfId="13535"/>
    <cellStyle name="Normal 23 2 3 2 3 2 2" xfId="32495"/>
    <cellStyle name="Normal 23 2 3 2 3 2 3" xfId="50959"/>
    <cellStyle name="Normal 23 2 3 2 3 3" xfId="19687"/>
    <cellStyle name="Normal 23 2 3 2 3 3 2" xfId="38647"/>
    <cellStyle name="Normal 23 2 3 2 3 3 3" xfId="57111"/>
    <cellStyle name="Normal 23 2 3 2 3 4" xfId="26342"/>
    <cellStyle name="Normal 23 2 3 2 3 5" xfId="44806"/>
    <cellStyle name="Normal 23 2 3 2 4" xfId="10469"/>
    <cellStyle name="Normal 23 2 3 2 4 2" xfId="29429"/>
    <cellStyle name="Normal 23 2 3 2 4 3" xfId="47893"/>
    <cellStyle name="Normal 23 2 3 2 5" xfId="16621"/>
    <cellStyle name="Normal 23 2 3 2 5 2" xfId="35581"/>
    <cellStyle name="Normal 23 2 3 2 5 3" xfId="54045"/>
    <cellStyle name="Normal 23 2 3 2 6" xfId="23276"/>
    <cellStyle name="Normal 23 2 3 2 7" xfId="41740"/>
    <cellStyle name="Normal 23 2 3 3" xfId="5010"/>
    <cellStyle name="Normal 23 2 3 3 2" xfId="8108"/>
    <cellStyle name="Normal 23 2 3 3 2 2" xfId="14300"/>
    <cellStyle name="Normal 23 2 3 3 2 2 2" xfId="33260"/>
    <cellStyle name="Normal 23 2 3 3 2 2 3" xfId="51724"/>
    <cellStyle name="Normal 23 2 3 3 2 3" xfId="20452"/>
    <cellStyle name="Normal 23 2 3 3 2 3 2" xfId="39412"/>
    <cellStyle name="Normal 23 2 3 3 2 3 3" xfId="57876"/>
    <cellStyle name="Normal 23 2 3 3 2 4" xfId="27107"/>
    <cellStyle name="Normal 23 2 3 3 2 5" xfId="45571"/>
    <cellStyle name="Normal 23 2 3 3 3" xfId="11234"/>
    <cellStyle name="Normal 23 2 3 3 3 2" xfId="30194"/>
    <cellStyle name="Normal 23 2 3 3 3 3" xfId="48658"/>
    <cellStyle name="Normal 23 2 3 3 4" xfId="17386"/>
    <cellStyle name="Normal 23 2 3 3 4 2" xfId="36346"/>
    <cellStyle name="Normal 23 2 3 3 4 3" xfId="54810"/>
    <cellStyle name="Normal 23 2 3 3 5" xfId="24041"/>
    <cellStyle name="Normal 23 2 3 3 6" xfId="42505"/>
    <cellStyle name="Normal 23 2 3 4" xfId="6573"/>
    <cellStyle name="Normal 23 2 3 4 2" xfId="12766"/>
    <cellStyle name="Normal 23 2 3 4 2 2" xfId="31726"/>
    <cellStyle name="Normal 23 2 3 4 2 3" xfId="50190"/>
    <cellStyle name="Normal 23 2 3 4 3" xfId="18918"/>
    <cellStyle name="Normal 23 2 3 4 3 2" xfId="37878"/>
    <cellStyle name="Normal 23 2 3 4 3 3" xfId="56342"/>
    <cellStyle name="Normal 23 2 3 4 4" xfId="25573"/>
    <cellStyle name="Normal 23 2 3 4 5" xfId="44037"/>
    <cellStyle name="Normal 23 2 3 5" xfId="9700"/>
    <cellStyle name="Normal 23 2 3 5 2" xfId="28660"/>
    <cellStyle name="Normal 23 2 3 5 3" xfId="47124"/>
    <cellStyle name="Normal 23 2 3 6" xfId="15852"/>
    <cellStyle name="Normal 23 2 3 6 2" xfId="34812"/>
    <cellStyle name="Normal 23 2 3 6 3" xfId="53276"/>
    <cellStyle name="Normal 23 2 3 7" xfId="22507"/>
    <cellStyle name="Normal 23 2 3 8" xfId="40971"/>
    <cellStyle name="Normal 23 2 4" xfId="2776"/>
    <cellStyle name="Normal 23 2 4 2" xfId="4179"/>
    <cellStyle name="Normal 23 2 4 2 2" xfId="5793"/>
    <cellStyle name="Normal 23 2 4 2 2 2" xfId="8878"/>
    <cellStyle name="Normal 23 2 4 2 2 2 2" xfId="15070"/>
    <cellStyle name="Normal 23 2 4 2 2 2 2 2" xfId="34030"/>
    <cellStyle name="Normal 23 2 4 2 2 2 2 3" xfId="52494"/>
    <cellStyle name="Normal 23 2 4 2 2 2 3" xfId="21222"/>
    <cellStyle name="Normal 23 2 4 2 2 2 3 2" xfId="40182"/>
    <cellStyle name="Normal 23 2 4 2 2 2 3 3" xfId="58646"/>
    <cellStyle name="Normal 23 2 4 2 2 2 4" xfId="27877"/>
    <cellStyle name="Normal 23 2 4 2 2 2 5" xfId="46341"/>
    <cellStyle name="Normal 23 2 4 2 2 3" xfId="12004"/>
    <cellStyle name="Normal 23 2 4 2 2 3 2" xfId="30964"/>
    <cellStyle name="Normal 23 2 4 2 2 3 3" xfId="49428"/>
    <cellStyle name="Normal 23 2 4 2 2 4" xfId="18156"/>
    <cellStyle name="Normal 23 2 4 2 2 4 2" xfId="37116"/>
    <cellStyle name="Normal 23 2 4 2 2 4 3" xfId="55580"/>
    <cellStyle name="Normal 23 2 4 2 2 5" xfId="24811"/>
    <cellStyle name="Normal 23 2 4 2 2 6" xfId="43275"/>
    <cellStyle name="Normal 23 2 4 2 3" xfId="7343"/>
    <cellStyle name="Normal 23 2 4 2 3 2" xfId="13536"/>
    <cellStyle name="Normal 23 2 4 2 3 2 2" xfId="32496"/>
    <cellStyle name="Normal 23 2 4 2 3 2 3" xfId="50960"/>
    <cellStyle name="Normal 23 2 4 2 3 3" xfId="19688"/>
    <cellStyle name="Normal 23 2 4 2 3 3 2" xfId="38648"/>
    <cellStyle name="Normal 23 2 4 2 3 3 3" xfId="57112"/>
    <cellStyle name="Normal 23 2 4 2 3 4" xfId="26343"/>
    <cellStyle name="Normal 23 2 4 2 3 5" xfId="44807"/>
    <cellStyle name="Normal 23 2 4 2 4" xfId="10470"/>
    <cellStyle name="Normal 23 2 4 2 4 2" xfId="29430"/>
    <cellStyle name="Normal 23 2 4 2 4 3" xfId="47894"/>
    <cellStyle name="Normal 23 2 4 2 5" xfId="16622"/>
    <cellStyle name="Normal 23 2 4 2 5 2" xfId="35582"/>
    <cellStyle name="Normal 23 2 4 2 5 3" xfId="54046"/>
    <cellStyle name="Normal 23 2 4 2 6" xfId="23277"/>
    <cellStyle name="Normal 23 2 4 2 7" xfId="41741"/>
    <cellStyle name="Normal 23 2 4 3" xfId="5011"/>
    <cellStyle name="Normal 23 2 4 3 2" xfId="8109"/>
    <cellStyle name="Normal 23 2 4 3 2 2" xfId="14301"/>
    <cellStyle name="Normal 23 2 4 3 2 2 2" xfId="33261"/>
    <cellStyle name="Normal 23 2 4 3 2 2 3" xfId="51725"/>
    <cellStyle name="Normal 23 2 4 3 2 3" xfId="20453"/>
    <cellStyle name="Normal 23 2 4 3 2 3 2" xfId="39413"/>
    <cellStyle name="Normal 23 2 4 3 2 3 3" xfId="57877"/>
    <cellStyle name="Normal 23 2 4 3 2 4" xfId="27108"/>
    <cellStyle name="Normal 23 2 4 3 2 5" xfId="45572"/>
    <cellStyle name="Normal 23 2 4 3 3" xfId="11235"/>
    <cellStyle name="Normal 23 2 4 3 3 2" xfId="30195"/>
    <cellStyle name="Normal 23 2 4 3 3 3" xfId="48659"/>
    <cellStyle name="Normal 23 2 4 3 4" xfId="17387"/>
    <cellStyle name="Normal 23 2 4 3 4 2" xfId="36347"/>
    <cellStyle name="Normal 23 2 4 3 4 3" xfId="54811"/>
    <cellStyle name="Normal 23 2 4 3 5" xfId="24042"/>
    <cellStyle name="Normal 23 2 4 3 6" xfId="42506"/>
    <cellStyle name="Normal 23 2 4 4" xfId="6574"/>
    <cellStyle name="Normal 23 2 4 4 2" xfId="12767"/>
    <cellStyle name="Normal 23 2 4 4 2 2" xfId="31727"/>
    <cellStyle name="Normal 23 2 4 4 2 3" xfId="50191"/>
    <cellStyle name="Normal 23 2 4 4 3" xfId="18919"/>
    <cellStyle name="Normal 23 2 4 4 3 2" xfId="37879"/>
    <cellStyle name="Normal 23 2 4 4 3 3" xfId="56343"/>
    <cellStyle name="Normal 23 2 4 4 4" xfId="25574"/>
    <cellStyle name="Normal 23 2 4 4 5" xfId="44038"/>
    <cellStyle name="Normal 23 2 4 5" xfId="9701"/>
    <cellStyle name="Normal 23 2 4 5 2" xfId="28661"/>
    <cellStyle name="Normal 23 2 4 5 3" xfId="47125"/>
    <cellStyle name="Normal 23 2 4 6" xfId="15853"/>
    <cellStyle name="Normal 23 2 4 6 2" xfId="34813"/>
    <cellStyle name="Normal 23 2 4 6 3" xfId="53277"/>
    <cellStyle name="Normal 23 2 4 7" xfId="22508"/>
    <cellStyle name="Normal 23 2 4 8" xfId="40972"/>
    <cellStyle name="Normal 23 2 5" xfId="2777"/>
    <cellStyle name="Normal 23 2 5 2" xfId="4180"/>
    <cellStyle name="Normal 23 2 5 2 2" xfId="5794"/>
    <cellStyle name="Normal 23 2 5 2 2 2" xfId="8879"/>
    <cellStyle name="Normal 23 2 5 2 2 2 2" xfId="15071"/>
    <cellStyle name="Normal 23 2 5 2 2 2 2 2" xfId="34031"/>
    <cellStyle name="Normal 23 2 5 2 2 2 2 3" xfId="52495"/>
    <cellStyle name="Normal 23 2 5 2 2 2 3" xfId="21223"/>
    <cellStyle name="Normal 23 2 5 2 2 2 3 2" xfId="40183"/>
    <cellStyle name="Normal 23 2 5 2 2 2 3 3" xfId="58647"/>
    <cellStyle name="Normal 23 2 5 2 2 2 4" xfId="27878"/>
    <cellStyle name="Normal 23 2 5 2 2 2 5" xfId="46342"/>
    <cellStyle name="Normal 23 2 5 2 2 3" xfId="12005"/>
    <cellStyle name="Normal 23 2 5 2 2 3 2" xfId="30965"/>
    <cellStyle name="Normal 23 2 5 2 2 3 3" xfId="49429"/>
    <cellStyle name="Normal 23 2 5 2 2 4" xfId="18157"/>
    <cellStyle name="Normal 23 2 5 2 2 4 2" xfId="37117"/>
    <cellStyle name="Normal 23 2 5 2 2 4 3" xfId="55581"/>
    <cellStyle name="Normal 23 2 5 2 2 5" xfId="24812"/>
    <cellStyle name="Normal 23 2 5 2 2 6" xfId="43276"/>
    <cellStyle name="Normal 23 2 5 2 3" xfId="7344"/>
    <cellStyle name="Normal 23 2 5 2 3 2" xfId="13537"/>
    <cellStyle name="Normal 23 2 5 2 3 2 2" xfId="32497"/>
    <cellStyle name="Normal 23 2 5 2 3 2 3" xfId="50961"/>
    <cellStyle name="Normal 23 2 5 2 3 3" xfId="19689"/>
    <cellStyle name="Normal 23 2 5 2 3 3 2" xfId="38649"/>
    <cellStyle name="Normal 23 2 5 2 3 3 3" xfId="57113"/>
    <cellStyle name="Normal 23 2 5 2 3 4" xfId="26344"/>
    <cellStyle name="Normal 23 2 5 2 3 5" xfId="44808"/>
    <cellStyle name="Normal 23 2 5 2 4" xfId="10471"/>
    <cellStyle name="Normal 23 2 5 2 4 2" xfId="29431"/>
    <cellStyle name="Normal 23 2 5 2 4 3" xfId="47895"/>
    <cellStyle name="Normal 23 2 5 2 5" xfId="16623"/>
    <cellStyle name="Normal 23 2 5 2 5 2" xfId="35583"/>
    <cellStyle name="Normal 23 2 5 2 5 3" xfId="54047"/>
    <cellStyle name="Normal 23 2 5 2 6" xfId="23278"/>
    <cellStyle name="Normal 23 2 5 2 7" xfId="41742"/>
    <cellStyle name="Normal 23 2 5 3" xfId="5012"/>
    <cellStyle name="Normal 23 2 5 3 2" xfId="8110"/>
    <cellStyle name="Normal 23 2 5 3 2 2" xfId="14302"/>
    <cellStyle name="Normal 23 2 5 3 2 2 2" xfId="33262"/>
    <cellStyle name="Normal 23 2 5 3 2 2 3" xfId="51726"/>
    <cellStyle name="Normal 23 2 5 3 2 3" xfId="20454"/>
    <cellStyle name="Normal 23 2 5 3 2 3 2" xfId="39414"/>
    <cellStyle name="Normal 23 2 5 3 2 3 3" xfId="57878"/>
    <cellStyle name="Normal 23 2 5 3 2 4" xfId="27109"/>
    <cellStyle name="Normal 23 2 5 3 2 5" xfId="45573"/>
    <cellStyle name="Normal 23 2 5 3 3" xfId="11236"/>
    <cellStyle name="Normal 23 2 5 3 3 2" xfId="30196"/>
    <cellStyle name="Normal 23 2 5 3 3 3" xfId="48660"/>
    <cellStyle name="Normal 23 2 5 3 4" xfId="17388"/>
    <cellStyle name="Normal 23 2 5 3 4 2" xfId="36348"/>
    <cellStyle name="Normal 23 2 5 3 4 3" xfId="54812"/>
    <cellStyle name="Normal 23 2 5 3 5" xfId="24043"/>
    <cellStyle name="Normal 23 2 5 3 6" xfId="42507"/>
    <cellStyle name="Normal 23 2 5 4" xfId="6575"/>
    <cellStyle name="Normal 23 2 5 4 2" xfId="12768"/>
    <cellStyle name="Normal 23 2 5 4 2 2" xfId="31728"/>
    <cellStyle name="Normal 23 2 5 4 2 3" xfId="50192"/>
    <cellStyle name="Normal 23 2 5 4 3" xfId="18920"/>
    <cellStyle name="Normal 23 2 5 4 3 2" xfId="37880"/>
    <cellStyle name="Normal 23 2 5 4 3 3" xfId="56344"/>
    <cellStyle name="Normal 23 2 5 4 4" xfId="25575"/>
    <cellStyle name="Normal 23 2 5 4 5" xfId="44039"/>
    <cellStyle name="Normal 23 2 5 5" xfId="9702"/>
    <cellStyle name="Normal 23 2 5 5 2" xfId="28662"/>
    <cellStyle name="Normal 23 2 5 5 3" xfId="47126"/>
    <cellStyle name="Normal 23 2 5 6" xfId="15854"/>
    <cellStyle name="Normal 23 2 5 6 2" xfId="34814"/>
    <cellStyle name="Normal 23 2 5 6 3" xfId="53278"/>
    <cellStyle name="Normal 23 2 5 7" xfId="22509"/>
    <cellStyle name="Normal 23 2 5 8" xfId="40973"/>
    <cellStyle name="Normal 23 2 6" xfId="4176"/>
    <cellStyle name="Normal 23 2 6 2" xfId="5790"/>
    <cellStyle name="Normal 23 2 6 2 2" xfId="8875"/>
    <cellStyle name="Normal 23 2 6 2 2 2" xfId="15067"/>
    <cellStyle name="Normal 23 2 6 2 2 2 2" xfId="34027"/>
    <cellStyle name="Normal 23 2 6 2 2 2 3" xfId="52491"/>
    <cellStyle name="Normal 23 2 6 2 2 3" xfId="21219"/>
    <cellStyle name="Normal 23 2 6 2 2 3 2" xfId="40179"/>
    <cellStyle name="Normal 23 2 6 2 2 3 3" xfId="58643"/>
    <cellStyle name="Normal 23 2 6 2 2 4" xfId="27874"/>
    <cellStyle name="Normal 23 2 6 2 2 5" xfId="46338"/>
    <cellStyle name="Normal 23 2 6 2 3" xfId="12001"/>
    <cellStyle name="Normal 23 2 6 2 3 2" xfId="30961"/>
    <cellStyle name="Normal 23 2 6 2 3 3" xfId="49425"/>
    <cellStyle name="Normal 23 2 6 2 4" xfId="18153"/>
    <cellStyle name="Normal 23 2 6 2 4 2" xfId="37113"/>
    <cellStyle name="Normal 23 2 6 2 4 3" xfId="55577"/>
    <cellStyle name="Normal 23 2 6 2 5" xfId="24808"/>
    <cellStyle name="Normal 23 2 6 2 6" xfId="43272"/>
    <cellStyle name="Normal 23 2 6 3" xfId="7340"/>
    <cellStyle name="Normal 23 2 6 3 2" xfId="13533"/>
    <cellStyle name="Normal 23 2 6 3 2 2" xfId="32493"/>
    <cellStyle name="Normal 23 2 6 3 2 3" xfId="50957"/>
    <cellStyle name="Normal 23 2 6 3 3" xfId="19685"/>
    <cellStyle name="Normal 23 2 6 3 3 2" xfId="38645"/>
    <cellStyle name="Normal 23 2 6 3 3 3" xfId="57109"/>
    <cellStyle name="Normal 23 2 6 3 4" xfId="26340"/>
    <cellStyle name="Normal 23 2 6 3 5" xfId="44804"/>
    <cellStyle name="Normal 23 2 6 4" xfId="10467"/>
    <cellStyle name="Normal 23 2 6 4 2" xfId="29427"/>
    <cellStyle name="Normal 23 2 6 4 3" xfId="47891"/>
    <cellStyle name="Normal 23 2 6 5" xfId="16619"/>
    <cellStyle name="Normal 23 2 6 5 2" xfId="35579"/>
    <cellStyle name="Normal 23 2 6 5 3" xfId="54043"/>
    <cellStyle name="Normal 23 2 6 6" xfId="23274"/>
    <cellStyle name="Normal 23 2 6 7" xfId="41738"/>
    <cellStyle name="Normal 23 2 7" xfId="5008"/>
    <cellStyle name="Normal 23 2 7 2" xfId="8106"/>
    <cellStyle name="Normal 23 2 7 2 2" xfId="14298"/>
    <cellStyle name="Normal 23 2 7 2 2 2" xfId="33258"/>
    <cellStyle name="Normal 23 2 7 2 2 3" xfId="51722"/>
    <cellStyle name="Normal 23 2 7 2 3" xfId="20450"/>
    <cellStyle name="Normal 23 2 7 2 3 2" xfId="39410"/>
    <cellStyle name="Normal 23 2 7 2 3 3" xfId="57874"/>
    <cellStyle name="Normal 23 2 7 2 4" xfId="27105"/>
    <cellStyle name="Normal 23 2 7 2 5" xfId="45569"/>
    <cellStyle name="Normal 23 2 7 3" xfId="11232"/>
    <cellStyle name="Normal 23 2 7 3 2" xfId="30192"/>
    <cellStyle name="Normal 23 2 7 3 3" xfId="48656"/>
    <cellStyle name="Normal 23 2 7 4" xfId="17384"/>
    <cellStyle name="Normal 23 2 7 4 2" xfId="36344"/>
    <cellStyle name="Normal 23 2 7 4 3" xfId="54808"/>
    <cellStyle name="Normal 23 2 7 5" xfId="24039"/>
    <cellStyle name="Normal 23 2 7 6" xfId="42503"/>
    <cellStyle name="Normal 23 2 8" xfId="6571"/>
    <cellStyle name="Normal 23 2 8 2" xfId="12764"/>
    <cellStyle name="Normal 23 2 8 2 2" xfId="31724"/>
    <cellStyle name="Normal 23 2 8 2 3" xfId="50188"/>
    <cellStyle name="Normal 23 2 8 3" xfId="18916"/>
    <cellStyle name="Normal 23 2 8 3 2" xfId="37876"/>
    <cellStyle name="Normal 23 2 8 3 3" xfId="56340"/>
    <cellStyle name="Normal 23 2 8 4" xfId="25571"/>
    <cellStyle name="Normal 23 2 8 5" xfId="44035"/>
    <cellStyle name="Normal 23 2 9" xfId="9698"/>
    <cellStyle name="Normal 23 2 9 2" xfId="28658"/>
    <cellStyle name="Normal 23 2 9 3" xfId="47122"/>
    <cellStyle name="Normal 23 3" xfId="2778"/>
    <cellStyle name="Normal 23 3 2" xfId="4181"/>
    <cellStyle name="Normal 23 3 2 2" xfId="5795"/>
    <cellStyle name="Normal 23 3 2 2 2" xfId="8880"/>
    <cellStyle name="Normal 23 3 2 2 2 2" xfId="15072"/>
    <cellStyle name="Normal 23 3 2 2 2 2 2" xfId="34032"/>
    <cellStyle name="Normal 23 3 2 2 2 2 3" xfId="52496"/>
    <cellStyle name="Normal 23 3 2 2 2 3" xfId="21224"/>
    <cellStyle name="Normal 23 3 2 2 2 3 2" xfId="40184"/>
    <cellStyle name="Normal 23 3 2 2 2 3 3" xfId="58648"/>
    <cellStyle name="Normal 23 3 2 2 2 4" xfId="27879"/>
    <cellStyle name="Normal 23 3 2 2 2 5" xfId="46343"/>
    <cellStyle name="Normal 23 3 2 2 3" xfId="12006"/>
    <cellStyle name="Normal 23 3 2 2 3 2" xfId="30966"/>
    <cellStyle name="Normal 23 3 2 2 3 3" xfId="49430"/>
    <cellStyle name="Normal 23 3 2 2 4" xfId="18158"/>
    <cellStyle name="Normal 23 3 2 2 4 2" xfId="37118"/>
    <cellStyle name="Normal 23 3 2 2 4 3" xfId="55582"/>
    <cellStyle name="Normal 23 3 2 2 5" xfId="24813"/>
    <cellStyle name="Normal 23 3 2 2 6" xfId="43277"/>
    <cellStyle name="Normal 23 3 2 3" xfId="7345"/>
    <cellStyle name="Normal 23 3 2 3 2" xfId="13538"/>
    <cellStyle name="Normal 23 3 2 3 2 2" xfId="32498"/>
    <cellStyle name="Normal 23 3 2 3 2 3" xfId="50962"/>
    <cellStyle name="Normal 23 3 2 3 3" xfId="19690"/>
    <cellStyle name="Normal 23 3 2 3 3 2" xfId="38650"/>
    <cellStyle name="Normal 23 3 2 3 3 3" xfId="57114"/>
    <cellStyle name="Normal 23 3 2 3 4" xfId="26345"/>
    <cellStyle name="Normal 23 3 2 3 5" xfId="44809"/>
    <cellStyle name="Normal 23 3 2 4" xfId="10472"/>
    <cellStyle name="Normal 23 3 2 4 2" xfId="29432"/>
    <cellStyle name="Normal 23 3 2 4 3" xfId="47896"/>
    <cellStyle name="Normal 23 3 2 5" xfId="16624"/>
    <cellStyle name="Normal 23 3 2 5 2" xfId="35584"/>
    <cellStyle name="Normal 23 3 2 5 3" xfId="54048"/>
    <cellStyle name="Normal 23 3 2 6" xfId="23279"/>
    <cellStyle name="Normal 23 3 2 7" xfId="41743"/>
    <cellStyle name="Normal 23 3 3" xfId="5013"/>
    <cellStyle name="Normal 23 3 3 2" xfId="8111"/>
    <cellStyle name="Normal 23 3 3 2 2" xfId="14303"/>
    <cellStyle name="Normal 23 3 3 2 2 2" xfId="33263"/>
    <cellStyle name="Normal 23 3 3 2 2 3" xfId="51727"/>
    <cellStyle name="Normal 23 3 3 2 3" xfId="20455"/>
    <cellStyle name="Normal 23 3 3 2 3 2" xfId="39415"/>
    <cellStyle name="Normal 23 3 3 2 3 3" xfId="57879"/>
    <cellStyle name="Normal 23 3 3 2 4" xfId="27110"/>
    <cellStyle name="Normal 23 3 3 2 5" xfId="45574"/>
    <cellStyle name="Normal 23 3 3 3" xfId="11237"/>
    <cellStyle name="Normal 23 3 3 3 2" xfId="30197"/>
    <cellStyle name="Normal 23 3 3 3 3" xfId="48661"/>
    <cellStyle name="Normal 23 3 3 4" xfId="17389"/>
    <cellStyle name="Normal 23 3 3 4 2" xfId="36349"/>
    <cellStyle name="Normal 23 3 3 4 3" xfId="54813"/>
    <cellStyle name="Normal 23 3 3 5" xfId="24044"/>
    <cellStyle name="Normal 23 3 3 6" xfId="42508"/>
    <cellStyle name="Normal 23 3 4" xfId="6576"/>
    <cellStyle name="Normal 23 3 4 2" xfId="12769"/>
    <cellStyle name="Normal 23 3 4 2 2" xfId="31729"/>
    <cellStyle name="Normal 23 3 4 2 3" xfId="50193"/>
    <cellStyle name="Normal 23 3 4 3" xfId="18921"/>
    <cellStyle name="Normal 23 3 4 3 2" xfId="37881"/>
    <cellStyle name="Normal 23 3 4 3 3" xfId="56345"/>
    <cellStyle name="Normal 23 3 4 4" xfId="25576"/>
    <cellStyle name="Normal 23 3 4 5" xfId="44040"/>
    <cellStyle name="Normal 23 3 5" xfId="9703"/>
    <cellStyle name="Normal 23 3 5 2" xfId="28663"/>
    <cellStyle name="Normal 23 3 5 3" xfId="47127"/>
    <cellStyle name="Normal 23 3 6" xfId="15855"/>
    <cellStyle name="Normal 23 3 6 2" xfId="34815"/>
    <cellStyle name="Normal 23 3 6 3" xfId="53279"/>
    <cellStyle name="Normal 23 3 7" xfId="22510"/>
    <cellStyle name="Normal 23 3 8" xfId="40974"/>
    <cellStyle name="Normal 23 4" xfId="2779"/>
    <cellStyle name="Normal 23 4 2" xfId="4182"/>
    <cellStyle name="Normal 23 4 2 2" xfId="5796"/>
    <cellStyle name="Normal 23 4 2 2 2" xfId="8881"/>
    <cellStyle name="Normal 23 4 2 2 2 2" xfId="15073"/>
    <cellStyle name="Normal 23 4 2 2 2 2 2" xfId="34033"/>
    <cellStyle name="Normal 23 4 2 2 2 2 3" xfId="52497"/>
    <cellStyle name="Normal 23 4 2 2 2 3" xfId="21225"/>
    <cellStyle name="Normal 23 4 2 2 2 3 2" xfId="40185"/>
    <cellStyle name="Normal 23 4 2 2 2 3 3" xfId="58649"/>
    <cellStyle name="Normal 23 4 2 2 2 4" xfId="27880"/>
    <cellStyle name="Normal 23 4 2 2 2 5" xfId="46344"/>
    <cellStyle name="Normal 23 4 2 2 3" xfId="12007"/>
    <cellStyle name="Normal 23 4 2 2 3 2" xfId="30967"/>
    <cellStyle name="Normal 23 4 2 2 3 3" xfId="49431"/>
    <cellStyle name="Normal 23 4 2 2 4" xfId="18159"/>
    <cellStyle name="Normal 23 4 2 2 4 2" xfId="37119"/>
    <cellStyle name="Normal 23 4 2 2 4 3" xfId="55583"/>
    <cellStyle name="Normal 23 4 2 2 5" xfId="24814"/>
    <cellStyle name="Normal 23 4 2 2 6" xfId="43278"/>
    <cellStyle name="Normal 23 4 2 3" xfId="7346"/>
    <cellStyle name="Normal 23 4 2 3 2" xfId="13539"/>
    <cellStyle name="Normal 23 4 2 3 2 2" xfId="32499"/>
    <cellStyle name="Normal 23 4 2 3 2 3" xfId="50963"/>
    <cellStyle name="Normal 23 4 2 3 3" xfId="19691"/>
    <cellStyle name="Normal 23 4 2 3 3 2" xfId="38651"/>
    <cellStyle name="Normal 23 4 2 3 3 3" xfId="57115"/>
    <cellStyle name="Normal 23 4 2 3 4" xfId="26346"/>
    <cellStyle name="Normal 23 4 2 3 5" xfId="44810"/>
    <cellStyle name="Normal 23 4 2 4" xfId="10473"/>
    <cellStyle name="Normal 23 4 2 4 2" xfId="29433"/>
    <cellStyle name="Normal 23 4 2 4 3" xfId="47897"/>
    <cellStyle name="Normal 23 4 2 5" xfId="16625"/>
    <cellStyle name="Normal 23 4 2 5 2" xfId="35585"/>
    <cellStyle name="Normal 23 4 2 5 3" xfId="54049"/>
    <cellStyle name="Normal 23 4 2 6" xfId="23280"/>
    <cellStyle name="Normal 23 4 2 7" xfId="41744"/>
    <cellStyle name="Normal 23 4 3" xfId="5014"/>
    <cellStyle name="Normal 23 4 3 2" xfId="8112"/>
    <cellStyle name="Normal 23 4 3 2 2" xfId="14304"/>
    <cellStyle name="Normal 23 4 3 2 2 2" xfId="33264"/>
    <cellStyle name="Normal 23 4 3 2 2 3" xfId="51728"/>
    <cellStyle name="Normal 23 4 3 2 3" xfId="20456"/>
    <cellStyle name="Normal 23 4 3 2 3 2" xfId="39416"/>
    <cellStyle name="Normal 23 4 3 2 3 3" xfId="57880"/>
    <cellStyle name="Normal 23 4 3 2 4" xfId="27111"/>
    <cellStyle name="Normal 23 4 3 2 5" xfId="45575"/>
    <cellStyle name="Normal 23 4 3 3" xfId="11238"/>
    <cellStyle name="Normal 23 4 3 3 2" xfId="30198"/>
    <cellStyle name="Normal 23 4 3 3 3" xfId="48662"/>
    <cellStyle name="Normal 23 4 3 4" xfId="17390"/>
    <cellStyle name="Normal 23 4 3 4 2" xfId="36350"/>
    <cellStyle name="Normal 23 4 3 4 3" xfId="54814"/>
    <cellStyle name="Normal 23 4 3 5" xfId="24045"/>
    <cellStyle name="Normal 23 4 3 6" xfId="42509"/>
    <cellStyle name="Normal 23 4 4" xfId="6577"/>
    <cellStyle name="Normal 23 4 4 2" xfId="12770"/>
    <cellStyle name="Normal 23 4 4 2 2" xfId="31730"/>
    <cellStyle name="Normal 23 4 4 2 3" xfId="50194"/>
    <cellStyle name="Normal 23 4 4 3" xfId="18922"/>
    <cellStyle name="Normal 23 4 4 3 2" xfId="37882"/>
    <cellStyle name="Normal 23 4 4 3 3" xfId="56346"/>
    <cellStyle name="Normal 23 4 4 4" xfId="25577"/>
    <cellStyle name="Normal 23 4 4 5" xfId="44041"/>
    <cellStyle name="Normal 23 4 5" xfId="9704"/>
    <cellStyle name="Normal 23 4 5 2" xfId="28664"/>
    <cellStyle name="Normal 23 4 5 3" xfId="47128"/>
    <cellStyle name="Normal 23 4 6" xfId="15856"/>
    <cellStyle name="Normal 23 4 6 2" xfId="34816"/>
    <cellStyle name="Normal 23 4 6 3" xfId="53280"/>
    <cellStyle name="Normal 23 4 7" xfId="22511"/>
    <cellStyle name="Normal 23 4 8" xfId="40975"/>
    <cellStyle name="Normal 23 5" xfId="2780"/>
    <cellStyle name="Normal 23 5 2" xfId="4183"/>
    <cellStyle name="Normal 23 5 2 2" xfId="5797"/>
    <cellStyle name="Normal 23 5 2 2 2" xfId="8882"/>
    <cellStyle name="Normal 23 5 2 2 2 2" xfId="15074"/>
    <cellStyle name="Normal 23 5 2 2 2 2 2" xfId="34034"/>
    <cellStyle name="Normal 23 5 2 2 2 2 3" xfId="52498"/>
    <cellStyle name="Normal 23 5 2 2 2 3" xfId="21226"/>
    <cellStyle name="Normal 23 5 2 2 2 3 2" xfId="40186"/>
    <cellStyle name="Normal 23 5 2 2 2 3 3" xfId="58650"/>
    <cellStyle name="Normal 23 5 2 2 2 4" xfId="27881"/>
    <cellStyle name="Normal 23 5 2 2 2 5" xfId="46345"/>
    <cellStyle name="Normal 23 5 2 2 3" xfId="12008"/>
    <cellStyle name="Normal 23 5 2 2 3 2" xfId="30968"/>
    <cellStyle name="Normal 23 5 2 2 3 3" xfId="49432"/>
    <cellStyle name="Normal 23 5 2 2 4" xfId="18160"/>
    <cellStyle name="Normal 23 5 2 2 4 2" xfId="37120"/>
    <cellStyle name="Normal 23 5 2 2 4 3" xfId="55584"/>
    <cellStyle name="Normal 23 5 2 2 5" xfId="24815"/>
    <cellStyle name="Normal 23 5 2 2 6" xfId="43279"/>
    <cellStyle name="Normal 23 5 2 3" xfId="7347"/>
    <cellStyle name="Normal 23 5 2 3 2" xfId="13540"/>
    <cellStyle name="Normal 23 5 2 3 2 2" xfId="32500"/>
    <cellStyle name="Normal 23 5 2 3 2 3" xfId="50964"/>
    <cellStyle name="Normal 23 5 2 3 3" xfId="19692"/>
    <cellStyle name="Normal 23 5 2 3 3 2" xfId="38652"/>
    <cellStyle name="Normal 23 5 2 3 3 3" xfId="57116"/>
    <cellStyle name="Normal 23 5 2 3 4" xfId="26347"/>
    <cellStyle name="Normal 23 5 2 3 5" xfId="44811"/>
    <cellStyle name="Normal 23 5 2 4" xfId="10474"/>
    <cellStyle name="Normal 23 5 2 4 2" xfId="29434"/>
    <cellStyle name="Normal 23 5 2 4 3" xfId="47898"/>
    <cellStyle name="Normal 23 5 2 5" xfId="16626"/>
    <cellStyle name="Normal 23 5 2 5 2" xfId="35586"/>
    <cellStyle name="Normal 23 5 2 5 3" xfId="54050"/>
    <cellStyle name="Normal 23 5 2 6" xfId="23281"/>
    <cellStyle name="Normal 23 5 2 7" xfId="41745"/>
    <cellStyle name="Normal 23 5 3" xfId="5015"/>
    <cellStyle name="Normal 23 5 3 2" xfId="8113"/>
    <cellStyle name="Normal 23 5 3 2 2" xfId="14305"/>
    <cellStyle name="Normal 23 5 3 2 2 2" xfId="33265"/>
    <cellStyle name="Normal 23 5 3 2 2 3" xfId="51729"/>
    <cellStyle name="Normal 23 5 3 2 3" xfId="20457"/>
    <cellStyle name="Normal 23 5 3 2 3 2" xfId="39417"/>
    <cellStyle name="Normal 23 5 3 2 3 3" xfId="57881"/>
    <cellStyle name="Normal 23 5 3 2 4" xfId="27112"/>
    <cellStyle name="Normal 23 5 3 2 5" xfId="45576"/>
    <cellStyle name="Normal 23 5 3 3" xfId="11239"/>
    <cellStyle name="Normal 23 5 3 3 2" xfId="30199"/>
    <cellStyle name="Normal 23 5 3 3 3" xfId="48663"/>
    <cellStyle name="Normal 23 5 3 4" xfId="17391"/>
    <cellStyle name="Normal 23 5 3 4 2" xfId="36351"/>
    <cellStyle name="Normal 23 5 3 4 3" xfId="54815"/>
    <cellStyle name="Normal 23 5 3 5" xfId="24046"/>
    <cellStyle name="Normal 23 5 3 6" xfId="42510"/>
    <cellStyle name="Normal 23 5 4" xfId="6578"/>
    <cellStyle name="Normal 23 5 4 2" xfId="12771"/>
    <cellStyle name="Normal 23 5 4 2 2" xfId="31731"/>
    <cellStyle name="Normal 23 5 4 2 3" xfId="50195"/>
    <cellStyle name="Normal 23 5 4 3" xfId="18923"/>
    <cellStyle name="Normal 23 5 4 3 2" xfId="37883"/>
    <cellStyle name="Normal 23 5 4 3 3" xfId="56347"/>
    <cellStyle name="Normal 23 5 4 4" xfId="25578"/>
    <cellStyle name="Normal 23 5 4 5" xfId="44042"/>
    <cellStyle name="Normal 23 5 5" xfId="9705"/>
    <cellStyle name="Normal 23 5 5 2" xfId="28665"/>
    <cellStyle name="Normal 23 5 5 3" xfId="47129"/>
    <cellStyle name="Normal 23 5 6" xfId="15857"/>
    <cellStyle name="Normal 23 5 6 2" xfId="34817"/>
    <cellStyle name="Normal 23 5 6 3" xfId="53281"/>
    <cellStyle name="Normal 23 5 7" xfId="22512"/>
    <cellStyle name="Normal 23 5 8" xfId="40976"/>
    <cellStyle name="Normal 23 6" xfId="2781"/>
    <cellStyle name="Normal 23 6 2" xfId="4184"/>
    <cellStyle name="Normal 23 6 2 2" xfId="5798"/>
    <cellStyle name="Normal 23 6 2 2 2" xfId="8883"/>
    <cellStyle name="Normal 23 6 2 2 2 2" xfId="15075"/>
    <cellStyle name="Normal 23 6 2 2 2 2 2" xfId="34035"/>
    <cellStyle name="Normal 23 6 2 2 2 2 3" xfId="52499"/>
    <cellStyle name="Normal 23 6 2 2 2 3" xfId="21227"/>
    <cellStyle name="Normal 23 6 2 2 2 3 2" xfId="40187"/>
    <cellStyle name="Normal 23 6 2 2 2 3 3" xfId="58651"/>
    <cellStyle name="Normal 23 6 2 2 2 4" xfId="27882"/>
    <cellStyle name="Normal 23 6 2 2 2 5" xfId="46346"/>
    <cellStyle name="Normal 23 6 2 2 3" xfId="12009"/>
    <cellStyle name="Normal 23 6 2 2 3 2" xfId="30969"/>
    <cellStyle name="Normal 23 6 2 2 3 3" xfId="49433"/>
    <cellStyle name="Normal 23 6 2 2 4" xfId="18161"/>
    <cellStyle name="Normal 23 6 2 2 4 2" xfId="37121"/>
    <cellStyle name="Normal 23 6 2 2 4 3" xfId="55585"/>
    <cellStyle name="Normal 23 6 2 2 5" xfId="24816"/>
    <cellStyle name="Normal 23 6 2 2 6" xfId="43280"/>
    <cellStyle name="Normal 23 6 2 3" xfId="7348"/>
    <cellStyle name="Normal 23 6 2 3 2" xfId="13541"/>
    <cellStyle name="Normal 23 6 2 3 2 2" xfId="32501"/>
    <cellStyle name="Normal 23 6 2 3 2 3" xfId="50965"/>
    <cellStyle name="Normal 23 6 2 3 3" xfId="19693"/>
    <cellStyle name="Normal 23 6 2 3 3 2" xfId="38653"/>
    <cellStyle name="Normal 23 6 2 3 3 3" xfId="57117"/>
    <cellStyle name="Normal 23 6 2 3 4" xfId="26348"/>
    <cellStyle name="Normal 23 6 2 3 5" xfId="44812"/>
    <cellStyle name="Normal 23 6 2 4" xfId="10475"/>
    <cellStyle name="Normal 23 6 2 4 2" xfId="29435"/>
    <cellStyle name="Normal 23 6 2 4 3" xfId="47899"/>
    <cellStyle name="Normal 23 6 2 5" xfId="16627"/>
    <cellStyle name="Normal 23 6 2 5 2" xfId="35587"/>
    <cellStyle name="Normal 23 6 2 5 3" xfId="54051"/>
    <cellStyle name="Normal 23 6 2 6" xfId="23282"/>
    <cellStyle name="Normal 23 6 2 7" xfId="41746"/>
    <cellStyle name="Normal 23 6 3" xfId="5016"/>
    <cellStyle name="Normal 23 6 3 2" xfId="8114"/>
    <cellStyle name="Normal 23 6 3 2 2" xfId="14306"/>
    <cellStyle name="Normal 23 6 3 2 2 2" xfId="33266"/>
    <cellStyle name="Normal 23 6 3 2 2 3" xfId="51730"/>
    <cellStyle name="Normal 23 6 3 2 3" xfId="20458"/>
    <cellStyle name="Normal 23 6 3 2 3 2" xfId="39418"/>
    <cellStyle name="Normal 23 6 3 2 3 3" xfId="57882"/>
    <cellStyle name="Normal 23 6 3 2 4" xfId="27113"/>
    <cellStyle name="Normal 23 6 3 2 5" xfId="45577"/>
    <cellStyle name="Normal 23 6 3 3" xfId="11240"/>
    <cellStyle name="Normal 23 6 3 3 2" xfId="30200"/>
    <cellStyle name="Normal 23 6 3 3 3" xfId="48664"/>
    <cellStyle name="Normal 23 6 3 4" xfId="17392"/>
    <cellStyle name="Normal 23 6 3 4 2" xfId="36352"/>
    <cellStyle name="Normal 23 6 3 4 3" xfId="54816"/>
    <cellStyle name="Normal 23 6 3 5" xfId="24047"/>
    <cellStyle name="Normal 23 6 3 6" xfId="42511"/>
    <cellStyle name="Normal 23 6 4" xfId="6579"/>
    <cellStyle name="Normal 23 6 4 2" xfId="12772"/>
    <cellStyle name="Normal 23 6 4 2 2" xfId="31732"/>
    <cellStyle name="Normal 23 6 4 2 3" xfId="50196"/>
    <cellStyle name="Normal 23 6 4 3" xfId="18924"/>
    <cellStyle name="Normal 23 6 4 3 2" xfId="37884"/>
    <cellStyle name="Normal 23 6 4 3 3" xfId="56348"/>
    <cellStyle name="Normal 23 6 4 4" xfId="25579"/>
    <cellStyle name="Normal 23 6 4 5" xfId="44043"/>
    <cellStyle name="Normal 23 6 5" xfId="9706"/>
    <cellStyle name="Normal 23 6 5 2" xfId="28666"/>
    <cellStyle name="Normal 23 6 5 3" xfId="47130"/>
    <cellStyle name="Normal 23 6 6" xfId="15858"/>
    <cellStyle name="Normal 23 6 6 2" xfId="34818"/>
    <cellStyle name="Normal 23 6 6 3" xfId="53282"/>
    <cellStyle name="Normal 23 6 7" xfId="22513"/>
    <cellStyle name="Normal 23 6 8" xfId="40977"/>
    <cellStyle name="Normal 23 7" xfId="2782"/>
    <cellStyle name="Normal 23 8" xfId="4175"/>
    <cellStyle name="Normal 23 8 2" xfId="5789"/>
    <cellStyle name="Normal 23 8 2 2" xfId="8874"/>
    <cellStyle name="Normal 23 8 2 2 2" xfId="15066"/>
    <cellStyle name="Normal 23 8 2 2 2 2" xfId="34026"/>
    <cellStyle name="Normal 23 8 2 2 2 3" xfId="52490"/>
    <cellStyle name="Normal 23 8 2 2 3" xfId="21218"/>
    <cellStyle name="Normal 23 8 2 2 3 2" xfId="40178"/>
    <cellStyle name="Normal 23 8 2 2 3 3" xfId="58642"/>
    <cellStyle name="Normal 23 8 2 2 4" xfId="27873"/>
    <cellStyle name="Normal 23 8 2 2 5" xfId="46337"/>
    <cellStyle name="Normal 23 8 2 3" xfId="12000"/>
    <cellStyle name="Normal 23 8 2 3 2" xfId="30960"/>
    <cellStyle name="Normal 23 8 2 3 3" xfId="49424"/>
    <cellStyle name="Normal 23 8 2 4" xfId="18152"/>
    <cellStyle name="Normal 23 8 2 4 2" xfId="37112"/>
    <cellStyle name="Normal 23 8 2 4 3" xfId="55576"/>
    <cellStyle name="Normal 23 8 2 5" xfId="24807"/>
    <cellStyle name="Normal 23 8 2 6" xfId="43271"/>
    <cellStyle name="Normal 23 8 3" xfId="7339"/>
    <cellStyle name="Normal 23 8 3 2" xfId="13532"/>
    <cellStyle name="Normal 23 8 3 2 2" xfId="32492"/>
    <cellStyle name="Normal 23 8 3 2 3" xfId="50956"/>
    <cellStyle name="Normal 23 8 3 3" xfId="19684"/>
    <cellStyle name="Normal 23 8 3 3 2" xfId="38644"/>
    <cellStyle name="Normal 23 8 3 3 3" xfId="57108"/>
    <cellStyle name="Normal 23 8 3 4" xfId="26339"/>
    <cellStyle name="Normal 23 8 3 5" xfId="44803"/>
    <cellStyle name="Normal 23 8 4" xfId="10466"/>
    <cellStyle name="Normal 23 8 4 2" xfId="29426"/>
    <cellStyle name="Normal 23 8 4 3" xfId="47890"/>
    <cellStyle name="Normal 23 8 5" xfId="16618"/>
    <cellStyle name="Normal 23 8 5 2" xfId="35578"/>
    <cellStyle name="Normal 23 8 5 3" xfId="54042"/>
    <cellStyle name="Normal 23 8 6" xfId="23273"/>
    <cellStyle name="Normal 23 8 7" xfId="41737"/>
    <cellStyle name="Normal 23 9" xfId="5007"/>
    <cellStyle name="Normal 23 9 2" xfId="8105"/>
    <cellStyle name="Normal 23 9 2 2" xfId="14297"/>
    <cellStyle name="Normal 23 9 2 2 2" xfId="33257"/>
    <cellStyle name="Normal 23 9 2 2 3" xfId="51721"/>
    <cellStyle name="Normal 23 9 2 3" xfId="20449"/>
    <cellStyle name="Normal 23 9 2 3 2" xfId="39409"/>
    <cellStyle name="Normal 23 9 2 3 3" xfId="57873"/>
    <cellStyle name="Normal 23 9 2 4" xfId="27104"/>
    <cellStyle name="Normal 23 9 2 5" xfId="45568"/>
    <cellStyle name="Normal 23 9 3" xfId="11231"/>
    <cellStyle name="Normal 23 9 3 2" xfId="30191"/>
    <cellStyle name="Normal 23 9 3 3" xfId="48655"/>
    <cellStyle name="Normal 23 9 4" xfId="17383"/>
    <cellStyle name="Normal 23 9 4 2" xfId="36343"/>
    <cellStyle name="Normal 23 9 4 3" xfId="54807"/>
    <cellStyle name="Normal 23 9 5" xfId="24038"/>
    <cellStyle name="Normal 23 9 6" xfId="42502"/>
    <cellStyle name="Normal 24" xfId="2783"/>
    <cellStyle name="Normal 24 10" xfId="6580"/>
    <cellStyle name="Normal 24 10 2" xfId="12773"/>
    <cellStyle name="Normal 24 10 2 2" xfId="31733"/>
    <cellStyle name="Normal 24 10 2 3" xfId="50197"/>
    <cellStyle name="Normal 24 10 3" xfId="18925"/>
    <cellStyle name="Normal 24 10 3 2" xfId="37885"/>
    <cellStyle name="Normal 24 10 3 3" xfId="56349"/>
    <cellStyle name="Normal 24 10 4" xfId="25580"/>
    <cellStyle name="Normal 24 10 5" xfId="44044"/>
    <cellStyle name="Normal 24 11" xfId="9707"/>
    <cellStyle name="Normal 24 11 2" xfId="28667"/>
    <cellStyle name="Normal 24 11 3" xfId="47131"/>
    <cellStyle name="Normal 24 12" xfId="15859"/>
    <cellStyle name="Normal 24 12 2" xfId="34819"/>
    <cellStyle name="Normal 24 12 3" xfId="53283"/>
    <cellStyle name="Normal 24 13" xfId="22514"/>
    <cellStyle name="Normal 24 14" xfId="40978"/>
    <cellStyle name="Normal 24 2" xfId="2784"/>
    <cellStyle name="Normal 24 2 10" xfId="15860"/>
    <cellStyle name="Normal 24 2 10 2" xfId="34820"/>
    <cellStyle name="Normal 24 2 10 3" xfId="53284"/>
    <cellStyle name="Normal 24 2 11" xfId="22515"/>
    <cellStyle name="Normal 24 2 12" xfId="40979"/>
    <cellStyle name="Normal 24 2 2" xfId="2785"/>
    <cellStyle name="Normal 24 2 2 2" xfId="4187"/>
    <cellStyle name="Normal 24 2 2 2 2" xfId="5801"/>
    <cellStyle name="Normal 24 2 2 2 2 2" xfId="8886"/>
    <cellStyle name="Normal 24 2 2 2 2 2 2" xfId="15078"/>
    <cellStyle name="Normal 24 2 2 2 2 2 2 2" xfId="34038"/>
    <cellStyle name="Normal 24 2 2 2 2 2 2 3" xfId="52502"/>
    <cellStyle name="Normal 24 2 2 2 2 2 3" xfId="21230"/>
    <cellStyle name="Normal 24 2 2 2 2 2 3 2" xfId="40190"/>
    <cellStyle name="Normal 24 2 2 2 2 2 3 3" xfId="58654"/>
    <cellStyle name="Normal 24 2 2 2 2 2 4" xfId="27885"/>
    <cellStyle name="Normal 24 2 2 2 2 2 5" xfId="46349"/>
    <cellStyle name="Normal 24 2 2 2 2 3" xfId="12012"/>
    <cellStyle name="Normal 24 2 2 2 2 3 2" xfId="30972"/>
    <cellStyle name="Normal 24 2 2 2 2 3 3" xfId="49436"/>
    <cellStyle name="Normal 24 2 2 2 2 4" xfId="18164"/>
    <cellStyle name="Normal 24 2 2 2 2 4 2" xfId="37124"/>
    <cellStyle name="Normal 24 2 2 2 2 4 3" xfId="55588"/>
    <cellStyle name="Normal 24 2 2 2 2 5" xfId="24819"/>
    <cellStyle name="Normal 24 2 2 2 2 6" xfId="43283"/>
    <cellStyle name="Normal 24 2 2 2 3" xfId="7351"/>
    <cellStyle name="Normal 24 2 2 2 3 2" xfId="13544"/>
    <cellStyle name="Normal 24 2 2 2 3 2 2" xfId="32504"/>
    <cellStyle name="Normal 24 2 2 2 3 2 3" xfId="50968"/>
    <cellStyle name="Normal 24 2 2 2 3 3" xfId="19696"/>
    <cellStyle name="Normal 24 2 2 2 3 3 2" xfId="38656"/>
    <cellStyle name="Normal 24 2 2 2 3 3 3" xfId="57120"/>
    <cellStyle name="Normal 24 2 2 2 3 4" xfId="26351"/>
    <cellStyle name="Normal 24 2 2 2 3 5" xfId="44815"/>
    <cellStyle name="Normal 24 2 2 2 4" xfId="10478"/>
    <cellStyle name="Normal 24 2 2 2 4 2" xfId="29438"/>
    <cellStyle name="Normal 24 2 2 2 4 3" xfId="47902"/>
    <cellStyle name="Normal 24 2 2 2 5" xfId="16630"/>
    <cellStyle name="Normal 24 2 2 2 5 2" xfId="35590"/>
    <cellStyle name="Normal 24 2 2 2 5 3" xfId="54054"/>
    <cellStyle name="Normal 24 2 2 2 6" xfId="23285"/>
    <cellStyle name="Normal 24 2 2 2 7" xfId="41749"/>
    <cellStyle name="Normal 24 2 2 3" xfId="5019"/>
    <cellStyle name="Normal 24 2 2 3 2" xfId="8117"/>
    <cellStyle name="Normal 24 2 2 3 2 2" xfId="14309"/>
    <cellStyle name="Normal 24 2 2 3 2 2 2" xfId="33269"/>
    <cellStyle name="Normal 24 2 2 3 2 2 3" xfId="51733"/>
    <cellStyle name="Normal 24 2 2 3 2 3" xfId="20461"/>
    <cellStyle name="Normal 24 2 2 3 2 3 2" xfId="39421"/>
    <cellStyle name="Normal 24 2 2 3 2 3 3" xfId="57885"/>
    <cellStyle name="Normal 24 2 2 3 2 4" xfId="27116"/>
    <cellStyle name="Normal 24 2 2 3 2 5" xfId="45580"/>
    <cellStyle name="Normal 24 2 2 3 3" xfId="11243"/>
    <cellStyle name="Normal 24 2 2 3 3 2" xfId="30203"/>
    <cellStyle name="Normal 24 2 2 3 3 3" xfId="48667"/>
    <cellStyle name="Normal 24 2 2 3 4" xfId="17395"/>
    <cellStyle name="Normal 24 2 2 3 4 2" xfId="36355"/>
    <cellStyle name="Normal 24 2 2 3 4 3" xfId="54819"/>
    <cellStyle name="Normal 24 2 2 3 5" xfId="24050"/>
    <cellStyle name="Normal 24 2 2 3 6" xfId="42514"/>
    <cellStyle name="Normal 24 2 2 4" xfId="6582"/>
    <cellStyle name="Normal 24 2 2 4 2" xfId="12775"/>
    <cellStyle name="Normal 24 2 2 4 2 2" xfId="31735"/>
    <cellStyle name="Normal 24 2 2 4 2 3" xfId="50199"/>
    <cellStyle name="Normal 24 2 2 4 3" xfId="18927"/>
    <cellStyle name="Normal 24 2 2 4 3 2" xfId="37887"/>
    <cellStyle name="Normal 24 2 2 4 3 3" xfId="56351"/>
    <cellStyle name="Normal 24 2 2 4 4" xfId="25582"/>
    <cellStyle name="Normal 24 2 2 4 5" xfId="44046"/>
    <cellStyle name="Normal 24 2 2 5" xfId="9709"/>
    <cellStyle name="Normal 24 2 2 5 2" xfId="28669"/>
    <cellStyle name="Normal 24 2 2 5 3" xfId="47133"/>
    <cellStyle name="Normal 24 2 2 6" xfId="15861"/>
    <cellStyle name="Normal 24 2 2 6 2" xfId="34821"/>
    <cellStyle name="Normal 24 2 2 6 3" xfId="53285"/>
    <cellStyle name="Normal 24 2 2 7" xfId="22516"/>
    <cellStyle name="Normal 24 2 2 8" xfId="40980"/>
    <cellStyle name="Normal 24 2 3" xfId="2786"/>
    <cellStyle name="Normal 24 2 3 2" xfId="4188"/>
    <cellStyle name="Normal 24 2 3 2 2" xfId="5802"/>
    <cellStyle name="Normal 24 2 3 2 2 2" xfId="8887"/>
    <cellStyle name="Normal 24 2 3 2 2 2 2" xfId="15079"/>
    <cellStyle name="Normal 24 2 3 2 2 2 2 2" xfId="34039"/>
    <cellStyle name="Normal 24 2 3 2 2 2 2 3" xfId="52503"/>
    <cellStyle name="Normal 24 2 3 2 2 2 3" xfId="21231"/>
    <cellStyle name="Normal 24 2 3 2 2 2 3 2" xfId="40191"/>
    <cellStyle name="Normal 24 2 3 2 2 2 3 3" xfId="58655"/>
    <cellStyle name="Normal 24 2 3 2 2 2 4" xfId="27886"/>
    <cellStyle name="Normal 24 2 3 2 2 2 5" xfId="46350"/>
    <cellStyle name="Normal 24 2 3 2 2 3" xfId="12013"/>
    <cellStyle name="Normal 24 2 3 2 2 3 2" xfId="30973"/>
    <cellStyle name="Normal 24 2 3 2 2 3 3" xfId="49437"/>
    <cellStyle name="Normal 24 2 3 2 2 4" xfId="18165"/>
    <cellStyle name="Normal 24 2 3 2 2 4 2" xfId="37125"/>
    <cellStyle name="Normal 24 2 3 2 2 4 3" xfId="55589"/>
    <cellStyle name="Normal 24 2 3 2 2 5" xfId="24820"/>
    <cellStyle name="Normal 24 2 3 2 2 6" xfId="43284"/>
    <cellStyle name="Normal 24 2 3 2 3" xfId="7352"/>
    <cellStyle name="Normal 24 2 3 2 3 2" xfId="13545"/>
    <cellStyle name="Normal 24 2 3 2 3 2 2" xfId="32505"/>
    <cellStyle name="Normal 24 2 3 2 3 2 3" xfId="50969"/>
    <cellStyle name="Normal 24 2 3 2 3 3" xfId="19697"/>
    <cellStyle name="Normal 24 2 3 2 3 3 2" xfId="38657"/>
    <cellStyle name="Normal 24 2 3 2 3 3 3" xfId="57121"/>
    <cellStyle name="Normal 24 2 3 2 3 4" xfId="26352"/>
    <cellStyle name="Normal 24 2 3 2 3 5" xfId="44816"/>
    <cellStyle name="Normal 24 2 3 2 4" xfId="10479"/>
    <cellStyle name="Normal 24 2 3 2 4 2" xfId="29439"/>
    <cellStyle name="Normal 24 2 3 2 4 3" xfId="47903"/>
    <cellStyle name="Normal 24 2 3 2 5" xfId="16631"/>
    <cellStyle name="Normal 24 2 3 2 5 2" xfId="35591"/>
    <cellStyle name="Normal 24 2 3 2 5 3" xfId="54055"/>
    <cellStyle name="Normal 24 2 3 2 6" xfId="23286"/>
    <cellStyle name="Normal 24 2 3 2 7" xfId="41750"/>
    <cellStyle name="Normal 24 2 3 3" xfId="5020"/>
    <cellStyle name="Normal 24 2 3 3 2" xfId="8118"/>
    <cellStyle name="Normal 24 2 3 3 2 2" xfId="14310"/>
    <cellStyle name="Normal 24 2 3 3 2 2 2" xfId="33270"/>
    <cellStyle name="Normal 24 2 3 3 2 2 3" xfId="51734"/>
    <cellStyle name="Normal 24 2 3 3 2 3" xfId="20462"/>
    <cellStyle name="Normal 24 2 3 3 2 3 2" xfId="39422"/>
    <cellStyle name="Normal 24 2 3 3 2 3 3" xfId="57886"/>
    <cellStyle name="Normal 24 2 3 3 2 4" xfId="27117"/>
    <cellStyle name="Normal 24 2 3 3 2 5" xfId="45581"/>
    <cellStyle name="Normal 24 2 3 3 3" xfId="11244"/>
    <cellStyle name="Normal 24 2 3 3 3 2" xfId="30204"/>
    <cellStyle name="Normal 24 2 3 3 3 3" xfId="48668"/>
    <cellStyle name="Normal 24 2 3 3 4" xfId="17396"/>
    <cellStyle name="Normal 24 2 3 3 4 2" xfId="36356"/>
    <cellStyle name="Normal 24 2 3 3 4 3" xfId="54820"/>
    <cellStyle name="Normal 24 2 3 3 5" xfId="24051"/>
    <cellStyle name="Normal 24 2 3 3 6" xfId="42515"/>
    <cellStyle name="Normal 24 2 3 4" xfId="6583"/>
    <cellStyle name="Normal 24 2 3 4 2" xfId="12776"/>
    <cellStyle name="Normal 24 2 3 4 2 2" xfId="31736"/>
    <cellStyle name="Normal 24 2 3 4 2 3" xfId="50200"/>
    <cellStyle name="Normal 24 2 3 4 3" xfId="18928"/>
    <cellStyle name="Normal 24 2 3 4 3 2" xfId="37888"/>
    <cellStyle name="Normal 24 2 3 4 3 3" xfId="56352"/>
    <cellStyle name="Normal 24 2 3 4 4" xfId="25583"/>
    <cellStyle name="Normal 24 2 3 4 5" xfId="44047"/>
    <cellStyle name="Normal 24 2 3 5" xfId="9710"/>
    <cellStyle name="Normal 24 2 3 5 2" xfId="28670"/>
    <cellStyle name="Normal 24 2 3 5 3" xfId="47134"/>
    <cellStyle name="Normal 24 2 3 6" xfId="15862"/>
    <cellStyle name="Normal 24 2 3 6 2" xfId="34822"/>
    <cellStyle name="Normal 24 2 3 6 3" xfId="53286"/>
    <cellStyle name="Normal 24 2 3 7" xfId="22517"/>
    <cellStyle name="Normal 24 2 3 8" xfId="40981"/>
    <cellStyle name="Normal 24 2 4" xfId="2787"/>
    <cellStyle name="Normal 24 2 4 2" xfId="4189"/>
    <cellStyle name="Normal 24 2 4 2 2" xfId="5803"/>
    <cellStyle name="Normal 24 2 4 2 2 2" xfId="8888"/>
    <cellStyle name="Normal 24 2 4 2 2 2 2" xfId="15080"/>
    <cellStyle name="Normal 24 2 4 2 2 2 2 2" xfId="34040"/>
    <cellStyle name="Normal 24 2 4 2 2 2 2 3" xfId="52504"/>
    <cellStyle name="Normal 24 2 4 2 2 2 3" xfId="21232"/>
    <cellStyle name="Normal 24 2 4 2 2 2 3 2" xfId="40192"/>
    <cellStyle name="Normal 24 2 4 2 2 2 3 3" xfId="58656"/>
    <cellStyle name="Normal 24 2 4 2 2 2 4" xfId="27887"/>
    <cellStyle name="Normal 24 2 4 2 2 2 5" xfId="46351"/>
    <cellStyle name="Normal 24 2 4 2 2 3" xfId="12014"/>
    <cellStyle name="Normal 24 2 4 2 2 3 2" xfId="30974"/>
    <cellStyle name="Normal 24 2 4 2 2 3 3" xfId="49438"/>
    <cellStyle name="Normal 24 2 4 2 2 4" xfId="18166"/>
    <cellStyle name="Normal 24 2 4 2 2 4 2" xfId="37126"/>
    <cellStyle name="Normal 24 2 4 2 2 4 3" xfId="55590"/>
    <cellStyle name="Normal 24 2 4 2 2 5" xfId="24821"/>
    <cellStyle name="Normal 24 2 4 2 2 6" xfId="43285"/>
    <cellStyle name="Normal 24 2 4 2 3" xfId="7353"/>
    <cellStyle name="Normal 24 2 4 2 3 2" xfId="13546"/>
    <cellStyle name="Normal 24 2 4 2 3 2 2" xfId="32506"/>
    <cellStyle name="Normal 24 2 4 2 3 2 3" xfId="50970"/>
    <cellStyle name="Normal 24 2 4 2 3 3" xfId="19698"/>
    <cellStyle name="Normal 24 2 4 2 3 3 2" xfId="38658"/>
    <cellStyle name="Normal 24 2 4 2 3 3 3" xfId="57122"/>
    <cellStyle name="Normal 24 2 4 2 3 4" xfId="26353"/>
    <cellStyle name="Normal 24 2 4 2 3 5" xfId="44817"/>
    <cellStyle name="Normal 24 2 4 2 4" xfId="10480"/>
    <cellStyle name="Normal 24 2 4 2 4 2" xfId="29440"/>
    <cellStyle name="Normal 24 2 4 2 4 3" xfId="47904"/>
    <cellStyle name="Normal 24 2 4 2 5" xfId="16632"/>
    <cellStyle name="Normal 24 2 4 2 5 2" xfId="35592"/>
    <cellStyle name="Normal 24 2 4 2 5 3" xfId="54056"/>
    <cellStyle name="Normal 24 2 4 2 6" xfId="23287"/>
    <cellStyle name="Normal 24 2 4 2 7" xfId="41751"/>
    <cellStyle name="Normal 24 2 4 3" xfId="5021"/>
    <cellStyle name="Normal 24 2 4 3 2" xfId="8119"/>
    <cellStyle name="Normal 24 2 4 3 2 2" xfId="14311"/>
    <cellStyle name="Normal 24 2 4 3 2 2 2" xfId="33271"/>
    <cellStyle name="Normal 24 2 4 3 2 2 3" xfId="51735"/>
    <cellStyle name="Normal 24 2 4 3 2 3" xfId="20463"/>
    <cellStyle name="Normal 24 2 4 3 2 3 2" xfId="39423"/>
    <cellStyle name="Normal 24 2 4 3 2 3 3" xfId="57887"/>
    <cellStyle name="Normal 24 2 4 3 2 4" xfId="27118"/>
    <cellStyle name="Normal 24 2 4 3 2 5" xfId="45582"/>
    <cellStyle name="Normal 24 2 4 3 3" xfId="11245"/>
    <cellStyle name="Normal 24 2 4 3 3 2" xfId="30205"/>
    <cellStyle name="Normal 24 2 4 3 3 3" xfId="48669"/>
    <cellStyle name="Normal 24 2 4 3 4" xfId="17397"/>
    <cellStyle name="Normal 24 2 4 3 4 2" xfId="36357"/>
    <cellStyle name="Normal 24 2 4 3 4 3" xfId="54821"/>
    <cellStyle name="Normal 24 2 4 3 5" xfId="24052"/>
    <cellStyle name="Normal 24 2 4 3 6" xfId="42516"/>
    <cellStyle name="Normal 24 2 4 4" xfId="6584"/>
    <cellStyle name="Normal 24 2 4 4 2" xfId="12777"/>
    <cellStyle name="Normal 24 2 4 4 2 2" xfId="31737"/>
    <cellStyle name="Normal 24 2 4 4 2 3" xfId="50201"/>
    <cellStyle name="Normal 24 2 4 4 3" xfId="18929"/>
    <cellStyle name="Normal 24 2 4 4 3 2" xfId="37889"/>
    <cellStyle name="Normal 24 2 4 4 3 3" xfId="56353"/>
    <cellStyle name="Normal 24 2 4 4 4" xfId="25584"/>
    <cellStyle name="Normal 24 2 4 4 5" xfId="44048"/>
    <cellStyle name="Normal 24 2 4 5" xfId="9711"/>
    <cellStyle name="Normal 24 2 4 5 2" xfId="28671"/>
    <cellStyle name="Normal 24 2 4 5 3" xfId="47135"/>
    <cellStyle name="Normal 24 2 4 6" xfId="15863"/>
    <cellStyle name="Normal 24 2 4 6 2" xfId="34823"/>
    <cellStyle name="Normal 24 2 4 6 3" xfId="53287"/>
    <cellStyle name="Normal 24 2 4 7" xfId="22518"/>
    <cellStyle name="Normal 24 2 4 8" xfId="40982"/>
    <cellStyle name="Normal 24 2 5" xfId="2788"/>
    <cellStyle name="Normal 24 2 5 2" xfId="4190"/>
    <cellStyle name="Normal 24 2 5 2 2" xfId="5804"/>
    <cellStyle name="Normal 24 2 5 2 2 2" xfId="8889"/>
    <cellStyle name="Normal 24 2 5 2 2 2 2" xfId="15081"/>
    <cellStyle name="Normal 24 2 5 2 2 2 2 2" xfId="34041"/>
    <cellStyle name="Normal 24 2 5 2 2 2 2 3" xfId="52505"/>
    <cellStyle name="Normal 24 2 5 2 2 2 3" xfId="21233"/>
    <cellStyle name="Normal 24 2 5 2 2 2 3 2" xfId="40193"/>
    <cellStyle name="Normal 24 2 5 2 2 2 3 3" xfId="58657"/>
    <cellStyle name="Normal 24 2 5 2 2 2 4" xfId="27888"/>
    <cellStyle name="Normal 24 2 5 2 2 2 5" xfId="46352"/>
    <cellStyle name="Normal 24 2 5 2 2 3" xfId="12015"/>
    <cellStyle name="Normal 24 2 5 2 2 3 2" xfId="30975"/>
    <cellStyle name="Normal 24 2 5 2 2 3 3" xfId="49439"/>
    <cellStyle name="Normal 24 2 5 2 2 4" xfId="18167"/>
    <cellStyle name="Normal 24 2 5 2 2 4 2" xfId="37127"/>
    <cellStyle name="Normal 24 2 5 2 2 4 3" xfId="55591"/>
    <cellStyle name="Normal 24 2 5 2 2 5" xfId="24822"/>
    <cellStyle name="Normal 24 2 5 2 2 6" xfId="43286"/>
    <cellStyle name="Normal 24 2 5 2 3" xfId="7354"/>
    <cellStyle name="Normal 24 2 5 2 3 2" xfId="13547"/>
    <cellStyle name="Normal 24 2 5 2 3 2 2" xfId="32507"/>
    <cellStyle name="Normal 24 2 5 2 3 2 3" xfId="50971"/>
    <cellStyle name="Normal 24 2 5 2 3 3" xfId="19699"/>
    <cellStyle name="Normal 24 2 5 2 3 3 2" xfId="38659"/>
    <cellStyle name="Normal 24 2 5 2 3 3 3" xfId="57123"/>
    <cellStyle name="Normal 24 2 5 2 3 4" xfId="26354"/>
    <cellStyle name="Normal 24 2 5 2 3 5" xfId="44818"/>
    <cellStyle name="Normal 24 2 5 2 4" xfId="10481"/>
    <cellStyle name="Normal 24 2 5 2 4 2" xfId="29441"/>
    <cellStyle name="Normal 24 2 5 2 4 3" xfId="47905"/>
    <cellStyle name="Normal 24 2 5 2 5" xfId="16633"/>
    <cellStyle name="Normal 24 2 5 2 5 2" xfId="35593"/>
    <cellStyle name="Normal 24 2 5 2 5 3" xfId="54057"/>
    <cellStyle name="Normal 24 2 5 2 6" xfId="23288"/>
    <cellStyle name="Normal 24 2 5 2 7" xfId="41752"/>
    <cellStyle name="Normal 24 2 5 3" xfId="5022"/>
    <cellStyle name="Normal 24 2 5 3 2" xfId="8120"/>
    <cellStyle name="Normal 24 2 5 3 2 2" xfId="14312"/>
    <cellStyle name="Normal 24 2 5 3 2 2 2" xfId="33272"/>
    <cellStyle name="Normal 24 2 5 3 2 2 3" xfId="51736"/>
    <cellStyle name="Normal 24 2 5 3 2 3" xfId="20464"/>
    <cellStyle name="Normal 24 2 5 3 2 3 2" xfId="39424"/>
    <cellStyle name="Normal 24 2 5 3 2 3 3" xfId="57888"/>
    <cellStyle name="Normal 24 2 5 3 2 4" xfId="27119"/>
    <cellStyle name="Normal 24 2 5 3 2 5" xfId="45583"/>
    <cellStyle name="Normal 24 2 5 3 3" xfId="11246"/>
    <cellStyle name="Normal 24 2 5 3 3 2" xfId="30206"/>
    <cellStyle name="Normal 24 2 5 3 3 3" xfId="48670"/>
    <cellStyle name="Normal 24 2 5 3 4" xfId="17398"/>
    <cellStyle name="Normal 24 2 5 3 4 2" xfId="36358"/>
    <cellStyle name="Normal 24 2 5 3 4 3" xfId="54822"/>
    <cellStyle name="Normal 24 2 5 3 5" xfId="24053"/>
    <cellStyle name="Normal 24 2 5 3 6" xfId="42517"/>
    <cellStyle name="Normal 24 2 5 4" xfId="6585"/>
    <cellStyle name="Normal 24 2 5 4 2" xfId="12778"/>
    <cellStyle name="Normal 24 2 5 4 2 2" xfId="31738"/>
    <cellStyle name="Normal 24 2 5 4 2 3" xfId="50202"/>
    <cellStyle name="Normal 24 2 5 4 3" xfId="18930"/>
    <cellStyle name="Normal 24 2 5 4 3 2" xfId="37890"/>
    <cellStyle name="Normal 24 2 5 4 3 3" xfId="56354"/>
    <cellStyle name="Normal 24 2 5 4 4" xfId="25585"/>
    <cellStyle name="Normal 24 2 5 4 5" xfId="44049"/>
    <cellStyle name="Normal 24 2 5 5" xfId="9712"/>
    <cellStyle name="Normal 24 2 5 5 2" xfId="28672"/>
    <cellStyle name="Normal 24 2 5 5 3" xfId="47136"/>
    <cellStyle name="Normal 24 2 5 6" xfId="15864"/>
    <cellStyle name="Normal 24 2 5 6 2" xfId="34824"/>
    <cellStyle name="Normal 24 2 5 6 3" xfId="53288"/>
    <cellStyle name="Normal 24 2 5 7" xfId="22519"/>
    <cellStyle name="Normal 24 2 5 8" xfId="40983"/>
    <cellStyle name="Normal 24 2 6" xfId="4186"/>
    <cellStyle name="Normal 24 2 6 2" xfId="5800"/>
    <cellStyle name="Normal 24 2 6 2 2" xfId="8885"/>
    <cellStyle name="Normal 24 2 6 2 2 2" xfId="15077"/>
    <cellStyle name="Normal 24 2 6 2 2 2 2" xfId="34037"/>
    <cellStyle name="Normal 24 2 6 2 2 2 3" xfId="52501"/>
    <cellStyle name="Normal 24 2 6 2 2 3" xfId="21229"/>
    <cellStyle name="Normal 24 2 6 2 2 3 2" xfId="40189"/>
    <cellStyle name="Normal 24 2 6 2 2 3 3" xfId="58653"/>
    <cellStyle name="Normal 24 2 6 2 2 4" xfId="27884"/>
    <cellStyle name="Normal 24 2 6 2 2 5" xfId="46348"/>
    <cellStyle name="Normal 24 2 6 2 3" xfId="12011"/>
    <cellStyle name="Normal 24 2 6 2 3 2" xfId="30971"/>
    <cellStyle name="Normal 24 2 6 2 3 3" xfId="49435"/>
    <cellStyle name="Normal 24 2 6 2 4" xfId="18163"/>
    <cellStyle name="Normal 24 2 6 2 4 2" xfId="37123"/>
    <cellStyle name="Normal 24 2 6 2 4 3" xfId="55587"/>
    <cellStyle name="Normal 24 2 6 2 5" xfId="24818"/>
    <cellStyle name="Normal 24 2 6 2 6" xfId="43282"/>
    <cellStyle name="Normal 24 2 6 3" xfId="7350"/>
    <cellStyle name="Normal 24 2 6 3 2" xfId="13543"/>
    <cellStyle name="Normal 24 2 6 3 2 2" xfId="32503"/>
    <cellStyle name="Normal 24 2 6 3 2 3" xfId="50967"/>
    <cellStyle name="Normal 24 2 6 3 3" xfId="19695"/>
    <cellStyle name="Normal 24 2 6 3 3 2" xfId="38655"/>
    <cellStyle name="Normal 24 2 6 3 3 3" xfId="57119"/>
    <cellStyle name="Normal 24 2 6 3 4" xfId="26350"/>
    <cellStyle name="Normal 24 2 6 3 5" xfId="44814"/>
    <cellStyle name="Normal 24 2 6 4" xfId="10477"/>
    <cellStyle name="Normal 24 2 6 4 2" xfId="29437"/>
    <cellStyle name="Normal 24 2 6 4 3" xfId="47901"/>
    <cellStyle name="Normal 24 2 6 5" xfId="16629"/>
    <cellStyle name="Normal 24 2 6 5 2" xfId="35589"/>
    <cellStyle name="Normal 24 2 6 5 3" xfId="54053"/>
    <cellStyle name="Normal 24 2 6 6" xfId="23284"/>
    <cellStyle name="Normal 24 2 6 7" xfId="41748"/>
    <cellStyle name="Normal 24 2 7" xfId="5018"/>
    <cellStyle name="Normal 24 2 7 2" xfId="8116"/>
    <cellStyle name="Normal 24 2 7 2 2" xfId="14308"/>
    <cellStyle name="Normal 24 2 7 2 2 2" xfId="33268"/>
    <cellStyle name="Normal 24 2 7 2 2 3" xfId="51732"/>
    <cellStyle name="Normal 24 2 7 2 3" xfId="20460"/>
    <cellStyle name="Normal 24 2 7 2 3 2" xfId="39420"/>
    <cellStyle name="Normal 24 2 7 2 3 3" xfId="57884"/>
    <cellStyle name="Normal 24 2 7 2 4" xfId="27115"/>
    <cellStyle name="Normal 24 2 7 2 5" xfId="45579"/>
    <cellStyle name="Normal 24 2 7 3" xfId="11242"/>
    <cellStyle name="Normal 24 2 7 3 2" xfId="30202"/>
    <cellStyle name="Normal 24 2 7 3 3" xfId="48666"/>
    <cellStyle name="Normal 24 2 7 4" xfId="17394"/>
    <cellStyle name="Normal 24 2 7 4 2" xfId="36354"/>
    <cellStyle name="Normal 24 2 7 4 3" xfId="54818"/>
    <cellStyle name="Normal 24 2 7 5" xfId="24049"/>
    <cellStyle name="Normal 24 2 7 6" xfId="42513"/>
    <cellStyle name="Normal 24 2 8" xfId="6581"/>
    <cellStyle name="Normal 24 2 8 2" xfId="12774"/>
    <cellStyle name="Normal 24 2 8 2 2" xfId="31734"/>
    <cellStyle name="Normal 24 2 8 2 3" xfId="50198"/>
    <cellStyle name="Normal 24 2 8 3" xfId="18926"/>
    <cellStyle name="Normal 24 2 8 3 2" xfId="37886"/>
    <cellStyle name="Normal 24 2 8 3 3" xfId="56350"/>
    <cellStyle name="Normal 24 2 8 4" xfId="25581"/>
    <cellStyle name="Normal 24 2 8 5" xfId="44045"/>
    <cellStyle name="Normal 24 2 9" xfId="9708"/>
    <cellStyle name="Normal 24 2 9 2" xfId="28668"/>
    <cellStyle name="Normal 24 2 9 3" xfId="47132"/>
    <cellStyle name="Normal 24 3" xfId="2789"/>
    <cellStyle name="Normal 24 3 2" xfId="4191"/>
    <cellStyle name="Normal 24 3 2 2" xfId="5805"/>
    <cellStyle name="Normal 24 3 2 2 2" xfId="8890"/>
    <cellStyle name="Normal 24 3 2 2 2 2" xfId="15082"/>
    <cellStyle name="Normal 24 3 2 2 2 2 2" xfId="34042"/>
    <cellStyle name="Normal 24 3 2 2 2 2 3" xfId="52506"/>
    <cellStyle name="Normal 24 3 2 2 2 3" xfId="21234"/>
    <cellStyle name="Normal 24 3 2 2 2 3 2" xfId="40194"/>
    <cellStyle name="Normal 24 3 2 2 2 3 3" xfId="58658"/>
    <cellStyle name="Normal 24 3 2 2 2 4" xfId="27889"/>
    <cellStyle name="Normal 24 3 2 2 2 5" xfId="46353"/>
    <cellStyle name="Normal 24 3 2 2 3" xfId="12016"/>
    <cellStyle name="Normal 24 3 2 2 3 2" xfId="30976"/>
    <cellStyle name="Normal 24 3 2 2 3 3" xfId="49440"/>
    <cellStyle name="Normal 24 3 2 2 4" xfId="18168"/>
    <cellStyle name="Normal 24 3 2 2 4 2" xfId="37128"/>
    <cellStyle name="Normal 24 3 2 2 4 3" xfId="55592"/>
    <cellStyle name="Normal 24 3 2 2 5" xfId="24823"/>
    <cellStyle name="Normal 24 3 2 2 6" xfId="43287"/>
    <cellStyle name="Normal 24 3 2 3" xfId="7355"/>
    <cellStyle name="Normal 24 3 2 3 2" xfId="13548"/>
    <cellStyle name="Normal 24 3 2 3 2 2" xfId="32508"/>
    <cellStyle name="Normal 24 3 2 3 2 3" xfId="50972"/>
    <cellStyle name="Normal 24 3 2 3 3" xfId="19700"/>
    <cellStyle name="Normal 24 3 2 3 3 2" xfId="38660"/>
    <cellStyle name="Normal 24 3 2 3 3 3" xfId="57124"/>
    <cellStyle name="Normal 24 3 2 3 4" xfId="26355"/>
    <cellStyle name="Normal 24 3 2 3 5" xfId="44819"/>
    <cellStyle name="Normal 24 3 2 4" xfId="10482"/>
    <cellStyle name="Normal 24 3 2 4 2" xfId="29442"/>
    <cellStyle name="Normal 24 3 2 4 3" xfId="47906"/>
    <cellStyle name="Normal 24 3 2 5" xfId="16634"/>
    <cellStyle name="Normal 24 3 2 5 2" xfId="35594"/>
    <cellStyle name="Normal 24 3 2 5 3" xfId="54058"/>
    <cellStyle name="Normal 24 3 2 6" xfId="23289"/>
    <cellStyle name="Normal 24 3 2 7" xfId="41753"/>
    <cellStyle name="Normal 24 3 3" xfId="5023"/>
    <cellStyle name="Normal 24 3 3 2" xfId="8121"/>
    <cellStyle name="Normal 24 3 3 2 2" xfId="14313"/>
    <cellStyle name="Normal 24 3 3 2 2 2" xfId="33273"/>
    <cellStyle name="Normal 24 3 3 2 2 3" xfId="51737"/>
    <cellStyle name="Normal 24 3 3 2 3" xfId="20465"/>
    <cellStyle name="Normal 24 3 3 2 3 2" xfId="39425"/>
    <cellStyle name="Normal 24 3 3 2 3 3" xfId="57889"/>
    <cellStyle name="Normal 24 3 3 2 4" xfId="27120"/>
    <cellStyle name="Normal 24 3 3 2 5" xfId="45584"/>
    <cellStyle name="Normal 24 3 3 3" xfId="11247"/>
    <cellStyle name="Normal 24 3 3 3 2" xfId="30207"/>
    <cellStyle name="Normal 24 3 3 3 3" xfId="48671"/>
    <cellStyle name="Normal 24 3 3 4" xfId="17399"/>
    <cellStyle name="Normal 24 3 3 4 2" xfId="36359"/>
    <cellStyle name="Normal 24 3 3 4 3" xfId="54823"/>
    <cellStyle name="Normal 24 3 3 5" xfId="24054"/>
    <cellStyle name="Normal 24 3 3 6" xfId="42518"/>
    <cellStyle name="Normal 24 3 4" xfId="6586"/>
    <cellStyle name="Normal 24 3 4 2" xfId="12779"/>
    <cellStyle name="Normal 24 3 4 2 2" xfId="31739"/>
    <cellStyle name="Normal 24 3 4 2 3" xfId="50203"/>
    <cellStyle name="Normal 24 3 4 3" xfId="18931"/>
    <cellStyle name="Normal 24 3 4 3 2" xfId="37891"/>
    <cellStyle name="Normal 24 3 4 3 3" xfId="56355"/>
    <cellStyle name="Normal 24 3 4 4" xfId="25586"/>
    <cellStyle name="Normal 24 3 4 5" xfId="44050"/>
    <cellStyle name="Normal 24 3 5" xfId="9713"/>
    <cellStyle name="Normal 24 3 5 2" xfId="28673"/>
    <cellStyle name="Normal 24 3 5 3" xfId="47137"/>
    <cellStyle name="Normal 24 3 6" xfId="15865"/>
    <cellStyle name="Normal 24 3 6 2" xfId="34825"/>
    <cellStyle name="Normal 24 3 6 3" xfId="53289"/>
    <cellStyle name="Normal 24 3 7" xfId="22520"/>
    <cellStyle name="Normal 24 3 8" xfId="40984"/>
    <cellStyle name="Normal 24 4" xfId="2790"/>
    <cellStyle name="Normal 24 4 2" xfId="4192"/>
    <cellStyle name="Normal 24 4 2 2" xfId="5806"/>
    <cellStyle name="Normal 24 4 2 2 2" xfId="8891"/>
    <cellStyle name="Normal 24 4 2 2 2 2" xfId="15083"/>
    <cellStyle name="Normal 24 4 2 2 2 2 2" xfId="34043"/>
    <cellStyle name="Normal 24 4 2 2 2 2 3" xfId="52507"/>
    <cellStyle name="Normal 24 4 2 2 2 3" xfId="21235"/>
    <cellStyle name="Normal 24 4 2 2 2 3 2" xfId="40195"/>
    <cellStyle name="Normal 24 4 2 2 2 3 3" xfId="58659"/>
    <cellStyle name="Normal 24 4 2 2 2 4" xfId="27890"/>
    <cellStyle name="Normal 24 4 2 2 2 5" xfId="46354"/>
    <cellStyle name="Normal 24 4 2 2 3" xfId="12017"/>
    <cellStyle name="Normal 24 4 2 2 3 2" xfId="30977"/>
    <cellStyle name="Normal 24 4 2 2 3 3" xfId="49441"/>
    <cellStyle name="Normal 24 4 2 2 4" xfId="18169"/>
    <cellStyle name="Normal 24 4 2 2 4 2" xfId="37129"/>
    <cellStyle name="Normal 24 4 2 2 4 3" xfId="55593"/>
    <cellStyle name="Normal 24 4 2 2 5" xfId="24824"/>
    <cellStyle name="Normal 24 4 2 2 6" xfId="43288"/>
    <cellStyle name="Normal 24 4 2 3" xfId="7356"/>
    <cellStyle name="Normal 24 4 2 3 2" xfId="13549"/>
    <cellStyle name="Normal 24 4 2 3 2 2" xfId="32509"/>
    <cellStyle name="Normal 24 4 2 3 2 3" xfId="50973"/>
    <cellStyle name="Normal 24 4 2 3 3" xfId="19701"/>
    <cellStyle name="Normal 24 4 2 3 3 2" xfId="38661"/>
    <cellStyle name="Normal 24 4 2 3 3 3" xfId="57125"/>
    <cellStyle name="Normal 24 4 2 3 4" xfId="26356"/>
    <cellStyle name="Normal 24 4 2 3 5" xfId="44820"/>
    <cellStyle name="Normal 24 4 2 4" xfId="10483"/>
    <cellStyle name="Normal 24 4 2 4 2" xfId="29443"/>
    <cellStyle name="Normal 24 4 2 4 3" xfId="47907"/>
    <cellStyle name="Normal 24 4 2 5" xfId="16635"/>
    <cellStyle name="Normal 24 4 2 5 2" xfId="35595"/>
    <cellStyle name="Normal 24 4 2 5 3" xfId="54059"/>
    <cellStyle name="Normal 24 4 2 6" xfId="23290"/>
    <cellStyle name="Normal 24 4 2 7" xfId="41754"/>
    <cellStyle name="Normal 24 4 3" xfId="5024"/>
    <cellStyle name="Normal 24 4 3 2" xfId="8122"/>
    <cellStyle name="Normal 24 4 3 2 2" xfId="14314"/>
    <cellStyle name="Normal 24 4 3 2 2 2" xfId="33274"/>
    <cellStyle name="Normal 24 4 3 2 2 3" xfId="51738"/>
    <cellStyle name="Normal 24 4 3 2 3" xfId="20466"/>
    <cellStyle name="Normal 24 4 3 2 3 2" xfId="39426"/>
    <cellStyle name="Normal 24 4 3 2 3 3" xfId="57890"/>
    <cellStyle name="Normal 24 4 3 2 4" xfId="27121"/>
    <cellStyle name="Normal 24 4 3 2 5" xfId="45585"/>
    <cellStyle name="Normal 24 4 3 3" xfId="11248"/>
    <cellStyle name="Normal 24 4 3 3 2" xfId="30208"/>
    <cellStyle name="Normal 24 4 3 3 3" xfId="48672"/>
    <cellStyle name="Normal 24 4 3 4" xfId="17400"/>
    <cellStyle name="Normal 24 4 3 4 2" xfId="36360"/>
    <cellStyle name="Normal 24 4 3 4 3" xfId="54824"/>
    <cellStyle name="Normal 24 4 3 5" xfId="24055"/>
    <cellStyle name="Normal 24 4 3 6" xfId="42519"/>
    <cellStyle name="Normal 24 4 4" xfId="6587"/>
    <cellStyle name="Normal 24 4 4 2" xfId="12780"/>
    <cellStyle name="Normal 24 4 4 2 2" xfId="31740"/>
    <cellStyle name="Normal 24 4 4 2 3" xfId="50204"/>
    <cellStyle name="Normal 24 4 4 3" xfId="18932"/>
    <cellStyle name="Normal 24 4 4 3 2" xfId="37892"/>
    <cellStyle name="Normal 24 4 4 3 3" xfId="56356"/>
    <cellStyle name="Normal 24 4 4 4" xfId="25587"/>
    <cellStyle name="Normal 24 4 4 5" xfId="44051"/>
    <cellStyle name="Normal 24 4 5" xfId="9714"/>
    <cellStyle name="Normal 24 4 5 2" xfId="28674"/>
    <cellStyle name="Normal 24 4 5 3" xfId="47138"/>
    <cellStyle name="Normal 24 4 6" xfId="15866"/>
    <cellStyle name="Normal 24 4 6 2" xfId="34826"/>
    <cellStyle name="Normal 24 4 6 3" xfId="53290"/>
    <cellStyle name="Normal 24 4 7" xfId="22521"/>
    <cellStyle name="Normal 24 4 8" xfId="40985"/>
    <cellStyle name="Normal 24 5" xfId="2791"/>
    <cellStyle name="Normal 24 5 2" xfId="4193"/>
    <cellStyle name="Normal 24 5 2 2" xfId="5807"/>
    <cellStyle name="Normal 24 5 2 2 2" xfId="8892"/>
    <cellStyle name="Normal 24 5 2 2 2 2" xfId="15084"/>
    <cellStyle name="Normal 24 5 2 2 2 2 2" xfId="34044"/>
    <cellStyle name="Normal 24 5 2 2 2 2 3" xfId="52508"/>
    <cellStyle name="Normal 24 5 2 2 2 3" xfId="21236"/>
    <cellStyle name="Normal 24 5 2 2 2 3 2" xfId="40196"/>
    <cellStyle name="Normal 24 5 2 2 2 3 3" xfId="58660"/>
    <cellStyle name="Normal 24 5 2 2 2 4" xfId="27891"/>
    <cellStyle name="Normal 24 5 2 2 2 5" xfId="46355"/>
    <cellStyle name="Normal 24 5 2 2 3" xfId="12018"/>
    <cellStyle name="Normal 24 5 2 2 3 2" xfId="30978"/>
    <cellStyle name="Normal 24 5 2 2 3 3" xfId="49442"/>
    <cellStyle name="Normal 24 5 2 2 4" xfId="18170"/>
    <cellStyle name="Normal 24 5 2 2 4 2" xfId="37130"/>
    <cellStyle name="Normal 24 5 2 2 4 3" xfId="55594"/>
    <cellStyle name="Normal 24 5 2 2 5" xfId="24825"/>
    <cellStyle name="Normal 24 5 2 2 6" xfId="43289"/>
    <cellStyle name="Normal 24 5 2 3" xfId="7357"/>
    <cellStyle name="Normal 24 5 2 3 2" xfId="13550"/>
    <cellStyle name="Normal 24 5 2 3 2 2" xfId="32510"/>
    <cellStyle name="Normal 24 5 2 3 2 3" xfId="50974"/>
    <cellStyle name="Normal 24 5 2 3 3" xfId="19702"/>
    <cellStyle name="Normal 24 5 2 3 3 2" xfId="38662"/>
    <cellStyle name="Normal 24 5 2 3 3 3" xfId="57126"/>
    <cellStyle name="Normal 24 5 2 3 4" xfId="26357"/>
    <cellStyle name="Normal 24 5 2 3 5" xfId="44821"/>
    <cellStyle name="Normal 24 5 2 4" xfId="10484"/>
    <cellStyle name="Normal 24 5 2 4 2" xfId="29444"/>
    <cellStyle name="Normal 24 5 2 4 3" xfId="47908"/>
    <cellStyle name="Normal 24 5 2 5" xfId="16636"/>
    <cellStyle name="Normal 24 5 2 5 2" xfId="35596"/>
    <cellStyle name="Normal 24 5 2 5 3" xfId="54060"/>
    <cellStyle name="Normal 24 5 2 6" xfId="23291"/>
    <cellStyle name="Normal 24 5 2 7" xfId="41755"/>
    <cellStyle name="Normal 24 5 3" xfId="5025"/>
    <cellStyle name="Normal 24 5 3 2" xfId="8123"/>
    <cellStyle name="Normal 24 5 3 2 2" xfId="14315"/>
    <cellStyle name="Normal 24 5 3 2 2 2" xfId="33275"/>
    <cellStyle name="Normal 24 5 3 2 2 3" xfId="51739"/>
    <cellStyle name="Normal 24 5 3 2 3" xfId="20467"/>
    <cellStyle name="Normal 24 5 3 2 3 2" xfId="39427"/>
    <cellStyle name="Normal 24 5 3 2 3 3" xfId="57891"/>
    <cellStyle name="Normal 24 5 3 2 4" xfId="27122"/>
    <cellStyle name="Normal 24 5 3 2 5" xfId="45586"/>
    <cellStyle name="Normal 24 5 3 3" xfId="11249"/>
    <cellStyle name="Normal 24 5 3 3 2" xfId="30209"/>
    <cellStyle name="Normal 24 5 3 3 3" xfId="48673"/>
    <cellStyle name="Normal 24 5 3 4" xfId="17401"/>
    <cellStyle name="Normal 24 5 3 4 2" xfId="36361"/>
    <cellStyle name="Normal 24 5 3 4 3" xfId="54825"/>
    <cellStyle name="Normal 24 5 3 5" xfId="24056"/>
    <cellStyle name="Normal 24 5 3 6" xfId="42520"/>
    <cellStyle name="Normal 24 5 4" xfId="6588"/>
    <cellStyle name="Normal 24 5 4 2" xfId="12781"/>
    <cellStyle name="Normal 24 5 4 2 2" xfId="31741"/>
    <cellStyle name="Normal 24 5 4 2 3" xfId="50205"/>
    <cellStyle name="Normal 24 5 4 3" xfId="18933"/>
    <cellStyle name="Normal 24 5 4 3 2" xfId="37893"/>
    <cellStyle name="Normal 24 5 4 3 3" xfId="56357"/>
    <cellStyle name="Normal 24 5 4 4" xfId="25588"/>
    <cellStyle name="Normal 24 5 4 5" xfId="44052"/>
    <cellStyle name="Normal 24 5 5" xfId="9715"/>
    <cellStyle name="Normal 24 5 5 2" xfId="28675"/>
    <cellStyle name="Normal 24 5 5 3" xfId="47139"/>
    <cellStyle name="Normal 24 5 6" xfId="15867"/>
    <cellStyle name="Normal 24 5 6 2" xfId="34827"/>
    <cellStyle name="Normal 24 5 6 3" xfId="53291"/>
    <cellStyle name="Normal 24 5 7" xfId="22522"/>
    <cellStyle name="Normal 24 5 8" xfId="40986"/>
    <cellStyle name="Normal 24 6" xfId="2792"/>
    <cellStyle name="Normal 24 6 2" xfId="4194"/>
    <cellStyle name="Normal 24 6 2 2" xfId="5808"/>
    <cellStyle name="Normal 24 6 2 2 2" xfId="8893"/>
    <cellStyle name="Normal 24 6 2 2 2 2" xfId="15085"/>
    <cellStyle name="Normal 24 6 2 2 2 2 2" xfId="34045"/>
    <cellStyle name="Normal 24 6 2 2 2 2 3" xfId="52509"/>
    <cellStyle name="Normal 24 6 2 2 2 3" xfId="21237"/>
    <cellStyle name="Normal 24 6 2 2 2 3 2" xfId="40197"/>
    <cellStyle name="Normal 24 6 2 2 2 3 3" xfId="58661"/>
    <cellStyle name="Normal 24 6 2 2 2 4" xfId="27892"/>
    <cellStyle name="Normal 24 6 2 2 2 5" xfId="46356"/>
    <cellStyle name="Normal 24 6 2 2 3" xfId="12019"/>
    <cellStyle name="Normal 24 6 2 2 3 2" xfId="30979"/>
    <cellStyle name="Normal 24 6 2 2 3 3" xfId="49443"/>
    <cellStyle name="Normal 24 6 2 2 4" xfId="18171"/>
    <cellStyle name="Normal 24 6 2 2 4 2" xfId="37131"/>
    <cellStyle name="Normal 24 6 2 2 4 3" xfId="55595"/>
    <cellStyle name="Normal 24 6 2 2 5" xfId="24826"/>
    <cellStyle name="Normal 24 6 2 2 6" xfId="43290"/>
    <cellStyle name="Normal 24 6 2 3" xfId="7358"/>
    <cellStyle name="Normal 24 6 2 3 2" xfId="13551"/>
    <cellStyle name="Normal 24 6 2 3 2 2" xfId="32511"/>
    <cellStyle name="Normal 24 6 2 3 2 3" xfId="50975"/>
    <cellStyle name="Normal 24 6 2 3 3" xfId="19703"/>
    <cellStyle name="Normal 24 6 2 3 3 2" xfId="38663"/>
    <cellStyle name="Normal 24 6 2 3 3 3" xfId="57127"/>
    <cellStyle name="Normal 24 6 2 3 4" xfId="26358"/>
    <cellStyle name="Normal 24 6 2 3 5" xfId="44822"/>
    <cellStyle name="Normal 24 6 2 4" xfId="10485"/>
    <cellStyle name="Normal 24 6 2 4 2" xfId="29445"/>
    <cellStyle name="Normal 24 6 2 4 3" xfId="47909"/>
    <cellStyle name="Normal 24 6 2 5" xfId="16637"/>
    <cellStyle name="Normal 24 6 2 5 2" xfId="35597"/>
    <cellStyle name="Normal 24 6 2 5 3" xfId="54061"/>
    <cellStyle name="Normal 24 6 2 6" xfId="23292"/>
    <cellStyle name="Normal 24 6 2 7" xfId="41756"/>
    <cellStyle name="Normal 24 6 3" xfId="5026"/>
    <cellStyle name="Normal 24 6 3 2" xfId="8124"/>
    <cellStyle name="Normal 24 6 3 2 2" xfId="14316"/>
    <cellStyle name="Normal 24 6 3 2 2 2" xfId="33276"/>
    <cellStyle name="Normal 24 6 3 2 2 3" xfId="51740"/>
    <cellStyle name="Normal 24 6 3 2 3" xfId="20468"/>
    <cellStyle name="Normal 24 6 3 2 3 2" xfId="39428"/>
    <cellStyle name="Normal 24 6 3 2 3 3" xfId="57892"/>
    <cellStyle name="Normal 24 6 3 2 4" xfId="27123"/>
    <cellStyle name="Normal 24 6 3 2 5" xfId="45587"/>
    <cellStyle name="Normal 24 6 3 3" xfId="11250"/>
    <cellStyle name="Normal 24 6 3 3 2" xfId="30210"/>
    <cellStyle name="Normal 24 6 3 3 3" xfId="48674"/>
    <cellStyle name="Normal 24 6 3 4" xfId="17402"/>
    <cellStyle name="Normal 24 6 3 4 2" xfId="36362"/>
    <cellStyle name="Normal 24 6 3 4 3" xfId="54826"/>
    <cellStyle name="Normal 24 6 3 5" xfId="24057"/>
    <cellStyle name="Normal 24 6 3 6" xfId="42521"/>
    <cellStyle name="Normal 24 6 4" xfId="6589"/>
    <cellStyle name="Normal 24 6 4 2" xfId="12782"/>
    <cellStyle name="Normal 24 6 4 2 2" xfId="31742"/>
    <cellStyle name="Normal 24 6 4 2 3" xfId="50206"/>
    <cellStyle name="Normal 24 6 4 3" xfId="18934"/>
    <cellStyle name="Normal 24 6 4 3 2" xfId="37894"/>
    <cellStyle name="Normal 24 6 4 3 3" xfId="56358"/>
    <cellStyle name="Normal 24 6 4 4" xfId="25589"/>
    <cellStyle name="Normal 24 6 4 5" xfId="44053"/>
    <cellStyle name="Normal 24 6 5" xfId="9716"/>
    <cellStyle name="Normal 24 6 5 2" xfId="28676"/>
    <cellStyle name="Normal 24 6 5 3" xfId="47140"/>
    <cellStyle name="Normal 24 6 6" xfId="15868"/>
    <cellStyle name="Normal 24 6 6 2" xfId="34828"/>
    <cellStyle name="Normal 24 6 6 3" xfId="53292"/>
    <cellStyle name="Normal 24 6 7" xfId="22523"/>
    <cellStyle name="Normal 24 6 8" xfId="40987"/>
    <cellStyle name="Normal 24 7" xfId="2793"/>
    <cellStyle name="Normal 24 8" xfId="4185"/>
    <cellStyle name="Normal 24 8 2" xfId="5799"/>
    <cellStyle name="Normal 24 8 2 2" xfId="8884"/>
    <cellStyle name="Normal 24 8 2 2 2" xfId="15076"/>
    <cellStyle name="Normal 24 8 2 2 2 2" xfId="34036"/>
    <cellStyle name="Normal 24 8 2 2 2 3" xfId="52500"/>
    <cellStyle name="Normal 24 8 2 2 3" xfId="21228"/>
    <cellStyle name="Normal 24 8 2 2 3 2" xfId="40188"/>
    <cellStyle name="Normal 24 8 2 2 3 3" xfId="58652"/>
    <cellStyle name="Normal 24 8 2 2 4" xfId="27883"/>
    <cellStyle name="Normal 24 8 2 2 5" xfId="46347"/>
    <cellStyle name="Normal 24 8 2 3" xfId="12010"/>
    <cellStyle name="Normal 24 8 2 3 2" xfId="30970"/>
    <cellStyle name="Normal 24 8 2 3 3" xfId="49434"/>
    <cellStyle name="Normal 24 8 2 4" xfId="18162"/>
    <cellStyle name="Normal 24 8 2 4 2" xfId="37122"/>
    <cellStyle name="Normal 24 8 2 4 3" xfId="55586"/>
    <cellStyle name="Normal 24 8 2 5" xfId="24817"/>
    <cellStyle name="Normal 24 8 2 6" xfId="43281"/>
    <cellStyle name="Normal 24 8 3" xfId="7349"/>
    <cellStyle name="Normal 24 8 3 2" xfId="13542"/>
    <cellStyle name="Normal 24 8 3 2 2" xfId="32502"/>
    <cellStyle name="Normal 24 8 3 2 3" xfId="50966"/>
    <cellStyle name="Normal 24 8 3 3" xfId="19694"/>
    <cellStyle name="Normal 24 8 3 3 2" xfId="38654"/>
    <cellStyle name="Normal 24 8 3 3 3" xfId="57118"/>
    <cellStyle name="Normal 24 8 3 4" xfId="26349"/>
    <cellStyle name="Normal 24 8 3 5" xfId="44813"/>
    <cellStyle name="Normal 24 8 4" xfId="10476"/>
    <cellStyle name="Normal 24 8 4 2" xfId="29436"/>
    <cellStyle name="Normal 24 8 4 3" xfId="47900"/>
    <cellStyle name="Normal 24 8 5" xfId="16628"/>
    <cellStyle name="Normal 24 8 5 2" xfId="35588"/>
    <cellStyle name="Normal 24 8 5 3" xfId="54052"/>
    <cellStyle name="Normal 24 8 6" xfId="23283"/>
    <cellStyle name="Normal 24 8 7" xfId="41747"/>
    <cellStyle name="Normal 24 9" xfId="5017"/>
    <cellStyle name="Normal 24 9 2" xfId="8115"/>
    <cellStyle name="Normal 24 9 2 2" xfId="14307"/>
    <cellStyle name="Normal 24 9 2 2 2" xfId="33267"/>
    <cellStyle name="Normal 24 9 2 2 3" xfId="51731"/>
    <cellStyle name="Normal 24 9 2 3" xfId="20459"/>
    <cellStyle name="Normal 24 9 2 3 2" xfId="39419"/>
    <cellStyle name="Normal 24 9 2 3 3" xfId="57883"/>
    <cellStyle name="Normal 24 9 2 4" xfId="27114"/>
    <cellStyle name="Normal 24 9 2 5" xfId="45578"/>
    <cellStyle name="Normal 24 9 3" xfId="11241"/>
    <cellStyle name="Normal 24 9 3 2" xfId="30201"/>
    <cellStyle name="Normal 24 9 3 3" xfId="48665"/>
    <cellStyle name="Normal 24 9 4" xfId="17393"/>
    <cellStyle name="Normal 24 9 4 2" xfId="36353"/>
    <cellStyle name="Normal 24 9 4 3" xfId="54817"/>
    <cellStyle name="Normal 24 9 5" xfId="24048"/>
    <cellStyle name="Normal 24 9 6" xfId="42512"/>
    <cellStyle name="Normal 25" xfId="2794"/>
    <cellStyle name="Normal 25 10" xfId="2795"/>
    <cellStyle name="Normal 25 11" xfId="2796"/>
    <cellStyle name="Normal 25 12" xfId="2797"/>
    <cellStyle name="Normal 25 13" xfId="2798"/>
    <cellStyle name="Normal 25 14" xfId="2799"/>
    <cellStyle name="Normal 25 15" xfId="2800"/>
    <cellStyle name="Normal 25 16" xfId="2801"/>
    <cellStyle name="Normal 25 17" xfId="2802"/>
    <cellStyle name="Normal 25 18" xfId="2803"/>
    <cellStyle name="Normal 25 19" xfId="2804"/>
    <cellStyle name="Normal 25 2" xfId="2805"/>
    <cellStyle name="Normal 25 20" xfId="2806"/>
    <cellStyle name="Normal 25 21" xfId="2807"/>
    <cellStyle name="Normal 25 22" xfId="2808"/>
    <cellStyle name="Normal 25 23" xfId="2809"/>
    <cellStyle name="Normal 25 3" xfId="2810"/>
    <cellStyle name="Normal 25 4" xfId="2811"/>
    <cellStyle name="Normal 25 5" xfId="2812"/>
    <cellStyle name="Normal 25 6" xfId="2813"/>
    <cellStyle name="Normal 25 7" xfId="2814"/>
    <cellStyle name="Normal 25 8" xfId="2815"/>
    <cellStyle name="Normal 25 9" xfId="2816"/>
    <cellStyle name="Normal 26" xfId="2817"/>
    <cellStyle name="Normal 26 10" xfId="6590"/>
    <cellStyle name="Normal 26 10 2" xfId="12783"/>
    <cellStyle name="Normal 26 10 2 2" xfId="31743"/>
    <cellStyle name="Normal 26 10 2 3" xfId="50207"/>
    <cellStyle name="Normal 26 10 3" xfId="18935"/>
    <cellStyle name="Normal 26 10 3 2" xfId="37895"/>
    <cellStyle name="Normal 26 10 3 3" xfId="56359"/>
    <cellStyle name="Normal 26 10 4" xfId="25590"/>
    <cellStyle name="Normal 26 10 5" xfId="44054"/>
    <cellStyle name="Normal 26 11" xfId="9717"/>
    <cellStyle name="Normal 26 11 2" xfId="28677"/>
    <cellStyle name="Normal 26 11 3" xfId="47141"/>
    <cellStyle name="Normal 26 12" xfId="15869"/>
    <cellStyle name="Normal 26 12 2" xfId="34829"/>
    <cellStyle name="Normal 26 12 3" xfId="53293"/>
    <cellStyle name="Normal 26 13" xfId="22524"/>
    <cellStyle name="Normal 26 14" xfId="40988"/>
    <cellStyle name="Normal 26 2" xfId="2818"/>
    <cellStyle name="Normal 26 2 10" xfId="15870"/>
    <cellStyle name="Normal 26 2 10 2" xfId="34830"/>
    <cellStyle name="Normal 26 2 10 3" xfId="53294"/>
    <cellStyle name="Normal 26 2 11" xfId="22525"/>
    <cellStyle name="Normal 26 2 12" xfId="40989"/>
    <cellStyle name="Normal 26 2 2" xfId="2819"/>
    <cellStyle name="Normal 26 2 2 2" xfId="4197"/>
    <cellStyle name="Normal 26 2 2 2 2" xfId="5811"/>
    <cellStyle name="Normal 26 2 2 2 2 2" xfId="8896"/>
    <cellStyle name="Normal 26 2 2 2 2 2 2" xfId="15088"/>
    <cellStyle name="Normal 26 2 2 2 2 2 2 2" xfId="34048"/>
    <cellStyle name="Normal 26 2 2 2 2 2 2 3" xfId="52512"/>
    <cellStyle name="Normal 26 2 2 2 2 2 3" xfId="21240"/>
    <cellStyle name="Normal 26 2 2 2 2 2 3 2" xfId="40200"/>
    <cellStyle name="Normal 26 2 2 2 2 2 3 3" xfId="58664"/>
    <cellStyle name="Normal 26 2 2 2 2 2 4" xfId="27895"/>
    <cellStyle name="Normal 26 2 2 2 2 2 5" xfId="46359"/>
    <cellStyle name="Normal 26 2 2 2 2 3" xfId="12022"/>
    <cellStyle name="Normal 26 2 2 2 2 3 2" xfId="30982"/>
    <cellStyle name="Normal 26 2 2 2 2 3 3" xfId="49446"/>
    <cellStyle name="Normal 26 2 2 2 2 4" xfId="18174"/>
    <cellStyle name="Normal 26 2 2 2 2 4 2" xfId="37134"/>
    <cellStyle name="Normal 26 2 2 2 2 4 3" xfId="55598"/>
    <cellStyle name="Normal 26 2 2 2 2 5" xfId="24829"/>
    <cellStyle name="Normal 26 2 2 2 2 6" xfId="43293"/>
    <cellStyle name="Normal 26 2 2 2 3" xfId="7361"/>
    <cellStyle name="Normal 26 2 2 2 3 2" xfId="13554"/>
    <cellStyle name="Normal 26 2 2 2 3 2 2" xfId="32514"/>
    <cellStyle name="Normal 26 2 2 2 3 2 3" xfId="50978"/>
    <cellStyle name="Normal 26 2 2 2 3 3" xfId="19706"/>
    <cellStyle name="Normal 26 2 2 2 3 3 2" xfId="38666"/>
    <cellStyle name="Normal 26 2 2 2 3 3 3" xfId="57130"/>
    <cellStyle name="Normal 26 2 2 2 3 4" xfId="26361"/>
    <cellStyle name="Normal 26 2 2 2 3 5" xfId="44825"/>
    <cellStyle name="Normal 26 2 2 2 4" xfId="10488"/>
    <cellStyle name="Normal 26 2 2 2 4 2" xfId="29448"/>
    <cellStyle name="Normal 26 2 2 2 4 3" xfId="47912"/>
    <cellStyle name="Normal 26 2 2 2 5" xfId="16640"/>
    <cellStyle name="Normal 26 2 2 2 5 2" xfId="35600"/>
    <cellStyle name="Normal 26 2 2 2 5 3" xfId="54064"/>
    <cellStyle name="Normal 26 2 2 2 6" xfId="23295"/>
    <cellStyle name="Normal 26 2 2 2 7" xfId="41759"/>
    <cellStyle name="Normal 26 2 2 3" xfId="5029"/>
    <cellStyle name="Normal 26 2 2 3 2" xfId="8127"/>
    <cellStyle name="Normal 26 2 2 3 2 2" xfId="14319"/>
    <cellStyle name="Normal 26 2 2 3 2 2 2" xfId="33279"/>
    <cellStyle name="Normal 26 2 2 3 2 2 3" xfId="51743"/>
    <cellStyle name="Normal 26 2 2 3 2 3" xfId="20471"/>
    <cellStyle name="Normal 26 2 2 3 2 3 2" xfId="39431"/>
    <cellStyle name="Normal 26 2 2 3 2 3 3" xfId="57895"/>
    <cellStyle name="Normal 26 2 2 3 2 4" xfId="27126"/>
    <cellStyle name="Normal 26 2 2 3 2 5" xfId="45590"/>
    <cellStyle name="Normal 26 2 2 3 3" xfId="11253"/>
    <cellStyle name="Normal 26 2 2 3 3 2" xfId="30213"/>
    <cellStyle name="Normal 26 2 2 3 3 3" xfId="48677"/>
    <cellStyle name="Normal 26 2 2 3 4" xfId="17405"/>
    <cellStyle name="Normal 26 2 2 3 4 2" xfId="36365"/>
    <cellStyle name="Normal 26 2 2 3 4 3" xfId="54829"/>
    <cellStyle name="Normal 26 2 2 3 5" xfId="24060"/>
    <cellStyle name="Normal 26 2 2 3 6" xfId="42524"/>
    <cellStyle name="Normal 26 2 2 4" xfId="6592"/>
    <cellStyle name="Normal 26 2 2 4 2" xfId="12785"/>
    <cellStyle name="Normal 26 2 2 4 2 2" xfId="31745"/>
    <cellStyle name="Normal 26 2 2 4 2 3" xfId="50209"/>
    <cellStyle name="Normal 26 2 2 4 3" xfId="18937"/>
    <cellStyle name="Normal 26 2 2 4 3 2" xfId="37897"/>
    <cellStyle name="Normal 26 2 2 4 3 3" xfId="56361"/>
    <cellStyle name="Normal 26 2 2 4 4" xfId="25592"/>
    <cellStyle name="Normal 26 2 2 4 5" xfId="44056"/>
    <cellStyle name="Normal 26 2 2 5" xfId="9719"/>
    <cellStyle name="Normal 26 2 2 5 2" xfId="28679"/>
    <cellStyle name="Normal 26 2 2 5 3" xfId="47143"/>
    <cellStyle name="Normal 26 2 2 6" xfId="15871"/>
    <cellStyle name="Normal 26 2 2 6 2" xfId="34831"/>
    <cellStyle name="Normal 26 2 2 6 3" xfId="53295"/>
    <cellStyle name="Normal 26 2 2 7" xfId="22526"/>
    <cellStyle name="Normal 26 2 2 8" xfId="40990"/>
    <cellStyle name="Normal 26 2 3" xfId="2820"/>
    <cellStyle name="Normal 26 2 3 2" xfId="4198"/>
    <cellStyle name="Normal 26 2 3 2 2" xfId="5812"/>
    <cellStyle name="Normal 26 2 3 2 2 2" xfId="8897"/>
    <cellStyle name="Normal 26 2 3 2 2 2 2" xfId="15089"/>
    <cellStyle name="Normal 26 2 3 2 2 2 2 2" xfId="34049"/>
    <cellStyle name="Normal 26 2 3 2 2 2 2 3" xfId="52513"/>
    <cellStyle name="Normal 26 2 3 2 2 2 3" xfId="21241"/>
    <cellStyle name="Normal 26 2 3 2 2 2 3 2" xfId="40201"/>
    <cellStyle name="Normal 26 2 3 2 2 2 3 3" xfId="58665"/>
    <cellStyle name="Normal 26 2 3 2 2 2 4" xfId="27896"/>
    <cellStyle name="Normal 26 2 3 2 2 2 5" xfId="46360"/>
    <cellStyle name="Normal 26 2 3 2 2 3" xfId="12023"/>
    <cellStyle name="Normal 26 2 3 2 2 3 2" xfId="30983"/>
    <cellStyle name="Normal 26 2 3 2 2 3 3" xfId="49447"/>
    <cellStyle name="Normal 26 2 3 2 2 4" xfId="18175"/>
    <cellStyle name="Normal 26 2 3 2 2 4 2" xfId="37135"/>
    <cellStyle name="Normal 26 2 3 2 2 4 3" xfId="55599"/>
    <cellStyle name="Normal 26 2 3 2 2 5" xfId="24830"/>
    <cellStyle name="Normal 26 2 3 2 2 6" xfId="43294"/>
    <cellStyle name="Normal 26 2 3 2 3" xfId="7362"/>
    <cellStyle name="Normal 26 2 3 2 3 2" xfId="13555"/>
    <cellStyle name="Normal 26 2 3 2 3 2 2" xfId="32515"/>
    <cellStyle name="Normal 26 2 3 2 3 2 3" xfId="50979"/>
    <cellStyle name="Normal 26 2 3 2 3 3" xfId="19707"/>
    <cellStyle name="Normal 26 2 3 2 3 3 2" xfId="38667"/>
    <cellStyle name="Normal 26 2 3 2 3 3 3" xfId="57131"/>
    <cellStyle name="Normal 26 2 3 2 3 4" xfId="26362"/>
    <cellStyle name="Normal 26 2 3 2 3 5" xfId="44826"/>
    <cellStyle name="Normal 26 2 3 2 4" xfId="10489"/>
    <cellStyle name="Normal 26 2 3 2 4 2" xfId="29449"/>
    <cellStyle name="Normal 26 2 3 2 4 3" xfId="47913"/>
    <cellStyle name="Normal 26 2 3 2 5" xfId="16641"/>
    <cellStyle name="Normal 26 2 3 2 5 2" xfId="35601"/>
    <cellStyle name="Normal 26 2 3 2 5 3" xfId="54065"/>
    <cellStyle name="Normal 26 2 3 2 6" xfId="23296"/>
    <cellStyle name="Normal 26 2 3 2 7" xfId="41760"/>
    <cellStyle name="Normal 26 2 3 3" xfId="5030"/>
    <cellStyle name="Normal 26 2 3 3 2" xfId="8128"/>
    <cellStyle name="Normal 26 2 3 3 2 2" xfId="14320"/>
    <cellStyle name="Normal 26 2 3 3 2 2 2" xfId="33280"/>
    <cellStyle name="Normal 26 2 3 3 2 2 3" xfId="51744"/>
    <cellStyle name="Normal 26 2 3 3 2 3" xfId="20472"/>
    <cellStyle name="Normal 26 2 3 3 2 3 2" xfId="39432"/>
    <cellStyle name="Normal 26 2 3 3 2 3 3" xfId="57896"/>
    <cellStyle name="Normal 26 2 3 3 2 4" xfId="27127"/>
    <cellStyle name="Normal 26 2 3 3 2 5" xfId="45591"/>
    <cellStyle name="Normal 26 2 3 3 3" xfId="11254"/>
    <cellStyle name="Normal 26 2 3 3 3 2" xfId="30214"/>
    <cellStyle name="Normal 26 2 3 3 3 3" xfId="48678"/>
    <cellStyle name="Normal 26 2 3 3 4" xfId="17406"/>
    <cellStyle name="Normal 26 2 3 3 4 2" xfId="36366"/>
    <cellStyle name="Normal 26 2 3 3 4 3" xfId="54830"/>
    <cellStyle name="Normal 26 2 3 3 5" xfId="24061"/>
    <cellStyle name="Normal 26 2 3 3 6" xfId="42525"/>
    <cellStyle name="Normal 26 2 3 4" xfId="6593"/>
    <cellStyle name="Normal 26 2 3 4 2" xfId="12786"/>
    <cellStyle name="Normal 26 2 3 4 2 2" xfId="31746"/>
    <cellStyle name="Normal 26 2 3 4 2 3" xfId="50210"/>
    <cellStyle name="Normal 26 2 3 4 3" xfId="18938"/>
    <cellStyle name="Normal 26 2 3 4 3 2" xfId="37898"/>
    <cellStyle name="Normal 26 2 3 4 3 3" xfId="56362"/>
    <cellStyle name="Normal 26 2 3 4 4" xfId="25593"/>
    <cellStyle name="Normal 26 2 3 4 5" xfId="44057"/>
    <cellStyle name="Normal 26 2 3 5" xfId="9720"/>
    <cellStyle name="Normal 26 2 3 5 2" xfId="28680"/>
    <cellStyle name="Normal 26 2 3 5 3" xfId="47144"/>
    <cellStyle name="Normal 26 2 3 6" xfId="15872"/>
    <cellStyle name="Normal 26 2 3 6 2" xfId="34832"/>
    <cellStyle name="Normal 26 2 3 6 3" xfId="53296"/>
    <cellStyle name="Normal 26 2 3 7" xfId="22527"/>
    <cellStyle name="Normal 26 2 3 8" xfId="40991"/>
    <cellStyle name="Normal 26 2 4" xfId="2821"/>
    <cellStyle name="Normal 26 2 4 2" xfId="4199"/>
    <cellStyle name="Normal 26 2 4 2 2" xfId="5813"/>
    <cellStyle name="Normal 26 2 4 2 2 2" xfId="8898"/>
    <cellStyle name="Normal 26 2 4 2 2 2 2" xfId="15090"/>
    <cellStyle name="Normal 26 2 4 2 2 2 2 2" xfId="34050"/>
    <cellStyle name="Normal 26 2 4 2 2 2 2 3" xfId="52514"/>
    <cellStyle name="Normal 26 2 4 2 2 2 3" xfId="21242"/>
    <cellStyle name="Normal 26 2 4 2 2 2 3 2" xfId="40202"/>
    <cellStyle name="Normal 26 2 4 2 2 2 3 3" xfId="58666"/>
    <cellStyle name="Normal 26 2 4 2 2 2 4" xfId="27897"/>
    <cellStyle name="Normal 26 2 4 2 2 2 5" xfId="46361"/>
    <cellStyle name="Normal 26 2 4 2 2 3" xfId="12024"/>
    <cellStyle name="Normal 26 2 4 2 2 3 2" xfId="30984"/>
    <cellStyle name="Normal 26 2 4 2 2 3 3" xfId="49448"/>
    <cellStyle name="Normal 26 2 4 2 2 4" xfId="18176"/>
    <cellStyle name="Normal 26 2 4 2 2 4 2" xfId="37136"/>
    <cellStyle name="Normal 26 2 4 2 2 4 3" xfId="55600"/>
    <cellStyle name="Normal 26 2 4 2 2 5" xfId="24831"/>
    <cellStyle name="Normal 26 2 4 2 2 6" xfId="43295"/>
    <cellStyle name="Normal 26 2 4 2 3" xfId="7363"/>
    <cellStyle name="Normal 26 2 4 2 3 2" xfId="13556"/>
    <cellStyle name="Normal 26 2 4 2 3 2 2" xfId="32516"/>
    <cellStyle name="Normal 26 2 4 2 3 2 3" xfId="50980"/>
    <cellStyle name="Normal 26 2 4 2 3 3" xfId="19708"/>
    <cellStyle name="Normal 26 2 4 2 3 3 2" xfId="38668"/>
    <cellStyle name="Normal 26 2 4 2 3 3 3" xfId="57132"/>
    <cellStyle name="Normal 26 2 4 2 3 4" xfId="26363"/>
    <cellStyle name="Normal 26 2 4 2 3 5" xfId="44827"/>
    <cellStyle name="Normal 26 2 4 2 4" xfId="10490"/>
    <cellStyle name="Normal 26 2 4 2 4 2" xfId="29450"/>
    <cellStyle name="Normal 26 2 4 2 4 3" xfId="47914"/>
    <cellStyle name="Normal 26 2 4 2 5" xfId="16642"/>
    <cellStyle name="Normal 26 2 4 2 5 2" xfId="35602"/>
    <cellStyle name="Normal 26 2 4 2 5 3" xfId="54066"/>
    <cellStyle name="Normal 26 2 4 2 6" xfId="23297"/>
    <cellStyle name="Normal 26 2 4 2 7" xfId="41761"/>
    <cellStyle name="Normal 26 2 4 3" xfId="5031"/>
    <cellStyle name="Normal 26 2 4 3 2" xfId="8129"/>
    <cellStyle name="Normal 26 2 4 3 2 2" xfId="14321"/>
    <cellStyle name="Normal 26 2 4 3 2 2 2" xfId="33281"/>
    <cellStyle name="Normal 26 2 4 3 2 2 3" xfId="51745"/>
    <cellStyle name="Normal 26 2 4 3 2 3" xfId="20473"/>
    <cellStyle name="Normal 26 2 4 3 2 3 2" xfId="39433"/>
    <cellStyle name="Normal 26 2 4 3 2 3 3" xfId="57897"/>
    <cellStyle name="Normal 26 2 4 3 2 4" xfId="27128"/>
    <cellStyle name="Normal 26 2 4 3 2 5" xfId="45592"/>
    <cellStyle name="Normal 26 2 4 3 3" xfId="11255"/>
    <cellStyle name="Normal 26 2 4 3 3 2" xfId="30215"/>
    <cellStyle name="Normal 26 2 4 3 3 3" xfId="48679"/>
    <cellStyle name="Normal 26 2 4 3 4" xfId="17407"/>
    <cellStyle name="Normal 26 2 4 3 4 2" xfId="36367"/>
    <cellStyle name="Normal 26 2 4 3 4 3" xfId="54831"/>
    <cellStyle name="Normal 26 2 4 3 5" xfId="24062"/>
    <cellStyle name="Normal 26 2 4 3 6" xfId="42526"/>
    <cellStyle name="Normal 26 2 4 4" xfId="6594"/>
    <cellStyle name="Normal 26 2 4 4 2" xfId="12787"/>
    <cellStyle name="Normal 26 2 4 4 2 2" xfId="31747"/>
    <cellStyle name="Normal 26 2 4 4 2 3" xfId="50211"/>
    <cellStyle name="Normal 26 2 4 4 3" xfId="18939"/>
    <cellStyle name="Normal 26 2 4 4 3 2" xfId="37899"/>
    <cellStyle name="Normal 26 2 4 4 3 3" xfId="56363"/>
    <cellStyle name="Normal 26 2 4 4 4" xfId="25594"/>
    <cellStyle name="Normal 26 2 4 4 5" xfId="44058"/>
    <cellStyle name="Normal 26 2 4 5" xfId="9721"/>
    <cellStyle name="Normal 26 2 4 5 2" xfId="28681"/>
    <cellStyle name="Normal 26 2 4 5 3" xfId="47145"/>
    <cellStyle name="Normal 26 2 4 6" xfId="15873"/>
    <cellStyle name="Normal 26 2 4 6 2" xfId="34833"/>
    <cellStyle name="Normal 26 2 4 6 3" xfId="53297"/>
    <cellStyle name="Normal 26 2 4 7" xfId="22528"/>
    <cellStyle name="Normal 26 2 4 8" xfId="40992"/>
    <cellStyle name="Normal 26 2 5" xfId="2822"/>
    <cellStyle name="Normal 26 2 5 2" xfId="4200"/>
    <cellStyle name="Normal 26 2 5 2 2" xfId="5814"/>
    <cellStyle name="Normal 26 2 5 2 2 2" xfId="8899"/>
    <cellStyle name="Normal 26 2 5 2 2 2 2" xfId="15091"/>
    <cellStyle name="Normal 26 2 5 2 2 2 2 2" xfId="34051"/>
    <cellStyle name="Normal 26 2 5 2 2 2 2 3" xfId="52515"/>
    <cellStyle name="Normal 26 2 5 2 2 2 3" xfId="21243"/>
    <cellStyle name="Normal 26 2 5 2 2 2 3 2" xfId="40203"/>
    <cellStyle name="Normal 26 2 5 2 2 2 3 3" xfId="58667"/>
    <cellStyle name="Normal 26 2 5 2 2 2 4" xfId="27898"/>
    <cellStyle name="Normal 26 2 5 2 2 2 5" xfId="46362"/>
    <cellStyle name="Normal 26 2 5 2 2 3" xfId="12025"/>
    <cellStyle name="Normal 26 2 5 2 2 3 2" xfId="30985"/>
    <cellStyle name="Normal 26 2 5 2 2 3 3" xfId="49449"/>
    <cellStyle name="Normal 26 2 5 2 2 4" xfId="18177"/>
    <cellStyle name="Normal 26 2 5 2 2 4 2" xfId="37137"/>
    <cellStyle name="Normal 26 2 5 2 2 4 3" xfId="55601"/>
    <cellStyle name="Normal 26 2 5 2 2 5" xfId="24832"/>
    <cellStyle name="Normal 26 2 5 2 2 6" xfId="43296"/>
    <cellStyle name="Normal 26 2 5 2 3" xfId="7364"/>
    <cellStyle name="Normal 26 2 5 2 3 2" xfId="13557"/>
    <cellStyle name="Normal 26 2 5 2 3 2 2" xfId="32517"/>
    <cellStyle name="Normal 26 2 5 2 3 2 3" xfId="50981"/>
    <cellStyle name="Normal 26 2 5 2 3 3" xfId="19709"/>
    <cellStyle name="Normal 26 2 5 2 3 3 2" xfId="38669"/>
    <cellStyle name="Normal 26 2 5 2 3 3 3" xfId="57133"/>
    <cellStyle name="Normal 26 2 5 2 3 4" xfId="26364"/>
    <cellStyle name="Normal 26 2 5 2 3 5" xfId="44828"/>
    <cellStyle name="Normal 26 2 5 2 4" xfId="10491"/>
    <cellStyle name="Normal 26 2 5 2 4 2" xfId="29451"/>
    <cellStyle name="Normal 26 2 5 2 4 3" xfId="47915"/>
    <cellStyle name="Normal 26 2 5 2 5" xfId="16643"/>
    <cellStyle name="Normal 26 2 5 2 5 2" xfId="35603"/>
    <cellStyle name="Normal 26 2 5 2 5 3" xfId="54067"/>
    <cellStyle name="Normal 26 2 5 2 6" xfId="23298"/>
    <cellStyle name="Normal 26 2 5 2 7" xfId="41762"/>
    <cellStyle name="Normal 26 2 5 3" xfId="5032"/>
    <cellStyle name="Normal 26 2 5 3 2" xfId="8130"/>
    <cellStyle name="Normal 26 2 5 3 2 2" xfId="14322"/>
    <cellStyle name="Normal 26 2 5 3 2 2 2" xfId="33282"/>
    <cellStyle name="Normal 26 2 5 3 2 2 3" xfId="51746"/>
    <cellStyle name="Normal 26 2 5 3 2 3" xfId="20474"/>
    <cellStyle name="Normal 26 2 5 3 2 3 2" xfId="39434"/>
    <cellStyle name="Normal 26 2 5 3 2 3 3" xfId="57898"/>
    <cellStyle name="Normal 26 2 5 3 2 4" xfId="27129"/>
    <cellStyle name="Normal 26 2 5 3 2 5" xfId="45593"/>
    <cellStyle name="Normal 26 2 5 3 3" xfId="11256"/>
    <cellStyle name="Normal 26 2 5 3 3 2" xfId="30216"/>
    <cellStyle name="Normal 26 2 5 3 3 3" xfId="48680"/>
    <cellStyle name="Normal 26 2 5 3 4" xfId="17408"/>
    <cellStyle name="Normal 26 2 5 3 4 2" xfId="36368"/>
    <cellStyle name="Normal 26 2 5 3 4 3" xfId="54832"/>
    <cellStyle name="Normal 26 2 5 3 5" xfId="24063"/>
    <cellStyle name="Normal 26 2 5 3 6" xfId="42527"/>
    <cellStyle name="Normal 26 2 5 4" xfId="6595"/>
    <cellStyle name="Normal 26 2 5 4 2" xfId="12788"/>
    <cellStyle name="Normal 26 2 5 4 2 2" xfId="31748"/>
    <cellStyle name="Normal 26 2 5 4 2 3" xfId="50212"/>
    <cellStyle name="Normal 26 2 5 4 3" xfId="18940"/>
    <cellStyle name="Normal 26 2 5 4 3 2" xfId="37900"/>
    <cellStyle name="Normal 26 2 5 4 3 3" xfId="56364"/>
    <cellStyle name="Normal 26 2 5 4 4" xfId="25595"/>
    <cellStyle name="Normal 26 2 5 4 5" xfId="44059"/>
    <cellStyle name="Normal 26 2 5 5" xfId="9722"/>
    <cellStyle name="Normal 26 2 5 5 2" xfId="28682"/>
    <cellStyle name="Normal 26 2 5 5 3" xfId="47146"/>
    <cellStyle name="Normal 26 2 5 6" xfId="15874"/>
    <cellStyle name="Normal 26 2 5 6 2" xfId="34834"/>
    <cellStyle name="Normal 26 2 5 6 3" xfId="53298"/>
    <cellStyle name="Normal 26 2 5 7" xfId="22529"/>
    <cellStyle name="Normal 26 2 5 8" xfId="40993"/>
    <cellStyle name="Normal 26 2 6" xfId="4196"/>
    <cellStyle name="Normal 26 2 6 2" xfId="5810"/>
    <cellStyle name="Normal 26 2 6 2 2" xfId="8895"/>
    <cellStyle name="Normal 26 2 6 2 2 2" xfId="15087"/>
    <cellStyle name="Normal 26 2 6 2 2 2 2" xfId="34047"/>
    <cellStyle name="Normal 26 2 6 2 2 2 3" xfId="52511"/>
    <cellStyle name="Normal 26 2 6 2 2 3" xfId="21239"/>
    <cellStyle name="Normal 26 2 6 2 2 3 2" xfId="40199"/>
    <cellStyle name="Normal 26 2 6 2 2 3 3" xfId="58663"/>
    <cellStyle name="Normal 26 2 6 2 2 4" xfId="27894"/>
    <cellStyle name="Normal 26 2 6 2 2 5" xfId="46358"/>
    <cellStyle name="Normal 26 2 6 2 3" xfId="12021"/>
    <cellStyle name="Normal 26 2 6 2 3 2" xfId="30981"/>
    <cellStyle name="Normal 26 2 6 2 3 3" xfId="49445"/>
    <cellStyle name="Normal 26 2 6 2 4" xfId="18173"/>
    <cellStyle name="Normal 26 2 6 2 4 2" xfId="37133"/>
    <cellStyle name="Normal 26 2 6 2 4 3" xfId="55597"/>
    <cellStyle name="Normal 26 2 6 2 5" xfId="24828"/>
    <cellStyle name="Normal 26 2 6 2 6" xfId="43292"/>
    <cellStyle name="Normal 26 2 6 3" xfId="7360"/>
    <cellStyle name="Normal 26 2 6 3 2" xfId="13553"/>
    <cellStyle name="Normal 26 2 6 3 2 2" xfId="32513"/>
    <cellStyle name="Normal 26 2 6 3 2 3" xfId="50977"/>
    <cellStyle name="Normal 26 2 6 3 3" xfId="19705"/>
    <cellStyle name="Normal 26 2 6 3 3 2" xfId="38665"/>
    <cellStyle name="Normal 26 2 6 3 3 3" xfId="57129"/>
    <cellStyle name="Normal 26 2 6 3 4" xfId="26360"/>
    <cellStyle name="Normal 26 2 6 3 5" xfId="44824"/>
    <cellStyle name="Normal 26 2 6 4" xfId="10487"/>
    <cellStyle name="Normal 26 2 6 4 2" xfId="29447"/>
    <cellStyle name="Normal 26 2 6 4 3" xfId="47911"/>
    <cellStyle name="Normal 26 2 6 5" xfId="16639"/>
    <cellStyle name="Normal 26 2 6 5 2" xfId="35599"/>
    <cellStyle name="Normal 26 2 6 5 3" xfId="54063"/>
    <cellStyle name="Normal 26 2 6 6" xfId="23294"/>
    <cellStyle name="Normal 26 2 6 7" xfId="41758"/>
    <cellStyle name="Normal 26 2 7" xfId="5028"/>
    <cellStyle name="Normal 26 2 7 2" xfId="8126"/>
    <cellStyle name="Normal 26 2 7 2 2" xfId="14318"/>
    <cellStyle name="Normal 26 2 7 2 2 2" xfId="33278"/>
    <cellStyle name="Normal 26 2 7 2 2 3" xfId="51742"/>
    <cellStyle name="Normal 26 2 7 2 3" xfId="20470"/>
    <cellStyle name="Normal 26 2 7 2 3 2" xfId="39430"/>
    <cellStyle name="Normal 26 2 7 2 3 3" xfId="57894"/>
    <cellStyle name="Normal 26 2 7 2 4" xfId="27125"/>
    <cellStyle name="Normal 26 2 7 2 5" xfId="45589"/>
    <cellStyle name="Normal 26 2 7 3" xfId="11252"/>
    <cellStyle name="Normal 26 2 7 3 2" xfId="30212"/>
    <cellStyle name="Normal 26 2 7 3 3" xfId="48676"/>
    <cellStyle name="Normal 26 2 7 4" xfId="17404"/>
    <cellStyle name="Normal 26 2 7 4 2" xfId="36364"/>
    <cellStyle name="Normal 26 2 7 4 3" xfId="54828"/>
    <cellStyle name="Normal 26 2 7 5" xfId="24059"/>
    <cellStyle name="Normal 26 2 7 6" xfId="42523"/>
    <cellStyle name="Normal 26 2 8" xfId="6591"/>
    <cellStyle name="Normal 26 2 8 2" xfId="12784"/>
    <cellStyle name="Normal 26 2 8 2 2" xfId="31744"/>
    <cellStyle name="Normal 26 2 8 2 3" xfId="50208"/>
    <cellStyle name="Normal 26 2 8 3" xfId="18936"/>
    <cellStyle name="Normal 26 2 8 3 2" xfId="37896"/>
    <cellStyle name="Normal 26 2 8 3 3" xfId="56360"/>
    <cellStyle name="Normal 26 2 8 4" xfId="25591"/>
    <cellStyle name="Normal 26 2 8 5" xfId="44055"/>
    <cellStyle name="Normal 26 2 9" xfId="9718"/>
    <cellStyle name="Normal 26 2 9 2" xfId="28678"/>
    <cellStyle name="Normal 26 2 9 3" xfId="47142"/>
    <cellStyle name="Normal 26 3" xfId="2823"/>
    <cellStyle name="Normal 26 3 2" xfId="4201"/>
    <cellStyle name="Normal 26 3 2 2" xfId="5815"/>
    <cellStyle name="Normal 26 3 2 2 2" xfId="8900"/>
    <cellStyle name="Normal 26 3 2 2 2 2" xfId="15092"/>
    <cellStyle name="Normal 26 3 2 2 2 2 2" xfId="34052"/>
    <cellStyle name="Normal 26 3 2 2 2 2 3" xfId="52516"/>
    <cellStyle name="Normal 26 3 2 2 2 3" xfId="21244"/>
    <cellStyle name="Normal 26 3 2 2 2 3 2" xfId="40204"/>
    <cellStyle name="Normal 26 3 2 2 2 3 3" xfId="58668"/>
    <cellStyle name="Normal 26 3 2 2 2 4" xfId="27899"/>
    <cellStyle name="Normal 26 3 2 2 2 5" xfId="46363"/>
    <cellStyle name="Normal 26 3 2 2 3" xfId="12026"/>
    <cellStyle name="Normal 26 3 2 2 3 2" xfId="30986"/>
    <cellStyle name="Normal 26 3 2 2 3 3" xfId="49450"/>
    <cellStyle name="Normal 26 3 2 2 4" xfId="18178"/>
    <cellStyle name="Normal 26 3 2 2 4 2" xfId="37138"/>
    <cellStyle name="Normal 26 3 2 2 4 3" xfId="55602"/>
    <cellStyle name="Normal 26 3 2 2 5" xfId="24833"/>
    <cellStyle name="Normal 26 3 2 2 6" xfId="43297"/>
    <cellStyle name="Normal 26 3 2 3" xfId="7365"/>
    <cellStyle name="Normal 26 3 2 3 2" xfId="13558"/>
    <cellStyle name="Normal 26 3 2 3 2 2" xfId="32518"/>
    <cellStyle name="Normal 26 3 2 3 2 3" xfId="50982"/>
    <cellStyle name="Normal 26 3 2 3 3" xfId="19710"/>
    <cellStyle name="Normal 26 3 2 3 3 2" xfId="38670"/>
    <cellStyle name="Normal 26 3 2 3 3 3" xfId="57134"/>
    <cellStyle name="Normal 26 3 2 3 4" xfId="26365"/>
    <cellStyle name="Normal 26 3 2 3 5" xfId="44829"/>
    <cellStyle name="Normal 26 3 2 4" xfId="10492"/>
    <cellStyle name="Normal 26 3 2 4 2" xfId="29452"/>
    <cellStyle name="Normal 26 3 2 4 3" xfId="47916"/>
    <cellStyle name="Normal 26 3 2 5" xfId="16644"/>
    <cellStyle name="Normal 26 3 2 5 2" xfId="35604"/>
    <cellStyle name="Normal 26 3 2 5 3" xfId="54068"/>
    <cellStyle name="Normal 26 3 2 6" xfId="23299"/>
    <cellStyle name="Normal 26 3 2 7" xfId="41763"/>
    <cellStyle name="Normal 26 3 3" xfId="5033"/>
    <cellStyle name="Normal 26 3 3 2" xfId="8131"/>
    <cellStyle name="Normal 26 3 3 2 2" xfId="14323"/>
    <cellStyle name="Normal 26 3 3 2 2 2" xfId="33283"/>
    <cellStyle name="Normal 26 3 3 2 2 3" xfId="51747"/>
    <cellStyle name="Normal 26 3 3 2 3" xfId="20475"/>
    <cellStyle name="Normal 26 3 3 2 3 2" xfId="39435"/>
    <cellStyle name="Normal 26 3 3 2 3 3" xfId="57899"/>
    <cellStyle name="Normal 26 3 3 2 4" xfId="27130"/>
    <cellStyle name="Normal 26 3 3 2 5" xfId="45594"/>
    <cellStyle name="Normal 26 3 3 3" xfId="11257"/>
    <cellStyle name="Normal 26 3 3 3 2" xfId="30217"/>
    <cellStyle name="Normal 26 3 3 3 3" xfId="48681"/>
    <cellStyle name="Normal 26 3 3 4" xfId="17409"/>
    <cellStyle name="Normal 26 3 3 4 2" xfId="36369"/>
    <cellStyle name="Normal 26 3 3 4 3" xfId="54833"/>
    <cellStyle name="Normal 26 3 3 5" xfId="24064"/>
    <cellStyle name="Normal 26 3 3 6" xfId="42528"/>
    <cellStyle name="Normal 26 3 4" xfId="6596"/>
    <cellStyle name="Normal 26 3 4 2" xfId="12789"/>
    <cellStyle name="Normal 26 3 4 2 2" xfId="31749"/>
    <cellStyle name="Normal 26 3 4 2 3" xfId="50213"/>
    <cellStyle name="Normal 26 3 4 3" xfId="18941"/>
    <cellStyle name="Normal 26 3 4 3 2" xfId="37901"/>
    <cellStyle name="Normal 26 3 4 3 3" xfId="56365"/>
    <cellStyle name="Normal 26 3 4 4" xfId="25596"/>
    <cellStyle name="Normal 26 3 4 5" xfId="44060"/>
    <cellStyle name="Normal 26 3 5" xfId="9723"/>
    <cellStyle name="Normal 26 3 5 2" xfId="28683"/>
    <cellStyle name="Normal 26 3 5 3" xfId="47147"/>
    <cellStyle name="Normal 26 3 6" xfId="15875"/>
    <cellStyle name="Normal 26 3 6 2" xfId="34835"/>
    <cellStyle name="Normal 26 3 6 3" xfId="53299"/>
    <cellStyle name="Normal 26 3 7" xfId="22530"/>
    <cellStyle name="Normal 26 3 8" xfId="40994"/>
    <cellStyle name="Normal 26 4" xfId="2824"/>
    <cellStyle name="Normal 26 4 2" xfId="4202"/>
    <cellStyle name="Normal 26 4 2 2" xfId="5816"/>
    <cellStyle name="Normal 26 4 2 2 2" xfId="8901"/>
    <cellStyle name="Normal 26 4 2 2 2 2" xfId="15093"/>
    <cellStyle name="Normal 26 4 2 2 2 2 2" xfId="34053"/>
    <cellStyle name="Normal 26 4 2 2 2 2 3" xfId="52517"/>
    <cellStyle name="Normal 26 4 2 2 2 3" xfId="21245"/>
    <cellStyle name="Normal 26 4 2 2 2 3 2" xfId="40205"/>
    <cellStyle name="Normal 26 4 2 2 2 3 3" xfId="58669"/>
    <cellStyle name="Normal 26 4 2 2 2 4" xfId="27900"/>
    <cellStyle name="Normal 26 4 2 2 2 5" xfId="46364"/>
    <cellStyle name="Normal 26 4 2 2 3" xfId="12027"/>
    <cellStyle name="Normal 26 4 2 2 3 2" xfId="30987"/>
    <cellStyle name="Normal 26 4 2 2 3 3" xfId="49451"/>
    <cellStyle name="Normal 26 4 2 2 4" xfId="18179"/>
    <cellStyle name="Normal 26 4 2 2 4 2" xfId="37139"/>
    <cellStyle name="Normal 26 4 2 2 4 3" xfId="55603"/>
    <cellStyle name="Normal 26 4 2 2 5" xfId="24834"/>
    <cellStyle name="Normal 26 4 2 2 6" xfId="43298"/>
    <cellStyle name="Normal 26 4 2 3" xfId="7366"/>
    <cellStyle name="Normal 26 4 2 3 2" xfId="13559"/>
    <cellStyle name="Normal 26 4 2 3 2 2" xfId="32519"/>
    <cellStyle name="Normal 26 4 2 3 2 3" xfId="50983"/>
    <cellStyle name="Normal 26 4 2 3 3" xfId="19711"/>
    <cellStyle name="Normal 26 4 2 3 3 2" xfId="38671"/>
    <cellStyle name="Normal 26 4 2 3 3 3" xfId="57135"/>
    <cellStyle name="Normal 26 4 2 3 4" xfId="26366"/>
    <cellStyle name="Normal 26 4 2 3 5" xfId="44830"/>
    <cellStyle name="Normal 26 4 2 4" xfId="10493"/>
    <cellStyle name="Normal 26 4 2 4 2" xfId="29453"/>
    <cellStyle name="Normal 26 4 2 4 3" xfId="47917"/>
    <cellStyle name="Normal 26 4 2 5" xfId="16645"/>
    <cellStyle name="Normal 26 4 2 5 2" xfId="35605"/>
    <cellStyle name="Normal 26 4 2 5 3" xfId="54069"/>
    <cellStyle name="Normal 26 4 2 6" xfId="23300"/>
    <cellStyle name="Normal 26 4 2 7" xfId="41764"/>
    <cellStyle name="Normal 26 4 3" xfId="5034"/>
    <cellStyle name="Normal 26 4 3 2" xfId="8132"/>
    <cellStyle name="Normal 26 4 3 2 2" xfId="14324"/>
    <cellStyle name="Normal 26 4 3 2 2 2" xfId="33284"/>
    <cellStyle name="Normal 26 4 3 2 2 3" xfId="51748"/>
    <cellStyle name="Normal 26 4 3 2 3" xfId="20476"/>
    <cellStyle name="Normal 26 4 3 2 3 2" xfId="39436"/>
    <cellStyle name="Normal 26 4 3 2 3 3" xfId="57900"/>
    <cellStyle name="Normal 26 4 3 2 4" xfId="27131"/>
    <cellStyle name="Normal 26 4 3 2 5" xfId="45595"/>
    <cellStyle name="Normal 26 4 3 3" xfId="11258"/>
    <cellStyle name="Normal 26 4 3 3 2" xfId="30218"/>
    <cellStyle name="Normal 26 4 3 3 3" xfId="48682"/>
    <cellStyle name="Normal 26 4 3 4" xfId="17410"/>
    <cellStyle name="Normal 26 4 3 4 2" xfId="36370"/>
    <cellStyle name="Normal 26 4 3 4 3" xfId="54834"/>
    <cellStyle name="Normal 26 4 3 5" xfId="24065"/>
    <cellStyle name="Normal 26 4 3 6" xfId="42529"/>
    <cellStyle name="Normal 26 4 4" xfId="6597"/>
    <cellStyle name="Normal 26 4 4 2" xfId="12790"/>
    <cellStyle name="Normal 26 4 4 2 2" xfId="31750"/>
    <cellStyle name="Normal 26 4 4 2 3" xfId="50214"/>
    <cellStyle name="Normal 26 4 4 3" xfId="18942"/>
    <cellStyle name="Normal 26 4 4 3 2" xfId="37902"/>
    <cellStyle name="Normal 26 4 4 3 3" xfId="56366"/>
    <cellStyle name="Normal 26 4 4 4" xfId="25597"/>
    <cellStyle name="Normal 26 4 4 5" xfId="44061"/>
    <cellStyle name="Normal 26 4 5" xfId="9724"/>
    <cellStyle name="Normal 26 4 5 2" xfId="28684"/>
    <cellStyle name="Normal 26 4 5 3" xfId="47148"/>
    <cellStyle name="Normal 26 4 6" xfId="15876"/>
    <cellStyle name="Normal 26 4 6 2" xfId="34836"/>
    <cellStyle name="Normal 26 4 6 3" xfId="53300"/>
    <cellStyle name="Normal 26 4 7" xfId="22531"/>
    <cellStyle name="Normal 26 4 8" xfId="40995"/>
    <cellStyle name="Normal 26 5" xfId="2825"/>
    <cellStyle name="Normal 26 5 2" xfId="4203"/>
    <cellStyle name="Normal 26 5 2 2" xfId="5817"/>
    <cellStyle name="Normal 26 5 2 2 2" xfId="8902"/>
    <cellStyle name="Normal 26 5 2 2 2 2" xfId="15094"/>
    <cellStyle name="Normal 26 5 2 2 2 2 2" xfId="34054"/>
    <cellStyle name="Normal 26 5 2 2 2 2 3" xfId="52518"/>
    <cellStyle name="Normal 26 5 2 2 2 3" xfId="21246"/>
    <cellStyle name="Normal 26 5 2 2 2 3 2" xfId="40206"/>
    <cellStyle name="Normal 26 5 2 2 2 3 3" xfId="58670"/>
    <cellStyle name="Normal 26 5 2 2 2 4" xfId="27901"/>
    <cellStyle name="Normal 26 5 2 2 2 5" xfId="46365"/>
    <cellStyle name="Normal 26 5 2 2 3" xfId="12028"/>
    <cellStyle name="Normal 26 5 2 2 3 2" xfId="30988"/>
    <cellStyle name="Normal 26 5 2 2 3 3" xfId="49452"/>
    <cellStyle name="Normal 26 5 2 2 4" xfId="18180"/>
    <cellStyle name="Normal 26 5 2 2 4 2" xfId="37140"/>
    <cellStyle name="Normal 26 5 2 2 4 3" xfId="55604"/>
    <cellStyle name="Normal 26 5 2 2 5" xfId="24835"/>
    <cellStyle name="Normal 26 5 2 2 6" xfId="43299"/>
    <cellStyle name="Normal 26 5 2 3" xfId="7367"/>
    <cellStyle name="Normal 26 5 2 3 2" xfId="13560"/>
    <cellStyle name="Normal 26 5 2 3 2 2" xfId="32520"/>
    <cellStyle name="Normal 26 5 2 3 2 3" xfId="50984"/>
    <cellStyle name="Normal 26 5 2 3 3" xfId="19712"/>
    <cellStyle name="Normal 26 5 2 3 3 2" xfId="38672"/>
    <cellStyle name="Normal 26 5 2 3 3 3" xfId="57136"/>
    <cellStyle name="Normal 26 5 2 3 4" xfId="26367"/>
    <cellStyle name="Normal 26 5 2 3 5" xfId="44831"/>
    <cellStyle name="Normal 26 5 2 4" xfId="10494"/>
    <cellStyle name="Normal 26 5 2 4 2" xfId="29454"/>
    <cellStyle name="Normal 26 5 2 4 3" xfId="47918"/>
    <cellStyle name="Normal 26 5 2 5" xfId="16646"/>
    <cellStyle name="Normal 26 5 2 5 2" xfId="35606"/>
    <cellStyle name="Normal 26 5 2 5 3" xfId="54070"/>
    <cellStyle name="Normal 26 5 2 6" xfId="23301"/>
    <cellStyle name="Normal 26 5 2 7" xfId="41765"/>
    <cellStyle name="Normal 26 5 3" xfId="5035"/>
    <cellStyle name="Normal 26 5 3 2" xfId="8133"/>
    <cellStyle name="Normal 26 5 3 2 2" xfId="14325"/>
    <cellStyle name="Normal 26 5 3 2 2 2" xfId="33285"/>
    <cellStyle name="Normal 26 5 3 2 2 3" xfId="51749"/>
    <cellStyle name="Normal 26 5 3 2 3" xfId="20477"/>
    <cellStyle name="Normal 26 5 3 2 3 2" xfId="39437"/>
    <cellStyle name="Normal 26 5 3 2 3 3" xfId="57901"/>
    <cellStyle name="Normal 26 5 3 2 4" xfId="27132"/>
    <cellStyle name="Normal 26 5 3 2 5" xfId="45596"/>
    <cellStyle name="Normal 26 5 3 3" xfId="11259"/>
    <cellStyle name="Normal 26 5 3 3 2" xfId="30219"/>
    <cellStyle name="Normal 26 5 3 3 3" xfId="48683"/>
    <cellStyle name="Normal 26 5 3 4" xfId="17411"/>
    <cellStyle name="Normal 26 5 3 4 2" xfId="36371"/>
    <cellStyle name="Normal 26 5 3 4 3" xfId="54835"/>
    <cellStyle name="Normal 26 5 3 5" xfId="24066"/>
    <cellStyle name="Normal 26 5 3 6" xfId="42530"/>
    <cellStyle name="Normal 26 5 4" xfId="6598"/>
    <cellStyle name="Normal 26 5 4 2" xfId="12791"/>
    <cellStyle name="Normal 26 5 4 2 2" xfId="31751"/>
    <cellStyle name="Normal 26 5 4 2 3" xfId="50215"/>
    <cellStyle name="Normal 26 5 4 3" xfId="18943"/>
    <cellStyle name="Normal 26 5 4 3 2" xfId="37903"/>
    <cellStyle name="Normal 26 5 4 3 3" xfId="56367"/>
    <cellStyle name="Normal 26 5 4 4" xfId="25598"/>
    <cellStyle name="Normal 26 5 4 5" xfId="44062"/>
    <cellStyle name="Normal 26 5 5" xfId="9725"/>
    <cellStyle name="Normal 26 5 5 2" xfId="28685"/>
    <cellStyle name="Normal 26 5 5 3" xfId="47149"/>
    <cellStyle name="Normal 26 5 6" xfId="15877"/>
    <cellStyle name="Normal 26 5 6 2" xfId="34837"/>
    <cellStyle name="Normal 26 5 6 3" xfId="53301"/>
    <cellStyle name="Normal 26 5 7" xfId="22532"/>
    <cellStyle name="Normal 26 5 8" xfId="40996"/>
    <cellStyle name="Normal 26 6" xfId="2826"/>
    <cellStyle name="Normal 26 6 2" xfId="4204"/>
    <cellStyle name="Normal 26 6 2 2" xfId="5818"/>
    <cellStyle name="Normal 26 6 2 2 2" xfId="8903"/>
    <cellStyle name="Normal 26 6 2 2 2 2" xfId="15095"/>
    <cellStyle name="Normal 26 6 2 2 2 2 2" xfId="34055"/>
    <cellStyle name="Normal 26 6 2 2 2 2 3" xfId="52519"/>
    <cellStyle name="Normal 26 6 2 2 2 3" xfId="21247"/>
    <cellStyle name="Normal 26 6 2 2 2 3 2" xfId="40207"/>
    <cellStyle name="Normal 26 6 2 2 2 3 3" xfId="58671"/>
    <cellStyle name="Normal 26 6 2 2 2 4" xfId="27902"/>
    <cellStyle name="Normal 26 6 2 2 2 5" xfId="46366"/>
    <cellStyle name="Normal 26 6 2 2 3" xfId="12029"/>
    <cellStyle name="Normal 26 6 2 2 3 2" xfId="30989"/>
    <cellStyle name="Normal 26 6 2 2 3 3" xfId="49453"/>
    <cellStyle name="Normal 26 6 2 2 4" xfId="18181"/>
    <cellStyle name="Normal 26 6 2 2 4 2" xfId="37141"/>
    <cellStyle name="Normal 26 6 2 2 4 3" xfId="55605"/>
    <cellStyle name="Normal 26 6 2 2 5" xfId="24836"/>
    <cellStyle name="Normal 26 6 2 2 6" xfId="43300"/>
    <cellStyle name="Normal 26 6 2 3" xfId="7368"/>
    <cellStyle name="Normal 26 6 2 3 2" xfId="13561"/>
    <cellStyle name="Normal 26 6 2 3 2 2" xfId="32521"/>
    <cellStyle name="Normal 26 6 2 3 2 3" xfId="50985"/>
    <cellStyle name="Normal 26 6 2 3 3" xfId="19713"/>
    <cellStyle name="Normal 26 6 2 3 3 2" xfId="38673"/>
    <cellStyle name="Normal 26 6 2 3 3 3" xfId="57137"/>
    <cellStyle name="Normal 26 6 2 3 4" xfId="26368"/>
    <cellStyle name="Normal 26 6 2 3 5" xfId="44832"/>
    <cellStyle name="Normal 26 6 2 4" xfId="10495"/>
    <cellStyle name="Normal 26 6 2 4 2" xfId="29455"/>
    <cellStyle name="Normal 26 6 2 4 3" xfId="47919"/>
    <cellStyle name="Normal 26 6 2 5" xfId="16647"/>
    <cellStyle name="Normal 26 6 2 5 2" xfId="35607"/>
    <cellStyle name="Normal 26 6 2 5 3" xfId="54071"/>
    <cellStyle name="Normal 26 6 2 6" xfId="23302"/>
    <cellStyle name="Normal 26 6 2 7" xfId="41766"/>
    <cellStyle name="Normal 26 6 3" xfId="5036"/>
    <cellStyle name="Normal 26 6 3 2" xfId="8134"/>
    <cellStyle name="Normal 26 6 3 2 2" xfId="14326"/>
    <cellStyle name="Normal 26 6 3 2 2 2" xfId="33286"/>
    <cellStyle name="Normal 26 6 3 2 2 3" xfId="51750"/>
    <cellStyle name="Normal 26 6 3 2 3" xfId="20478"/>
    <cellStyle name="Normal 26 6 3 2 3 2" xfId="39438"/>
    <cellStyle name="Normal 26 6 3 2 3 3" xfId="57902"/>
    <cellStyle name="Normal 26 6 3 2 4" xfId="27133"/>
    <cellStyle name="Normal 26 6 3 2 5" xfId="45597"/>
    <cellStyle name="Normal 26 6 3 3" xfId="11260"/>
    <cellStyle name="Normal 26 6 3 3 2" xfId="30220"/>
    <cellStyle name="Normal 26 6 3 3 3" xfId="48684"/>
    <cellStyle name="Normal 26 6 3 4" xfId="17412"/>
    <cellStyle name="Normal 26 6 3 4 2" xfId="36372"/>
    <cellStyle name="Normal 26 6 3 4 3" xfId="54836"/>
    <cellStyle name="Normal 26 6 3 5" xfId="24067"/>
    <cellStyle name="Normal 26 6 3 6" xfId="42531"/>
    <cellStyle name="Normal 26 6 4" xfId="6599"/>
    <cellStyle name="Normal 26 6 4 2" xfId="12792"/>
    <cellStyle name="Normal 26 6 4 2 2" xfId="31752"/>
    <cellStyle name="Normal 26 6 4 2 3" xfId="50216"/>
    <cellStyle name="Normal 26 6 4 3" xfId="18944"/>
    <cellStyle name="Normal 26 6 4 3 2" xfId="37904"/>
    <cellStyle name="Normal 26 6 4 3 3" xfId="56368"/>
    <cellStyle name="Normal 26 6 4 4" xfId="25599"/>
    <cellStyle name="Normal 26 6 4 5" xfId="44063"/>
    <cellStyle name="Normal 26 6 5" xfId="9726"/>
    <cellStyle name="Normal 26 6 5 2" xfId="28686"/>
    <cellStyle name="Normal 26 6 5 3" xfId="47150"/>
    <cellStyle name="Normal 26 6 6" xfId="15878"/>
    <cellStyle name="Normal 26 6 6 2" xfId="34838"/>
    <cellStyle name="Normal 26 6 6 3" xfId="53302"/>
    <cellStyle name="Normal 26 6 7" xfId="22533"/>
    <cellStyle name="Normal 26 6 8" xfId="40997"/>
    <cellStyle name="Normal 26 7" xfId="2827"/>
    <cellStyle name="Normal 26 8" xfId="4195"/>
    <cellStyle name="Normal 26 8 2" xfId="5809"/>
    <cellStyle name="Normal 26 8 2 2" xfId="8894"/>
    <cellStyle name="Normal 26 8 2 2 2" xfId="15086"/>
    <cellStyle name="Normal 26 8 2 2 2 2" xfId="34046"/>
    <cellStyle name="Normal 26 8 2 2 2 3" xfId="52510"/>
    <cellStyle name="Normal 26 8 2 2 3" xfId="21238"/>
    <cellStyle name="Normal 26 8 2 2 3 2" xfId="40198"/>
    <cellStyle name="Normal 26 8 2 2 3 3" xfId="58662"/>
    <cellStyle name="Normal 26 8 2 2 4" xfId="27893"/>
    <cellStyle name="Normal 26 8 2 2 5" xfId="46357"/>
    <cellStyle name="Normal 26 8 2 3" xfId="12020"/>
    <cellStyle name="Normal 26 8 2 3 2" xfId="30980"/>
    <cellStyle name="Normal 26 8 2 3 3" xfId="49444"/>
    <cellStyle name="Normal 26 8 2 4" xfId="18172"/>
    <cellStyle name="Normal 26 8 2 4 2" xfId="37132"/>
    <cellStyle name="Normal 26 8 2 4 3" xfId="55596"/>
    <cellStyle name="Normal 26 8 2 5" xfId="24827"/>
    <cellStyle name="Normal 26 8 2 6" xfId="43291"/>
    <cellStyle name="Normal 26 8 3" xfId="7359"/>
    <cellStyle name="Normal 26 8 3 2" xfId="13552"/>
    <cellStyle name="Normal 26 8 3 2 2" xfId="32512"/>
    <cellStyle name="Normal 26 8 3 2 3" xfId="50976"/>
    <cellStyle name="Normal 26 8 3 3" xfId="19704"/>
    <cellStyle name="Normal 26 8 3 3 2" xfId="38664"/>
    <cellStyle name="Normal 26 8 3 3 3" xfId="57128"/>
    <cellStyle name="Normal 26 8 3 4" xfId="26359"/>
    <cellStyle name="Normal 26 8 3 5" xfId="44823"/>
    <cellStyle name="Normal 26 8 4" xfId="10486"/>
    <cellStyle name="Normal 26 8 4 2" xfId="29446"/>
    <cellStyle name="Normal 26 8 4 3" xfId="47910"/>
    <cellStyle name="Normal 26 8 5" xfId="16638"/>
    <cellStyle name="Normal 26 8 5 2" xfId="35598"/>
    <cellStyle name="Normal 26 8 5 3" xfId="54062"/>
    <cellStyle name="Normal 26 8 6" xfId="23293"/>
    <cellStyle name="Normal 26 8 7" xfId="41757"/>
    <cellStyle name="Normal 26 9" xfId="5027"/>
    <cellStyle name="Normal 26 9 2" xfId="8125"/>
    <cellStyle name="Normal 26 9 2 2" xfId="14317"/>
    <cellStyle name="Normal 26 9 2 2 2" xfId="33277"/>
    <cellStyle name="Normal 26 9 2 2 3" xfId="51741"/>
    <cellStyle name="Normal 26 9 2 3" xfId="20469"/>
    <cellStyle name="Normal 26 9 2 3 2" xfId="39429"/>
    <cellStyle name="Normal 26 9 2 3 3" xfId="57893"/>
    <cellStyle name="Normal 26 9 2 4" xfId="27124"/>
    <cellStyle name="Normal 26 9 2 5" xfId="45588"/>
    <cellStyle name="Normal 26 9 3" xfId="11251"/>
    <cellStyle name="Normal 26 9 3 2" xfId="30211"/>
    <cellStyle name="Normal 26 9 3 3" xfId="48675"/>
    <cellStyle name="Normal 26 9 4" xfId="17403"/>
    <cellStyle name="Normal 26 9 4 2" xfId="36363"/>
    <cellStyle name="Normal 26 9 4 3" xfId="54827"/>
    <cellStyle name="Normal 26 9 5" xfId="24058"/>
    <cellStyle name="Normal 26 9 6" xfId="42522"/>
    <cellStyle name="Normal 27" xfId="2828"/>
    <cellStyle name="Normal 28" xfId="2829"/>
    <cellStyle name="Normal 28 2" xfId="2830"/>
    <cellStyle name="Normal 29" xfId="2831"/>
    <cellStyle name="Normal 29 2" xfId="2832"/>
    <cellStyle name="Normal 3" xfId="6"/>
    <cellStyle name="Normal 3 10" xfId="2833"/>
    <cellStyle name="Normal 3 10 2" xfId="4205"/>
    <cellStyle name="Normal 3 10 2 2" xfId="5819"/>
    <cellStyle name="Normal 3 10 2 2 2" xfId="8904"/>
    <cellStyle name="Normal 3 10 2 2 2 2" xfId="15096"/>
    <cellStyle name="Normal 3 10 2 2 2 2 2" xfId="34056"/>
    <cellStyle name="Normal 3 10 2 2 2 2 3" xfId="52520"/>
    <cellStyle name="Normal 3 10 2 2 2 3" xfId="21248"/>
    <cellStyle name="Normal 3 10 2 2 2 3 2" xfId="40208"/>
    <cellStyle name="Normal 3 10 2 2 2 3 3" xfId="58672"/>
    <cellStyle name="Normal 3 10 2 2 2 4" xfId="27903"/>
    <cellStyle name="Normal 3 10 2 2 2 5" xfId="46367"/>
    <cellStyle name="Normal 3 10 2 2 3" xfId="12030"/>
    <cellStyle name="Normal 3 10 2 2 3 2" xfId="30990"/>
    <cellStyle name="Normal 3 10 2 2 3 3" xfId="49454"/>
    <cellStyle name="Normal 3 10 2 2 4" xfId="18182"/>
    <cellStyle name="Normal 3 10 2 2 4 2" xfId="37142"/>
    <cellStyle name="Normal 3 10 2 2 4 3" xfId="55606"/>
    <cellStyle name="Normal 3 10 2 2 5" xfId="24837"/>
    <cellStyle name="Normal 3 10 2 2 6" xfId="43301"/>
    <cellStyle name="Normal 3 10 2 3" xfId="7369"/>
    <cellStyle name="Normal 3 10 2 3 2" xfId="13562"/>
    <cellStyle name="Normal 3 10 2 3 2 2" xfId="32522"/>
    <cellStyle name="Normal 3 10 2 3 2 3" xfId="50986"/>
    <cellStyle name="Normal 3 10 2 3 3" xfId="19714"/>
    <cellStyle name="Normal 3 10 2 3 3 2" xfId="38674"/>
    <cellStyle name="Normal 3 10 2 3 3 3" xfId="57138"/>
    <cellStyle name="Normal 3 10 2 3 4" xfId="26369"/>
    <cellStyle name="Normal 3 10 2 3 5" xfId="44833"/>
    <cellStyle name="Normal 3 10 2 4" xfId="10496"/>
    <cellStyle name="Normal 3 10 2 4 2" xfId="29456"/>
    <cellStyle name="Normal 3 10 2 4 3" xfId="47920"/>
    <cellStyle name="Normal 3 10 2 5" xfId="16648"/>
    <cellStyle name="Normal 3 10 2 5 2" xfId="35608"/>
    <cellStyle name="Normal 3 10 2 5 3" xfId="54072"/>
    <cellStyle name="Normal 3 10 2 6" xfId="23303"/>
    <cellStyle name="Normal 3 10 2 7" xfId="41767"/>
    <cellStyle name="Normal 3 10 3" xfId="5037"/>
    <cellStyle name="Normal 3 10 3 2" xfId="8135"/>
    <cellStyle name="Normal 3 10 3 2 2" xfId="14327"/>
    <cellStyle name="Normal 3 10 3 2 2 2" xfId="33287"/>
    <cellStyle name="Normal 3 10 3 2 2 3" xfId="51751"/>
    <cellStyle name="Normal 3 10 3 2 3" xfId="20479"/>
    <cellStyle name="Normal 3 10 3 2 3 2" xfId="39439"/>
    <cellStyle name="Normal 3 10 3 2 3 3" xfId="57903"/>
    <cellStyle name="Normal 3 10 3 2 4" xfId="27134"/>
    <cellStyle name="Normal 3 10 3 2 5" xfId="45598"/>
    <cellStyle name="Normal 3 10 3 3" xfId="11261"/>
    <cellStyle name="Normal 3 10 3 3 2" xfId="30221"/>
    <cellStyle name="Normal 3 10 3 3 3" xfId="48685"/>
    <cellStyle name="Normal 3 10 3 4" xfId="17413"/>
    <cellStyle name="Normal 3 10 3 4 2" xfId="36373"/>
    <cellStyle name="Normal 3 10 3 4 3" xfId="54837"/>
    <cellStyle name="Normal 3 10 3 5" xfId="24068"/>
    <cellStyle name="Normal 3 10 3 6" xfId="42532"/>
    <cellStyle name="Normal 3 10 4" xfId="6600"/>
    <cellStyle name="Normal 3 10 4 2" xfId="12793"/>
    <cellStyle name="Normal 3 10 4 2 2" xfId="31753"/>
    <cellStyle name="Normal 3 10 4 2 3" xfId="50217"/>
    <cellStyle name="Normal 3 10 4 3" xfId="18945"/>
    <cellStyle name="Normal 3 10 4 3 2" xfId="37905"/>
    <cellStyle name="Normal 3 10 4 3 3" xfId="56369"/>
    <cellStyle name="Normal 3 10 4 4" xfId="25600"/>
    <cellStyle name="Normal 3 10 4 5" xfId="44064"/>
    <cellStyle name="Normal 3 10 5" xfId="9727"/>
    <cellStyle name="Normal 3 10 5 2" xfId="28687"/>
    <cellStyle name="Normal 3 10 5 3" xfId="47151"/>
    <cellStyle name="Normal 3 10 6" xfId="15879"/>
    <cellStyle name="Normal 3 10 6 2" xfId="34839"/>
    <cellStyle name="Normal 3 10 6 3" xfId="53303"/>
    <cellStyle name="Normal 3 10 7" xfId="22534"/>
    <cellStyle name="Normal 3 10 8" xfId="40998"/>
    <cellStyle name="Normal 3 11" xfId="2834"/>
    <cellStyle name="Normal 3 11 2" xfId="4206"/>
    <cellStyle name="Normal 3 11 2 2" xfId="5820"/>
    <cellStyle name="Normal 3 11 2 2 2" xfId="8905"/>
    <cellStyle name="Normal 3 11 2 2 2 2" xfId="15097"/>
    <cellStyle name="Normal 3 11 2 2 2 2 2" xfId="34057"/>
    <cellStyle name="Normal 3 11 2 2 2 2 3" xfId="52521"/>
    <cellStyle name="Normal 3 11 2 2 2 3" xfId="21249"/>
    <cellStyle name="Normal 3 11 2 2 2 3 2" xfId="40209"/>
    <cellStyle name="Normal 3 11 2 2 2 3 3" xfId="58673"/>
    <cellStyle name="Normal 3 11 2 2 2 4" xfId="27904"/>
    <cellStyle name="Normal 3 11 2 2 2 5" xfId="46368"/>
    <cellStyle name="Normal 3 11 2 2 3" xfId="12031"/>
    <cellStyle name="Normal 3 11 2 2 3 2" xfId="30991"/>
    <cellStyle name="Normal 3 11 2 2 3 3" xfId="49455"/>
    <cellStyle name="Normal 3 11 2 2 4" xfId="18183"/>
    <cellStyle name="Normal 3 11 2 2 4 2" xfId="37143"/>
    <cellStyle name="Normal 3 11 2 2 4 3" xfId="55607"/>
    <cellStyle name="Normal 3 11 2 2 5" xfId="24838"/>
    <cellStyle name="Normal 3 11 2 2 6" xfId="43302"/>
    <cellStyle name="Normal 3 11 2 3" xfId="7370"/>
    <cellStyle name="Normal 3 11 2 3 2" xfId="13563"/>
    <cellStyle name="Normal 3 11 2 3 2 2" xfId="32523"/>
    <cellStyle name="Normal 3 11 2 3 2 3" xfId="50987"/>
    <cellStyle name="Normal 3 11 2 3 3" xfId="19715"/>
    <cellStyle name="Normal 3 11 2 3 3 2" xfId="38675"/>
    <cellStyle name="Normal 3 11 2 3 3 3" xfId="57139"/>
    <cellStyle name="Normal 3 11 2 3 4" xfId="26370"/>
    <cellStyle name="Normal 3 11 2 3 5" xfId="44834"/>
    <cellStyle name="Normal 3 11 2 4" xfId="10497"/>
    <cellStyle name="Normal 3 11 2 4 2" xfId="29457"/>
    <cellStyle name="Normal 3 11 2 4 3" xfId="47921"/>
    <cellStyle name="Normal 3 11 2 5" xfId="16649"/>
    <cellStyle name="Normal 3 11 2 5 2" xfId="35609"/>
    <cellStyle name="Normal 3 11 2 5 3" xfId="54073"/>
    <cellStyle name="Normal 3 11 2 6" xfId="23304"/>
    <cellStyle name="Normal 3 11 2 7" xfId="41768"/>
    <cellStyle name="Normal 3 11 3" xfId="5038"/>
    <cellStyle name="Normal 3 11 3 2" xfId="8136"/>
    <cellStyle name="Normal 3 11 3 2 2" xfId="14328"/>
    <cellStyle name="Normal 3 11 3 2 2 2" xfId="33288"/>
    <cellStyle name="Normal 3 11 3 2 2 3" xfId="51752"/>
    <cellStyle name="Normal 3 11 3 2 3" xfId="20480"/>
    <cellStyle name="Normal 3 11 3 2 3 2" xfId="39440"/>
    <cellStyle name="Normal 3 11 3 2 3 3" xfId="57904"/>
    <cellStyle name="Normal 3 11 3 2 4" xfId="27135"/>
    <cellStyle name="Normal 3 11 3 2 5" xfId="45599"/>
    <cellStyle name="Normal 3 11 3 3" xfId="11262"/>
    <cellStyle name="Normal 3 11 3 3 2" xfId="30222"/>
    <cellStyle name="Normal 3 11 3 3 3" xfId="48686"/>
    <cellStyle name="Normal 3 11 3 4" xfId="17414"/>
    <cellStyle name="Normal 3 11 3 4 2" xfId="36374"/>
    <cellStyle name="Normal 3 11 3 4 3" xfId="54838"/>
    <cellStyle name="Normal 3 11 3 5" xfId="24069"/>
    <cellStyle name="Normal 3 11 3 6" xfId="42533"/>
    <cellStyle name="Normal 3 11 4" xfId="6601"/>
    <cellStyle name="Normal 3 11 4 2" xfId="12794"/>
    <cellStyle name="Normal 3 11 4 2 2" xfId="31754"/>
    <cellStyle name="Normal 3 11 4 2 3" xfId="50218"/>
    <cellStyle name="Normal 3 11 4 3" xfId="18946"/>
    <cellStyle name="Normal 3 11 4 3 2" xfId="37906"/>
    <cellStyle name="Normal 3 11 4 3 3" xfId="56370"/>
    <cellStyle name="Normal 3 11 4 4" xfId="25601"/>
    <cellStyle name="Normal 3 11 4 5" xfId="44065"/>
    <cellStyle name="Normal 3 11 5" xfId="9728"/>
    <cellStyle name="Normal 3 11 5 2" xfId="28688"/>
    <cellStyle name="Normal 3 11 5 3" xfId="47152"/>
    <cellStyle name="Normal 3 11 6" xfId="15880"/>
    <cellStyle name="Normal 3 11 6 2" xfId="34840"/>
    <cellStyle name="Normal 3 11 6 3" xfId="53304"/>
    <cellStyle name="Normal 3 11 7" xfId="22535"/>
    <cellStyle name="Normal 3 11 8" xfId="40999"/>
    <cellStyle name="Normal 3 12" xfId="2835"/>
    <cellStyle name="Normal 3 12 2" xfId="4207"/>
    <cellStyle name="Normal 3 12 2 2" xfId="5821"/>
    <cellStyle name="Normal 3 12 2 2 2" xfId="8906"/>
    <cellStyle name="Normal 3 12 2 2 2 2" xfId="15098"/>
    <cellStyle name="Normal 3 12 2 2 2 2 2" xfId="34058"/>
    <cellStyle name="Normal 3 12 2 2 2 2 3" xfId="52522"/>
    <cellStyle name="Normal 3 12 2 2 2 3" xfId="21250"/>
    <cellStyle name="Normal 3 12 2 2 2 3 2" xfId="40210"/>
    <cellStyle name="Normal 3 12 2 2 2 3 3" xfId="58674"/>
    <cellStyle name="Normal 3 12 2 2 2 4" xfId="27905"/>
    <cellStyle name="Normal 3 12 2 2 2 5" xfId="46369"/>
    <cellStyle name="Normal 3 12 2 2 3" xfId="12032"/>
    <cellStyle name="Normal 3 12 2 2 3 2" xfId="30992"/>
    <cellStyle name="Normal 3 12 2 2 3 3" xfId="49456"/>
    <cellStyle name="Normal 3 12 2 2 4" xfId="18184"/>
    <cellStyle name="Normal 3 12 2 2 4 2" xfId="37144"/>
    <cellStyle name="Normal 3 12 2 2 4 3" xfId="55608"/>
    <cellStyle name="Normal 3 12 2 2 5" xfId="24839"/>
    <cellStyle name="Normal 3 12 2 2 6" xfId="43303"/>
    <cellStyle name="Normal 3 12 2 3" xfId="7371"/>
    <cellStyle name="Normal 3 12 2 3 2" xfId="13564"/>
    <cellStyle name="Normal 3 12 2 3 2 2" xfId="32524"/>
    <cellStyle name="Normal 3 12 2 3 2 3" xfId="50988"/>
    <cellStyle name="Normal 3 12 2 3 3" xfId="19716"/>
    <cellStyle name="Normal 3 12 2 3 3 2" xfId="38676"/>
    <cellStyle name="Normal 3 12 2 3 3 3" xfId="57140"/>
    <cellStyle name="Normal 3 12 2 3 4" xfId="26371"/>
    <cellStyle name="Normal 3 12 2 3 5" xfId="44835"/>
    <cellStyle name="Normal 3 12 2 4" xfId="10498"/>
    <cellStyle name="Normal 3 12 2 4 2" xfId="29458"/>
    <cellStyle name="Normal 3 12 2 4 3" xfId="47922"/>
    <cellStyle name="Normal 3 12 2 5" xfId="16650"/>
    <cellStyle name="Normal 3 12 2 5 2" xfId="35610"/>
    <cellStyle name="Normal 3 12 2 5 3" xfId="54074"/>
    <cellStyle name="Normal 3 12 2 6" xfId="23305"/>
    <cellStyle name="Normal 3 12 2 7" xfId="41769"/>
    <cellStyle name="Normal 3 12 3" xfId="5039"/>
    <cellStyle name="Normal 3 12 3 2" xfId="8137"/>
    <cellStyle name="Normal 3 12 3 2 2" xfId="14329"/>
    <cellStyle name="Normal 3 12 3 2 2 2" xfId="33289"/>
    <cellStyle name="Normal 3 12 3 2 2 3" xfId="51753"/>
    <cellStyle name="Normal 3 12 3 2 3" xfId="20481"/>
    <cellStyle name="Normal 3 12 3 2 3 2" xfId="39441"/>
    <cellStyle name="Normal 3 12 3 2 3 3" xfId="57905"/>
    <cellStyle name="Normal 3 12 3 2 4" xfId="27136"/>
    <cellStyle name="Normal 3 12 3 2 5" xfId="45600"/>
    <cellStyle name="Normal 3 12 3 3" xfId="11263"/>
    <cellStyle name="Normal 3 12 3 3 2" xfId="30223"/>
    <cellStyle name="Normal 3 12 3 3 3" xfId="48687"/>
    <cellStyle name="Normal 3 12 3 4" xfId="17415"/>
    <cellStyle name="Normal 3 12 3 4 2" xfId="36375"/>
    <cellStyle name="Normal 3 12 3 4 3" xfId="54839"/>
    <cellStyle name="Normal 3 12 3 5" xfId="24070"/>
    <cellStyle name="Normal 3 12 3 6" xfId="42534"/>
    <cellStyle name="Normal 3 12 4" xfId="6602"/>
    <cellStyle name="Normal 3 12 4 2" xfId="12795"/>
    <cellStyle name="Normal 3 12 4 2 2" xfId="31755"/>
    <cellStyle name="Normal 3 12 4 2 3" xfId="50219"/>
    <cellStyle name="Normal 3 12 4 3" xfId="18947"/>
    <cellStyle name="Normal 3 12 4 3 2" xfId="37907"/>
    <cellStyle name="Normal 3 12 4 3 3" xfId="56371"/>
    <cellStyle name="Normal 3 12 4 4" xfId="25602"/>
    <cellStyle name="Normal 3 12 4 5" xfId="44066"/>
    <cellStyle name="Normal 3 12 5" xfId="9729"/>
    <cellStyle name="Normal 3 12 5 2" xfId="28689"/>
    <cellStyle name="Normal 3 12 5 3" xfId="47153"/>
    <cellStyle name="Normal 3 12 6" xfId="15881"/>
    <cellStyle name="Normal 3 12 6 2" xfId="34841"/>
    <cellStyle name="Normal 3 12 6 3" xfId="53305"/>
    <cellStyle name="Normal 3 12 7" xfId="22536"/>
    <cellStyle name="Normal 3 12 8" xfId="41000"/>
    <cellStyle name="Normal 3 13" xfId="2836"/>
    <cellStyle name="Normal 3 13 2" xfId="4208"/>
    <cellStyle name="Normal 3 13 2 2" xfId="5822"/>
    <cellStyle name="Normal 3 13 2 2 2" xfId="8907"/>
    <cellStyle name="Normal 3 13 2 2 2 2" xfId="15099"/>
    <cellStyle name="Normal 3 13 2 2 2 2 2" xfId="34059"/>
    <cellStyle name="Normal 3 13 2 2 2 2 3" xfId="52523"/>
    <cellStyle name="Normal 3 13 2 2 2 3" xfId="21251"/>
    <cellStyle name="Normal 3 13 2 2 2 3 2" xfId="40211"/>
    <cellStyle name="Normal 3 13 2 2 2 3 3" xfId="58675"/>
    <cellStyle name="Normal 3 13 2 2 2 4" xfId="27906"/>
    <cellStyle name="Normal 3 13 2 2 2 5" xfId="46370"/>
    <cellStyle name="Normal 3 13 2 2 3" xfId="12033"/>
    <cellStyle name="Normal 3 13 2 2 3 2" xfId="30993"/>
    <cellStyle name="Normal 3 13 2 2 3 3" xfId="49457"/>
    <cellStyle name="Normal 3 13 2 2 4" xfId="18185"/>
    <cellStyle name="Normal 3 13 2 2 4 2" xfId="37145"/>
    <cellStyle name="Normal 3 13 2 2 4 3" xfId="55609"/>
    <cellStyle name="Normal 3 13 2 2 5" xfId="24840"/>
    <cellStyle name="Normal 3 13 2 2 6" xfId="43304"/>
    <cellStyle name="Normal 3 13 2 3" xfId="7372"/>
    <cellStyle name="Normal 3 13 2 3 2" xfId="13565"/>
    <cellStyle name="Normal 3 13 2 3 2 2" xfId="32525"/>
    <cellStyle name="Normal 3 13 2 3 2 3" xfId="50989"/>
    <cellStyle name="Normal 3 13 2 3 3" xfId="19717"/>
    <cellStyle name="Normal 3 13 2 3 3 2" xfId="38677"/>
    <cellStyle name="Normal 3 13 2 3 3 3" xfId="57141"/>
    <cellStyle name="Normal 3 13 2 3 4" xfId="26372"/>
    <cellStyle name="Normal 3 13 2 3 5" xfId="44836"/>
    <cellStyle name="Normal 3 13 2 4" xfId="10499"/>
    <cellStyle name="Normal 3 13 2 4 2" xfId="29459"/>
    <cellStyle name="Normal 3 13 2 4 3" xfId="47923"/>
    <cellStyle name="Normal 3 13 2 5" xfId="16651"/>
    <cellStyle name="Normal 3 13 2 5 2" xfId="35611"/>
    <cellStyle name="Normal 3 13 2 5 3" xfId="54075"/>
    <cellStyle name="Normal 3 13 2 6" xfId="23306"/>
    <cellStyle name="Normal 3 13 2 7" xfId="41770"/>
    <cellStyle name="Normal 3 13 3" xfId="5040"/>
    <cellStyle name="Normal 3 13 3 2" xfId="8138"/>
    <cellStyle name="Normal 3 13 3 2 2" xfId="14330"/>
    <cellStyle name="Normal 3 13 3 2 2 2" xfId="33290"/>
    <cellStyle name="Normal 3 13 3 2 2 3" xfId="51754"/>
    <cellStyle name="Normal 3 13 3 2 3" xfId="20482"/>
    <cellStyle name="Normal 3 13 3 2 3 2" xfId="39442"/>
    <cellStyle name="Normal 3 13 3 2 3 3" xfId="57906"/>
    <cellStyle name="Normal 3 13 3 2 4" xfId="27137"/>
    <cellStyle name="Normal 3 13 3 2 5" xfId="45601"/>
    <cellStyle name="Normal 3 13 3 3" xfId="11264"/>
    <cellStyle name="Normal 3 13 3 3 2" xfId="30224"/>
    <cellStyle name="Normal 3 13 3 3 3" xfId="48688"/>
    <cellStyle name="Normal 3 13 3 4" xfId="17416"/>
    <cellStyle name="Normal 3 13 3 4 2" xfId="36376"/>
    <cellStyle name="Normal 3 13 3 4 3" xfId="54840"/>
    <cellStyle name="Normal 3 13 3 5" xfId="24071"/>
    <cellStyle name="Normal 3 13 3 6" xfId="42535"/>
    <cellStyle name="Normal 3 13 4" xfId="6603"/>
    <cellStyle name="Normal 3 13 4 2" xfId="12796"/>
    <cellStyle name="Normal 3 13 4 2 2" xfId="31756"/>
    <cellStyle name="Normal 3 13 4 2 3" xfId="50220"/>
    <cellStyle name="Normal 3 13 4 3" xfId="18948"/>
    <cellStyle name="Normal 3 13 4 3 2" xfId="37908"/>
    <cellStyle name="Normal 3 13 4 3 3" xfId="56372"/>
    <cellStyle name="Normal 3 13 4 4" xfId="25603"/>
    <cellStyle name="Normal 3 13 4 5" xfId="44067"/>
    <cellStyle name="Normal 3 13 5" xfId="9730"/>
    <cellStyle name="Normal 3 13 5 2" xfId="28690"/>
    <cellStyle name="Normal 3 13 5 3" xfId="47154"/>
    <cellStyle name="Normal 3 13 6" xfId="15882"/>
    <cellStyle name="Normal 3 13 6 2" xfId="34842"/>
    <cellStyle name="Normal 3 13 6 3" xfId="53306"/>
    <cellStyle name="Normal 3 13 7" xfId="22537"/>
    <cellStyle name="Normal 3 13 8" xfId="41001"/>
    <cellStyle name="Normal 3 14" xfId="2837"/>
    <cellStyle name="Normal 3 14 2" xfId="4209"/>
    <cellStyle name="Normal 3 14 2 2" xfId="5823"/>
    <cellStyle name="Normal 3 14 2 2 2" xfId="8908"/>
    <cellStyle name="Normal 3 14 2 2 2 2" xfId="15100"/>
    <cellStyle name="Normal 3 14 2 2 2 2 2" xfId="34060"/>
    <cellStyle name="Normal 3 14 2 2 2 2 3" xfId="52524"/>
    <cellStyle name="Normal 3 14 2 2 2 3" xfId="21252"/>
    <cellStyle name="Normal 3 14 2 2 2 3 2" xfId="40212"/>
    <cellStyle name="Normal 3 14 2 2 2 3 3" xfId="58676"/>
    <cellStyle name="Normal 3 14 2 2 2 4" xfId="27907"/>
    <cellStyle name="Normal 3 14 2 2 2 5" xfId="46371"/>
    <cellStyle name="Normal 3 14 2 2 3" xfId="12034"/>
    <cellStyle name="Normal 3 14 2 2 3 2" xfId="30994"/>
    <cellStyle name="Normal 3 14 2 2 3 3" xfId="49458"/>
    <cellStyle name="Normal 3 14 2 2 4" xfId="18186"/>
    <cellStyle name="Normal 3 14 2 2 4 2" xfId="37146"/>
    <cellStyle name="Normal 3 14 2 2 4 3" xfId="55610"/>
    <cellStyle name="Normal 3 14 2 2 5" xfId="24841"/>
    <cellStyle name="Normal 3 14 2 2 6" xfId="43305"/>
    <cellStyle name="Normal 3 14 2 3" xfId="7373"/>
    <cellStyle name="Normal 3 14 2 3 2" xfId="13566"/>
    <cellStyle name="Normal 3 14 2 3 2 2" xfId="32526"/>
    <cellStyle name="Normal 3 14 2 3 2 3" xfId="50990"/>
    <cellStyle name="Normal 3 14 2 3 3" xfId="19718"/>
    <cellStyle name="Normal 3 14 2 3 3 2" xfId="38678"/>
    <cellStyle name="Normal 3 14 2 3 3 3" xfId="57142"/>
    <cellStyle name="Normal 3 14 2 3 4" xfId="26373"/>
    <cellStyle name="Normal 3 14 2 3 5" xfId="44837"/>
    <cellStyle name="Normal 3 14 2 4" xfId="10500"/>
    <cellStyle name="Normal 3 14 2 4 2" xfId="29460"/>
    <cellStyle name="Normal 3 14 2 4 3" xfId="47924"/>
    <cellStyle name="Normal 3 14 2 5" xfId="16652"/>
    <cellStyle name="Normal 3 14 2 5 2" xfId="35612"/>
    <cellStyle name="Normal 3 14 2 5 3" xfId="54076"/>
    <cellStyle name="Normal 3 14 2 6" xfId="23307"/>
    <cellStyle name="Normal 3 14 2 7" xfId="41771"/>
    <cellStyle name="Normal 3 14 3" xfId="5041"/>
    <cellStyle name="Normal 3 14 3 2" xfId="8139"/>
    <cellStyle name="Normal 3 14 3 2 2" xfId="14331"/>
    <cellStyle name="Normal 3 14 3 2 2 2" xfId="33291"/>
    <cellStyle name="Normal 3 14 3 2 2 3" xfId="51755"/>
    <cellStyle name="Normal 3 14 3 2 3" xfId="20483"/>
    <cellStyle name="Normal 3 14 3 2 3 2" xfId="39443"/>
    <cellStyle name="Normal 3 14 3 2 3 3" xfId="57907"/>
    <cellStyle name="Normal 3 14 3 2 4" xfId="27138"/>
    <cellStyle name="Normal 3 14 3 2 5" xfId="45602"/>
    <cellStyle name="Normal 3 14 3 3" xfId="11265"/>
    <cellStyle name="Normal 3 14 3 3 2" xfId="30225"/>
    <cellStyle name="Normal 3 14 3 3 3" xfId="48689"/>
    <cellStyle name="Normal 3 14 3 4" xfId="17417"/>
    <cellStyle name="Normal 3 14 3 4 2" xfId="36377"/>
    <cellStyle name="Normal 3 14 3 4 3" xfId="54841"/>
    <cellStyle name="Normal 3 14 3 5" xfId="24072"/>
    <cellStyle name="Normal 3 14 3 6" xfId="42536"/>
    <cellStyle name="Normal 3 14 4" xfId="6604"/>
    <cellStyle name="Normal 3 14 4 2" xfId="12797"/>
    <cellStyle name="Normal 3 14 4 2 2" xfId="31757"/>
    <cellStyle name="Normal 3 14 4 2 3" xfId="50221"/>
    <cellStyle name="Normal 3 14 4 3" xfId="18949"/>
    <cellStyle name="Normal 3 14 4 3 2" xfId="37909"/>
    <cellStyle name="Normal 3 14 4 3 3" xfId="56373"/>
    <cellStyle name="Normal 3 14 4 4" xfId="25604"/>
    <cellStyle name="Normal 3 14 4 5" xfId="44068"/>
    <cellStyle name="Normal 3 14 5" xfId="9731"/>
    <cellStyle name="Normal 3 14 5 2" xfId="28691"/>
    <cellStyle name="Normal 3 14 5 3" xfId="47155"/>
    <cellStyle name="Normal 3 14 6" xfId="15883"/>
    <cellStyle name="Normal 3 14 6 2" xfId="34843"/>
    <cellStyle name="Normal 3 14 6 3" xfId="53307"/>
    <cellStyle name="Normal 3 14 7" xfId="22538"/>
    <cellStyle name="Normal 3 14 8" xfId="41002"/>
    <cellStyle name="Normal 3 15" xfId="2838"/>
    <cellStyle name="Normal 3 15 2" xfId="4210"/>
    <cellStyle name="Normal 3 15 2 2" xfId="5824"/>
    <cellStyle name="Normal 3 15 2 2 2" xfId="8909"/>
    <cellStyle name="Normal 3 15 2 2 2 2" xfId="15101"/>
    <cellStyle name="Normal 3 15 2 2 2 2 2" xfId="34061"/>
    <cellStyle name="Normal 3 15 2 2 2 2 3" xfId="52525"/>
    <cellStyle name="Normal 3 15 2 2 2 3" xfId="21253"/>
    <cellStyle name="Normal 3 15 2 2 2 3 2" xfId="40213"/>
    <cellStyle name="Normal 3 15 2 2 2 3 3" xfId="58677"/>
    <cellStyle name="Normal 3 15 2 2 2 4" xfId="27908"/>
    <cellStyle name="Normal 3 15 2 2 2 5" xfId="46372"/>
    <cellStyle name="Normal 3 15 2 2 3" xfId="12035"/>
    <cellStyle name="Normal 3 15 2 2 3 2" xfId="30995"/>
    <cellStyle name="Normal 3 15 2 2 3 3" xfId="49459"/>
    <cellStyle name="Normal 3 15 2 2 4" xfId="18187"/>
    <cellStyle name="Normal 3 15 2 2 4 2" xfId="37147"/>
    <cellStyle name="Normal 3 15 2 2 4 3" xfId="55611"/>
    <cellStyle name="Normal 3 15 2 2 5" xfId="24842"/>
    <cellStyle name="Normal 3 15 2 2 6" xfId="43306"/>
    <cellStyle name="Normal 3 15 2 3" xfId="7374"/>
    <cellStyle name="Normal 3 15 2 3 2" xfId="13567"/>
    <cellStyle name="Normal 3 15 2 3 2 2" xfId="32527"/>
    <cellStyle name="Normal 3 15 2 3 2 3" xfId="50991"/>
    <cellStyle name="Normal 3 15 2 3 3" xfId="19719"/>
    <cellStyle name="Normal 3 15 2 3 3 2" xfId="38679"/>
    <cellStyle name="Normal 3 15 2 3 3 3" xfId="57143"/>
    <cellStyle name="Normal 3 15 2 3 4" xfId="26374"/>
    <cellStyle name="Normal 3 15 2 3 5" xfId="44838"/>
    <cellStyle name="Normal 3 15 2 4" xfId="10501"/>
    <cellStyle name="Normal 3 15 2 4 2" xfId="29461"/>
    <cellStyle name="Normal 3 15 2 4 3" xfId="47925"/>
    <cellStyle name="Normal 3 15 2 5" xfId="16653"/>
    <cellStyle name="Normal 3 15 2 5 2" xfId="35613"/>
    <cellStyle name="Normal 3 15 2 5 3" xfId="54077"/>
    <cellStyle name="Normal 3 15 2 6" xfId="23308"/>
    <cellStyle name="Normal 3 15 2 7" xfId="41772"/>
    <cellStyle name="Normal 3 15 3" xfId="5042"/>
    <cellStyle name="Normal 3 15 3 2" xfId="8140"/>
    <cellStyle name="Normal 3 15 3 2 2" xfId="14332"/>
    <cellStyle name="Normal 3 15 3 2 2 2" xfId="33292"/>
    <cellStyle name="Normal 3 15 3 2 2 3" xfId="51756"/>
    <cellStyle name="Normal 3 15 3 2 3" xfId="20484"/>
    <cellStyle name="Normal 3 15 3 2 3 2" xfId="39444"/>
    <cellStyle name="Normal 3 15 3 2 3 3" xfId="57908"/>
    <cellStyle name="Normal 3 15 3 2 4" xfId="27139"/>
    <cellStyle name="Normal 3 15 3 2 5" xfId="45603"/>
    <cellStyle name="Normal 3 15 3 3" xfId="11266"/>
    <cellStyle name="Normal 3 15 3 3 2" xfId="30226"/>
    <cellStyle name="Normal 3 15 3 3 3" xfId="48690"/>
    <cellStyle name="Normal 3 15 3 4" xfId="17418"/>
    <cellStyle name="Normal 3 15 3 4 2" xfId="36378"/>
    <cellStyle name="Normal 3 15 3 4 3" xfId="54842"/>
    <cellStyle name="Normal 3 15 3 5" xfId="24073"/>
    <cellStyle name="Normal 3 15 3 6" xfId="42537"/>
    <cellStyle name="Normal 3 15 4" xfId="6605"/>
    <cellStyle name="Normal 3 15 4 2" xfId="12798"/>
    <cellStyle name="Normal 3 15 4 2 2" xfId="31758"/>
    <cellStyle name="Normal 3 15 4 2 3" xfId="50222"/>
    <cellStyle name="Normal 3 15 4 3" xfId="18950"/>
    <cellStyle name="Normal 3 15 4 3 2" xfId="37910"/>
    <cellStyle name="Normal 3 15 4 3 3" xfId="56374"/>
    <cellStyle name="Normal 3 15 4 4" xfId="25605"/>
    <cellStyle name="Normal 3 15 4 5" xfId="44069"/>
    <cellStyle name="Normal 3 15 5" xfId="9732"/>
    <cellStyle name="Normal 3 15 5 2" xfId="28692"/>
    <cellStyle name="Normal 3 15 5 3" xfId="47156"/>
    <cellStyle name="Normal 3 15 6" xfId="15884"/>
    <cellStyle name="Normal 3 15 6 2" xfId="34844"/>
    <cellStyle name="Normal 3 15 6 3" xfId="53308"/>
    <cellStyle name="Normal 3 15 7" xfId="22539"/>
    <cellStyle name="Normal 3 15 8" xfId="41003"/>
    <cellStyle name="Normal 3 16" xfId="2839"/>
    <cellStyle name="Normal 3 16 2" xfId="4211"/>
    <cellStyle name="Normal 3 16 2 2" xfId="5825"/>
    <cellStyle name="Normal 3 16 2 2 2" xfId="8910"/>
    <cellStyle name="Normal 3 16 2 2 2 2" xfId="15102"/>
    <cellStyle name="Normal 3 16 2 2 2 2 2" xfId="34062"/>
    <cellStyle name="Normal 3 16 2 2 2 2 3" xfId="52526"/>
    <cellStyle name="Normal 3 16 2 2 2 3" xfId="21254"/>
    <cellStyle name="Normal 3 16 2 2 2 3 2" xfId="40214"/>
    <cellStyle name="Normal 3 16 2 2 2 3 3" xfId="58678"/>
    <cellStyle name="Normal 3 16 2 2 2 4" xfId="27909"/>
    <cellStyle name="Normal 3 16 2 2 2 5" xfId="46373"/>
    <cellStyle name="Normal 3 16 2 2 3" xfId="12036"/>
    <cellStyle name="Normal 3 16 2 2 3 2" xfId="30996"/>
    <cellStyle name="Normal 3 16 2 2 3 3" xfId="49460"/>
    <cellStyle name="Normal 3 16 2 2 4" xfId="18188"/>
    <cellStyle name="Normal 3 16 2 2 4 2" xfId="37148"/>
    <cellStyle name="Normal 3 16 2 2 4 3" xfId="55612"/>
    <cellStyle name="Normal 3 16 2 2 5" xfId="24843"/>
    <cellStyle name="Normal 3 16 2 2 6" xfId="43307"/>
    <cellStyle name="Normal 3 16 2 3" xfId="7375"/>
    <cellStyle name="Normal 3 16 2 3 2" xfId="13568"/>
    <cellStyle name="Normal 3 16 2 3 2 2" xfId="32528"/>
    <cellStyle name="Normal 3 16 2 3 2 3" xfId="50992"/>
    <cellStyle name="Normal 3 16 2 3 3" xfId="19720"/>
    <cellStyle name="Normal 3 16 2 3 3 2" xfId="38680"/>
    <cellStyle name="Normal 3 16 2 3 3 3" xfId="57144"/>
    <cellStyle name="Normal 3 16 2 3 4" xfId="26375"/>
    <cellStyle name="Normal 3 16 2 3 5" xfId="44839"/>
    <cellStyle name="Normal 3 16 2 4" xfId="10502"/>
    <cellStyle name="Normal 3 16 2 4 2" xfId="29462"/>
    <cellStyle name="Normal 3 16 2 4 3" xfId="47926"/>
    <cellStyle name="Normal 3 16 2 5" xfId="16654"/>
    <cellStyle name="Normal 3 16 2 5 2" xfId="35614"/>
    <cellStyle name="Normal 3 16 2 5 3" xfId="54078"/>
    <cellStyle name="Normal 3 16 2 6" xfId="23309"/>
    <cellStyle name="Normal 3 16 2 7" xfId="41773"/>
    <cellStyle name="Normal 3 16 3" xfId="5043"/>
    <cellStyle name="Normal 3 16 3 2" xfId="8141"/>
    <cellStyle name="Normal 3 16 3 2 2" xfId="14333"/>
    <cellStyle name="Normal 3 16 3 2 2 2" xfId="33293"/>
    <cellStyle name="Normal 3 16 3 2 2 3" xfId="51757"/>
    <cellStyle name="Normal 3 16 3 2 3" xfId="20485"/>
    <cellStyle name="Normal 3 16 3 2 3 2" xfId="39445"/>
    <cellStyle name="Normal 3 16 3 2 3 3" xfId="57909"/>
    <cellStyle name="Normal 3 16 3 2 4" xfId="27140"/>
    <cellStyle name="Normal 3 16 3 2 5" xfId="45604"/>
    <cellStyle name="Normal 3 16 3 3" xfId="11267"/>
    <cellStyle name="Normal 3 16 3 3 2" xfId="30227"/>
    <cellStyle name="Normal 3 16 3 3 3" xfId="48691"/>
    <cellStyle name="Normal 3 16 3 4" xfId="17419"/>
    <cellStyle name="Normal 3 16 3 4 2" xfId="36379"/>
    <cellStyle name="Normal 3 16 3 4 3" xfId="54843"/>
    <cellStyle name="Normal 3 16 3 5" xfId="24074"/>
    <cellStyle name="Normal 3 16 3 6" xfId="42538"/>
    <cellStyle name="Normal 3 16 4" xfId="6606"/>
    <cellStyle name="Normal 3 16 4 2" xfId="12799"/>
    <cellStyle name="Normal 3 16 4 2 2" xfId="31759"/>
    <cellStyle name="Normal 3 16 4 2 3" xfId="50223"/>
    <cellStyle name="Normal 3 16 4 3" xfId="18951"/>
    <cellStyle name="Normal 3 16 4 3 2" xfId="37911"/>
    <cellStyle name="Normal 3 16 4 3 3" xfId="56375"/>
    <cellStyle name="Normal 3 16 4 4" xfId="25606"/>
    <cellStyle name="Normal 3 16 4 5" xfId="44070"/>
    <cellStyle name="Normal 3 16 5" xfId="9733"/>
    <cellStyle name="Normal 3 16 5 2" xfId="28693"/>
    <cellStyle name="Normal 3 16 5 3" xfId="47157"/>
    <cellStyle name="Normal 3 16 6" xfId="15885"/>
    <cellStyle name="Normal 3 16 6 2" xfId="34845"/>
    <cellStyle name="Normal 3 16 6 3" xfId="53309"/>
    <cellStyle name="Normal 3 16 7" xfId="22540"/>
    <cellStyle name="Normal 3 16 8" xfId="41004"/>
    <cellStyle name="Normal 3 17" xfId="2840"/>
    <cellStyle name="Normal 3 17 2" xfId="4212"/>
    <cellStyle name="Normal 3 17 2 2" xfId="5826"/>
    <cellStyle name="Normal 3 17 2 2 2" xfId="8911"/>
    <cellStyle name="Normal 3 17 2 2 2 2" xfId="15103"/>
    <cellStyle name="Normal 3 17 2 2 2 2 2" xfId="34063"/>
    <cellStyle name="Normal 3 17 2 2 2 2 3" xfId="52527"/>
    <cellStyle name="Normal 3 17 2 2 2 3" xfId="21255"/>
    <cellStyle name="Normal 3 17 2 2 2 3 2" xfId="40215"/>
    <cellStyle name="Normal 3 17 2 2 2 3 3" xfId="58679"/>
    <cellStyle name="Normal 3 17 2 2 2 4" xfId="27910"/>
    <cellStyle name="Normal 3 17 2 2 2 5" xfId="46374"/>
    <cellStyle name="Normal 3 17 2 2 3" xfId="12037"/>
    <cellStyle name="Normal 3 17 2 2 3 2" xfId="30997"/>
    <cellStyle name="Normal 3 17 2 2 3 3" xfId="49461"/>
    <cellStyle name="Normal 3 17 2 2 4" xfId="18189"/>
    <cellStyle name="Normal 3 17 2 2 4 2" xfId="37149"/>
    <cellStyle name="Normal 3 17 2 2 4 3" xfId="55613"/>
    <cellStyle name="Normal 3 17 2 2 5" xfId="24844"/>
    <cellStyle name="Normal 3 17 2 2 6" xfId="43308"/>
    <cellStyle name="Normal 3 17 2 3" xfId="7376"/>
    <cellStyle name="Normal 3 17 2 3 2" xfId="13569"/>
    <cellStyle name="Normal 3 17 2 3 2 2" xfId="32529"/>
    <cellStyle name="Normal 3 17 2 3 2 3" xfId="50993"/>
    <cellStyle name="Normal 3 17 2 3 3" xfId="19721"/>
    <cellStyle name="Normal 3 17 2 3 3 2" xfId="38681"/>
    <cellStyle name="Normal 3 17 2 3 3 3" xfId="57145"/>
    <cellStyle name="Normal 3 17 2 3 4" xfId="26376"/>
    <cellStyle name="Normal 3 17 2 3 5" xfId="44840"/>
    <cellStyle name="Normal 3 17 2 4" xfId="10503"/>
    <cellStyle name="Normal 3 17 2 4 2" xfId="29463"/>
    <cellStyle name="Normal 3 17 2 4 3" xfId="47927"/>
    <cellStyle name="Normal 3 17 2 5" xfId="16655"/>
    <cellStyle name="Normal 3 17 2 5 2" xfId="35615"/>
    <cellStyle name="Normal 3 17 2 5 3" xfId="54079"/>
    <cellStyle name="Normal 3 17 2 6" xfId="23310"/>
    <cellStyle name="Normal 3 17 2 7" xfId="41774"/>
    <cellStyle name="Normal 3 17 3" xfId="5044"/>
    <cellStyle name="Normal 3 17 3 2" xfId="8142"/>
    <cellStyle name="Normal 3 17 3 2 2" xfId="14334"/>
    <cellStyle name="Normal 3 17 3 2 2 2" xfId="33294"/>
    <cellStyle name="Normal 3 17 3 2 2 3" xfId="51758"/>
    <cellStyle name="Normal 3 17 3 2 3" xfId="20486"/>
    <cellStyle name="Normal 3 17 3 2 3 2" xfId="39446"/>
    <cellStyle name="Normal 3 17 3 2 3 3" xfId="57910"/>
    <cellStyle name="Normal 3 17 3 2 4" xfId="27141"/>
    <cellStyle name="Normal 3 17 3 2 5" xfId="45605"/>
    <cellStyle name="Normal 3 17 3 3" xfId="11268"/>
    <cellStyle name="Normal 3 17 3 3 2" xfId="30228"/>
    <cellStyle name="Normal 3 17 3 3 3" xfId="48692"/>
    <cellStyle name="Normal 3 17 3 4" xfId="17420"/>
    <cellStyle name="Normal 3 17 3 4 2" xfId="36380"/>
    <cellStyle name="Normal 3 17 3 4 3" xfId="54844"/>
    <cellStyle name="Normal 3 17 3 5" xfId="24075"/>
    <cellStyle name="Normal 3 17 3 6" xfId="42539"/>
    <cellStyle name="Normal 3 17 4" xfId="6607"/>
    <cellStyle name="Normal 3 17 4 2" xfId="12800"/>
    <cellStyle name="Normal 3 17 4 2 2" xfId="31760"/>
    <cellStyle name="Normal 3 17 4 2 3" xfId="50224"/>
    <cellStyle name="Normal 3 17 4 3" xfId="18952"/>
    <cellStyle name="Normal 3 17 4 3 2" xfId="37912"/>
    <cellStyle name="Normal 3 17 4 3 3" xfId="56376"/>
    <cellStyle name="Normal 3 17 4 4" xfId="25607"/>
    <cellStyle name="Normal 3 17 4 5" xfId="44071"/>
    <cellStyle name="Normal 3 17 5" xfId="9734"/>
    <cellStyle name="Normal 3 17 5 2" xfId="28694"/>
    <cellStyle name="Normal 3 17 5 3" xfId="47158"/>
    <cellStyle name="Normal 3 17 6" xfId="15886"/>
    <cellStyle name="Normal 3 17 6 2" xfId="34846"/>
    <cellStyle name="Normal 3 17 6 3" xfId="53310"/>
    <cellStyle name="Normal 3 17 7" xfId="22541"/>
    <cellStyle name="Normal 3 17 8" xfId="41005"/>
    <cellStyle name="Normal 3 18" xfId="2841"/>
    <cellStyle name="Normal 3 18 2" xfId="4213"/>
    <cellStyle name="Normal 3 18 2 2" xfId="5827"/>
    <cellStyle name="Normal 3 18 2 2 2" xfId="8912"/>
    <cellStyle name="Normal 3 18 2 2 2 2" xfId="15104"/>
    <cellStyle name="Normal 3 18 2 2 2 2 2" xfId="34064"/>
    <cellStyle name="Normal 3 18 2 2 2 2 3" xfId="52528"/>
    <cellStyle name="Normal 3 18 2 2 2 3" xfId="21256"/>
    <cellStyle name="Normal 3 18 2 2 2 3 2" xfId="40216"/>
    <cellStyle name="Normal 3 18 2 2 2 3 3" xfId="58680"/>
    <cellStyle name="Normal 3 18 2 2 2 4" xfId="27911"/>
    <cellStyle name="Normal 3 18 2 2 2 5" xfId="46375"/>
    <cellStyle name="Normal 3 18 2 2 3" xfId="12038"/>
    <cellStyle name="Normal 3 18 2 2 3 2" xfId="30998"/>
    <cellStyle name="Normal 3 18 2 2 3 3" xfId="49462"/>
    <cellStyle name="Normal 3 18 2 2 4" xfId="18190"/>
    <cellStyle name="Normal 3 18 2 2 4 2" xfId="37150"/>
    <cellStyle name="Normal 3 18 2 2 4 3" xfId="55614"/>
    <cellStyle name="Normal 3 18 2 2 5" xfId="24845"/>
    <cellStyle name="Normal 3 18 2 2 6" xfId="43309"/>
    <cellStyle name="Normal 3 18 2 3" xfId="7377"/>
    <cellStyle name="Normal 3 18 2 3 2" xfId="13570"/>
    <cellStyle name="Normal 3 18 2 3 2 2" xfId="32530"/>
    <cellStyle name="Normal 3 18 2 3 2 3" xfId="50994"/>
    <cellStyle name="Normal 3 18 2 3 3" xfId="19722"/>
    <cellStyle name="Normal 3 18 2 3 3 2" xfId="38682"/>
    <cellStyle name="Normal 3 18 2 3 3 3" xfId="57146"/>
    <cellStyle name="Normal 3 18 2 3 4" xfId="26377"/>
    <cellStyle name="Normal 3 18 2 3 5" xfId="44841"/>
    <cellStyle name="Normal 3 18 2 4" xfId="10504"/>
    <cellStyle name="Normal 3 18 2 4 2" xfId="29464"/>
    <cellStyle name="Normal 3 18 2 4 3" xfId="47928"/>
    <cellStyle name="Normal 3 18 2 5" xfId="16656"/>
    <cellStyle name="Normal 3 18 2 5 2" xfId="35616"/>
    <cellStyle name="Normal 3 18 2 5 3" xfId="54080"/>
    <cellStyle name="Normal 3 18 2 6" xfId="23311"/>
    <cellStyle name="Normal 3 18 2 7" xfId="41775"/>
    <cellStyle name="Normal 3 18 3" xfId="5045"/>
    <cellStyle name="Normal 3 18 3 2" xfId="8143"/>
    <cellStyle name="Normal 3 18 3 2 2" xfId="14335"/>
    <cellStyle name="Normal 3 18 3 2 2 2" xfId="33295"/>
    <cellStyle name="Normal 3 18 3 2 2 3" xfId="51759"/>
    <cellStyle name="Normal 3 18 3 2 3" xfId="20487"/>
    <cellStyle name="Normal 3 18 3 2 3 2" xfId="39447"/>
    <cellStyle name="Normal 3 18 3 2 3 3" xfId="57911"/>
    <cellStyle name="Normal 3 18 3 2 4" xfId="27142"/>
    <cellStyle name="Normal 3 18 3 2 5" xfId="45606"/>
    <cellStyle name="Normal 3 18 3 3" xfId="11269"/>
    <cellStyle name="Normal 3 18 3 3 2" xfId="30229"/>
    <cellStyle name="Normal 3 18 3 3 3" xfId="48693"/>
    <cellStyle name="Normal 3 18 3 4" xfId="17421"/>
    <cellStyle name="Normal 3 18 3 4 2" xfId="36381"/>
    <cellStyle name="Normal 3 18 3 4 3" xfId="54845"/>
    <cellStyle name="Normal 3 18 3 5" xfId="24076"/>
    <cellStyle name="Normal 3 18 3 6" xfId="42540"/>
    <cellStyle name="Normal 3 18 4" xfId="6608"/>
    <cellStyle name="Normal 3 18 4 2" xfId="12801"/>
    <cellStyle name="Normal 3 18 4 2 2" xfId="31761"/>
    <cellStyle name="Normal 3 18 4 2 3" xfId="50225"/>
    <cellStyle name="Normal 3 18 4 3" xfId="18953"/>
    <cellStyle name="Normal 3 18 4 3 2" xfId="37913"/>
    <cellStyle name="Normal 3 18 4 3 3" xfId="56377"/>
    <cellStyle name="Normal 3 18 4 4" xfId="25608"/>
    <cellStyle name="Normal 3 18 4 5" xfId="44072"/>
    <cellStyle name="Normal 3 18 5" xfId="9735"/>
    <cellStyle name="Normal 3 18 5 2" xfId="28695"/>
    <cellStyle name="Normal 3 18 5 3" xfId="47159"/>
    <cellStyle name="Normal 3 18 6" xfId="15887"/>
    <cellStyle name="Normal 3 18 6 2" xfId="34847"/>
    <cellStyle name="Normal 3 18 6 3" xfId="53311"/>
    <cellStyle name="Normal 3 18 7" xfId="22542"/>
    <cellStyle name="Normal 3 18 8" xfId="41006"/>
    <cellStyle name="Normal 3 19" xfId="2842"/>
    <cellStyle name="Normal 3 19 2" xfId="4214"/>
    <cellStyle name="Normal 3 19 2 2" xfId="5828"/>
    <cellStyle name="Normal 3 19 2 2 2" xfId="8913"/>
    <cellStyle name="Normal 3 19 2 2 2 2" xfId="15105"/>
    <cellStyle name="Normal 3 19 2 2 2 2 2" xfId="34065"/>
    <cellStyle name="Normal 3 19 2 2 2 2 3" xfId="52529"/>
    <cellStyle name="Normal 3 19 2 2 2 3" xfId="21257"/>
    <cellStyle name="Normal 3 19 2 2 2 3 2" xfId="40217"/>
    <cellStyle name="Normal 3 19 2 2 2 3 3" xfId="58681"/>
    <cellStyle name="Normal 3 19 2 2 2 4" xfId="27912"/>
    <cellStyle name="Normal 3 19 2 2 2 5" xfId="46376"/>
    <cellStyle name="Normal 3 19 2 2 3" xfId="12039"/>
    <cellStyle name="Normal 3 19 2 2 3 2" xfId="30999"/>
    <cellStyle name="Normal 3 19 2 2 3 3" xfId="49463"/>
    <cellStyle name="Normal 3 19 2 2 4" xfId="18191"/>
    <cellStyle name="Normal 3 19 2 2 4 2" xfId="37151"/>
    <cellStyle name="Normal 3 19 2 2 4 3" xfId="55615"/>
    <cellStyle name="Normal 3 19 2 2 5" xfId="24846"/>
    <cellStyle name="Normal 3 19 2 2 6" xfId="43310"/>
    <cellStyle name="Normal 3 19 2 3" xfId="7378"/>
    <cellStyle name="Normal 3 19 2 3 2" xfId="13571"/>
    <cellStyle name="Normal 3 19 2 3 2 2" xfId="32531"/>
    <cellStyle name="Normal 3 19 2 3 2 3" xfId="50995"/>
    <cellStyle name="Normal 3 19 2 3 3" xfId="19723"/>
    <cellStyle name="Normal 3 19 2 3 3 2" xfId="38683"/>
    <cellStyle name="Normal 3 19 2 3 3 3" xfId="57147"/>
    <cellStyle name="Normal 3 19 2 3 4" xfId="26378"/>
    <cellStyle name="Normal 3 19 2 3 5" xfId="44842"/>
    <cellStyle name="Normal 3 19 2 4" xfId="10505"/>
    <cellStyle name="Normal 3 19 2 4 2" xfId="29465"/>
    <cellStyle name="Normal 3 19 2 4 3" xfId="47929"/>
    <cellStyle name="Normal 3 19 2 5" xfId="16657"/>
    <cellStyle name="Normal 3 19 2 5 2" xfId="35617"/>
    <cellStyle name="Normal 3 19 2 5 3" xfId="54081"/>
    <cellStyle name="Normal 3 19 2 6" xfId="23312"/>
    <cellStyle name="Normal 3 19 2 7" xfId="41776"/>
    <cellStyle name="Normal 3 19 3" xfId="5046"/>
    <cellStyle name="Normal 3 19 3 2" xfId="8144"/>
    <cellStyle name="Normal 3 19 3 2 2" xfId="14336"/>
    <cellStyle name="Normal 3 19 3 2 2 2" xfId="33296"/>
    <cellStyle name="Normal 3 19 3 2 2 3" xfId="51760"/>
    <cellStyle name="Normal 3 19 3 2 3" xfId="20488"/>
    <cellStyle name="Normal 3 19 3 2 3 2" xfId="39448"/>
    <cellStyle name="Normal 3 19 3 2 3 3" xfId="57912"/>
    <cellStyle name="Normal 3 19 3 2 4" xfId="27143"/>
    <cellStyle name="Normal 3 19 3 2 5" xfId="45607"/>
    <cellStyle name="Normal 3 19 3 3" xfId="11270"/>
    <cellStyle name="Normal 3 19 3 3 2" xfId="30230"/>
    <cellStyle name="Normal 3 19 3 3 3" xfId="48694"/>
    <cellStyle name="Normal 3 19 3 4" xfId="17422"/>
    <cellStyle name="Normal 3 19 3 4 2" xfId="36382"/>
    <cellStyle name="Normal 3 19 3 4 3" xfId="54846"/>
    <cellStyle name="Normal 3 19 3 5" xfId="24077"/>
    <cellStyle name="Normal 3 19 3 6" xfId="42541"/>
    <cellStyle name="Normal 3 19 4" xfId="6609"/>
    <cellStyle name="Normal 3 19 4 2" xfId="12802"/>
    <cellStyle name="Normal 3 19 4 2 2" xfId="31762"/>
    <cellStyle name="Normal 3 19 4 2 3" xfId="50226"/>
    <cellStyle name="Normal 3 19 4 3" xfId="18954"/>
    <cellStyle name="Normal 3 19 4 3 2" xfId="37914"/>
    <cellStyle name="Normal 3 19 4 3 3" xfId="56378"/>
    <cellStyle name="Normal 3 19 4 4" xfId="25609"/>
    <cellStyle name="Normal 3 19 4 5" xfId="44073"/>
    <cellStyle name="Normal 3 19 5" xfId="9736"/>
    <cellStyle name="Normal 3 19 5 2" xfId="28696"/>
    <cellStyle name="Normal 3 19 5 3" xfId="47160"/>
    <cellStyle name="Normal 3 19 6" xfId="15888"/>
    <cellStyle name="Normal 3 19 6 2" xfId="34848"/>
    <cellStyle name="Normal 3 19 6 3" xfId="53312"/>
    <cellStyle name="Normal 3 19 7" xfId="22543"/>
    <cellStyle name="Normal 3 19 8" xfId="41007"/>
    <cellStyle name="Normal 3 2" xfId="7"/>
    <cellStyle name="Normal 3 2 2" xfId="93"/>
    <cellStyle name="Normal 3 2 2 2" xfId="308"/>
    <cellStyle name="Normal 3 2 2 2 2" xfId="5829"/>
    <cellStyle name="Normal 3 2 2 2 2 2" xfId="8914"/>
    <cellStyle name="Normal 3 2 2 2 2 2 2" xfId="15106"/>
    <cellStyle name="Normal 3 2 2 2 2 2 2 2" xfId="34066"/>
    <cellStyle name="Normal 3 2 2 2 2 2 2 3" xfId="52530"/>
    <cellStyle name="Normal 3 2 2 2 2 2 3" xfId="21258"/>
    <cellStyle name="Normal 3 2 2 2 2 2 3 2" xfId="40218"/>
    <cellStyle name="Normal 3 2 2 2 2 2 3 3" xfId="58682"/>
    <cellStyle name="Normal 3 2 2 2 2 2 4" xfId="27913"/>
    <cellStyle name="Normal 3 2 2 2 2 2 5" xfId="46377"/>
    <cellStyle name="Normal 3 2 2 2 2 3" xfId="12040"/>
    <cellStyle name="Normal 3 2 2 2 2 3 2" xfId="31000"/>
    <cellStyle name="Normal 3 2 2 2 2 3 3" xfId="49464"/>
    <cellStyle name="Normal 3 2 2 2 2 4" xfId="18192"/>
    <cellStyle name="Normal 3 2 2 2 2 4 2" xfId="37152"/>
    <cellStyle name="Normal 3 2 2 2 2 4 3" xfId="55616"/>
    <cellStyle name="Normal 3 2 2 2 2 5" xfId="24847"/>
    <cellStyle name="Normal 3 2 2 2 2 6" xfId="43311"/>
    <cellStyle name="Normal 3 2 2 2 3" xfId="7379"/>
    <cellStyle name="Normal 3 2 2 2 3 2" xfId="13572"/>
    <cellStyle name="Normal 3 2 2 2 3 2 2" xfId="32532"/>
    <cellStyle name="Normal 3 2 2 2 3 2 3" xfId="50996"/>
    <cellStyle name="Normal 3 2 2 2 3 3" xfId="19724"/>
    <cellStyle name="Normal 3 2 2 2 3 3 2" xfId="38684"/>
    <cellStyle name="Normal 3 2 2 2 3 3 3" xfId="57148"/>
    <cellStyle name="Normal 3 2 2 2 3 4" xfId="26379"/>
    <cellStyle name="Normal 3 2 2 2 3 5" xfId="44843"/>
    <cellStyle name="Normal 3 2 2 2 4" xfId="10506"/>
    <cellStyle name="Normal 3 2 2 2 4 2" xfId="29466"/>
    <cellStyle name="Normal 3 2 2 2 4 3" xfId="47930"/>
    <cellStyle name="Normal 3 2 2 2 5" xfId="16658"/>
    <cellStyle name="Normal 3 2 2 2 5 2" xfId="35618"/>
    <cellStyle name="Normal 3 2 2 2 5 3" xfId="54082"/>
    <cellStyle name="Normal 3 2 2 2 6" xfId="23313"/>
    <cellStyle name="Normal 3 2 2 2 7" xfId="41777"/>
    <cellStyle name="Normal 3 2 2 3" xfId="5047"/>
    <cellStyle name="Normal 3 2 2 3 2" xfId="8145"/>
    <cellStyle name="Normal 3 2 2 3 2 2" xfId="14337"/>
    <cellStyle name="Normal 3 2 2 3 2 2 2" xfId="33297"/>
    <cellStyle name="Normal 3 2 2 3 2 2 3" xfId="51761"/>
    <cellStyle name="Normal 3 2 2 3 2 3" xfId="20489"/>
    <cellStyle name="Normal 3 2 2 3 2 3 2" xfId="39449"/>
    <cellStyle name="Normal 3 2 2 3 2 3 3" xfId="57913"/>
    <cellStyle name="Normal 3 2 2 3 2 4" xfId="27144"/>
    <cellStyle name="Normal 3 2 2 3 2 5" xfId="45608"/>
    <cellStyle name="Normal 3 2 2 3 3" xfId="11271"/>
    <cellStyle name="Normal 3 2 2 3 3 2" xfId="30231"/>
    <cellStyle name="Normal 3 2 2 3 3 3" xfId="48695"/>
    <cellStyle name="Normal 3 2 2 3 4" xfId="17423"/>
    <cellStyle name="Normal 3 2 2 3 4 2" xfId="36383"/>
    <cellStyle name="Normal 3 2 2 3 4 3" xfId="54847"/>
    <cellStyle name="Normal 3 2 2 3 5" xfId="24078"/>
    <cellStyle name="Normal 3 2 2 3 6" xfId="42542"/>
    <cellStyle name="Normal 3 2 2 4" xfId="6610"/>
    <cellStyle name="Normal 3 2 2 4 2" xfId="12803"/>
    <cellStyle name="Normal 3 2 2 4 2 2" xfId="31763"/>
    <cellStyle name="Normal 3 2 2 4 2 3" xfId="50227"/>
    <cellStyle name="Normal 3 2 2 4 3" xfId="18955"/>
    <cellStyle name="Normal 3 2 2 4 3 2" xfId="37915"/>
    <cellStyle name="Normal 3 2 2 4 3 3" xfId="56379"/>
    <cellStyle name="Normal 3 2 2 4 4" xfId="25610"/>
    <cellStyle name="Normal 3 2 2 4 5" xfId="44074"/>
    <cellStyle name="Normal 3 2 2 5" xfId="9737"/>
    <cellStyle name="Normal 3 2 2 5 2" xfId="28697"/>
    <cellStyle name="Normal 3 2 2 5 3" xfId="47161"/>
    <cellStyle name="Normal 3 2 2 6" xfId="15889"/>
    <cellStyle name="Normal 3 2 2 6 2" xfId="34849"/>
    <cellStyle name="Normal 3 2 2 6 3" xfId="53313"/>
    <cellStyle name="Normal 3 2 2 7" xfId="22087"/>
    <cellStyle name="Normal 3 2 2 8" xfId="22544"/>
    <cellStyle name="Normal 3 2 2 9" xfId="41008"/>
    <cellStyle name="Normal 3 2 3" xfId="94"/>
    <cellStyle name="Normal 3 2 3 2" xfId="4215"/>
    <cellStyle name="Normal 3 2 3 2 2" xfId="5830"/>
    <cellStyle name="Normal 3 2 3 2 2 2" xfId="8915"/>
    <cellStyle name="Normal 3 2 3 2 2 2 2" xfId="15107"/>
    <cellStyle name="Normal 3 2 3 2 2 2 2 2" xfId="34067"/>
    <cellStyle name="Normal 3 2 3 2 2 2 2 3" xfId="52531"/>
    <cellStyle name="Normal 3 2 3 2 2 2 3" xfId="21259"/>
    <cellStyle name="Normal 3 2 3 2 2 2 3 2" xfId="40219"/>
    <cellStyle name="Normal 3 2 3 2 2 2 3 3" xfId="58683"/>
    <cellStyle name="Normal 3 2 3 2 2 2 4" xfId="27914"/>
    <cellStyle name="Normal 3 2 3 2 2 2 5" xfId="46378"/>
    <cellStyle name="Normal 3 2 3 2 2 3" xfId="12041"/>
    <cellStyle name="Normal 3 2 3 2 2 3 2" xfId="31001"/>
    <cellStyle name="Normal 3 2 3 2 2 3 3" xfId="49465"/>
    <cellStyle name="Normal 3 2 3 2 2 4" xfId="18193"/>
    <cellStyle name="Normal 3 2 3 2 2 4 2" xfId="37153"/>
    <cellStyle name="Normal 3 2 3 2 2 4 3" xfId="55617"/>
    <cellStyle name="Normal 3 2 3 2 2 5" xfId="24848"/>
    <cellStyle name="Normal 3 2 3 2 2 6" xfId="43312"/>
    <cellStyle name="Normal 3 2 3 2 3" xfId="7380"/>
    <cellStyle name="Normal 3 2 3 2 3 2" xfId="13573"/>
    <cellStyle name="Normal 3 2 3 2 3 2 2" xfId="32533"/>
    <cellStyle name="Normal 3 2 3 2 3 2 3" xfId="50997"/>
    <cellStyle name="Normal 3 2 3 2 3 3" xfId="19725"/>
    <cellStyle name="Normal 3 2 3 2 3 3 2" xfId="38685"/>
    <cellStyle name="Normal 3 2 3 2 3 3 3" xfId="57149"/>
    <cellStyle name="Normal 3 2 3 2 3 4" xfId="26380"/>
    <cellStyle name="Normal 3 2 3 2 3 5" xfId="44844"/>
    <cellStyle name="Normal 3 2 3 2 4" xfId="10507"/>
    <cellStyle name="Normal 3 2 3 2 4 2" xfId="29467"/>
    <cellStyle name="Normal 3 2 3 2 4 3" xfId="47931"/>
    <cellStyle name="Normal 3 2 3 2 5" xfId="16659"/>
    <cellStyle name="Normal 3 2 3 2 5 2" xfId="35619"/>
    <cellStyle name="Normal 3 2 3 2 5 3" xfId="54083"/>
    <cellStyle name="Normal 3 2 3 2 6" xfId="23314"/>
    <cellStyle name="Normal 3 2 3 2 7" xfId="41778"/>
    <cellStyle name="Normal 3 2 3 3" xfId="5048"/>
    <cellStyle name="Normal 3 2 3 3 2" xfId="8146"/>
    <cellStyle name="Normal 3 2 3 3 2 2" xfId="14338"/>
    <cellStyle name="Normal 3 2 3 3 2 2 2" xfId="33298"/>
    <cellStyle name="Normal 3 2 3 3 2 2 3" xfId="51762"/>
    <cellStyle name="Normal 3 2 3 3 2 3" xfId="20490"/>
    <cellStyle name="Normal 3 2 3 3 2 3 2" xfId="39450"/>
    <cellStyle name="Normal 3 2 3 3 2 3 3" xfId="57914"/>
    <cellStyle name="Normal 3 2 3 3 2 4" xfId="27145"/>
    <cellStyle name="Normal 3 2 3 3 2 5" xfId="45609"/>
    <cellStyle name="Normal 3 2 3 3 3" xfId="11272"/>
    <cellStyle name="Normal 3 2 3 3 3 2" xfId="30232"/>
    <cellStyle name="Normal 3 2 3 3 3 3" xfId="48696"/>
    <cellStyle name="Normal 3 2 3 3 4" xfId="17424"/>
    <cellStyle name="Normal 3 2 3 3 4 2" xfId="36384"/>
    <cellStyle name="Normal 3 2 3 3 4 3" xfId="54848"/>
    <cellStyle name="Normal 3 2 3 3 5" xfId="24079"/>
    <cellStyle name="Normal 3 2 3 3 6" xfId="42543"/>
    <cellStyle name="Normal 3 2 3 4" xfId="6611"/>
    <cellStyle name="Normal 3 2 3 4 2" xfId="12804"/>
    <cellStyle name="Normal 3 2 3 4 2 2" xfId="31764"/>
    <cellStyle name="Normal 3 2 3 4 2 3" xfId="50228"/>
    <cellStyle name="Normal 3 2 3 4 3" xfId="18956"/>
    <cellStyle name="Normal 3 2 3 4 3 2" xfId="37916"/>
    <cellStyle name="Normal 3 2 3 4 3 3" xfId="56380"/>
    <cellStyle name="Normal 3 2 3 4 4" xfId="25611"/>
    <cellStyle name="Normal 3 2 3 4 5" xfId="44075"/>
    <cellStyle name="Normal 3 2 3 5" xfId="9738"/>
    <cellStyle name="Normal 3 2 3 5 2" xfId="28698"/>
    <cellStyle name="Normal 3 2 3 5 3" xfId="47162"/>
    <cellStyle name="Normal 3 2 3 6" xfId="15890"/>
    <cellStyle name="Normal 3 2 3 6 2" xfId="34850"/>
    <cellStyle name="Normal 3 2 3 6 3" xfId="53314"/>
    <cellStyle name="Normal 3 2 3 7" xfId="2843"/>
    <cellStyle name="Normal 3 2 3 8" xfId="22545"/>
    <cellStyle name="Normal 3 2 3 9" xfId="41009"/>
    <cellStyle name="Normal 3 2 4" xfId="95"/>
    <cellStyle name="Normal 3 2 4 2" xfId="4216"/>
    <cellStyle name="Normal 3 2 4 2 2" xfId="5831"/>
    <cellStyle name="Normal 3 2 4 2 2 2" xfId="8916"/>
    <cellStyle name="Normal 3 2 4 2 2 2 2" xfId="15108"/>
    <cellStyle name="Normal 3 2 4 2 2 2 2 2" xfId="34068"/>
    <cellStyle name="Normal 3 2 4 2 2 2 2 3" xfId="52532"/>
    <cellStyle name="Normal 3 2 4 2 2 2 3" xfId="21260"/>
    <cellStyle name="Normal 3 2 4 2 2 2 3 2" xfId="40220"/>
    <cellStyle name="Normal 3 2 4 2 2 2 3 3" xfId="58684"/>
    <cellStyle name="Normal 3 2 4 2 2 2 4" xfId="27915"/>
    <cellStyle name="Normal 3 2 4 2 2 2 5" xfId="46379"/>
    <cellStyle name="Normal 3 2 4 2 2 3" xfId="12042"/>
    <cellStyle name="Normal 3 2 4 2 2 3 2" xfId="31002"/>
    <cellStyle name="Normal 3 2 4 2 2 3 3" xfId="49466"/>
    <cellStyle name="Normal 3 2 4 2 2 4" xfId="18194"/>
    <cellStyle name="Normal 3 2 4 2 2 4 2" xfId="37154"/>
    <cellStyle name="Normal 3 2 4 2 2 4 3" xfId="55618"/>
    <cellStyle name="Normal 3 2 4 2 2 5" xfId="24849"/>
    <cellStyle name="Normal 3 2 4 2 2 6" xfId="43313"/>
    <cellStyle name="Normal 3 2 4 2 3" xfId="7381"/>
    <cellStyle name="Normal 3 2 4 2 3 2" xfId="13574"/>
    <cellStyle name="Normal 3 2 4 2 3 2 2" xfId="32534"/>
    <cellStyle name="Normal 3 2 4 2 3 2 3" xfId="50998"/>
    <cellStyle name="Normal 3 2 4 2 3 3" xfId="19726"/>
    <cellStyle name="Normal 3 2 4 2 3 3 2" xfId="38686"/>
    <cellStyle name="Normal 3 2 4 2 3 3 3" xfId="57150"/>
    <cellStyle name="Normal 3 2 4 2 3 4" xfId="26381"/>
    <cellStyle name="Normal 3 2 4 2 3 5" xfId="44845"/>
    <cellStyle name="Normal 3 2 4 2 4" xfId="10508"/>
    <cellStyle name="Normal 3 2 4 2 4 2" xfId="29468"/>
    <cellStyle name="Normal 3 2 4 2 4 3" xfId="47932"/>
    <cellStyle name="Normal 3 2 4 2 5" xfId="16660"/>
    <cellStyle name="Normal 3 2 4 2 5 2" xfId="35620"/>
    <cellStyle name="Normal 3 2 4 2 5 3" xfId="54084"/>
    <cellStyle name="Normal 3 2 4 2 6" xfId="23315"/>
    <cellStyle name="Normal 3 2 4 2 7" xfId="41779"/>
    <cellStyle name="Normal 3 2 4 3" xfId="5049"/>
    <cellStyle name="Normal 3 2 4 3 2" xfId="8147"/>
    <cellStyle name="Normal 3 2 4 3 2 2" xfId="14339"/>
    <cellStyle name="Normal 3 2 4 3 2 2 2" xfId="33299"/>
    <cellStyle name="Normal 3 2 4 3 2 2 3" xfId="51763"/>
    <cellStyle name="Normal 3 2 4 3 2 3" xfId="20491"/>
    <cellStyle name="Normal 3 2 4 3 2 3 2" xfId="39451"/>
    <cellStyle name="Normal 3 2 4 3 2 3 3" xfId="57915"/>
    <cellStyle name="Normal 3 2 4 3 2 4" xfId="27146"/>
    <cellStyle name="Normal 3 2 4 3 2 5" xfId="45610"/>
    <cellStyle name="Normal 3 2 4 3 3" xfId="11273"/>
    <cellStyle name="Normal 3 2 4 3 3 2" xfId="30233"/>
    <cellStyle name="Normal 3 2 4 3 3 3" xfId="48697"/>
    <cellStyle name="Normal 3 2 4 3 4" xfId="17425"/>
    <cellStyle name="Normal 3 2 4 3 4 2" xfId="36385"/>
    <cellStyle name="Normal 3 2 4 3 4 3" xfId="54849"/>
    <cellStyle name="Normal 3 2 4 3 5" xfId="24080"/>
    <cellStyle name="Normal 3 2 4 3 6" xfId="42544"/>
    <cellStyle name="Normal 3 2 4 4" xfId="6612"/>
    <cellStyle name="Normal 3 2 4 4 2" xfId="12805"/>
    <cellStyle name="Normal 3 2 4 4 2 2" xfId="31765"/>
    <cellStyle name="Normal 3 2 4 4 2 3" xfId="50229"/>
    <cellStyle name="Normal 3 2 4 4 3" xfId="18957"/>
    <cellStyle name="Normal 3 2 4 4 3 2" xfId="37917"/>
    <cellStyle name="Normal 3 2 4 4 3 3" xfId="56381"/>
    <cellStyle name="Normal 3 2 4 4 4" xfId="25612"/>
    <cellStyle name="Normal 3 2 4 4 5" xfId="44076"/>
    <cellStyle name="Normal 3 2 4 5" xfId="9739"/>
    <cellStyle name="Normal 3 2 4 5 2" xfId="28699"/>
    <cellStyle name="Normal 3 2 4 5 3" xfId="47163"/>
    <cellStyle name="Normal 3 2 4 6" xfId="15891"/>
    <cellStyle name="Normal 3 2 4 6 2" xfId="34851"/>
    <cellStyle name="Normal 3 2 4 6 3" xfId="53315"/>
    <cellStyle name="Normal 3 2 4 7" xfId="2844"/>
    <cellStyle name="Normal 3 2 4 8" xfId="22546"/>
    <cellStyle name="Normal 3 2 4 9" xfId="41010"/>
    <cellStyle name="Normal 3 2 5" xfId="2845"/>
    <cellStyle name="Normal 3 2 5 2" xfId="4217"/>
    <cellStyle name="Normal 3 2 5 2 2" xfId="5832"/>
    <cellStyle name="Normal 3 2 5 2 2 2" xfId="8917"/>
    <cellStyle name="Normal 3 2 5 2 2 2 2" xfId="15109"/>
    <cellStyle name="Normal 3 2 5 2 2 2 2 2" xfId="34069"/>
    <cellStyle name="Normal 3 2 5 2 2 2 2 3" xfId="52533"/>
    <cellStyle name="Normal 3 2 5 2 2 2 3" xfId="21261"/>
    <cellStyle name="Normal 3 2 5 2 2 2 3 2" xfId="40221"/>
    <cellStyle name="Normal 3 2 5 2 2 2 3 3" xfId="58685"/>
    <cellStyle name="Normal 3 2 5 2 2 2 4" xfId="27916"/>
    <cellStyle name="Normal 3 2 5 2 2 2 5" xfId="46380"/>
    <cellStyle name="Normal 3 2 5 2 2 3" xfId="12043"/>
    <cellStyle name="Normal 3 2 5 2 2 3 2" xfId="31003"/>
    <cellStyle name="Normal 3 2 5 2 2 3 3" xfId="49467"/>
    <cellStyle name="Normal 3 2 5 2 2 4" xfId="18195"/>
    <cellStyle name="Normal 3 2 5 2 2 4 2" xfId="37155"/>
    <cellStyle name="Normal 3 2 5 2 2 4 3" xfId="55619"/>
    <cellStyle name="Normal 3 2 5 2 2 5" xfId="24850"/>
    <cellStyle name="Normal 3 2 5 2 2 6" xfId="43314"/>
    <cellStyle name="Normal 3 2 5 2 3" xfId="7382"/>
    <cellStyle name="Normal 3 2 5 2 3 2" xfId="13575"/>
    <cellStyle name="Normal 3 2 5 2 3 2 2" xfId="32535"/>
    <cellStyle name="Normal 3 2 5 2 3 2 3" xfId="50999"/>
    <cellStyle name="Normal 3 2 5 2 3 3" xfId="19727"/>
    <cellStyle name="Normal 3 2 5 2 3 3 2" xfId="38687"/>
    <cellStyle name="Normal 3 2 5 2 3 3 3" xfId="57151"/>
    <cellStyle name="Normal 3 2 5 2 3 4" xfId="26382"/>
    <cellStyle name="Normal 3 2 5 2 3 5" xfId="44846"/>
    <cellStyle name="Normal 3 2 5 2 4" xfId="10509"/>
    <cellStyle name="Normal 3 2 5 2 4 2" xfId="29469"/>
    <cellStyle name="Normal 3 2 5 2 4 3" xfId="47933"/>
    <cellStyle name="Normal 3 2 5 2 5" xfId="16661"/>
    <cellStyle name="Normal 3 2 5 2 5 2" xfId="35621"/>
    <cellStyle name="Normal 3 2 5 2 5 3" xfId="54085"/>
    <cellStyle name="Normal 3 2 5 2 6" xfId="23316"/>
    <cellStyle name="Normal 3 2 5 2 7" xfId="41780"/>
    <cellStyle name="Normal 3 2 5 3" xfId="5050"/>
    <cellStyle name="Normal 3 2 5 3 2" xfId="8148"/>
    <cellStyle name="Normal 3 2 5 3 2 2" xfId="14340"/>
    <cellStyle name="Normal 3 2 5 3 2 2 2" xfId="33300"/>
    <cellStyle name="Normal 3 2 5 3 2 2 3" xfId="51764"/>
    <cellStyle name="Normal 3 2 5 3 2 3" xfId="20492"/>
    <cellStyle name="Normal 3 2 5 3 2 3 2" xfId="39452"/>
    <cellStyle name="Normal 3 2 5 3 2 3 3" xfId="57916"/>
    <cellStyle name="Normal 3 2 5 3 2 4" xfId="27147"/>
    <cellStyle name="Normal 3 2 5 3 2 5" xfId="45611"/>
    <cellStyle name="Normal 3 2 5 3 3" xfId="11274"/>
    <cellStyle name="Normal 3 2 5 3 3 2" xfId="30234"/>
    <cellStyle name="Normal 3 2 5 3 3 3" xfId="48698"/>
    <cellStyle name="Normal 3 2 5 3 4" xfId="17426"/>
    <cellStyle name="Normal 3 2 5 3 4 2" xfId="36386"/>
    <cellStyle name="Normal 3 2 5 3 4 3" xfId="54850"/>
    <cellStyle name="Normal 3 2 5 3 5" xfId="24081"/>
    <cellStyle name="Normal 3 2 5 3 6" xfId="42545"/>
    <cellStyle name="Normal 3 2 5 4" xfId="6613"/>
    <cellStyle name="Normal 3 2 5 4 2" xfId="12806"/>
    <cellStyle name="Normal 3 2 5 4 2 2" xfId="31766"/>
    <cellStyle name="Normal 3 2 5 4 2 3" xfId="50230"/>
    <cellStyle name="Normal 3 2 5 4 3" xfId="18958"/>
    <cellStyle name="Normal 3 2 5 4 3 2" xfId="37918"/>
    <cellStyle name="Normal 3 2 5 4 3 3" xfId="56382"/>
    <cellStyle name="Normal 3 2 5 4 4" xfId="25613"/>
    <cellStyle name="Normal 3 2 5 4 5" xfId="44077"/>
    <cellStyle name="Normal 3 2 5 5" xfId="9740"/>
    <cellStyle name="Normal 3 2 5 5 2" xfId="28700"/>
    <cellStyle name="Normal 3 2 5 5 3" xfId="47164"/>
    <cellStyle name="Normal 3 2 5 6" xfId="15892"/>
    <cellStyle name="Normal 3 2 5 6 2" xfId="34852"/>
    <cellStyle name="Normal 3 2 5 6 3" xfId="53316"/>
    <cellStyle name="Normal 3 2 5 7" xfId="22547"/>
    <cellStyle name="Normal 3 2 5 8" xfId="41011"/>
    <cellStyle name="Normal 3 2 6" xfId="2846"/>
    <cellStyle name="Normal 3 2 6 2" xfId="4218"/>
    <cellStyle name="Normal 3 2 6 2 2" xfId="5833"/>
    <cellStyle name="Normal 3 2 6 2 2 2" xfId="8918"/>
    <cellStyle name="Normal 3 2 6 2 2 2 2" xfId="15110"/>
    <cellStyle name="Normal 3 2 6 2 2 2 2 2" xfId="34070"/>
    <cellStyle name="Normal 3 2 6 2 2 2 2 3" xfId="52534"/>
    <cellStyle name="Normal 3 2 6 2 2 2 3" xfId="21262"/>
    <cellStyle name="Normal 3 2 6 2 2 2 3 2" xfId="40222"/>
    <cellStyle name="Normal 3 2 6 2 2 2 3 3" xfId="58686"/>
    <cellStyle name="Normal 3 2 6 2 2 2 4" xfId="27917"/>
    <cellStyle name="Normal 3 2 6 2 2 2 5" xfId="46381"/>
    <cellStyle name="Normal 3 2 6 2 2 3" xfId="12044"/>
    <cellStyle name="Normal 3 2 6 2 2 3 2" xfId="31004"/>
    <cellStyle name="Normal 3 2 6 2 2 3 3" xfId="49468"/>
    <cellStyle name="Normal 3 2 6 2 2 4" xfId="18196"/>
    <cellStyle name="Normal 3 2 6 2 2 4 2" xfId="37156"/>
    <cellStyle name="Normal 3 2 6 2 2 4 3" xfId="55620"/>
    <cellStyle name="Normal 3 2 6 2 2 5" xfId="24851"/>
    <cellStyle name="Normal 3 2 6 2 2 6" xfId="43315"/>
    <cellStyle name="Normal 3 2 6 2 3" xfId="7383"/>
    <cellStyle name="Normal 3 2 6 2 3 2" xfId="13576"/>
    <cellStyle name="Normal 3 2 6 2 3 2 2" xfId="32536"/>
    <cellStyle name="Normal 3 2 6 2 3 2 3" xfId="51000"/>
    <cellStyle name="Normal 3 2 6 2 3 3" xfId="19728"/>
    <cellStyle name="Normal 3 2 6 2 3 3 2" xfId="38688"/>
    <cellStyle name="Normal 3 2 6 2 3 3 3" xfId="57152"/>
    <cellStyle name="Normal 3 2 6 2 3 4" xfId="26383"/>
    <cellStyle name="Normal 3 2 6 2 3 5" xfId="44847"/>
    <cellStyle name="Normal 3 2 6 2 4" xfId="10510"/>
    <cellStyle name="Normal 3 2 6 2 4 2" xfId="29470"/>
    <cellStyle name="Normal 3 2 6 2 4 3" xfId="47934"/>
    <cellStyle name="Normal 3 2 6 2 5" xfId="16662"/>
    <cellStyle name="Normal 3 2 6 2 5 2" xfId="35622"/>
    <cellStyle name="Normal 3 2 6 2 5 3" xfId="54086"/>
    <cellStyle name="Normal 3 2 6 2 6" xfId="23317"/>
    <cellStyle name="Normal 3 2 6 2 7" xfId="41781"/>
    <cellStyle name="Normal 3 2 6 3" xfId="5051"/>
    <cellStyle name="Normal 3 2 6 3 2" xfId="8149"/>
    <cellStyle name="Normal 3 2 6 3 2 2" xfId="14341"/>
    <cellStyle name="Normal 3 2 6 3 2 2 2" xfId="33301"/>
    <cellStyle name="Normal 3 2 6 3 2 2 3" xfId="51765"/>
    <cellStyle name="Normal 3 2 6 3 2 3" xfId="20493"/>
    <cellStyle name="Normal 3 2 6 3 2 3 2" xfId="39453"/>
    <cellStyle name="Normal 3 2 6 3 2 3 3" xfId="57917"/>
    <cellStyle name="Normal 3 2 6 3 2 4" xfId="27148"/>
    <cellStyle name="Normal 3 2 6 3 2 5" xfId="45612"/>
    <cellStyle name="Normal 3 2 6 3 3" xfId="11275"/>
    <cellStyle name="Normal 3 2 6 3 3 2" xfId="30235"/>
    <cellStyle name="Normal 3 2 6 3 3 3" xfId="48699"/>
    <cellStyle name="Normal 3 2 6 3 4" xfId="17427"/>
    <cellStyle name="Normal 3 2 6 3 4 2" xfId="36387"/>
    <cellStyle name="Normal 3 2 6 3 4 3" xfId="54851"/>
    <cellStyle name="Normal 3 2 6 3 5" xfId="24082"/>
    <cellStyle name="Normal 3 2 6 3 6" xfId="42546"/>
    <cellStyle name="Normal 3 2 6 4" xfId="6614"/>
    <cellStyle name="Normal 3 2 6 4 2" xfId="12807"/>
    <cellStyle name="Normal 3 2 6 4 2 2" xfId="31767"/>
    <cellStyle name="Normal 3 2 6 4 2 3" xfId="50231"/>
    <cellStyle name="Normal 3 2 6 4 3" xfId="18959"/>
    <cellStyle name="Normal 3 2 6 4 3 2" xfId="37919"/>
    <cellStyle name="Normal 3 2 6 4 3 3" xfId="56383"/>
    <cellStyle name="Normal 3 2 6 4 4" xfId="25614"/>
    <cellStyle name="Normal 3 2 6 4 5" xfId="44078"/>
    <cellStyle name="Normal 3 2 6 5" xfId="9741"/>
    <cellStyle name="Normal 3 2 6 5 2" xfId="28701"/>
    <cellStyle name="Normal 3 2 6 5 3" xfId="47165"/>
    <cellStyle name="Normal 3 2 6 6" xfId="15893"/>
    <cellStyle name="Normal 3 2 6 6 2" xfId="34853"/>
    <cellStyle name="Normal 3 2 6 6 3" xfId="53317"/>
    <cellStyle name="Normal 3 2 6 7" xfId="22548"/>
    <cellStyle name="Normal 3 2 6 8" xfId="41012"/>
    <cellStyle name="Normal 3 20" xfId="2847"/>
    <cellStyle name="Normal 3 20 2" xfId="4219"/>
    <cellStyle name="Normal 3 20 2 2" xfId="5834"/>
    <cellStyle name="Normal 3 20 2 2 2" xfId="8919"/>
    <cellStyle name="Normal 3 20 2 2 2 2" xfId="15111"/>
    <cellStyle name="Normal 3 20 2 2 2 2 2" xfId="34071"/>
    <cellStyle name="Normal 3 20 2 2 2 2 3" xfId="52535"/>
    <cellStyle name="Normal 3 20 2 2 2 3" xfId="21263"/>
    <cellStyle name="Normal 3 20 2 2 2 3 2" xfId="40223"/>
    <cellStyle name="Normal 3 20 2 2 2 3 3" xfId="58687"/>
    <cellStyle name="Normal 3 20 2 2 2 4" xfId="27918"/>
    <cellStyle name="Normal 3 20 2 2 2 5" xfId="46382"/>
    <cellStyle name="Normal 3 20 2 2 3" xfId="12045"/>
    <cellStyle name="Normal 3 20 2 2 3 2" xfId="31005"/>
    <cellStyle name="Normal 3 20 2 2 3 3" xfId="49469"/>
    <cellStyle name="Normal 3 20 2 2 4" xfId="18197"/>
    <cellStyle name="Normal 3 20 2 2 4 2" xfId="37157"/>
    <cellStyle name="Normal 3 20 2 2 4 3" xfId="55621"/>
    <cellStyle name="Normal 3 20 2 2 5" xfId="24852"/>
    <cellStyle name="Normal 3 20 2 2 6" xfId="43316"/>
    <cellStyle name="Normal 3 20 2 3" xfId="7384"/>
    <cellStyle name="Normal 3 20 2 3 2" xfId="13577"/>
    <cellStyle name="Normal 3 20 2 3 2 2" xfId="32537"/>
    <cellStyle name="Normal 3 20 2 3 2 3" xfId="51001"/>
    <cellStyle name="Normal 3 20 2 3 3" xfId="19729"/>
    <cellStyle name="Normal 3 20 2 3 3 2" xfId="38689"/>
    <cellStyle name="Normal 3 20 2 3 3 3" xfId="57153"/>
    <cellStyle name="Normal 3 20 2 3 4" xfId="26384"/>
    <cellStyle name="Normal 3 20 2 3 5" xfId="44848"/>
    <cellStyle name="Normal 3 20 2 4" xfId="10511"/>
    <cellStyle name="Normal 3 20 2 4 2" xfId="29471"/>
    <cellStyle name="Normal 3 20 2 4 3" xfId="47935"/>
    <cellStyle name="Normal 3 20 2 5" xfId="16663"/>
    <cellStyle name="Normal 3 20 2 5 2" xfId="35623"/>
    <cellStyle name="Normal 3 20 2 5 3" xfId="54087"/>
    <cellStyle name="Normal 3 20 2 6" xfId="23318"/>
    <cellStyle name="Normal 3 20 2 7" xfId="41782"/>
    <cellStyle name="Normal 3 20 3" xfId="5052"/>
    <cellStyle name="Normal 3 20 3 2" xfId="8150"/>
    <cellStyle name="Normal 3 20 3 2 2" xfId="14342"/>
    <cellStyle name="Normal 3 20 3 2 2 2" xfId="33302"/>
    <cellStyle name="Normal 3 20 3 2 2 3" xfId="51766"/>
    <cellStyle name="Normal 3 20 3 2 3" xfId="20494"/>
    <cellStyle name="Normal 3 20 3 2 3 2" xfId="39454"/>
    <cellStyle name="Normal 3 20 3 2 3 3" xfId="57918"/>
    <cellStyle name="Normal 3 20 3 2 4" xfId="27149"/>
    <cellStyle name="Normal 3 20 3 2 5" xfId="45613"/>
    <cellStyle name="Normal 3 20 3 3" xfId="11276"/>
    <cellStyle name="Normal 3 20 3 3 2" xfId="30236"/>
    <cellStyle name="Normal 3 20 3 3 3" xfId="48700"/>
    <cellStyle name="Normal 3 20 3 4" xfId="17428"/>
    <cellStyle name="Normal 3 20 3 4 2" xfId="36388"/>
    <cellStyle name="Normal 3 20 3 4 3" xfId="54852"/>
    <cellStyle name="Normal 3 20 3 5" xfId="24083"/>
    <cellStyle name="Normal 3 20 3 6" xfId="42547"/>
    <cellStyle name="Normal 3 20 4" xfId="6615"/>
    <cellStyle name="Normal 3 20 4 2" xfId="12808"/>
    <cellStyle name="Normal 3 20 4 2 2" xfId="31768"/>
    <cellStyle name="Normal 3 20 4 2 3" xfId="50232"/>
    <cellStyle name="Normal 3 20 4 3" xfId="18960"/>
    <cellStyle name="Normal 3 20 4 3 2" xfId="37920"/>
    <cellStyle name="Normal 3 20 4 3 3" xfId="56384"/>
    <cellStyle name="Normal 3 20 4 4" xfId="25615"/>
    <cellStyle name="Normal 3 20 4 5" xfId="44079"/>
    <cellStyle name="Normal 3 20 5" xfId="9742"/>
    <cellStyle name="Normal 3 20 5 2" xfId="28702"/>
    <cellStyle name="Normal 3 20 5 3" xfId="47166"/>
    <cellStyle name="Normal 3 20 6" xfId="15894"/>
    <cellStyle name="Normal 3 20 6 2" xfId="34854"/>
    <cellStyle name="Normal 3 20 6 3" xfId="53318"/>
    <cellStyle name="Normal 3 20 7" xfId="22549"/>
    <cellStyle name="Normal 3 20 8" xfId="41013"/>
    <cellStyle name="Normal 3 21" xfId="2848"/>
    <cellStyle name="Normal 3 21 2" xfId="4220"/>
    <cellStyle name="Normal 3 21 2 2" xfId="5835"/>
    <cellStyle name="Normal 3 21 2 2 2" xfId="8920"/>
    <cellStyle name="Normal 3 21 2 2 2 2" xfId="15112"/>
    <cellStyle name="Normal 3 21 2 2 2 2 2" xfId="34072"/>
    <cellStyle name="Normal 3 21 2 2 2 2 3" xfId="52536"/>
    <cellStyle name="Normal 3 21 2 2 2 3" xfId="21264"/>
    <cellStyle name="Normal 3 21 2 2 2 3 2" xfId="40224"/>
    <cellStyle name="Normal 3 21 2 2 2 3 3" xfId="58688"/>
    <cellStyle name="Normal 3 21 2 2 2 4" xfId="27919"/>
    <cellStyle name="Normal 3 21 2 2 2 5" xfId="46383"/>
    <cellStyle name="Normal 3 21 2 2 3" xfId="12046"/>
    <cellStyle name="Normal 3 21 2 2 3 2" xfId="31006"/>
    <cellStyle name="Normal 3 21 2 2 3 3" xfId="49470"/>
    <cellStyle name="Normal 3 21 2 2 4" xfId="18198"/>
    <cellStyle name="Normal 3 21 2 2 4 2" xfId="37158"/>
    <cellStyle name="Normal 3 21 2 2 4 3" xfId="55622"/>
    <cellStyle name="Normal 3 21 2 2 5" xfId="24853"/>
    <cellStyle name="Normal 3 21 2 2 6" xfId="43317"/>
    <cellStyle name="Normal 3 21 2 3" xfId="7385"/>
    <cellStyle name="Normal 3 21 2 3 2" xfId="13578"/>
    <cellStyle name="Normal 3 21 2 3 2 2" xfId="32538"/>
    <cellStyle name="Normal 3 21 2 3 2 3" xfId="51002"/>
    <cellStyle name="Normal 3 21 2 3 3" xfId="19730"/>
    <cellStyle name="Normal 3 21 2 3 3 2" xfId="38690"/>
    <cellStyle name="Normal 3 21 2 3 3 3" xfId="57154"/>
    <cellStyle name="Normal 3 21 2 3 4" xfId="26385"/>
    <cellStyle name="Normal 3 21 2 3 5" xfId="44849"/>
    <cellStyle name="Normal 3 21 2 4" xfId="10512"/>
    <cellStyle name="Normal 3 21 2 4 2" xfId="29472"/>
    <cellStyle name="Normal 3 21 2 4 3" xfId="47936"/>
    <cellStyle name="Normal 3 21 2 5" xfId="16664"/>
    <cellStyle name="Normal 3 21 2 5 2" xfId="35624"/>
    <cellStyle name="Normal 3 21 2 5 3" xfId="54088"/>
    <cellStyle name="Normal 3 21 2 6" xfId="23319"/>
    <cellStyle name="Normal 3 21 2 7" xfId="41783"/>
    <cellStyle name="Normal 3 21 3" xfId="5053"/>
    <cellStyle name="Normal 3 21 3 2" xfId="8151"/>
    <cellStyle name="Normal 3 21 3 2 2" xfId="14343"/>
    <cellStyle name="Normal 3 21 3 2 2 2" xfId="33303"/>
    <cellStyle name="Normal 3 21 3 2 2 3" xfId="51767"/>
    <cellStyle name="Normal 3 21 3 2 3" xfId="20495"/>
    <cellStyle name="Normal 3 21 3 2 3 2" xfId="39455"/>
    <cellStyle name="Normal 3 21 3 2 3 3" xfId="57919"/>
    <cellStyle name="Normal 3 21 3 2 4" xfId="27150"/>
    <cellStyle name="Normal 3 21 3 2 5" xfId="45614"/>
    <cellStyle name="Normal 3 21 3 3" xfId="11277"/>
    <cellStyle name="Normal 3 21 3 3 2" xfId="30237"/>
    <cellStyle name="Normal 3 21 3 3 3" xfId="48701"/>
    <cellStyle name="Normal 3 21 3 4" xfId="17429"/>
    <cellStyle name="Normal 3 21 3 4 2" xfId="36389"/>
    <cellStyle name="Normal 3 21 3 4 3" xfId="54853"/>
    <cellStyle name="Normal 3 21 3 5" xfId="24084"/>
    <cellStyle name="Normal 3 21 3 6" xfId="42548"/>
    <cellStyle name="Normal 3 21 4" xfId="6616"/>
    <cellStyle name="Normal 3 21 4 2" xfId="12809"/>
    <cellStyle name="Normal 3 21 4 2 2" xfId="31769"/>
    <cellStyle name="Normal 3 21 4 2 3" xfId="50233"/>
    <cellStyle name="Normal 3 21 4 3" xfId="18961"/>
    <cellStyle name="Normal 3 21 4 3 2" xfId="37921"/>
    <cellStyle name="Normal 3 21 4 3 3" xfId="56385"/>
    <cellStyle name="Normal 3 21 4 4" xfId="25616"/>
    <cellStyle name="Normal 3 21 4 5" xfId="44080"/>
    <cellStyle name="Normal 3 21 5" xfId="9743"/>
    <cellStyle name="Normal 3 21 5 2" xfId="28703"/>
    <cellStyle name="Normal 3 21 5 3" xfId="47167"/>
    <cellStyle name="Normal 3 21 6" xfId="15895"/>
    <cellStyle name="Normal 3 21 6 2" xfId="34855"/>
    <cellStyle name="Normal 3 21 6 3" xfId="53319"/>
    <cellStyle name="Normal 3 21 7" xfId="22550"/>
    <cellStyle name="Normal 3 21 8" xfId="41014"/>
    <cellStyle name="Normal 3 22" xfId="2849"/>
    <cellStyle name="Normal 3 22 2" xfId="4221"/>
    <cellStyle name="Normal 3 22 2 2" xfId="5836"/>
    <cellStyle name="Normal 3 22 2 2 2" xfId="8921"/>
    <cellStyle name="Normal 3 22 2 2 2 2" xfId="15113"/>
    <cellStyle name="Normal 3 22 2 2 2 2 2" xfId="34073"/>
    <cellStyle name="Normal 3 22 2 2 2 2 3" xfId="52537"/>
    <cellStyle name="Normal 3 22 2 2 2 3" xfId="21265"/>
    <cellStyle name="Normal 3 22 2 2 2 3 2" xfId="40225"/>
    <cellStyle name="Normal 3 22 2 2 2 3 3" xfId="58689"/>
    <cellStyle name="Normal 3 22 2 2 2 4" xfId="27920"/>
    <cellStyle name="Normal 3 22 2 2 2 5" xfId="46384"/>
    <cellStyle name="Normal 3 22 2 2 3" xfId="12047"/>
    <cellStyle name="Normal 3 22 2 2 3 2" xfId="31007"/>
    <cellStyle name="Normal 3 22 2 2 3 3" xfId="49471"/>
    <cellStyle name="Normal 3 22 2 2 4" xfId="18199"/>
    <cellStyle name="Normal 3 22 2 2 4 2" xfId="37159"/>
    <cellStyle name="Normal 3 22 2 2 4 3" xfId="55623"/>
    <cellStyle name="Normal 3 22 2 2 5" xfId="24854"/>
    <cellStyle name="Normal 3 22 2 2 6" xfId="43318"/>
    <cellStyle name="Normal 3 22 2 3" xfId="7386"/>
    <cellStyle name="Normal 3 22 2 3 2" xfId="13579"/>
    <cellStyle name="Normal 3 22 2 3 2 2" xfId="32539"/>
    <cellStyle name="Normal 3 22 2 3 2 3" xfId="51003"/>
    <cellStyle name="Normal 3 22 2 3 3" xfId="19731"/>
    <cellStyle name="Normal 3 22 2 3 3 2" xfId="38691"/>
    <cellStyle name="Normal 3 22 2 3 3 3" xfId="57155"/>
    <cellStyle name="Normal 3 22 2 3 4" xfId="26386"/>
    <cellStyle name="Normal 3 22 2 3 5" xfId="44850"/>
    <cellStyle name="Normal 3 22 2 4" xfId="10513"/>
    <cellStyle name="Normal 3 22 2 4 2" xfId="29473"/>
    <cellStyle name="Normal 3 22 2 4 3" xfId="47937"/>
    <cellStyle name="Normal 3 22 2 5" xfId="16665"/>
    <cellStyle name="Normal 3 22 2 5 2" xfId="35625"/>
    <cellStyle name="Normal 3 22 2 5 3" xfId="54089"/>
    <cellStyle name="Normal 3 22 2 6" xfId="23320"/>
    <cellStyle name="Normal 3 22 2 7" xfId="41784"/>
    <cellStyle name="Normal 3 22 3" xfId="5054"/>
    <cellStyle name="Normal 3 22 3 2" xfId="8152"/>
    <cellStyle name="Normal 3 22 3 2 2" xfId="14344"/>
    <cellStyle name="Normal 3 22 3 2 2 2" xfId="33304"/>
    <cellStyle name="Normal 3 22 3 2 2 3" xfId="51768"/>
    <cellStyle name="Normal 3 22 3 2 3" xfId="20496"/>
    <cellStyle name="Normal 3 22 3 2 3 2" xfId="39456"/>
    <cellStyle name="Normal 3 22 3 2 3 3" xfId="57920"/>
    <cellStyle name="Normal 3 22 3 2 4" xfId="27151"/>
    <cellStyle name="Normal 3 22 3 2 5" xfId="45615"/>
    <cellStyle name="Normal 3 22 3 3" xfId="11278"/>
    <cellStyle name="Normal 3 22 3 3 2" xfId="30238"/>
    <cellStyle name="Normal 3 22 3 3 3" xfId="48702"/>
    <cellStyle name="Normal 3 22 3 4" xfId="17430"/>
    <cellStyle name="Normal 3 22 3 4 2" xfId="36390"/>
    <cellStyle name="Normal 3 22 3 4 3" xfId="54854"/>
    <cellStyle name="Normal 3 22 3 5" xfId="24085"/>
    <cellStyle name="Normal 3 22 3 6" xfId="42549"/>
    <cellStyle name="Normal 3 22 4" xfId="6617"/>
    <cellStyle name="Normal 3 22 4 2" xfId="12810"/>
    <cellStyle name="Normal 3 22 4 2 2" xfId="31770"/>
    <cellStyle name="Normal 3 22 4 2 3" xfId="50234"/>
    <cellStyle name="Normal 3 22 4 3" xfId="18962"/>
    <cellStyle name="Normal 3 22 4 3 2" xfId="37922"/>
    <cellStyle name="Normal 3 22 4 3 3" xfId="56386"/>
    <cellStyle name="Normal 3 22 4 4" xfId="25617"/>
    <cellStyle name="Normal 3 22 4 5" xfId="44081"/>
    <cellStyle name="Normal 3 22 5" xfId="9744"/>
    <cellStyle name="Normal 3 22 5 2" xfId="28704"/>
    <cellStyle name="Normal 3 22 5 3" xfId="47168"/>
    <cellStyle name="Normal 3 22 6" xfId="15896"/>
    <cellStyle name="Normal 3 22 6 2" xfId="34856"/>
    <cellStyle name="Normal 3 22 6 3" xfId="53320"/>
    <cellStyle name="Normal 3 22 7" xfId="22551"/>
    <cellStyle name="Normal 3 22 8" xfId="41015"/>
    <cellStyle name="Normal 3 23" xfId="2850"/>
    <cellStyle name="Normal 3 23 2" xfId="4222"/>
    <cellStyle name="Normal 3 23 2 2" xfId="5837"/>
    <cellStyle name="Normal 3 23 2 2 2" xfId="8922"/>
    <cellStyle name="Normal 3 23 2 2 2 2" xfId="15114"/>
    <cellStyle name="Normal 3 23 2 2 2 2 2" xfId="34074"/>
    <cellStyle name="Normal 3 23 2 2 2 2 3" xfId="52538"/>
    <cellStyle name="Normal 3 23 2 2 2 3" xfId="21266"/>
    <cellStyle name="Normal 3 23 2 2 2 3 2" xfId="40226"/>
    <cellStyle name="Normal 3 23 2 2 2 3 3" xfId="58690"/>
    <cellStyle name="Normal 3 23 2 2 2 4" xfId="27921"/>
    <cellStyle name="Normal 3 23 2 2 2 5" xfId="46385"/>
    <cellStyle name="Normal 3 23 2 2 3" xfId="12048"/>
    <cellStyle name="Normal 3 23 2 2 3 2" xfId="31008"/>
    <cellStyle name="Normal 3 23 2 2 3 3" xfId="49472"/>
    <cellStyle name="Normal 3 23 2 2 4" xfId="18200"/>
    <cellStyle name="Normal 3 23 2 2 4 2" xfId="37160"/>
    <cellStyle name="Normal 3 23 2 2 4 3" xfId="55624"/>
    <cellStyle name="Normal 3 23 2 2 5" xfId="24855"/>
    <cellStyle name="Normal 3 23 2 2 6" xfId="43319"/>
    <cellStyle name="Normal 3 23 2 3" xfId="7387"/>
    <cellStyle name="Normal 3 23 2 3 2" xfId="13580"/>
    <cellStyle name="Normal 3 23 2 3 2 2" xfId="32540"/>
    <cellStyle name="Normal 3 23 2 3 2 3" xfId="51004"/>
    <cellStyle name="Normal 3 23 2 3 3" xfId="19732"/>
    <cellStyle name="Normal 3 23 2 3 3 2" xfId="38692"/>
    <cellStyle name="Normal 3 23 2 3 3 3" xfId="57156"/>
    <cellStyle name="Normal 3 23 2 3 4" xfId="26387"/>
    <cellStyle name="Normal 3 23 2 3 5" xfId="44851"/>
    <cellStyle name="Normal 3 23 2 4" xfId="10514"/>
    <cellStyle name="Normal 3 23 2 4 2" xfId="29474"/>
    <cellStyle name="Normal 3 23 2 4 3" xfId="47938"/>
    <cellStyle name="Normal 3 23 2 5" xfId="16666"/>
    <cellStyle name="Normal 3 23 2 5 2" xfId="35626"/>
    <cellStyle name="Normal 3 23 2 5 3" xfId="54090"/>
    <cellStyle name="Normal 3 23 2 6" xfId="23321"/>
    <cellStyle name="Normal 3 23 2 7" xfId="41785"/>
    <cellStyle name="Normal 3 23 3" xfId="5055"/>
    <cellStyle name="Normal 3 23 3 2" xfId="8153"/>
    <cellStyle name="Normal 3 23 3 2 2" xfId="14345"/>
    <cellStyle name="Normal 3 23 3 2 2 2" xfId="33305"/>
    <cellStyle name="Normal 3 23 3 2 2 3" xfId="51769"/>
    <cellStyle name="Normal 3 23 3 2 3" xfId="20497"/>
    <cellStyle name="Normal 3 23 3 2 3 2" xfId="39457"/>
    <cellStyle name="Normal 3 23 3 2 3 3" xfId="57921"/>
    <cellStyle name="Normal 3 23 3 2 4" xfId="27152"/>
    <cellStyle name="Normal 3 23 3 2 5" xfId="45616"/>
    <cellStyle name="Normal 3 23 3 3" xfId="11279"/>
    <cellStyle name="Normal 3 23 3 3 2" xfId="30239"/>
    <cellStyle name="Normal 3 23 3 3 3" xfId="48703"/>
    <cellStyle name="Normal 3 23 3 4" xfId="17431"/>
    <cellStyle name="Normal 3 23 3 4 2" xfId="36391"/>
    <cellStyle name="Normal 3 23 3 4 3" xfId="54855"/>
    <cellStyle name="Normal 3 23 3 5" xfId="24086"/>
    <cellStyle name="Normal 3 23 3 6" xfId="42550"/>
    <cellStyle name="Normal 3 23 4" xfId="6618"/>
    <cellStyle name="Normal 3 23 4 2" xfId="12811"/>
    <cellStyle name="Normal 3 23 4 2 2" xfId="31771"/>
    <cellStyle name="Normal 3 23 4 2 3" xfId="50235"/>
    <cellStyle name="Normal 3 23 4 3" xfId="18963"/>
    <cellStyle name="Normal 3 23 4 3 2" xfId="37923"/>
    <cellStyle name="Normal 3 23 4 3 3" xfId="56387"/>
    <cellStyle name="Normal 3 23 4 4" xfId="25618"/>
    <cellStyle name="Normal 3 23 4 5" xfId="44082"/>
    <cellStyle name="Normal 3 23 5" xfId="9745"/>
    <cellStyle name="Normal 3 23 5 2" xfId="28705"/>
    <cellStyle name="Normal 3 23 5 3" xfId="47169"/>
    <cellStyle name="Normal 3 23 6" xfId="15897"/>
    <cellStyle name="Normal 3 23 6 2" xfId="34857"/>
    <cellStyle name="Normal 3 23 6 3" xfId="53321"/>
    <cellStyle name="Normal 3 23 7" xfId="22552"/>
    <cellStyle name="Normal 3 23 8" xfId="41016"/>
    <cellStyle name="Normal 3 24" xfId="2851"/>
    <cellStyle name="Normal 3 24 2" xfId="4223"/>
    <cellStyle name="Normal 3 24 2 2" xfId="5838"/>
    <cellStyle name="Normal 3 24 2 2 2" xfId="8923"/>
    <cellStyle name="Normal 3 24 2 2 2 2" xfId="15115"/>
    <cellStyle name="Normal 3 24 2 2 2 2 2" xfId="34075"/>
    <cellStyle name="Normal 3 24 2 2 2 2 3" xfId="52539"/>
    <cellStyle name="Normal 3 24 2 2 2 3" xfId="21267"/>
    <cellStyle name="Normal 3 24 2 2 2 3 2" xfId="40227"/>
    <cellStyle name="Normal 3 24 2 2 2 3 3" xfId="58691"/>
    <cellStyle name="Normal 3 24 2 2 2 4" xfId="27922"/>
    <cellStyle name="Normal 3 24 2 2 2 5" xfId="46386"/>
    <cellStyle name="Normal 3 24 2 2 3" xfId="12049"/>
    <cellStyle name="Normal 3 24 2 2 3 2" xfId="31009"/>
    <cellStyle name="Normal 3 24 2 2 3 3" xfId="49473"/>
    <cellStyle name="Normal 3 24 2 2 4" xfId="18201"/>
    <cellStyle name="Normal 3 24 2 2 4 2" xfId="37161"/>
    <cellStyle name="Normal 3 24 2 2 4 3" xfId="55625"/>
    <cellStyle name="Normal 3 24 2 2 5" xfId="24856"/>
    <cellStyle name="Normal 3 24 2 2 6" xfId="43320"/>
    <cellStyle name="Normal 3 24 2 3" xfId="7388"/>
    <cellStyle name="Normal 3 24 2 3 2" xfId="13581"/>
    <cellStyle name="Normal 3 24 2 3 2 2" xfId="32541"/>
    <cellStyle name="Normal 3 24 2 3 2 3" xfId="51005"/>
    <cellStyle name="Normal 3 24 2 3 3" xfId="19733"/>
    <cellStyle name="Normal 3 24 2 3 3 2" xfId="38693"/>
    <cellStyle name="Normal 3 24 2 3 3 3" xfId="57157"/>
    <cellStyle name="Normal 3 24 2 3 4" xfId="26388"/>
    <cellStyle name="Normal 3 24 2 3 5" xfId="44852"/>
    <cellStyle name="Normal 3 24 2 4" xfId="10515"/>
    <cellStyle name="Normal 3 24 2 4 2" xfId="29475"/>
    <cellStyle name="Normal 3 24 2 4 3" xfId="47939"/>
    <cellStyle name="Normal 3 24 2 5" xfId="16667"/>
    <cellStyle name="Normal 3 24 2 5 2" xfId="35627"/>
    <cellStyle name="Normal 3 24 2 5 3" xfId="54091"/>
    <cellStyle name="Normal 3 24 2 6" xfId="23322"/>
    <cellStyle name="Normal 3 24 2 7" xfId="41786"/>
    <cellStyle name="Normal 3 24 3" xfId="5056"/>
    <cellStyle name="Normal 3 24 3 2" xfId="8154"/>
    <cellStyle name="Normal 3 24 3 2 2" xfId="14346"/>
    <cellStyle name="Normal 3 24 3 2 2 2" xfId="33306"/>
    <cellStyle name="Normal 3 24 3 2 2 3" xfId="51770"/>
    <cellStyle name="Normal 3 24 3 2 3" xfId="20498"/>
    <cellStyle name="Normal 3 24 3 2 3 2" xfId="39458"/>
    <cellStyle name="Normal 3 24 3 2 3 3" xfId="57922"/>
    <cellStyle name="Normal 3 24 3 2 4" xfId="27153"/>
    <cellStyle name="Normal 3 24 3 2 5" xfId="45617"/>
    <cellStyle name="Normal 3 24 3 3" xfId="11280"/>
    <cellStyle name="Normal 3 24 3 3 2" xfId="30240"/>
    <cellStyle name="Normal 3 24 3 3 3" xfId="48704"/>
    <cellStyle name="Normal 3 24 3 4" xfId="17432"/>
    <cellStyle name="Normal 3 24 3 4 2" xfId="36392"/>
    <cellStyle name="Normal 3 24 3 4 3" xfId="54856"/>
    <cellStyle name="Normal 3 24 3 5" xfId="24087"/>
    <cellStyle name="Normal 3 24 3 6" xfId="42551"/>
    <cellStyle name="Normal 3 24 4" xfId="6619"/>
    <cellStyle name="Normal 3 24 4 2" xfId="12812"/>
    <cellStyle name="Normal 3 24 4 2 2" xfId="31772"/>
    <cellStyle name="Normal 3 24 4 2 3" xfId="50236"/>
    <cellStyle name="Normal 3 24 4 3" xfId="18964"/>
    <cellStyle name="Normal 3 24 4 3 2" xfId="37924"/>
    <cellStyle name="Normal 3 24 4 3 3" xfId="56388"/>
    <cellStyle name="Normal 3 24 4 4" xfId="25619"/>
    <cellStyle name="Normal 3 24 4 5" xfId="44083"/>
    <cellStyle name="Normal 3 24 5" xfId="9746"/>
    <cellStyle name="Normal 3 24 5 2" xfId="28706"/>
    <cellStyle name="Normal 3 24 5 3" xfId="47170"/>
    <cellStyle name="Normal 3 24 6" xfId="15898"/>
    <cellStyle name="Normal 3 24 6 2" xfId="34858"/>
    <cellStyle name="Normal 3 24 6 3" xfId="53322"/>
    <cellStyle name="Normal 3 24 7" xfId="22553"/>
    <cellStyle name="Normal 3 24 8" xfId="41017"/>
    <cellStyle name="Normal 3 25" xfId="2852"/>
    <cellStyle name="Normal 3 26" xfId="2853"/>
    <cellStyle name="Normal 3 26 2" xfId="2854"/>
    <cellStyle name="Normal 3 26 3" xfId="2855"/>
    <cellStyle name="Normal 3 26 4" xfId="2856"/>
    <cellStyle name="Normal 3 27" xfId="2857"/>
    <cellStyle name="Normal 3 28" xfId="3703"/>
    <cellStyle name="Normal 3 29" xfId="405"/>
    <cellStyle name="Normal 3 3" xfId="96"/>
    <cellStyle name="Normal 3 3 10" xfId="2858"/>
    <cellStyle name="Normal 3 3 11" xfId="22554"/>
    <cellStyle name="Normal 3 3 12" xfId="41018"/>
    <cellStyle name="Normal 3 3 2" xfId="2859"/>
    <cellStyle name="Normal 3 3 2 2" xfId="4225"/>
    <cellStyle name="Normal 3 3 2 2 2" xfId="5840"/>
    <cellStyle name="Normal 3 3 2 2 2 2" xfId="8925"/>
    <cellStyle name="Normal 3 3 2 2 2 2 2" xfId="15117"/>
    <cellStyle name="Normal 3 3 2 2 2 2 2 2" xfId="34077"/>
    <cellStyle name="Normal 3 3 2 2 2 2 2 3" xfId="52541"/>
    <cellStyle name="Normal 3 3 2 2 2 2 3" xfId="21269"/>
    <cellStyle name="Normal 3 3 2 2 2 2 3 2" xfId="40229"/>
    <cellStyle name="Normal 3 3 2 2 2 2 3 3" xfId="58693"/>
    <cellStyle name="Normal 3 3 2 2 2 2 4" xfId="27924"/>
    <cellStyle name="Normal 3 3 2 2 2 2 5" xfId="46388"/>
    <cellStyle name="Normal 3 3 2 2 2 3" xfId="12051"/>
    <cellStyle name="Normal 3 3 2 2 2 3 2" xfId="31011"/>
    <cellStyle name="Normal 3 3 2 2 2 3 3" xfId="49475"/>
    <cellStyle name="Normal 3 3 2 2 2 4" xfId="18203"/>
    <cellStyle name="Normal 3 3 2 2 2 4 2" xfId="37163"/>
    <cellStyle name="Normal 3 3 2 2 2 4 3" xfId="55627"/>
    <cellStyle name="Normal 3 3 2 2 2 5" xfId="24858"/>
    <cellStyle name="Normal 3 3 2 2 2 6" xfId="43322"/>
    <cellStyle name="Normal 3 3 2 2 3" xfId="7390"/>
    <cellStyle name="Normal 3 3 2 2 3 2" xfId="13583"/>
    <cellStyle name="Normal 3 3 2 2 3 2 2" xfId="32543"/>
    <cellStyle name="Normal 3 3 2 2 3 2 3" xfId="51007"/>
    <cellStyle name="Normal 3 3 2 2 3 3" xfId="19735"/>
    <cellStyle name="Normal 3 3 2 2 3 3 2" xfId="38695"/>
    <cellStyle name="Normal 3 3 2 2 3 3 3" xfId="57159"/>
    <cellStyle name="Normal 3 3 2 2 3 4" xfId="26390"/>
    <cellStyle name="Normal 3 3 2 2 3 5" xfId="44854"/>
    <cellStyle name="Normal 3 3 2 2 4" xfId="10517"/>
    <cellStyle name="Normal 3 3 2 2 4 2" xfId="29477"/>
    <cellStyle name="Normal 3 3 2 2 4 3" xfId="47941"/>
    <cellStyle name="Normal 3 3 2 2 5" xfId="16669"/>
    <cellStyle name="Normal 3 3 2 2 5 2" xfId="35629"/>
    <cellStyle name="Normal 3 3 2 2 5 3" xfId="54093"/>
    <cellStyle name="Normal 3 3 2 2 6" xfId="23324"/>
    <cellStyle name="Normal 3 3 2 2 7" xfId="41788"/>
    <cellStyle name="Normal 3 3 2 3" xfId="5058"/>
    <cellStyle name="Normal 3 3 2 3 2" xfId="8156"/>
    <cellStyle name="Normal 3 3 2 3 2 2" xfId="14348"/>
    <cellStyle name="Normal 3 3 2 3 2 2 2" xfId="33308"/>
    <cellStyle name="Normal 3 3 2 3 2 2 3" xfId="51772"/>
    <cellStyle name="Normal 3 3 2 3 2 3" xfId="20500"/>
    <cellStyle name="Normal 3 3 2 3 2 3 2" xfId="39460"/>
    <cellStyle name="Normal 3 3 2 3 2 3 3" xfId="57924"/>
    <cellStyle name="Normal 3 3 2 3 2 4" xfId="27155"/>
    <cellStyle name="Normal 3 3 2 3 2 5" xfId="45619"/>
    <cellStyle name="Normal 3 3 2 3 3" xfId="11282"/>
    <cellStyle name="Normal 3 3 2 3 3 2" xfId="30242"/>
    <cellStyle name="Normal 3 3 2 3 3 3" xfId="48706"/>
    <cellStyle name="Normal 3 3 2 3 4" xfId="17434"/>
    <cellStyle name="Normal 3 3 2 3 4 2" xfId="36394"/>
    <cellStyle name="Normal 3 3 2 3 4 3" xfId="54858"/>
    <cellStyle name="Normal 3 3 2 3 5" xfId="24089"/>
    <cellStyle name="Normal 3 3 2 3 6" xfId="42553"/>
    <cellStyle name="Normal 3 3 2 4" xfId="6621"/>
    <cellStyle name="Normal 3 3 2 4 2" xfId="12814"/>
    <cellStyle name="Normal 3 3 2 4 2 2" xfId="31774"/>
    <cellStyle name="Normal 3 3 2 4 2 3" xfId="50238"/>
    <cellStyle name="Normal 3 3 2 4 3" xfId="18966"/>
    <cellStyle name="Normal 3 3 2 4 3 2" xfId="37926"/>
    <cellStyle name="Normal 3 3 2 4 3 3" xfId="56390"/>
    <cellStyle name="Normal 3 3 2 4 4" xfId="25621"/>
    <cellStyle name="Normal 3 3 2 4 5" xfId="44085"/>
    <cellStyle name="Normal 3 3 2 5" xfId="9748"/>
    <cellStyle name="Normal 3 3 2 5 2" xfId="28708"/>
    <cellStyle name="Normal 3 3 2 5 3" xfId="47172"/>
    <cellStyle name="Normal 3 3 2 6" xfId="15900"/>
    <cellStyle name="Normal 3 3 2 6 2" xfId="34860"/>
    <cellStyle name="Normal 3 3 2 6 3" xfId="53324"/>
    <cellStyle name="Normal 3 3 2 7" xfId="22555"/>
    <cellStyle name="Normal 3 3 2 8" xfId="41019"/>
    <cellStyle name="Normal 3 3 3" xfId="2860"/>
    <cellStyle name="Normal 3 3 3 2" xfId="4226"/>
    <cellStyle name="Normal 3 3 3 2 2" xfId="5841"/>
    <cellStyle name="Normal 3 3 3 2 2 2" xfId="8926"/>
    <cellStyle name="Normal 3 3 3 2 2 2 2" xfId="15118"/>
    <cellStyle name="Normal 3 3 3 2 2 2 2 2" xfId="34078"/>
    <cellStyle name="Normal 3 3 3 2 2 2 2 3" xfId="52542"/>
    <cellStyle name="Normal 3 3 3 2 2 2 3" xfId="21270"/>
    <cellStyle name="Normal 3 3 3 2 2 2 3 2" xfId="40230"/>
    <cellStyle name="Normal 3 3 3 2 2 2 3 3" xfId="58694"/>
    <cellStyle name="Normal 3 3 3 2 2 2 4" xfId="27925"/>
    <cellStyle name="Normal 3 3 3 2 2 2 5" xfId="46389"/>
    <cellStyle name="Normal 3 3 3 2 2 3" xfId="12052"/>
    <cellStyle name="Normal 3 3 3 2 2 3 2" xfId="31012"/>
    <cellStyle name="Normal 3 3 3 2 2 3 3" xfId="49476"/>
    <cellStyle name="Normal 3 3 3 2 2 4" xfId="18204"/>
    <cellStyle name="Normal 3 3 3 2 2 4 2" xfId="37164"/>
    <cellStyle name="Normal 3 3 3 2 2 4 3" xfId="55628"/>
    <cellStyle name="Normal 3 3 3 2 2 5" xfId="24859"/>
    <cellStyle name="Normal 3 3 3 2 2 6" xfId="43323"/>
    <cellStyle name="Normal 3 3 3 2 3" xfId="7391"/>
    <cellStyle name="Normal 3 3 3 2 3 2" xfId="13584"/>
    <cellStyle name="Normal 3 3 3 2 3 2 2" xfId="32544"/>
    <cellStyle name="Normal 3 3 3 2 3 2 3" xfId="51008"/>
    <cellStyle name="Normal 3 3 3 2 3 3" xfId="19736"/>
    <cellStyle name="Normal 3 3 3 2 3 3 2" xfId="38696"/>
    <cellStyle name="Normal 3 3 3 2 3 3 3" xfId="57160"/>
    <cellStyle name="Normal 3 3 3 2 3 4" xfId="26391"/>
    <cellStyle name="Normal 3 3 3 2 3 5" xfId="44855"/>
    <cellStyle name="Normal 3 3 3 2 4" xfId="10518"/>
    <cellStyle name="Normal 3 3 3 2 4 2" xfId="29478"/>
    <cellStyle name="Normal 3 3 3 2 4 3" xfId="47942"/>
    <cellStyle name="Normal 3 3 3 2 5" xfId="16670"/>
    <cellStyle name="Normal 3 3 3 2 5 2" xfId="35630"/>
    <cellStyle name="Normal 3 3 3 2 5 3" xfId="54094"/>
    <cellStyle name="Normal 3 3 3 2 6" xfId="23325"/>
    <cellStyle name="Normal 3 3 3 2 7" xfId="41789"/>
    <cellStyle name="Normal 3 3 3 3" xfId="5059"/>
    <cellStyle name="Normal 3 3 3 3 2" xfId="8157"/>
    <cellStyle name="Normal 3 3 3 3 2 2" xfId="14349"/>
    <cellStyle name="Normal 3 3 3 3 2 2 2" xfId="33309"/>
    <cellStyle name="Normal 3 3 3 3 2 2 3" xfId="51773"/>
    <cellStyle name="Normal 3 3 3 3 2 3" xfId="20501"/>
    <cellStyle name="Normal 3 3 3 3 2 3 2" xfId="39461"/>
    <cellStyle name="Normal 3 3 3 3 2 3 3" xfId="57925"/>
    <cellStyle name="Normal 3 3 3 3 2 4" xfId="27156"/>
    <cellStyle name="Normal 3 3 3 3 2 5" xfId="45620"/>
    <cellStyle name="Normal 3 3 3 3 3" xfId="11283"/>
    <cellStyle name="Normal 3 3 3 3 3 2" xfId="30243"/>
    <cellStyle name="Normal 3 3 3 3 3 3" xfId="48707"/>
    <cellStyle name="Normal 3 3 3 3 4" xfId="17435"/>
    <cellStyle name="Normal 3 3 3 3 4 2" xfId="36395"/>
    <cellStyle name="Normal 3 3 3 3 4 3" xfId="54859"/>
    <cellStyle name="Normal 3 3 3 3 5" xfId="24090"/>
    <cellStyle name="Normal 3 3 3 3 6" xfId="42554"/>
    <cellStyle name="Normal 3 3 3 4" xfId="6622"/>
    <cellStyle name="Normal 3 3 3 4 2" xfId="12815"/>
    <cellStyle name="Normal 3 3 3 4 2 2" xfId="31775"/>
    <cellStyle name="Normal 3 3 3 4 2 3" xfId="50239"/>
    <cellStyle name="Normal 3 3 3 4 3" xfId="18967"/>
    <cellStyle name="Normal 3 3 3 4 3 2" xfId="37927"/>
    <cellStyle name="Normal 3 3 3 4 3 3" xfId="56391"/>
    <cellStyle name="Normal 3 3 3 4 4" xfId="25622"/>
    <cellStyle name="Normal 3 3 3 4 5" xfId="44086"/>
    <cellStyle name="Normal 3 3 3 5" xfId="9749"/>
    <cellStyle name="Normal 3 3 3 5 2" xfId="28709"/>
    <cellStyle name="Normal 3 3 3 5 3" xfId="47173"/>
    <cellStyle name="Normal 3 3 3 6" xfId="15901"/>
    <cellStyle name="Normal 3 3 3 6 2" xfId="34861"/>
    <cellStyle name="Normal 3 3 3 6 3" xfId="53325"/>
    <cellStyle name="Normal 3 3 3 7" xfId="22556"/>
    <cellStyle name="Normal 3 3 3 8" xfId="41020"/>
    <cellStyle name="Normal 3 3 4" xfId="2861"/>
    <cellStyle name="Normal 3 3 5" xfId="4224"/>
    <cellStyle name="Normal 3 3 5 2" xfId="5839"/>
    <cellStyle name="Normal 3 3 5 2 2" xfId="8924"/>
    <cellStyle name="Normal 3 3 5 2 2 2" xfId="15116"/>
    <cellStyle name="Normal 3 3 5 2 2 2 2" xfId="34076"/>
    <cellStyle name="Normal 3 3 5 2 2 2 3" xfId="52540"/>
    <cellStyle name="Normal 3 3 5 2 2 3" xfId="21268"/>
    <cellStyle name="Normal 3 3 5 2 2 3 2" xfId="40228"/>
    <cellStyle name="Normal 3 3 5 2 2 3 3" xfId="58692"/>
    <cellStyle name="Normal 3 3 5 2 2 4" xfId="27923"/>
    <cellStyle name="Normal 3 3 5 2 2 5" xfId="46387"/>
    <cellStyle name="Normal 3 3 5 2 3" xfId="12050"/>
    <cellStyle name="Normal 3 3 5 2 3 2" xfId="31010"/>
    <cellStyle name="Normal 3 3 5 2 3 3" xfId="49474"/>
    <cellStyle name="Normal 3 3 5 2 4" xfId="18202"/>
    <cellStyle name="Normal 3 3 5 2 4 2" xfId="37162"/>
    <cellStyle name="Normal 3 3 5 2 4 3" xfId="55626"/>
    <cellStyle name="Normal 3 3 5 2 5" xfId="24857"/>
    <cellStyle name="Normal 3 3 5 2 6" xfId="43321"/>
    <cellStyle name="Normal 3 3 5 3" xfId="7389"/>
    <cellStyle name="Normal 3 3 5 3 2" xfId="13582"/>
    <cellStyle name="Normal 3 3 5 3 2 2" xfId="32542"/>
    <cellStyle name="Normal 3 3 5 3 2 3" xfId="51006"/>
    <cellStyle name="Normal 3 3 5 3 3" xfId="19734"/>
    <cellStyle name="Normal 3 3 5 3 3 2" xfId="38694"/>
    <cellStyle name="Normal 3 3 5 3 3 3" xfId="57158"/>
    <cellStyle name="Normal 3 3 5 3 4" xfId="26389"/>
    <cellStyle name="Normal 3 3 5 3 5" xfId="44853"/>
    <cellStyle name="Normal 3 3 5 4" xfId="10516"/>
    <cellStyle name="Normal 3 3 5 4 2" xfId="29476"/>
    <cellStyle name="Normal 3 3 5 4 3" xfId="47940"/>
    <cellStyle name="Normal 3 3 5 5" xfId="16668"/>
    <cellStyle name="Normal 3 3 5 5 2" xfId="35628"/>
    <cellStyle name="Normal 3 3 5 5 3" xfId="54092"/>
    <cellStyle name="Normal 3 3 5 6" xfId="23323"/>
    <cellStyle name="Normal 3 3 5 7" xfId="41787"/>
    <cellStyle name="Normal 3 3 6" xfId="5057"/>
    <cellStyle name="Normal 3 3 6 2" xfId="8155"/>
    <cellStyle name="Normal 3 3 6 2 2" xfId="14347"/>
    <cellStyle name="Normal 3 3 6 2 2 2" xfId="33307"/>
    <cellStyle name="Normal 3 3 6 2 2 3" xfId="51771"/>
    <cellStyle name="Normal 3 3 6 2 3" xfId="20499"/>
    <cellStyle name="Normal 3 3 6 2 3 2" xfId="39459"/>
    <cellStyle name="Normal 3 3 6 2 3 3" xfId="57923"/>
    <cellStyle name="Normal 3 3 6 2 4" xfId="27154"/>
    <cellStyle name="Normal 3 3 6 2 5" xfId="45618"/>
    <cellStyle name="Normal 3 3 6 3" xfId="11281"/>
    <cellStyle name="Normal 3 3 6 3 2" xfId="30241"/>
    <cellStyle name="Normal 3 3 6 3 3" xfId="48705"/>
    <cellStyle name="Normal 3 3 6 4" xfId="17433"/>
    <cellStyle name="Normal 3 3 6 4 2" xfId="36393"/>
    <cellStyle name="Normal 3 3 6 4 3" xfId="54857"/>
    <cellStyle name="Normal 3 3 6 5" xfId="24088"/>
    <cellStyle name="Normal 3 3 6 6" xfId="42552"/>
    <cellStyle name="Normal 3 3 7" xfId="6620"/>
    <cellStyle name="Normal 3 3 7 2" xfId="12813"/>
    <cellStyle name="Normal 3 3 7 2 2" xfId="31773"/>
    <cellStyle name="Normal 3 3 7 2 3" xfId="50237"/>
    <cellStyle name="Normal 3 3 7 3" xfId="18965"/>
    <cellStyle name="Normal 3 3 7 3 2" xfId="37925"/>
    <cellStyle name="Normal 3 3 7 3 3" xfId="56389"/>
    <cellStyle name="Normal 3 3 7 4" xfId="25620"/>
    <cellStyle name="Normal 3 3 7 5" xfId="44084"/>
    <cellStyle name="Normal 3 3 8" xfId="9747"/>
    <cellStyle name="Normal 3 3 8 2" xfId="28707"/>
    <cellStyle name="Normal 3 3 8 3" xfId="47171"/>
    <cellStyle name="Normal 3 3 9" xfId="15899"/>
    <cellStyle name="Normal 3 3 9 2" xfId="34859"/>
    <cellStyle name="Normal 3 3 9 3" xfId="53323"/>
    <cellStyle name="Normal 3 30" xfId="9277"/>
    <cellStyle name="Normal 3 31" xfId="378"/>
    <cellStyle name="Normal 3 4" xfId="97"/>
    <cellStyle name="Normal 3 4 10" xfId="41021"/>
    <cellStyle name="Normal 3 4 2" xfId="2863"/>
    <cellStyle name="Normal 3 4 2 2" xfId="4228"/>
    <cellStyle name="Normal 3 4 2 2 2" xfId="5843"/>
    <cellStyle name="Normal 3 4 2 2 2 2" xfId="8928"/>
    <cellStyle name="Normal 3 4 2 2 2 2 2" xfId="15120"/>
    <cellStyle name="Normal 3 4 2 2 2 2 2 2" xfId="34080"/>
    <cellStyle name="Normal 3 4 2 2 2 2 2 3" xfId="52544"/>
    <cellStyle name="Normal 3 4 2 2 2 2 3" xfId="21272"/>
    <cellStyle name="Normal 3 4 2 2 2 2 3 2" xfId="40232"/>
    <cellStyle name="Normal 3 4 2 2 2 2 3 3" xfId="58696"/>
    <cellStyle name="Normal 3 4 2 2 2 2 4" xfId="27927"/>
    <cellStyle name="Normal 3 4 2 2 2 2 5" xfId="46391"/>
    <cellStyle name="Normal 3 4 2 2 2 3" xfId="12054"/>
    <cellStyle name="Normal 3 4 2 2 2 3 2" xfId="31014"/>
    <cellStyle name="Normal 3 4 2 2 2 3 3" xfId="49478"/>
    <cellStyle name="Normal 3 4 2 2 2 4" xfId="18206"/>
    <cellStyle name="Normal 3 4 2 2 2 4 2" xfId="37166"/>
    <cellStyle name="Normal 3 4 2 2 2 4 3" xfId="55630"/>
    <cellStyle name="Normal 3 4 2 2 2 5" xfId="24861"/>
    <cellStyle name="Normal 3 4 2 2 2 6" xfId="43325"/>
    <cellStyle name="Normal 3 4 2 2 3" xfId="7393"/>
    <cellStyle name="Normal 3 4 2 2 3 2" xfId="13586"/>
    <cellStyle name="Normal 3 4 2 2 3 2 2" xfId="32546"/>
    <cellStyle name="Normal 3 4 2 2 3 2 3" xfId="51010"/>
    <cellStyle name="Normal 3 4 2 2 3 3" xfId="19738"/>
    <cellStyle name="Normal 3 4 2 2 3 3 2" xfId="38698"/>
    <cellStyle name="Normal 3 4 2 2 3 3 3" xfId="57162"/>
    <cellStyle name="Normal 3 4 2 2 3 4" xfId="26393"/>
    <cellStyle name="Normal 3 4 2 2 3 5" xfId="44857"/>
    <cellStyle name="Normal 3 4 2 2 4" xfId="10520"/>
    <cellStyle name="Normal 3 4 2 2 4 2" xfId="29480"/>
    <cellStyle name="Normal 3 4 2 2 4 3" xfId="47944"/>
    <cellStyle name="Normal 3 4 2 2 5" xfId="16672"/>
    <cellStyle name="Normal 3 4 2 2 5 2" xfId="35632"/>
    <cellStyle name="Normal 3 4 2 2 5 3" xfId="54096"/>
    <cellStyle name="Normal 3 4 2 2 6" xfId="23327"/>
    <cellStyle name="Normal 3 4 2 2 7" xfId="41791"/>
    <cellStyle name="Normal 3 4 2 3" xfId="5061"/>
    <cellStyle name="Normal 3 4 2 3 2" xfId="8159"/>
    <cellStyle name="Normal 3 4 2 3 2 2" xfId="14351"/>
    <cellStyle name="Normal 3 4 2 3 2 2 2" xfId="33311"/>
    <cellStyle name="Normal 3 4 2 3 2 2 3" xfId="51775"/>
    <cellStyle name="Normal 3 4 2 3 2 3" xfId="20503"/>
    <cellStyle name="Normal 3 4 2 3 2 3 2" xfId="39463"/>
    <cellStyle name="Normal 3 4 2 3 2 3 3" xfId="57927"/>
    <cellStyle name="Normal 3 4 2 3 2 4" xfId="27158"/>
    <cellStyle name="Normal 3 4 2 3 2 5" xfId="45622"/>
    <cellStyle name="Normal 3 4 2 3 3" xfId="11285"/>
    <cellStyle name="Normal 3 4 2 3 3 2" xfId="30245"/>
    <cellStyle name="Normal 3 4 2 3 3 3" xfId="48709"/>
    <cellStyle name="Normal 3 4 2 3 4" xfId="17437"/>
    <cellStyle name="Normal 3 4 2 3 4 2" xfId="36397"/>
    <cellStyle name="Normal 3 4 2 3 4 3" xfId="54861"/>
    <cellStyle name="Normal 3 4 2 3 5" xfId="24092"/>
    <cellStyle name="Normal 3 4 2 3 6" xfId="42556"/>
    <cellStyle name="Normal 3 4 2 4" xfId="6624"/>
    <cellStyle name="Normal 3 4 2 4 2" xfId="12817"/>
    <cellStyle name="Normal 3 4 2 4 2 2" xfId="31777"/>
    <cellStyle name="Normal 3 4 2 4 2 3" xfId="50241"/>
    <cellStyle name="Normal 3 4 2 4 3" xfId="18969"/>
    <cellStyle name="Normal 3 4 2 4 3 2" xfId="37929"/>
    <cellStyle name="Normal 3 4 2 4 3 3" xfId="56393"/>
    <cellStyle name="Normal 3 4 2 4 4" xfId="25624"/>
    <cellStyle name="Normal 3 4 2 4 5" xfId="44088"/>
    <cellStyle name="Normal 3 4 2 5" xfId="9751"/>
    <cellStyle name="Normal 3 4 2 5 2" xfId="28711"/>
    <cellStyle name="Normal 3 4 2 5 3" xfId="47175"/>
    <cellStyle name="Normal 3 4 2 6" xfId="15903"/>
    <cellStyle name="Normal 3 4 2 6 2" xfId="34863"/>
    <cellStyle name="Normal 3 4 2 6 3" xfId="53327"/>
    <cellStyle name="Normal 3 4 2 7" xfId="22558"/>
    <cellStyle name="Normal 3 4 2 8" xfId="41022"/>
    <cellStyle name="Normal 3 4 3" xfId="4227"/>
    <cellStyle name="Normal 3 4 3 2" xfId="5842"/>
    <cellStyle name="Normal 3 4 3 2 2" xfId="8927"/>
    <cellStyle name="Normal 3 4 3 2 2 2" xfId="15119"/>
    <cellStyle name="Normal 3 4 3 2 2 2 2" xfId="34079"/>
    <cellStyle name="Normal 3 4 3 2 2 2 3" xfId="52543"/>
    <cellStyle name="Normal 3 4 3 2 2 3" xfId="21271"/>
    <cellStyle name="Normal 3 4 3 2 2 3 2" xfId="40231"/>
    <cellStyle name="Normal 3 4 3 2 2 3 3" xfId="58695"/>
    <cellStyle name="Normal 3 4 3 2 2 4" xfId="27926"/>
    <cellStyle name="Normal 3 4 3 2 2 5" xfId="46390"/>
    <cellStyle name="Normal 3 4 3 2 3" xfId="12053"/>
    <cellStyle name="Normal 3 4 3 2 3 2" xfId="31013"/>
    <cellStyle name="Normal 3 4 3 2 3 3" xfId="49477"/>
    <cellStyle name="Normal 3 4 3 2 4" xfId="18205"/>
    <cellStyle name="Normal 3 4 3 2 4 2" xfId="37165"/>
    <cellStyle name="Normal 3 4 3 2 4 3" xfId="55629"/>
    <cellStyle name="Normal 3 4 3 2 5" xfId="24860"/>
    <cellStyle name="Normal 3 4 3 2 6" xfId="43324"/>
    <cellStyle name="Normal 3 4 3 3" xfId="7392"/>
    <cellStyle name="Normal 3 4 3 3 2" xfId="13585"/>
    <cellStyle name="Normal 3 4 3 3 2 2" xfId="32545"/>
    <cellStyle name="Normal 3 4 3 3 2 3" xfId="51009"/>
    <cellStyle name="Normal 3 4 3 3 3" xfId="19737"/>
    <cellStyle name="Normal 3 4 3 3 3 2" xfId="38697"/>
    <cellStyle name="Normal 3 4 3 3 3 3" xfId="57161"/>
    <cellStyle name="Normal 3 4 3 3 4" xfId="26392"/>
    <cellStyle name="Normal 3 4 3 3 5" xfId="44856"/>
    <cellStyle name="Normal 3 4 3 4" xfId="10519"/>
    <cellStyle name="Normal 3 4 3 4 2" xfId="29479"/>
    <cellStyle name="Normal 3 4 3 4 3" xfId="47943"/>
    <cellStyle name="Normal 3 4 3 5" xfId="16671"/>
    <cellStyle name="Normal 3 4 3 5 2" xfId="35631"/>
    <cellStyle name="Normal 3 4 3 5 3" xfId="54095"/>
    <cellStyle name="Normal 3 4 3 6" xfId="23326"/>
    <cellStyle name="Normal 3 4 3 7" xfId="41790"/>
    <cellStyle name="Normal 3 4 4" xfId="5060"/>
    <cellStyle name="Normal 3 4 4 2" xfId="8158"/>
    <cellStyle name="Normal 3 4 4 2 2" xfId="14350"/>
    <cellStyle name="Normal 3 4 4 2 2 2" xfId="33310"/>
    <cellStyle name="Normal 3 4 4 2 2 3" xfId="51774"/>
    <cellStyle name="Normal 3 4 4 2 3" xfId="20502"/>
    <cellStyle name="Normal 3 4 4 2 3 2" xfId="39462"/>
    <cellStyle name="Normal 3 4 4 2 3 3" xfId="57926"/>
    <cellStyle name="Normal 3 4 4 2 4" xfId="27157"/>
    <cellStyle name="Normal 3 4 4 2 5" xfId="45621"/>
    <cellStyle name="Normal 3 4 4 3" xfId="11284"/>
    <cellStyle name="Normal 3 4 4 3 2" xfId="30244"/>
    <cellStyle name="Normal 3 4 4 3 3" xfId="48708"/>
    <cellStyle name="Normal 3 4 4 4" xfId="17436"/>
    <cellStyle name="Normal 3 4 4 4 2" xfId="36396"/>
    <cellStyle name="Normal 3 4 4 4 3" xfId="54860"/>
    <cellStyle name="Normal 3 4 4 5" xfId="24091"/>
    <cellStyle name="Normal 3 4 4 6" xfId="42555"/>
    <cellStyle name="Normal 3 4 5" xfId="6623"/>
    <cellStyle name="Normal 3 4 5 2" xfId="12816"/>
    <cellStyle name="Normal 3 4 5 2 2" xfId="31776"/>
    <cellStyle name="Normal 3 4 5 2 3" xfId="50240"/>
    <cellStyle name="Normal 3 4 5 3" xfId="18968"/>
    <cellStyle name="Normal 3 4 5 3 2" xfId="37928"/>
    <cellStyle name="Normal 3 4 5 3 3" xfId="56392"/>
    <cellStyle name="Normal 3 4 5 4" xfId="25623"/>
    <cellStyle name="Normal 3 4 5 5" xfId="44087"/>
    <cellStyle name="Normal 3 4 6" xfId="9750"/>
    <cellStyle name="Normal 3 4 6 2" xfId="28710"/>
    <cellStyle name="Normal 3 4 6 3" xfId="47174"/>
    <cellStyle name="Normal 3 4 7" xfId="15902"/>
    <cellStyle name="Normal 3 4 7 2" xfId="34862"/>
    <cellStyle name="Normal 3 4 7 3" xfId="53326"/>
    <cellStyle name="Normal 3 4 8" xfId="2862"/>
    <cellStyle name="Normal 3 4 9" xfId="22557"/>
    <cellStyle name="Normal 3 5" xfId="2864"/>
    <cellStyle name="Normal 3 5 2" xfId="2865"/>
    <cellStyle name="Normal 3 5 2 2" xfId="4230"/>
    <cellStyle name="Normal 3 5 2 2 2" xfId="5845"/>
    <cellStyle name="Normal 3 5 2 2 2 2" xfId="8930"/>
    <cellStyle name="Normal 3 5 2 2 2 2 2" xfId="15122"/>
    <cellStyle name="Normal 3 5 2 2 2 2 2 2" xfId="34082"/>
    <cellStyle name="Normal 3 5 2 2 2 2 2 3" xfId="52546"/>
    <cellStyle name="Normal 3 5 2 2 2 2 3" xfId="21274"/>
    <cellStyle name="Normal 3 5 2 2 2 2 3 2" xfId="40234"/>
    <cellStyle name="Normal 3 5 2 2 2 2 3 3" xfId="58698"/>
    <cellStyle name="Normal 3 5 2 2 2 2 4" xfId="27929"/>
    <cellStyle name="Normal 3 5 2 2 2 2 5" xfId="46393"/>
    <cellStyle name="Normal 3 5 2 2 2 3" xfId="12056"/>
    <cellStyle name="Normal 3 5 2 2 2 3 2" xfId="31016"/>
    <cellStyle name="Normal 3 5 2 2 2 3 3" xfId="49480"/>
    <cellStyle name="Normal 3 5 2 2 2 4" xfId="18208"/>
    <cellStyle name="Normal 3 5 2 2 2 4 2" xfId="37168"/>
    <cellStyle name="Normal 3 5 2 2 2 4 3" xfId="55632"/>
    <cellStyle name="Normal 3 5 2 2 2 5" xfId="24863"/>
    <cellStyle name="Normal 3 5 2 2 2 6" xfId="43327"/>
    <cellStyle name="Normal 3 5 2 2 3" xfId="7395"/>
    <cellStyle name="Normal 3 5 2 2 3 2" xfId="13588"/>
    <cellStyle name="Normal 3 5 2 2 3 2 2" xfId="32548"/>
    <cellStyle name="Normal 3 5 2 2 3 2 3" xfId="51012"/>
    <cellStyle name="Normal 3 5 2 2 3 3" xfId="19740"/>
    <cellStyle name="Normal 3 5 2 2 3 3 2" xfId="38700"/>
    <cellStyle name="Normal 3 5 2 2 3 3 3" xfId="57164"/>
    <cellStyle name="Normal 3 5 2 2 3 4" xfId="26395"/>
    <cellStyle name="Normal 3 5 2 2 3 5" xfId="44859"/>
    <cellStyle name="Normal 3 5 2 2 4" xfId="10522"/>
    <cellStyle name="Normal 3 5 2 2 4 2" xfId="29482"/>
    <cellStyle name="Normal 3 5 2 2 4 3" xfId="47946"/>
    <cellStyle name="Normal 3 5 2 2 5" xfId="16674"/>
    <cellStyle name="Normal 3 5 2 2 5 2" xfId="35634"/>
    <cellStyle name="Normal 3 5 2 2 5 3" xfId="54098"/>
    <cellStyle name="Normal 3 5 2 2 6" xfId="23329"/>
    <cellStyle name="Normal 3 5 2 2 7" xfId="41793"/>
    <cellStyle name="Normal 3 5 2 3" xfId="5063"/>
    <cellStyle name="Normal 3 5 2 3 2" xfId="8161"/>
    <cellStyle name="Normal 3 5 2 3 2 2" xfId="14353"/>
    <cellStyle name="Normal 3 5 2 3 2 2 2" xfId="33313"/>
    <cellStyle name="Normal 3 5 2 3 2 2 3" xfId="51777"/>
    <cellStyle name="Normal 3 5 2 3 2 3" xfId="20505"/>
    <cellStyle name="Normal 3 5 2 3 2 3 2" xfId="39465"/>
    <cellStyle name="Normal 3 5 2 3 2 3 3" xfId="57929"/>
    <cellStyle name="Normal 3 5 2 3 2 4" xfId="27160"/>
    <cellStyle name="Normal 3 5 2 3 2 5" xfId="45624"/>
    <cellStyle name="Normal 3 5 2 3 3" xfId="11287"/>
    <cellStyle name="Normal 3 5 2 3 3 2" xfId="30247"/>
    <cellStyle name="Normal 3 5 2 3 3 3" xfId="48711"/>
    <cellStyle name="Normal 3 5 2 3 4" xfId="17439"/>
    <cellStyle name="Normal 3 5 2 3 4 2" xfId="36399"/>
    <cellStyle name="Normal 3 5 2 3 4 3" xfId="54863"/>
    <cellStyle name="Normal 3 5 2 3 5" xfId="24094"/>
    <cellStyle name="Normal 3 5 2 3 6" xfId="42558"/>
    <cellStyle name="Normal 3 5 2 4" xfId="6626"/>
    <cellStyle name="Normal 3 5 2 4 2" xfId="12819"/>
    <cellStyle name="Normal 3 5 2 4 2 2" xfId="31779"/>
    <cellStyle name="Normal 3 5 2 4 2 3" xfId="50243"/>
    <cellStyle name="Normal 3 5 2 4 3" xfId="18971"/>
    <cellStyle name="Normal 3 5 2 4 3 2" xfId="37931"/>
    <cellStyle name="Normal 3 5 2 4 3 3" xfId="56395"/>
    <cellStyle name="Normal 3 5 2 4 4" xfId="25626"/>
    <cellStyle name="Normal 3 5 2 4 5" xfId="44090"/>
    <cellStyle name="Normal 3 5 2 5" xfId="9753"/>
    <cellStyle name="Normal 3 5 2 5 2" xfId="28713"/>
    <cellStyle name="Normal 3 5 2 5 3" xfId="47177"/>
    <cellStyle name="Normal 3 5 2 6" xfId="15905"/>
    <cellStyle name="Normal 3 5 2 6 2" xfId="34865"/>
    <cellStyle name="Normal 3 5 2 6 3" xfId="53329"/>
    <cellStyle name="Normal 3 5 2 7" xfId="22560"/>
    <cellStyle name="Normal 3 5 2 8" xfId="41024"/>
    <cellStyle name="Normal 3 5 3" xfId="4229"/>
    <cellStyle name="Normal 3 5 3 2" xfId="5844"/>
    <cellStyle name="Normal 3 5 3 2 2" xfId="8929"/>
    <cellStyle name="Normal 3 5 3 2 2 2" xfId="15121"/>
    <cellStyle name="Normal 3 5 3 2 2 2 2" xfId="34081"/>
    <cellStyle name="Normal 3 5 3 2 2 2 3" xfId="52545"/>
    <cellStyle name="Normal 3 5 3 2 2 3" xfId="21273"/>
    <cellStyle name="Normal 3 5 3 2 2 3 2" xfId="40233"/>
    <cellStyle name="Normal 3 5 3 2 2 3 3" xfId="58697"/>
    <cellStyle name="Normal 3 5 3 2 2 4" xfId="27928"/>
    <cellStyle name="Normal 3 5 3 2 2 5" xfId="46392"/>
    <cellStyle name="Normal 3 5 3 2 3" xfId="12055"/>
    <cellStyle name="Normal 3 5 3 2 3 2" xfId="31015"/>
    <cellStyle name="Normal 3 5 3 2 3 3" xfId="49479"/>
    <cellStyle name="Normal 3 5 3 2 4" xfId="18207"/>
    <cellStyle name="Normal 3 5 3 2 4 2" xfId="37167"/>
    <cellStyle name="Normal 3 5 3 2 4 3" xfId="55631"/>
    <cellStyle name="Normal 3 5 3 2 5" xfId="24862"/>
    <cellStyle name="Normal 3 5 3 2 6" xfId="43326"/>
    <cellStyle name="Normal 3 5 3 3" xfId="7394"/>
    <cellStyle name="Normal 3 5 3 3 2" xfId="13587"/>
    <cellStyle name="Normal 3 5 3 3 2 2" xfId="32547"/>
    <cellStyle name="Normal 3 5 3 3 2 3" xfId="51011"/>
    <cellStyle name="Normal 3 5 3 3 3" xfId="19739"/>
    <cellStyle name="Normal 3 5 3 3 3 2" xfId="38699"/>
    <cellStyle name="Normal 3 5 3 3 3 3" xfId="57163"/>
    <cellStyle name="Normal 3 5 3 3 4" xfId="26394"/>
    <cellStyle name="Normal 3 5 3 3 5" xfId="44858"/>
    <cellStyle name="Normal 3 5 3 4" xfId="10521"/>
    <cellStyle name="Normal 3 5 3 4 2" xfId="29481"/>
    <cellStyle name="Normal 3 5 3 4 3" xfId="47945"/>
    <cellStyle name="Normal 3 5 3 5" xfId="16673"/>
    <cellStyle name="Normal 3 5 3 5 2" xfId="35633"/>
    <cellStyle name="Normal 3 5 3 5 3" xfId="54097"/>
    <cellStyle name="Normal 3 5 3 6" xfId="23328"/>
    <cellStyle name="Normal 3 5 3 7" xfId="41792"/>
    <cellStyle name="Normal 3 5 4" xfId="5062"/>
    <cellStyle name="Normal 3 5 4 2" xfId="8160"/>
    <cellStyle name="Normal 3 5 4 2 2" xfId="14352"/>
    <cellStyle name="Normal 3 5 4 2 2 2" xfId="33312"/>
    <cellStyle name="Normal 3 5 4 2 2 3" xfId="51776"/>
    <cellStyle name="Normal 3 5 4 2 3" xfId="20504"/>
    <cellStyle name="Normal 3 5 4 2 3 2" xfId="39464"/>
    <cellStyle name="Normal 3 5 4 2 3 3" xfId="57928"/>
    <cellStyle name="Normal 3 5 4 2 4" xfId="27159"/>
    <cellStyle name="Normal 3 5 4 2 5" xfId="45623"/>
    <cellStyle name="Normal 3 5 4 3" xfId="11286"/>
    <cellStyle name="Normal 3 5 4 3 2" xfId="30246"/>
    <cellStyle name="Normal 3 5 4 3 3" xfId="48710"/>
    <cellStyle name="Normal 3 5 4 4" xfId="17438"/>
    <cellStyle name="Normal 3 5 4 4 2" xfId="36398"/>
    <cellStyle name="Normal 3 5 4 4 3" xfId="54862"/>
    <cellStyle name="Normal 3 5 4 5" xfId="24093"/>
    <cellStyle name="Normal 3 5 4 6" xfId="42557"/>
    <cellStyle name="Normal 3 5 5" xfId="6625"/>
    <cellStyle name="Normal 3 5 5 2" xfId="12818"/>
    <cellStyle name="Normal 3 5 5 2 2" xfId="31778"/>
    <cellStyle name="Normal 3 5 5 2 3" xfId="50242"/>
    <cellStyle name="Normal 3 5 5 3" xfId="18970"/>
    <cellStyle name="Normal 3 5 5 3 2" xfId="37930"/>
    <cellStyle name="Normal 3 5 5 3 3" xfId="56394"/>
    <cellStyle name="Normal 3 5 5 4" xfId="25625"/>
    <cellStyle name="Normal 3 5 5 5" xfId="44089"/>
    <cellStyle name="Normal 3 5 6" xfId="9752"/>
    <cellStyle name="Normal 3 5 6 2" xfId="28712"/>
    <cellStyle name="Normal 3 5 6 3" xfId="47176"/>
    <cellStyle name="Normal 3 5 7" xfId="15904"/>
    <cellStyle name="Normal 3 5 7 2" xfId="34864"/>
    <cellStyle name="Normal 3 5 7 3" xfId="53328"/>
    <cellStyle name="Normal 3 5 8" xfId="22559"/>
    <cellStyle name="Normal 3 5 9" xfId="41023"/>
    <cellStyle name="Normal 3 6" xfId="2866"/>
    <cellStyle name="Normal 3 6 2" xfId="4231"/>
    <cellStyle name="Normal 3 6 2 2" xfId="5846"/>
    <cellStyle name="Normal 3 6 2 2 2" xfId="8931"/>
    <cellStyle name="Normal 3 6 2 2 2 2" xfId="15123"/>
    <cellStyle name="Normal 3 6 2 2 2 2 2" xfId="34083"/>
    <cellStyle name="Normal 3 6 2 2 2 2 3" xfId="52547"/>
    <cellStyle name="Normal 3 6 2 2 2 3" xfId="21275"/>
    <cellStyle name="Normal 3 6 2 2 2 3 2" xfId="40235"/>
    <cellStyle name="Normal 3 6 2 2 2 3 3" xfId="58699"/>
    <cellStyle name="Normal 3 6 2 2 2 4" xfId="27930"/>
    <cellStyle name="Normal 3 6 2 2 2 5" xfId="46394"/>
    <cellStyle name="Normal 3 6 2 2 3" xfId="12057"/>
    <cellStyle name="Normal 3 6 2 2 3 2" xfId="31017"/>
    <cellStyle name="Normal 3 6 2 2 3 3" xfId="49481"/>
    <cellStyle name="Normal 3 6 2 2 4" xfId="18209"/>
    <cellStyle name="Normal 3 6 2 2 4 2" xfId="37169"/>
    <cellStyle name="Normal 3 6 2 2 4 3" xfId="55633"/>
    <cellStyle name="Normal 3 6 2 2 5" xfId="24864"/>
    <cellStyle name="Normal 3 6 2 2 6" xfId="43328"/>
    <cellStyle name="Normal 3 6 2 3" xfId="7396"/>
    <cellStyle name="Normal 3 6 2 3 2" xfId="13589"/>
    <cellStyle name="Normal 3 6 2 3 2 2" xfId="32549"/>
    <cellStyle name="Normal 3 6 2 3 2 3" xfId="51013"/>
    <cellStyle name="Normal 3 6 2 3 3" xfId="19741"/>
    <cellStyle name="Normal 3 6 2 3 3 2" xfId="38701"/>
    <cellStyle name="Normal 3 6 2 3 3 3" xfId="57165"/>
    <cellStyle name="Normal 3 6 2 3 4" xfId="26396"/>
    <cellStyle name="Normal 3 6 2 3 5" xfId="44860"/>
    <cellStyle name="Normal 3 6 2 4" xfId="10523"/>
    <cellStyle name="Normal 3 6 2 4 2" xfId="29483"/>
    <cellStyle name="Normal 3 6 2 4 3" xfId="47947"/>
    <cellStyle name="Normal 3 6 2 5" xfId="16675"/>
    <cellStyle name="Normal 3 6 2 5 2" xfId="35635"/>
    <cellStyle name="Normal 3 6 2 5 3" xfId="54099"/>
    <cellStyle name="Normal 3 6 2 6" xfId="23330"/>
    <cellStyle name="Normal 3 6 2 7" xfId="41794"/>
    <cellStyle name="Normal 3 6 3" xfId="5064"/>
    <cellStyle name="Normal 3 6 3 2" xfId="8162"/>
    <cellStyle name="Normal 3 6 3 2 2" xfId="14354"/>
    <cellStyle name="Normal 3 6 3 2 2 2" xfId="33314"/>
    <cellStyle name="Normal 3 6 3 2 2 3" xfId="51778"/>
    <cellStyle name="Normal 3 6 3 2 3" xfId="20506"/>
    <cellStyle name="Normal 3 6 3 2 3 2" xfId="39466"/>
    <cellStyle name="Normal 3 6 3 2 3 3" xfId="57930"/>
    <cellStyle name="Normal 3 6 3 2 4" xfId="27161"/>
    <cellStyle name="Normal 3 6 3 2 5" xfId="45625"/>
    <cellStyle name="Normal 3 6 3 3" xfId="11288"/>
    <cellStyle name="Normal 3 6 3 3 2" xfId="30248"/>
    <cellStyle name="Normal 3 6 3 3 3" xfId="48712"/>
    <cellStyle name="Normal 3 6 3 4" xfId="17440"/>
    <cellStyle name="Normal 3 6 3 4 2" xfId="36400"/>
    <cellStyle name="Normal 3 6 3 4 3" xfId="54864"/>
    <cellStyle name="Normal 3 6 3 5" xfId="24095"/>
    <cellStyle name="Normal 3 6 3 6" xfId="42559"/>
    <cellStyle name="Normal 3 6 4" xfId="6627"/>
    <cellStyle name="Normal 3 6 4 2" xfId="12820"/>
    <cellStyle name="Normal 3 6 4 2 2" xfId="31780"/>
    <cellStyle name="Normal 3 6 4 2 3" xfId="50244"/>
    <cellStyle name="Normal 3 6 4 3" xfId="18972"/>
    <cellStyle name="Normal 3 6 4 3 2" xfId="37932"/>
    <cellStyle name="Normal 3 6 4 3 3" xfId="56396"/>
    <cellStyle name="Normal 3 6 4 4" xfId="25627"/>
    <cellStyle name="Normal 3 6 4 5" xfId="44091"/>
    <cellStyle name="Normal 3 6 5" xfId="9754"/>
    <cellStyle name="Normal 3 6 5 2" xfId="28714"/>
    <cellStyle name="Normal 3 6 5 3" xfId="47178"/>
    <cellStyle name="Normal 3 6 6" xfId="15906"/>
    <cellStyle name="Normal 3 6 6 2" xfId="34866"/>
    <cellStyle name="Normal 3 6 6 3" xfId="53330"/>
    <cellStyle name="Normal 3 6 7" xfId="22561"/>
    <cellStyle name="Normal 3 6 8" xfId="41025"/>
    <cellStyle name="Normal 3 7" xfId="2867"/>
    <cellStyle name="Normal 3 7 2" xfId="4232"/>
    <cellStyle name="Normal 3 7 2 2" xfId="5847"/>
    <cellStyle name="Normal 3 7 2 2 2" xfId="8932"/>
    <cellStyle name="Normal 3 7 2 2 2 2" xfId="15124"/>
    <cellStyle name="Normal 3 7 2 2 2 2 2" xfId="34084"/>
    <cellStyle name="Normal 3 7 2 2 2 2 3" xfId="52548"/>
    <cellStyle name="Normal 3 7 2 2 2 3" xfId="21276"/>
    <cellStyle name="Normal 3 7 2 2 2 3 2" xfId="40236"/>
    <cellStyle name="Normal 3 7 2 2 2 3 3" xfId="58700"/>
    <cellStyle name="Normal 3 7 2 2 2 4" xfId="27931"/>
    <cellStyle name="Normal 3 7 2 2 2 5" xfId="46395"/>
    <cellStyle name="Normal 3 7 2 2 3" xfId="12058"/>
    <cellStyle name="Normal 3 7 2 2 3 2" xfId="31018"/>
    <cellStyle name="Normal 3 7 2 2 3 3" xfId="49482"/>
    <cellStyle name="Normal 3 7 2 2 4" xfId="18210"/>
    <cellStyle name="Normal 3 7 2 2 4 2" xfId="37170"/>
    <cellStyle name="Normal 3 7 2 2 4 3" xfId="55634"/>
    <cellStyle name="Normal 3 7 2 2 5" xfId="24865"/>
    <cellStyle name="Normal 3 7 2 2 6" xfId="43329"/>
    <cellStyle name="Normal 3 7 2 3" xfId="7397"/>
    <cellStyle name="Normal 3 7 2 3 2" xfId="13590"/>
    <cellStyle name="Normal 3 7 2 3 2 2" xfId="32550"/>
    <cellStyle name="Normal 3 7 2 3 2 3" xfId="51014"/>
    <cellStyle name="Normal 3 7 2 3 3" xfId="19742"/>
    <cellStyle name="Normal 3 7 2 3 3 2" xfId="38702"/>
    <cellStyle name="Normal 3 7 2 3 3 3" xfId="57166"/>
    <cellStyle name="Normal 3 7 2 3 4" xfId="26397"/>
    <cellStyle name="Normal 3 7 2 3 5" xfId="44861"/>
    <cellStyle name="Normal 3 7 2 4" xfId="10524"/>
    <cellStyle name="Normal 3 7 2 4 2" xfId="29484"/>
    <cellStyle name="Normal 3 7 2 4 3" xfId="47948"/>
    <cellStyle name="Normal 3 7 2 5" xfId="16676"/>
    <cellStyle name="Normal 3 7 2 5 2" xfId="35636"/>
    <cellStyle name="Normal 3 7 2 5 3" xfId="54100"/>
    <cellStyle name="Normal 3 7 2 6" xfId="23331"/>
    <cellStyle name="Normal 3 7 2 7" xfId="41795"/>
    <cellStyle name="Normal 3 7 3" xfId="5065"/>
    <cellStyle name="Normal 3 7 3 2" xfId="8163"/>
    <cellStyle name="Normal 3 7 3 2 2" xfId="14355"/>
    <cellStyle name="Normal 3 7 3 2 2 2" xfId="33315"/>
    <cellStyle name="Normal 3 7 3 2 2 3" xfId="51779"/>
    <cellStyle name="Normal 3 7 3 2 3" xfId="20507"/>
    <cellStyle name="Normal 3 7 3 2 3 2" xfId="39467"/>
    <cellStyle name="Normal 3 7 3 2 3 3" xfId="57931"/>
    <cellStyle name="Normal 3 7 3 2 4" xfId="27162"/>
    <cellStyle name="Normal 3 7 3 2 5" xfId="45626"/>
    <cellStyle name="Normal 3 7 3 3" xfId="11289"/>
    <cellStyle name="Normal 3 7 3 3 2" xfId="30249"/>
    <cellStyle name="Normal 3 7 3 3 3" xfId="48713"/>
    <cellStyle name="Normal 3 7 3 4" xfId="17441"/>
    <cellStyle name="Normal 3 7 3 4 2" xfId="36401"/>
    <cellStyle name="Normal 3 7 3 4 3" xfId="54865"/>
    <cellStyle name="Normal 3 7 3 5" xfId="24096"/>
    <cellStyle name="Normal 3 7 3 6" xfId="42560"/>
    <cellStyle name="Normal 3 7 4" xfId="6628"/>
    <cellStyle name="Normal 3 7 4 2" xfId="12821"/>
    <cellStyle name="Normal 3 7 4 2 2" xfId="31781"/>
    <cellStyle name="Normal 3 7 4 2 3" xfId="50245"/>
    <cellStyle name="Normal 3 7 4 3" xfId="18973"/>
    <cellStyle name="Normal 3 7 4 3 2" xfId="37933"/>
    <cellStyle name="Normal 3 7 4 3 3" xfId="56397"/>
    <cellStyle name="Normal 3 7 4 4" xfId="25628"/>
    <cellStyle name="Normal 3 7 4 5" xfId="44092"/>
    <cellStyle name="Normal 3 7 5" xfId="9755"/>
    <cellStyle name="Normal 3 7 5 2" xfId="28715"/>
    <cellStyle name="Normal 3 7 5 3" xfId="47179"/>
    <cellStyle name="Normal 3 7 6" xfId="15907"/>
    <cellStyle name="Normal 3 7 6 2" xfId="34867"/>
    <cellStyle name="Normal 3 7 6 3" xfId="53331"/>
    <cellStyle name="Normal 3 7 7" xfId="22562"/>
    <cellStyle name="Normal 3 7 8" xfId="41026"/>
    <cellStyle name="Normal 3 8" xfId="2868"/>
    <cellStyle name="Normal 3 8 2" xfId="4233"/>
    <cellStyle name="Normal 3 8 2 2" xfId="5848"/>
    <cellStyle name="Normal 3 8 2 2 2" xfId="8933"/>
    <cellStyle name="Normal 3 8 2 2 2 2" xfId="15125"/>
    <cellStyle name="Normal 3 8 2 2 2 2 2" xfId="34085"/>
    <cellStyle name="Normal 3 8 2 2 2 2 3" xfId="52549"/>
    <cellStyle name="Normal 3 8 2 2 2 3" xfId="21277"/>
    <cellStyle name="Normal 3 8 2 2 2 3 2" xfId="40237"/>
    <cellStyle name="Normal 3 8 2 2 2 3 3" xfId="58701"/>
    <cellStyle name="Normal 3 8 2 2 2 4" xfId="27932"/>
    <cellStyle name="Normal 3 8 2 2 2 5" xfId="46396"/>
    <cellStyle name="Normal 3 8 2 2 3" xfId="12059"/>
    <cellStyle name="Normal 3 8 2 2 3 2" xfId="31019"/>
    <cellStyle name="Normal 3 8 2 2 3 3" xfId="49483"/>
    <cellStyle name="Normal 3 8 2 2 4" xfId="18211"/>
    <cellStyle name="Normal 3 8 2 2 4 2" xfId="37171"/>
    <cellStyle name="Normal 3 8 2 2 4 3" xfId="55635"/>
    <cellStyle name="Normal 3 8 2 2 5" xfId="24866"/>
    <cellStyle name="Normal 3 8 2 2 6" xfId="43330"/>
    <cellStyle name="Normal 3 8 2 3" xfId="7398"/>
    <cellStyle name="Normal 3 8 2 3 2" xfId="13591"/>
    <cellStyle name="Normal 3 8 2 3 2 2" xfId="32551"/>
    <cellStyle name="Normal 3 8 2 3 2 3" xfId="51015"/>
    <cellStyle name="Normal 3 8 2 3 3" xfId="19743"/>
    <cellStyle name="Normal 3 8 2 3 3 2" xfId="38703"/>
    <cellStyle name="Normal 3 8 2 3 3 3" xfId="57167"/>
    <cellStyle name="Normal 3 8 2 3 4" xfId="26398"/>
    <cellStyle name="Normal 3 8 2 3 5" xfId="44862"/>
    <cellStyle name="Normal 3 8 2 4" xfId="10525"/>
    <cellStyle name="Normal 3 8 2 4 2" xfId="29485"/>
    <cellStyle name="Normal 3 8 2 4 3" xfId="47949"/>
    <cellStyle name="Normal 3 8 2 5" xfId="16677"/>
    <cellStyle name="Normal 3 8 2 5 2" xfId="35637"/>
    <cellStyle name="Normal 3 8 2 5 3" xfId="54101"/>
    <cellStyle name="Normal 3 8 2 6" xfId="23332"/>
    <cellStyle name="Normal 3 8 2 7" xfId="41796"/>
    <cellStyle name="Normal 3 8 3" xfId="5066"/>
    <cellStyle name="Normal 3 8 3 2" xfId="8164"/>
    <cellStyle name="Normal 3 8 3 2 2" xfId="14356"/>
    <cellStyle name="Normal 3 8 3 2 2 2" xfId="33316"/>
    <cellStyle name="Normal 3 8 3 2 2 3" xfId="51780"/>
    <cellStyle name="Normal 3 8 3 2 3" xfId="20508"/>
    <cellStyle name="Normal 3 8 3 2 3 2" xfId="39468"/>
    <cellStyle name="Normal 3 8 3 2 3 3" xfId="57932"/>
    <cellStyle name="Normal 3 8 3 2 4" xfId="27163"/>
    <cellStyle name="Normal 3 8 3 2 5" xfId="45627"/>
    <cellStyle name="Normal 3 8 3 3" xfId="11290"/>
    <cellStyle name="Normal 3 8 3 3 2" xfId="30250"/>
    <cellStyle name="Normal 3 8 3 3 3" xfId="48714"/>
    <cellStyle name="Normal 3 8 3 4" xfId="17442"/>
    <cellStyle name="Normal 3 8 3 4 2" xfId="36402"/>
    <cellStyle name="Normal 3 8 3 4 3" xfId="54866"/>
    <cellStyle name="Normal 3 8 3 5" xfId="24097"/>
    <cellStyle name="Normal 3 8 3 6" xfId="42561"/>
    <cellStyle name="Normal 3 8 4" xfId="6629"/>
    <cellStyle name="Normal 3 8 4 2" xfId="12822"/>
    <cellStyle name="Normal 3 8 4 2 2" xfId="31782"/>
    <cellStyle name="Normal 3 8 4 2 3" xfId="50246"/>
    <cellStyle name="Normal 3 8 4 3" xfId="18974"/>
    <cellStyle name="Normal 3 8 4 3 2" xfId="37934"/>
    <cellStyle name="Normal 3 8 4 3 3" xfId="56398"/>
    <cellStyle name="Normal 3 8 4 4" xfId="25629"/>
    <cellStyle name="Normal 3 8 4 5" xfId="44093"/>
    <cellStyle name="Normal 3 8 5" xfId="9756"/>
    <cellStyle name="Normal 3 8 5 2" xfId="28716"/>
    <cellStyle name="Normal 3 8 5 3" xfId="47180"/>
    <cellStyle name="Normal 3 8 6" xfId="15908"/>
    <cellStyle name="Normal 3 8 6 2" xfId="34868"/>
    <cellStyle name="Normal 3 8 6 3" xfId="53332"/>
    <cellStyle name="Normal 3 8 7" xfId="22563"/>
    <cellStyle name="Normal 3 8 8" xfId="41027"/>
    <cellStyle name="Normal 3 9" xfId="2869"/>
    <cellStyle name="Normal 3 9 2" xfId="4234"/>
    <cellStyle name="Normal 3 9 2 2" xfId="5849"/>
    <cellStyle name="Normal 3 9 2 2 2" xfId="8934"/>
    <cellStyle name="Normal 3 9 2 2 2 2" xfId="15126"/>
    <cellStyle name="Normal 3 9 2 2 2 2 2" xfId="34086"/>
    <cellStyle name="Normal 3 9 2 2 2 2 3" xfId="52550"/>
    <cellStyle name="Normal 3 9 2 2 2 3" xfId="21278"/>
    <cellStyle name="Normal 3 9 2 2 2 3 2" xfId="40238"/>
    <cellStyle name="Normal 3 9 2 2 2 3 3" xfId="58702"/>
    <cellStyle name="Normal 3 9 2 2 2 4" xfId="27933"/>
    <cellStyle name="Normal 3 9 2 2 2 5" xfId="46397"/>
    <cellStyle name="Normal 3 9 2 2 3" xfId="12060"/>
    <cellStyle name="Normal 3 9 2 2 3 2" xfId="31020"/>
    <cellStyle name="Normal 3 9 2 2 3 3" xfId="49484"/>
    <cellStyle name="Normal 3 9 2 2 4" xfId="18212"/>
    <cellStyle name="Normal 3 9 2 2 4 2" xfId="37172"/>
    <cellStyle name="Normal 3 9 2 2 4 3" xfId="55636"/>
    <cellStyle name="Normal 3 9 2 2 5" xfId="24867"/>
    <cellStyle name="Normal 3 9 2 2 6" xfId="43331"/>
    <cellStyle name="Normal 3 9 2 3" xfId="7399"/>
    <cellStyle name="Normal 3 9 2 3 2" xfId="13592"/>
    <cellStyle name="Normal 3 9 2 3 2 2" xfId="32552"/>
    <cellStyle name="Normal 3 9 2 3 2 3" xfId="51016"/>
    <cellStyle name="Normal 3 9 2 3 3" xfId="19744"/>
    <cellStyle name="Normal 3 9 2 3 3 2" xfId="38704"/>
    <cellStyle name="Normal 3 9 2 3 3 3" xfId="57168"/>
    <cellStyle name="Normal 3 9 2 3 4" xfId="26399"/>
    <cellStyle name="Normal 3 9 2 3 5" xfId="44863"/>
    <cellStyle name="Normal 3 9 2 4" xfId="10526"/>
    <cellStyle name="Normal 3 9 2 4 2" xfId="29486"/>
    <cellStyle name="Normal 3 9 2 4 3" xfId="47950"/>
    <cellStyle name="Normal 3 9 2 5" xfId="16678"/>
    <cellStyle name="Normal 3 9 2 5 2" xfId="35638"/>
    <cellStyle name="Normal 3 9 2 5 3" xfId="54102"/>
    <cellStyle name="Normal 3 9 2 6" xfId="23333"/>
    <cellStyle name="Normal 3 9 2 7" xfId="41797"/>
    <cellStyle name="Normal 3 9 3" xfId="5067"/>
    <cellStyle name="Normal 3 9 3 2" xfId="8165"/>
    <cellStyle name="Normal 3 9 3 2 2" xfId="14357"/>
    <cellStyle name="Normal 3 9 3 2 2 2" xfId="33317"/>
    <cellStyle name="Normal 3 9 3 2 2 3" xfId="51781"/>
    <cellStyle name="Normal 3 9 3 2 3" xfId="20509"/>
    <cellStyle name="Normal 3 9 3 2 3 2" xfId="39469"/>
    <cellStyle name="Normal 3 9 3 2 3 3" xfId="57933"/>
    <cellStyle name="Normal 3 9 3 2 4" xfId="27164"/>
    <cellStyle name="Normal 3 9 3 2 5" xfId="45628"/>
    <cellStyle name="Normal 3 9 3 3" xfId="11291"/>
    <cellStyle name="Normal 3 9 3 3 2" xfId="30251"/>
    <cellStyle name="Normal 3 9 3 3 3" xfId="48715"/>
    <cellStyle name="Normal 3 9 3 4" xfId="17443"/>
    <cellStyle name="Normal 3 9 3 4 2" xfId="36403"/>
    <cellStyle name="Normal 3 9 3 4 3" xfId="54867"/>
    <cellStyle name="Normal 3 9 3 5" xfId="24098"/>
    <cellStyle name="Normal 3 9 3 6" xfId="42562"/>
    <cellStyle name="Normal 3 9 4" xfId="6630"/>
    <cellStyle name="Normal 3 9 4 2" xfId="12823"/>
    <cellStyle name="Normal 3 9 4 2 2" xfId="31783"/>
    <cellStyle name="Normal 3 9 4 2 3" xfId="50247"/>
    <cellStyle name="Normal 3 9 4 3" xfId="18975"/>
    <cellStyle name="Normal 3 9 4 3 2" xfId="37935"/>
    <cellStyle name="Normal 3 9 4 3 3" xfId="56399"/>
    <cellStyle name="Normal 3 9 4 4" xfId="25630"/>
    <cellStyle name="Normal 3 9 4 5" xfId="44094"/>
    <cellStyle name="Normal 3 9 5" xfId="9757"/>
    <cellStyle name="Normal 3 9 5 2" xfId="28717"/>
    <cellStyle name="Normal 3 9 5 3" xfId="47181"/>
    <cellStyle name="Normal 3 9 6" xfId="15909"/>
    <cellStyle name="Normal 3 9 6 2" xfId="34869"/>
    <cellStyle name="Normal 3 9 6 3" xfId="53333"/>
    <cellStyle name="Normal 3 9 7" xfId="22564"/>
    <cellStyle name="Normal 3 9 8" xfId="41028"/>
    <cellStyle name="Normal 30" xfId="2870"/>
    <cellStyle name="Normal 31" xfId="2871"/>
    <cellStyle name="Normal 31 2" xfId="2872"/>
    <cellStyle name="Normal 32" xfId="2873"/>
    <cellStyle name="Normal 32 2" xfId="2874"/>
    <cellStyle name="Normal 33" xfId="2875"/>
    <cellStyle name="Normal 33 2" xfId="2876"/>
    <cellStyle name="Normal 34" xfId="2877"/>
    <cellStyle name="Normal 34 10" xfId="2878"/>
    <cellStyle name="Normal 34 10 2" xfId="2879"/>
    <cellStyle name="Normal 34 11" xfId="2880"/>
    <cellStyle name="Normal 34 11 2" xfId="2881"/>
    <cellStyle name="Normal 34 12" xfId="2882"/>
    <cellStyle name="Normal 34 2" xfId="2883"/>
    <cellStyle name="Normal 34 2 2" xfId="2884"/>
    <cellStyle name="Normal 34 2 2 2" xfId="2885"/>
    <cellStyle name="Normal 34 2 2 2 2" xfId="2886"/>
    <cellStyle name="Normal 34 2 2 3" xfId="2887"/>
    <cellStyle name="Normal 34 2 3" xfId="2888"/>
    <cellStyle name="Normal 34 2 3 2" xfId="2889"/>
    <cellStyle name="Normal 34 2 4" xfId="2890"/>
    <cellStyle name="Normal 34 2 4 2" xfId="2891"/>
    <cellStyle name="Normal 34 2 5" xfId="2892"/>
    <cellStyle name="Normal 34 3" xfId="2893"/>
    <cellStyle name="Normal 34 3 2" xfId="2894"/>
    <cellStyle name="Normal 34 3 2 2" xfId="2895"/>
    <cellStyle name="Normal 34 3 2 2 2" xfId="2896"/>
    <cellStyle name="Normal 34 3 2 3" xfId="2897"/>
    <cellStyle name="Normal 34 3 3" xfId="2898"/>
    <cellStyle name="Normal 34 3 3 2" xfId="2899"/>
    <cellStyle name="Normal 34 3 4" xfId="2900"/>
    <cellStyle name="Normal 34 3 4 2" xfId="2901"/>
    <cellStyle name="Normal 34 3 5" xfId="2902"/>
    <cellStyle name="Normal 34 4" xfId="2903"/>
    <cellStyle name="Normal 34 4 2" xfId="2904"/>
    <cellStyle name="Normal 34 4 2 2" xfId="2905"/>
    <cellStyle name="Normal 34 4 2 2 2" xfId="2906"/>
    <cellStyle name="Normal 34 4 2 3" xfId="2907"/>
    <cellStyle name="Normal 34 4 3" xfId="2908"/>
    <cellStyle name="Normal 34 4 3 2" xfId="2909"/>
    <cellStyle name="Normal 34 4 4" xfId="2910"/>
    <cellStyle name="Normal 34 4 4 2" xfId="2911"/>
    <cellStyle name="Normal 34 4 5" xfId="2912"/>
    <cellStyle name="Normal 34 5" xfId="2913"/>
    <cellStyle name="Normal 34 5 2" xfId="2914"/>
    <cellStyle name="Normal 34 5 2 2" xfId="2915"/>
    <cellStyle name="Normal 34 5 2 2 2" xfId="2916"/>
    <cellStyle name="Normal 34 5 2 3" xfId="2917"/>
    <cellStyle name="Normal 34 5 3" xfId="2918"/>
    <cellStyle name="Normal 34 5 3 2" xfId="2919"/>
    <cellStyle name="Normal 34 5 4" xfId="2920"/>
    <cellStyle name="Normal 34 5 4 2" xfId="2921"/>
    <cellStyle name="Normal 34 5 5" xfId="2922"/>
    <cellStyle name="Normal 34 6" xfId="2923"/>
    <cellStyle name="Normal 34 6 2" xfId="2924"/>
    <cellStyle name="Normal 34 6 2 2" xfId="2925"/>
    <cellStyle name="Normal 34 6 2 2 2" xfId="2926"/>
    <cellStyle name="Normal 34 6 2 3" xfId="2927"/>
    <cellStyle name="Normal 34 6 3" xfId="2928"/>
    <cellStyle name="Normal 34 6 3 2" xfId="2929"/>
    <cellStyle name="Normal 34 6 4" xfId="2930"/>
    <cellStyle name="Normal 34 6 4 2" xfId="2931"/>
    <cellStyle name="Normal 34 6 5" xfId="2932"/>
    <cellStyle name="Normal 34 7" xfId="2933"/>
    <cellStyle name="Normal 34 7 2" xfId="2934"/>
    <cellStyle name="Normal 34 7 2 2" xfId="2935"/>
    <cellStyle name="Normal 34 7 2 2 2" xfId="2936"/>
    <cellStyle name="Normal 34 7 2 3" xfId="2937"/>
    <cellStyle name="Normal 34 7 3" xfId="2938"/>
    <cellStyle name="Normal 34 7 3 2" xfId="2939"/>
    <cellStyle name="Normal 34 7 4" xfId="2940"/>
    <cellStyle name="Normal 34 8" xfId="2941"/>
    <cellStyle name="Normal 34 8 2" xfId="2942"/>
    <cellStyle name="Normal 34 8 2 2" xfId="2943"/>
    <cellStyle name="Normal 34 8 2 2 2" xfId="2944"/>
    <cellStyle name="Normal 34 8 2 3" xfId="2945"/>
    <cellStyle name="Normal 34 8 3" xfId="2946"/>
    <cellStyle name="Normal 34 8 3 2" xfId="2947"/>
    <cellStyle name="Normal 34 8 4" xfId="2948"/>
    <cellStyle name="Normal 34 9" xfId="2949"/>
    <cellStyle name="Normal 34 9 2" xfId="2950"/>
    <cellStyle name="Normal 34 9 2 2" xfId="2951"/>
    <cellStyle name="Normal 34 9 3" xfId="2952"/>
    <cellStyle name="Normal 35" xfId="2953"/>
    <cellStyle name="Normal 35 10" xfId="2954"/>
    <cellStyle name="Normal 35 10 2" xfId="2955"/>
    <cellStyle name="Normal 35 11" xfId="2956"/>
    <cellStyle name="Normal 35 11 2" xfId="2957"/>
    <cellStyle name="Normal 35 12" xfId="2958"/>
    <cellStyle name="Normal 35 2" xfId="2959"/>
    <cellStyle name="Normal 35 2 2" xfId="2960"/>
    <cellStyle name="Normal 35 2 2 2" xfId="2961"/>
    <cellStyle name="Normal 35 2 2 2 2" xfId="2962"/>
    <cellStyle name="Normal 35 2 2 3" xfId="2963"/>
    <cellStyle name="Normal 35 2 3" xfId="2964"/>
    <cellStyle name="Normal 35 2 3 2" xfId="2965"/>
    <cellStyle name="Normal 35 2 4" xfId="2966"/>
    <cellStyle name="Normal 35 2 4 2" xfId="2967"/>
    <cellStyle name="Normal 35 2 5" xfId="2968"/>
    <cellStyle name="Normal 35 3" xfId="2969"/>
    <cellStyle name="Normal 35 3 2" xfId="2970"/>
    <cellStyle name="Normal 35 3 2 2" xfId="2971"/>
    <cellStyle name="Normal 35 3 2 2 2" xfId="2972"/>
    <cellStyle name="Normal 35 3 2 3" xfId="2973"/>
    <cellStyle name="Normal 35 3 3" xfId="2974"/>
    <cellStyle name="Normal 35 3 3 2" xfId="2975"/>
    <cellStyle name="Normal 35 3 4" xfId="2976"/>
    <cellStyle name="Normal 35 3 4 2" xfId="2977"/>
    <cellStyle name="Normal 35 3 5" xfId="2978"/>
    <cellStyle name="Normal 35 4" xfId="2979"/>
    <cellStyle name="Normal 35 4 2" xfId="2980"/>
    <cellStyle name="Normal 35 4 2 2" xfId="2981"/>
    <cellStyle name="Normal 35 4 2 2 2" xfId="2982"/>
    <cellStyle name="Normal 35 4 2 3" xfId="2983"/>
    <cellStyle name="Normal 35 4 3" xfId="2984"/>
    <cellStyle name="Normal 35 4 3 2" xfId="2985"/>
    <cellStyle name="Normal 35 4 4" xfId="2986"/>
    <cellStyle name="Normal 35 4 4 2" xfId="2987"/>
    <cellStyle name="Normal 35 4 5" xfId="2988"/>
    <cellStyle name="Normal 35 5" xfId="2989"/>
    <cellStyle name="Normal 35 5 2" xfId="2990"/>
    <cellStyle name="Normal 35 5 2 2" xfId="2991"/>
    <cellStyle name="Normal 35 5 2 2 2" xfId="2992"/>
    <cellStyle name="Normal 35 5 2 3" xfId="2993"/>
    <cellStyle name="Normal 35 5 3" xfId="2994"/>
    <cellStyle name="Normal 35 5 3 2" xfId="2995"/>
    <cellStyle name="Normal 35 5 4" xfId="2996"/>
    <cellStyle name="Normal 35 5 4 2" xfId="2997"/>
    <cellStyle name="Normal 35 5 5" xfId="2998"/>
    <cellStyle name="Normal 35 6" xfId="2999"/>
    <cellStyle name="Normal 35 6 2" xfId="3000"/>
    <cellStyle name="Normal 35 6 2 2" xfId="3001"/>
    <cellStyle name="Normal 35 6 2 2 2" xfId="3002"/>
    <cellStyle name="Normal 35 6 2 3" xfId="3003"/>
    <cellStyle name="Normal 35 6 3" xfId="3004"/>
    <cellStyle name="Normal 35 6 3 2" xfId="3005"/>
    <cellStyle name="Normal 35 6 4" xfId="3006"/>
    <cellStyle name="Normal 35 6 4 2" xfId="3007"/>
    <cellStyle name="Normal 35 6 5" xfId="3008"/>
    <cellStyle name="Normal 35 7" xfId="3009"/>
    <cellStyle name="Normal 35 7 2" xfId="3010"/>
    <cellStyle name="Normal 35 7 2 2" xfId="3011"/>
    <cellStyle name="Normal 35 7 2 2 2" xfId="3012"/>
    <cellStyle name="Normal 35 7 2 3" xfId="3013"/>
    <cellStyle name="Normal 35 7 3" xfId="3014"/>
    <cellStyle name="Normal 35 7 3 2" xfId="3015"/>
    <cellStyle name="Normal 35 7 4" xfId="3016"/>
    <cellStyle name="Normal 35 8" xfId="3017"/>
    <cellStyle name="Normal 35 8 2" xfId="3018"/>
    <cellStyle name="Normal 35 8 2 2" xfId="3019"/>
    <cellStyle name="Normal 35 8 2 2 2" xfId="3020"/>
    <cellStyle name="Normal 35 8 2 3" xfId="3021"/>
    <cellStyle name="Normal 35 8 3" xfId="3022"/>
    <cellStyle name="Normal 35 8 3 2" xfId="3023"/>
    <cellStyle name="Normal 35 8 4" xfId="3024"/>
    <cellStyle name="Normal 35 9" xfId="3025"/>
    <cellStyle name="Normal 35 9 2" xfId="3026"/>
    <cellStyle name="Normal 35 9 2 2" xfId="3027"/>
    <cellStyle name="Normal 35 9 3" xfId="3028"/>
    <cellStyle name="Normal 36" xfId="3029"/>
    <cellStyle name="Normal 36 2" xfId="3030"/>
    <cellStyle name="Normal 37" xfId="3031"/>
    <cellStyle name="Normal 37 2" xfId="3032"/>
    <cellStyle name="Normal 38" xfId="3033"/>
    <cellStyle name="Normal 38 2" xfId="3034"/>
    <cellStyle name="Normal 38 2 2" xfId="3035"/>
    <cellStyle name="Normal 38 2 2 2" xfId="3036"/>
    <cellStyle name="Normal 38 2 3" xfId="3037"/>
    <cellStyle name="Normal 38 3" xfId="3038"/>
    <cellStyle name="Normal 38 3 2" xfId="3039"/>
    <cellStyle name="Normal 38 4" xfId="3040"/>
    <cellStyle name="Normal 38 4 2" xfId="3041"/>
    <cellStyle name="Normal 38 5" xfId="3042"/>
    <cellStyle name="Normal 39" xfId="3043"/>
    <cellStyle name="Normal 39 2" xfId="3044"/>
    <cellStyle name="Normal 4" xfId="5"/>
    <cellStyle name="Normal 4 10" xfId="3046"/>
    <cellStyle name="Normal 4 11" xfId="3047"/>
    <cellStyle name="Normal 4 12" xfId="3048"/>
    <cellStyle name="Normal 4 12 2" xfId="3049"/>
    <cellStyle name="Normal 4 13" xfId="3050"/>
    <cellStyle name="Normal 4 13 2" xfId="3051"/>
    <cellStyle name="Normal 4 14" xfId="3704"/>
    <cellStyle name="Normal 4 15" xfId="3045"/>
    <cellStyle name="Normal 4 16" xfId="9278"/>
    <cellStyle name="Normal 4 17" xfId="383"/>
    <cellStyle name="Normal 4 18" xfId="22035"/>
    <cellStyle name="Normal 4 2" xfId="98"/>
    <cellStyle name="Normal 4 2 10" xfId="3053"/>
    <cellStyle name="Normal 4 2 10 2" xfId="4235"/>
    <cellStyle name="Normal 4 2 10 2 2" xfId="5850"/>
    <cellStyle name="Normal 4 2 10 2 2 2" xfId="8935"/>
    <cellStyle name="Normal 4 2 10 2 2 2 2" xfId="15127"/>
    <cellStyle name="Normal 4 2 10 2 2 2 2 2" xfId="34087"/>
    <cellStyle name="Normal 4 2 10 2 2 2 2 3" xfId="52551"/>
    <cellStyle name="Normal 4 2 10 2 2 2 3" xfId="21279"/>
    <cellStyle name="Normal 4 2 10 2 2 2 3 2" xfId="40239"/>
    <cellStyle name="Normal 4 2 10 2 2 2 3 3" xfId="58703"/>
    <cellStyle name="Normal 4 2 10 2 2 2 4" xfId="27934"/>
    <cellStyle name="Normal 4 2 10 2 2 2 5" xfId="46398"/>
    <cellStyle name="Normal 4 2 10 2 2 3" xfId="12061"/>
    <cellStyle name="Normal 4 2 10 2 2 3 2" xfId="31021"/>
    <cellStyle name="Normal 4 2 10 2 2 3 3" xfId="49485"/>
    <cellStyle name="Normal 4 2 10 2 2 4" xfId="18213"/>
    <cellStyle name="Normal 4 2 10 2 2 4 2" xfId="37173"/>
    <cellStyle name="Normal 4 2 10 2 2 4 3" xfId="55637"/>
    <cellStyle name="Normal 4 2 10 2 2 5" xfId="24868"/>
    <cellStyle name="Normal 4 2 10 2 2 6" xfId="43332"/>
    <cellStyle name="Normal 4 2 10 2 3" xfId="7400"/>
    <cellStyle name="Normal 4 2 10 2 3 2" xfId="13593"/>
    <cellStyle name="Normal 4 2 10 2 3 2 2" xfId="32553"/>
    <cellStyle name="Normal 4 2 10 2 3 2 3" xfId="51017"/>
    <cellStyle name="Normal 4 2 10 2 3 3" xfId="19745"/>
    <cellStyle name="Normal 4 2 10 2 3 3 2" xfId="38705"/>
    <cellStyle name="Normal 4 2 10 2 3 3 3" xfId="57169"/>
    <cellStyle name="Normal 4 2 10 2 3 4" xfId="26400"/>
    <cellStyle name="Normal 4 2 10 2 3 5" xfId="44864"/>
    <cellStyle name="Normal 4 2 10 2 4" xfId="10527"/>
    <cellStyle name="Normal 4 2 10 2 4 2" xfId="29487"/>
    <cellStyle name="Normal 4 2 10 2 4 3" xfId="47951"/>
    <cellStyle name="Normal 4 2 10 2 5" xfId="16679"/>
    <cellStyle name="Normal 4 2 10 2 5 2" xfId="35639"/>
    <cellStyle name="Normal 4 2 10 2 5 3" xfId="54103"/>
    <cellStyle name="Normal 4 2 10 2 6" xfId="23334"/>
    <cellStyle name="Normal 4 2 10 2 7" xfId="41798"/>
    <cellStyle name="Normal 4 2 10 3" xfId="5068"/>
    <cellStyle name="Normal 4 2 10 3 2" xfId="8166"/>
    <cellStyle name="Normal 4 2 10 3 2 2" xfId="14358"/>
    <cellStyle name="Normal 4 2 10 3 2 2 2" xfId="33318"/>
    <cellStyle name="Normal 4 2 10 3 2 2 3" xfId="51782"/>
    <cellStyle name="Normal 4 2 10 3 2 3" xfId="20510"/>
    <cellStyle name="Normal 4 2 10 3 2 3 2" xfId="39470"/>
    <cellStyle name="Normal 4 2 10 3 2 3 3" xfId="57934"/>
    <cellStyle name="Normal 4 2 10 3 2 4" xfId="27165"/>
    <cellStyle name="Normal 4 2 10 3 2 5" xfId="45629"/>
    <cellStyle name="Normal 4 2 10 3 3" xfId="11292"/>
    <cellStyle name="Normal 4 2 10 3 3 2" xfId="30252"/>
    <cellStyle name="Normal 4 2 10 3 3 3" xfId="48716"/>
    <cellStyle name="Normal 4 2 10 3 4" xfId="17444"/>
    <cellStyle name="Normal 4 2 10 3 4 2" xfId="36404"/>
    <cellStyle name="Normal 4 2 10 3 4 3" xfId="54868"/>
    <cellStyle name="Normal 4 2 10 3 5" xfId="24099"/>
    <cellStyle name="Normal 4 2 10 3 6" xfId="42563"/>
    <cellStyle name="Normal 4 2 10 4" xfId="6631"/>
    <cellStyle name="Normal 4 2 10 4 2" xfId="12824"/>
    <cellStyle name="Normal 4 2 10 4 2 2" xfId="31784"/>
    <cellStyle name="Normal 4 2 10 4 2 3" xfId="50248"/>
    <cellStyle name="Normal 4 2 10 4 3" xfId="18976"/>
    <cellStyle name="Normal 4 2 10 4 3 2" xfId="37936"/>
    <cellStyle name="Normal 4 2 10 4 3 3" xfId="56400"/>
    <cellStyle name="Normal 4 2 10 4 4" xfId="25631"/>
    <cellStyle name="Normal 4 2 10 4 5" xfId="44095"/>
    <cellStyle name="Normal 4 2 10 5" xfId="9758"/>
    <cellStyle name="Normal 4 2 10 5 2" xfId="28718"/>
    <cellStyle name="Normal 4 2 10 5 3" xfId="47182"/>
    <cellStyle name="Normal 4 2 10 6" xfId="15910"/>
    <cellStyle name="Normal 4 2 10 6 2" xfId="34870"/>
    <cellStyle name="Normal 4 2 10 6 3" xfId="53334"/>
    <cellStyle name="Normal 4 2 10 7" xfId="22565"/>
    <cellStyle name="Normal 4 2 10 8" xfId="41029"/>
    <cellStyle name="Normal 4 2 11" xfId="3054"/>
    <cellStyle name="Normal 4 2 11 2" xfId="4236"/>
    <cellStyle name="Normal 4 2 11 2 2" xfId="5851"/>
    <cellStyle name="Normal 4 2 11 2 2 2" xfId="8936"/>
    <cellStyle name="Normal 4 2 11 2 2 2 2" xfId="15128"/>
    <cellStyle name="Normal 4 2 11 2 2 2 2 2" xfId="34088"/>
    <cellStyle name="Normal 4 2 11 2 2 2 2 3" xfId="52552"/>
    <cellStyle name="Normal 4 2 11 2 2 2 3" xfId="21280"/>
    <cellStyle name="Normal 4 2 11 2 2 2 3 2" xfId="40240"/>
    <cellStyle name="Normal 4 2 11 2 2 2 3 3" xfId="58704"/>
    <cellStyle name="Normal 4 2 11 2 2 2 4" xfId="27935"/>
    <cellStyle name="Normal 4 2 11 2 2 2 5" xfId="46399"/>
    <cellStyle name="Normal 4 2 11 2 2 3" xfId="12062"/>
    <cellStyle name="Normal 4 2 11 2 2 3 2" xfId="31022"/>
    <cellStyle name="Normal 4 2 11 2 2 3 3" xfId="49486"/>
    <cellStyle name="Normal 4 2 11 2 2 4" xfId="18214"/>
    <cellStyle name="Normal 4 2 11 2 2 4 2" xfId="37174"/>
    <cellStyle name="Normal 4 2 11 2 2 4 3" xfId="55638"/>
    <cellStyle name="Normal 4 2 11 2 2 5" xfId="24869"/>
    <cellStyle name="Normal 4 2 11 2 2 6" xfId="43333"/>
    <cellStyle name="Normal 4 2 11 2 3" xfId="7401"/>
    <cellStyle name="Normal 4 2 11 2 3 2" xfId="13594"/>
    <cellStyle name="Normal 4 2 11 2 3 2 2" xfId="32554"/>
    <cellStyle name="Normal 4 2 11 2 3 2 3" xfId="51018"/>
    <cellStyle name="Normal 4 2 11 2 3 3" xfId="19746"/>
    <cellStyle name="Normal 4 2 11 2 3 3 2" xfId="38706"/>
    <cellStyle name="Normal 4 2 11 2 3 3 3" xfId="57170"/>
    <cellStyle name="Normal 4 2 11 2 3 4" xfId="26401"/>
    <cellStyle name="Normal 4 2 11 2 3 5" xfId="44865"/>
    <cellStyle name="Normal 4 2 11 2 4" xfId="10528"/>
    <cellStyle name="Normal 4 2 11 2 4 2" xfId="29488"/>
    <cellStyle name="Normal 4 2 11 2 4 3" xfId="47952"/>
    <cellStyle name="Normal 4 2 11 2 5" xfId="16680"/>
    <cellStyle name="Normal 4 2 11 2 5 2" xfId="35640"/>
    <cellStyle name="Normal 4 2 11 2 5 3" xfId="54104"/>
    <cellStyle name="Normal 4 2 11 2 6" xfId="23335"/>
    <cellStyle name="Normal 4 2 11 2 7" xfId="41799"/>
    <cellStyle name="Normal 4 2 11 3" xfId="5069"/>
    <cellStyle name="Normal 4 2 11 3 2" xfId="8167"/>
    <cellStyle name="Normal 4 2 11 3 2 2" xfId="14359"/>
    <cellStyle name="Normal 4 2 11 3 2 2 2" xfId="33319"/>
    <cellStyle name="Normal 4 2 11 3 2 2 3" xfId="51783"/>
    <cellStyle name="Normal 4 2 11 3 2 3" xfId="20511"/>
    <cellStyle name="Normal 4 2 11 3 2 3 2" xfId="39471"/>
    <cellStyle name="Normal 4 2 11 3 2 3 3" xfId="57935"/>
    <cellStyle name="Normal 4 2 11 3 2 4" xfId="27166"/>
    <cellStyle name="Normal 4 2 11 3 2 5" xfId="45630"/>
    <cellStyle name="Normal 4 2 11 3 3" xfId="11293"/>
    <cellStyle name="Normal 4 2 11 3 3 2" xfId="30253"/>
    <cellStyle name="Normal 4 2 11 3 3 3" xfId="48717"/>
    <cellStyle name="Normal 4 2 11 3 4" xfId="17445"/>
    <cellStyle name="Normal 4 2 11 3 4 2" xfId="36405"/>
    <cellStyle name="Normal 4 2 11 3 4 3" xfId="54869"/>
    <cellStyle name="Normal 4 2 11 3 5" xfId="24100"/>
    <cellStyle name="Normal 4 2 11 3 6" xfId="42564"/>
    <cellStyle name="Normal 4 2 11 4" xfId="6632"/>
    <cellStyle name="Normal 4 2 11 4 2" xfId="12825"/>
    <cellStyle name="Normal 4 2 11 4 2 2" xfId="31785"/>
    <cellStyle name="Normal 4 2 11 4 2 3" xfId="50249"/>
    <cellStyle name="Normal 4 2 11 4 3" xfId="18977"/>
    <cellStyle name="Normal 4 2 11 4 3 2" xfId="37937"/>
    <cellStyle name="Normal 4 2 11 4 3 3" xfId="56401"/>
    <cellStyle name="Normal 4 2 11 4 4" xfId="25632"/>
    <cellStyle name="Normal 4 2 11 4 5" xfId="44096"/>
    <cellStyle name="Normal 4 2 11 5" xfId="9759"/>
    <cellStyle name="Normal 4 2 11 5 2" xfId="28719"/>
    <cellStyle name="Normal 4 2 11 5 3" xfId="47183"/>
    <cellStyle name="Normal 4 2 11 6" xfId="15911"/>
    <cellStyle name="Normal 4 2 11 6 2" xfId="34871"/>
    <cellStyle name="Normal 4 2 11 6 3" xfId="53335"/>
    <cellStyle name="Normal 4 2 11 7" xfId="22566"/>
    <cellStyle name="Normal 4 2 11 8" xfId="41030"/>
    <cellStyle name="Normal 4 2 12" xfId="3055"/>
    <cellStyle name="Normal 4 2 12 2" xfId="4237"/>
    <cellStyle name="Normal 4 2 12 2 2" xfId="5852"/>
    <cellStyle name="Normal 4 2 12 2 2 2" xfId="8937"/>
    <cellStyle name="Normal 4 2 12 2 2 2 2" xfId="15129"/>
    <cellStyle name="Normal 4 2 12 2 2 2 2 2" xfId="34089"/>
    <cellStyle name="Normal 4 2 12 2 2 2 2 3" xfId="52553"/>
    <cellStyle name="Normal 4 2 12 2 2 2 3" xfId="21281"/>
    <cellStyle name="Normal 4 2 12 2 2 2 3 2" xfId="40241"/>
    <cellStyle name="Normal 4 2 12 2 2 2 3 3" xfId="58705"/>
    <cellStyle name="Normal 4 2 12 2 2 2 4" xfId="27936"/>
    <cellStyle name="Normal 4 2 12 2 2 2 5" xfId="46400"/>
    <cellStyle name="Normal 4 2 12 2 2 3" xfId="12063"/>
    <cellStyle name="Normal 4 2 12 2 2 3 2" xfId="31023"/>
    <cellStyle name="Normal 4 2 12 2 2 3 3" xfId="49487"/>
    <cellStyle name="Normal 4 2 12 2 2 4" xfId="18215"/>
    <cellStyle name="Normal 4 2 12 2 2 4 2" xfId="37175"/>
    <cellStyle name="Normal 4 2 12 2 2 4 3" xfId="55639"/>
    <cellStyle name="Normal 4 2 12 2 2 5" xfId="24870"/>
    <cellStyle name="Normal 4 2 12 2 2 6" xfId="43334"/>
    <cellStyle name="Normal 4 2 12 2 3" xfId="7402"/>
    <cellStyle name="Normal 4 2 12 2 3 2" xfId="13595"/>
    <cellStyle name="Normal 4 2 12 2 3 2 2" xfId="32555"/>
    <cellStyle name="Normal 4 2 12 2 3 2 3" xfId="51019"/>
    <cellStyle name="Normal 4 2 12 2 3 3" xfId="19747"/>
    <cellStyle name="Normal 4 2 12 2 3 3 2" xfId="38707"/>
    <cellStyle name="Normal 4 2 12 2 3 3 3" xfId="57171"/>
    <cellStyle name="Normal 4 2 12 2 3 4" xfId="26402"/>
    <cellStyle name="Normal 4 2 12 2 3 5" xfId="44866"/>
    <cellStyle name="Normal 4 2 12 2 4" xfId="10529"/>
    <cellStyle name="Normal 4 2 12 2 4 2" xfId="29489"/>
    <cellStyle name="Normal 4 2 12 2 4 3" xfId="47953"/>
    <cellStyle name="Normal 4 2 12 2 5" xfId="16681"/>
    <cellStyle name="Normal 4 2 12 2 5 2" xfId="35641"/>
    <cellStyle name="Normal 4 2 12 2 5 3" xfId="54105"/>
    <cellStyle name="Normal 4 2 12 2 6" xfId="23336"/>
    <cellStyle name="Normal 4 2 12 2 7" xfId="41800"/>
    <cellStyle name="Normal 4 2 12 3" xfId="5070"/>
    <cellStyle name="Normal 4 2 12 3 2" xfId="8168"/>
    <cellStyle name="Normal 4 2 12 3 2 2" xfId="14360"/>
    <cellStyle name="Normal 4 2 12 3 2 2 2" xfId="33320"/>
    <cellStyle name="Normal 4 2 12 3 2 2 3" xfId="51784"/>
    <cellStyle name="Normal 4 2 12 3 2 3" xfId="20512"/>
    <cellStyle name="Normal 4 2 12 3 2 3 2" xfId="39472"/>
    <cellStyle name="Normal 4 2 12 3 2 3 3" xfId="57936"/>
    <cellStyle name="Normal 4 2 12 3 2 4" xfId="27167"/>
    <cellStyle name="Normal 4 2 12 3 2 5" xfId="45631"/>
    <cellStyle name="Normal 4 2 12 3 3" xfId="11294"/>
    <cellStyle name="Normal 4 2 12 3 3 2" xfId="30254"/>
    <cellStyle name="Normal 4 2 12 3 3 3" xfId="48718"/>
    <cellStyle name="Normal 4 2 12 3 4" xfId="17446"/>
    <cellStyle name="Normal 4 2 12 3 4 2" xfId="36406"/>
    <cellStyle name="Normal 4 2 12 3 4 3" xfId="54870"/>
    <cellStyle name="Normal 4 2 12 3 5" xfId="24101"/>
    <cellStyle name="Normal 4 2 12 3 6" xfId="42565"/>
    <cellStyle name="Normal 4 2 12 4" xfId="6633"/>
    <cellStyle name="Normal 4 2 12 4 2" xfId="12826"/>
    <cellStyle name="Normal 4 2 12 4 2 2" xfId="31786"/>
    <cellStyle name="Normal 4 2 12 4 2 3" xfId="50250"/>
    <cellStyle name="Normal 4 2 12 4 3" xfId="18978"/>
    <cellStyle name="Normal 4 2 12 4 3 2" xfId="37938"/>
    <cellStyle name="Normal 4 2 12 4 3 3" xfId="56402"/>
    <cellStyle name="Normal 4 2 12 4 4" xfId="25633"/>
    <cellStyle name="Normal 4 2 12 4 5" xfId="44097"/>
    <cellStyle name="Normal 4 2 12 5" xfId="9760"/>
    <cellStyle name="Normal 4 2 12 5 2" xfId="28720"/>
    <cellStyle name="Normal 4 2 12 5 3" xfId="47184"/>
    <cellStyle name="Normal 4 2 12 6" xfId="15912"/>
    <cellStyle name="Normal 4 2 12 6 2" xfId="34872"/>
    <cellStyle name="Normal 4 2 12 6 3" xfId="53336"/>
    <cellStyle name="Normal 4 2 12 7" xfId="22567"/>
    <cellStyle name="Normal 4 2 12 8" xfId="41031"/>
    <cellStyle name="Normal 4 2 13" xfId="3056"/>
    <cellStyle name="Normal 4 2 13 2" xfId="4238"/>
    <cellStyle name="Normal 4 2 13 2 2" xfId="5853"/>
    <cellStyle name="Normal 4 2 13 2 2 2" xfId="8938"/>
    <cellStyle name="Normal 4 2 13 2 2 2 2" xfId="15130"/>
    <cellStyle name="Normal 4 2 13 2 2 2 2 2" xfId="34090"/>
    <cellStyle name="Normal 4 2 13 2 2 2 2 3" xfId="52554"/>
    <cellStyle name="Normal 4 2 13 2 2 2 3" xfId="21282"/>
    <cellStyle name="Normal 4 2 13 2 2 2 3 2" xfId="40242"/>
    <cellStyle name="Normal 4 2 13 2 2 2 3 3" xfId="58706"/>
    <cellStyle name="Normal 4 2 13 2 2 2 4" xfId="27937"/>
    <cellStyle name="Normal 4 2 13 2 2 2 5" xfId="46401"/>
    <cellStyle name="Normal 4 2 13 2 2 3" xfId="12064"/>
    <cellStyle name="Normal 4 2 13 2 2 3 2" xfId="31024"/>
    <cellStyle name="Normal 4 2 13 2 2 3 3" xfId="49488"/>
    <cellStyle name="Normal 4 2 13 2 2 4" xfId="18216"/>
    <cellStyle name="Normal 4 2 13 2 2 4 2" xfId="37176"/>
    <cellStyle name="Normal 4 2 13 2 2 4 3" xfId="55640"/>
    <cellStyle name="Normal 4 2 13 2 2 5" xfId="24871"/>
    <cellStyle name="Normal 4 2 13 2 2 6" xfId="43335"/>
    <cellStyle name="Normal 4 2 13 2 3" xfId="7403"/>
    <cellStyle name="Normal 4 2 13 2 3 2" xfId="13596"/>
    <cellStyle name="Normal 4 2 13 2 3 2 2" xfId="32556"/>
    <cellStyle name="Normal 4 2 13 2 3 2 3" xfId="51020"/>
    <cellStyle name="Normal 4 2 13 2 3 3" xfId="19748"/>
    <cellStyle name="Normal 4 2 13 2 3 3 2" xfId="38708"/>
    <cellStyle name="Normal 4 2 13 2 3 3 3" xfId="57172"/>
    <cellStyle name="Normal 4 2 13 2 3 4" xfId="26403"/>
    <cellStyle name="Normal 4 2 13 2 3 5" xfId="44867"/>
    <cellStyle name="Normal 4 2 13 2 4" xfId="10530"/>
    <cellStyle name="Normal 4 2 13 2 4 2" xfId="29490"/>
    <cellStyle name="Normal 4 2 13 2 4 3" xfId="47954"/>
    <cellStyle name="Normal 4 2 13 2 5" xfId="16682"/>
    <cellStyle name="Normal 4 2 13 2 5 2" xfId="35642"/>
    <cellStyle name="Normal 4 2 13 2 5 3" xfId="54106"/>
    <cellStyle name="Normal 4 2 13 2 6" xfId="23337"/>
    <cellStyle name="Normal 4 2 13 2 7" xfId="41801"/>
    <cellStyle name="Normal 4 2 13 3" xfId="5071"/>
    <cellStyle name="Normal 4 2 13 3 2" xfId="8169"/>
    <cellStyle name="Normal 4 2 13 3 2 2" xfId="14361"/>
    <cellStyle name="Normal 4 2 13 3 2 2 2" xfId="33321"/>
    <cellStyle name="Normal 4 2 13 3 2 2 3" xfId="51785"/>
    <cellStyle name="Normal 4 2 13 3 2 3" xfId="20513"/>
    <cellStyle name="Normal 4 2 13 3 2 3 2" xfId="39473"/>
    <cellStyle name="Normal 4 2 13 3 2 3 3" xfId="57937"/>
    <cellStyle name="Normal 4 2 13 3 2 4" xfId="27168"/>
    <cellStyle name="Normal 4 2 13 3 2 5" xfId="45632"/>
    <cellStyle name="Normal 4 2 13 3 3" xfId="11295"/>
    <cellStyle name="Normal 4 2 13 3 3 2" xfId="30255"/>
    <cellStyle name="Normal 4 2 13 3 3 3" xfId="48719"/>
    <cellStyle name="Normal 4 2 13 3 4" xfId="17447"/>
    <cellStyle name="Normal 4 2 13 3 4 2" xfId="36407"/>
    <cellStyle name="Normal 4 2 13 3 4 3" xfId="54871"/>
    <cellStyle name="Normal 4 2 13 3 5" xfId="24102"/>
    <cellStyle name="Normal 4 2 13 3 6" xfId="42566"/>
    <cellStyle name="Normal 4 2 13 4" xfId="6634"/>
    <cellStyle name="Normal 4 2 13 4 2" xfId="12827"/>
    <cellStyle name="Normal 4 2 13 4 2 2" xfId="31787"/>
    <cellStyle name="Normal 4 2 13 4 2 3" xfId="50251"/>
    <cellStyle name="Normal 4 2 13 4 3" xfId="18979"/>
    <cellStyle name="Normal 4 2 13 4 3 2" xfId="37939"/>
    <cellStyle name="Normal 4 2 13 4 3 3" xfId="56403"/>
    <cellStyle name="Normal 4 2 13 4 4" xfId="25634"/>
    <cellStyle name="Normal 4 2 13 4 5" xfId="44098"/>
    <cellStyle name="Normal 4 2 13 5" xfId="9761"/>
    <cellStyle name="Normal 4 2 13 5 2" xfId="28721"/>
    <cellStyle name="Normal 4 2 13 5 3" xfId="47185"/>
    <cellStyle name="Normal 4 2 13 6" xfId="15913"/>
    <cellStyle name="Normal 4 2 13 6 2" xfId="34873"/>
    <cellStyle name="Normal 4 2 13 6 3" xfId="53337"/>
    <cellStyle name="Normal 4 2 13 7" xfId="22568"/>
    <cellStyle name="Normal 4 2 13 8" xfId="41032"/>
    <cellStyle name="Normal 4 2 14" xfId="3057"/>
    <cellStyle name="Normal 4 2 14 2" xfId="4239"/>
    <cellStyle name="Normal 4 2 14 2 2" xfId="5854"/>
    <cellStyle name="Normal 4 2 14 2 2 2" xfId="8939"/>
    <cellStyle name="Normal 4 2 14 2 2 2 2" xfId="15131"/>
    <cellStyle name="Normal 4 2 14 2 2 2 2 2" xfId="34091"/>
    <cellStyle name="Normal 4 2 14 2 2 2 2 3" xfId="52555"/>
    <cellStyle name="Normal 4 2 14 2 2 2 3" xfId="21283"/>
    <cellStyle name="Normal 4 2 14 2 2 2 3 2" xfId="40243"/>
    <cellStyle name="Normal 4 2 14 2 2 2 3 3" xfId="58707"/>
    <cellStyle name="Normal 4 2 14 2 2 2 4" xfId="27938"/>
    <cellStyle name="Normal 4 2 14 2 2 2 5" xfId="46402"/>
    <cellStyle name="Normal 4 2 14 2 2 3" xfId="12065"/>
    <cellStyle name="Normal 4 2 14 2 2 3 2" xfId="31025"/>
    <cellStyle name="Normal 4 2 14 2 2 3 3" xfId="49489"/>
    <cellStyle name="Normal 4 2 14 2 2 4" xfId="18217"/>
    <cellStyle name="Normal 4 2 14 2 2 4 2" xfId="37177"/>
    <cellStyle name="Normal 4 2 14 2 2 4 3" xfId="55641"/>
    <cellStyle name="Normal 4 2 14 2 2 5" xfId="24872"/>
    <cellStyle name="Normal 4 2 14 2 2 6" xfId="43336"/>
    <cellStyle name="Normal 4 2 14 2 3" xfId="7404"/>
    <cellStyle name="Normal 4 2 14 2 3 2" xfId="13597"/>
    <cellStyle name="Normal 4 2 14 2 3 2 2" xfId="32557"/>
    <cellStyle name="Normal 4 2 14 2 3 2 3" xfId="51021"/>
    <cellStyle name="Normal 4 2 14 2 3 3" xfId="19749"/>
    <cellStyle name="Normal 4 2 14 2 3 3 2" xfId="38709"/>
    <cellStyle name="Normal 4 2 14 2 3 3 3" xfId="57173"/>
    <cellStyle name="Normal 4 2 14 2 3 4" xfId="26404"/>
    <cellStyle name="Normal 4 2 14 2 3 5" xfId="44868"/>
    <cellStyle name="Normal 4 2 14 2 4" xfId="10531"/>
    <cellStyle name="Normal 4 2 14 2 4 2" xfId="29491"/>
    <cellStyle name="Normal 4 2 14 2 4 3" xfId="47955"/>
    <cellStyle name="Normal 4 2 14 2 5" xfId="16683"/>
    <cellStyle name="Normal 4 2 14 2 5 2" xfId="35643"/>
    <cellStyle name="Normal 4 2 14 2 5 3" xfId="54107"/>
    <cellStyle name="Normal 4 2 14 2 6" xfId="23338"/>
    <cellStyle name="Normal 4 2 14 2 7" xfId="41802"/>
    <cellStyle name="Normal 4 2 14 3" xfId="5072"/>
    <cellStyle name="Normal 4 2 14 3 2" xfId="8170"/>
    <cellStyle name="Normal 4 2 14 3 2 2" xfId="14362"/>
    <cellStyle name="Normal 4 2 14 3 2 2 2" xfId="33322"/>
    <cellStyle name="Normal 4 2 14 3 2 2 3" xfId="51786"/>
    <cellStyle name="Normal 4 2 14 3 2 3" xfId="20514"/>
    <cellStyle name="Normal 4 2 14 3 2 3 2" xfId="39474"/>
    <cellStyle name="Normal 4 2 14 3 2 3 3" xfId="57938"/>
    <cellStyle name="Normal 4 2 14 3 2 4" xfId="27169"/>
    <cellStyle name="Normal 4 2 14 3 2 5" xfId="45633"/>
    <cellStyle name="Normal 4 2 14 3 3" xfId="11296"/>
    <cellStyle name="Normal 4 2 14 3 3 2" xfId="30256"/>
    <cellStyle name="Normal 4 2 14 3 3 3" xfId="48720"/>
    <cellStyle name="Normal 4 2 14 3 4" xfId="17448"/>
    <cellStyle name="Normal 4 2 14 3 4 2" xfId="36408"/>
    <cellStyle name="Normal 4 2 14 3 4 3" xfId="54872"/>
    <cellStyle name="Normal 4 2 14 3 5" xfId="24103"/>
    <cellStyle name="Normal 4 2 14 3 6" xfId="42567"/>
    <cellStyle name="Normal 4 2 14 4" xfId="6635"/>
    <cellStyle name="Normal 4 2 14 4 2" xfId="12828"/>
    <cellStyle name="Normal 4 2 14 4 2 2" xfId="31788"/>
    <cellStyle name="Normal 4 2 14 4 2 3" xfId="50252"/>
    <cellStyle name="Normal 4 2 14 4 3" xfId="18980"/>
    <cellStyle name="Normal 4 2 14 4 3 2" xfId="37940"/>
    <cellStyle name="Normal 4 2 14 4 3 3" xfId="56404"/>
    <cellStyle name="Normal 4 2 14 4 4" xfId="25635"/>
    <cellStyle name="Normal 4 2 14 4 5" xfId="44099"/>
    <cellStyle name="Normal 4 2 14 5" xfId="9762"/>
    <cellStyle name="Normal 4 2 14 5 2" xfId="28722"/>
    <cellStyle name="Normal 4 2 14 5 3" xfId="47186"/>
    <cellStyle name="Normal 4 2 14 6" xfId="15914"/>
    <cellStyle name="Normal 4 2 14 6 2" xfId="34874"/>
    <cellStyle name="Normal 4 2 14 6 3" xfId="53338"/>
    <cellStyle name="Normal 4 2 14 7" xfId="22569"/>
    <cellStyle name="Normal 4 2 14 8" xfId="41033"/>
    <cellStyle name="Normal 4 2 15" xfId="3058"/>
    <cellStyle name="Normal 4 2 15 2" xfId="4240"/>
    <cellStyle name="Normal 4 2 15 2 2" xfId="5855"/>
    <cellStyle name="Normal 4 2 15 2 2 2" xfId="8940"/>
    <cellStyle name="Normal 4 2 15 2 2 2 2" xfId="15132"/>
    <cellStyle name="Normal 4 2 15 2 2 2 2 2" xfId="34092"/>
    <cellStyle name="Normal 4 2 15 2 2 2 2 3" xfId="52556"/>
    <cellStyle name="Normal 4 2 15 2 2 2 3" xfId="21284"/>
    <cellStyle name="Normal 4 2 15 2 2 2 3 2" xfId="40244"/>
    <cellStyle name="Normal 4 2 15 2 2 2 3 3" xfId="58708"/>
    <cellStyle name="Normal 4 2 15 2 2 2 4" xfId="27939"/>
    <cellStyle name="Normal 4 2 15 2 2 2 5" xfId="46403"/>
    <cellStyle name="Normal 4 2 15 2 2 3" xfId="12066"/>
    <cellStyle name="Normal 4 2 15 2 2 3 2" xfId="31026"/>
    <cellStyle name="Normal 4 2 15 2 2 3 3" xfId="49490"/>
    <cellStyle name="Normal 4 2 15 2 2 4" xfId="18218"/>
    <cellStyle name="Normal 4 2 15 2 2 4 2" xfId="37178"/>
    <cellStyle name="Normal 4 2 15 2 2 4 3" xfId="55642"/>
    <cellStyle name="Normal 4 2 15 2 2 5" xfId="24873"/>
    <cellStyle name="Normal 4 2 15 2 2 6" xfId="43337"/>
    <cellStyle name="Normal 4 2 15 2 3" xfId="7405"/>
    <cellStyle name="Normal 4 2 15 2 3 2" xfId="13598"/>
    <cellStyle name="Normal 4 2 15 2 3 2 2" xfId="32558"/>
    <cellStyle name="Normal 4 2 15 2 3 2 3" xfId="51022"/>
    <cellStyle name="Normal 4 2 15 2 3 3" xfId="19750"/>
    <cellStyle name="Normal 4 2 15 2 3 3 2" xfId="38710"/>
    <cellStyle name="Normal 4 2 15 2 3 3 3" xfId="57174"/>
    <cellStyle name="Normal 4 2 15 2 3 4" xfId="26405"/>
    <cellStyle name="Normal 4 2 15 2 3 5" xfId="44869"/>
    <cellStyle name="Normal 4 2 15 2 4" xfId="10532"/>
    <cellStyle name="Normal 4 2 15 2 4 2" xfId="29492"/>
    <cellStyle name="Normal 4 2 15 2 4 3" xfId="47956"/>
    <cellStyle name="Normal 4 2 15 2 5" xfId="16684"/>
    <cellStyle name="Normal 4 2 15 2 5 2" xfId="35644"/>
    <cellStyle name="Normal 4 2 15 2 5 3" xfId="54108"/>
    <cellStyle name="Normal 4 2 15 2 6" xfId="23339"/>
    <cellStyle name="Normal 4 2 15 2 7" xfId="41803"/>
    <cellStyle name="Normal 4 2 15 3" xfId="5073"/>
    <cellStyle name="Normal 4 2 15 3 2" xfId="8171"/>
    <cellStyle name="Normal 4 2 15 3 2 2" xfId="14363"/>
    <cellStyle name="Normal 4 2 15 3 2 2 2" xfId="33323"/>
    <cellStyle name="Normal 4 2 15 3 2 2 3" xfId="51787"/>
    <cellStyle name="Normal 4 2 15 3 2 3" xfId="20515"/>
    <cellStyle name="Normal 4 2 15 3 2 3 2" xfId="39475"/>
    <cellStyle name="Normal 4 2 15 3 2 3 3" xfId="57939"/>
    <cellStyle name="Normal 4 2 15 3 2 4" xfId="27170"/>
    <cellStyle name="Normal 4 2 15 3 2 5" xfId="45634"/>
    <cellStyle name="Normal 4 2 15 3 3" xfId="11297"/>
    <cellStyle name="Normal 4 2 15 3 3 2" xfId="30257"/>
    <cellStyle name="Normal 4 2 15 3 3 3" xfId="48721"/>
    <cellStyle name="Normal 4 2 15 3 4" xfId="17449"/>
    <cellStyle name="Normal 4 2 15 3 4 2" xfId="36409"/>
    <cellStyle name="Normal 4 2 15 3 4 3" xfId="54873"/>
    <cellStyle name="Normal 4 2 15 3 5" xfId="24104"/>
    <cellStyle name="Normal 4 2 15 3 6" xfId="42568"/>
    <cellStyle name="Normal 4 2 15 4" xfId="6636"/>
    <cellStyle name="Normal 4 2 15 4 2" xfId="12829"/>
    <cellStyle name="Normal 4 2 15 4 2 2" xfId="31789"/>
    <cellStyle name="Normal 4 2 15 4 2 3" xfId="50253"/>
    <cellStyle name="Normal 4 2 15 4 3" xfId="18981"/>
    <cellStyle name="Normal 4 2 15 4 3 2" xfId="37941"/>
    <cellStyle name="Normal 4 2 15 4 3 3" xfId="56405"/>
    <cellStyle name="Normal 4 2 15 4 4" xfId="25636"/>
    <cellStyle name="Normal 4 2 15 4 5" xfId="44100"/>
    <cellStyle name="Normal 4 2 15 5" xfId="9763"/>
    <cellStyle name="Normal 4 2 15 5 2" xfId="28723"/>
    <cellStyle name="Normal 4 2 15 5 3" xfId="47187"/>
    <cellStyle name="Normal 4 2 15 6" xfId="15915"/>
    <cellStyle name="Normal 4 2 15 6 2" xfId="34875"/>
    <cellStyle name="Normal 4 2 15 6 3" xfId="53339"/>
    <cellStyle name="Normal 4 2 15 7" xfId="22570"/>
    <cellStyle name="Normal 4 2 15 8" xfId="41034"/>
    <cellStyle name="Normal 4 2 16" xfId="3059"/>
    <cellStyle name="Normal 4 2 16 2" xfId="4241"/>
    <cellStyle name="Normal 4 2 16 2 2" xfId="5856"/>
    <cellStyle name="Normal 4 2 16 2 2 2" xfId="8941"/>
    <cellStyle name="Normal 4 2 16 2 2 2 2" xfId="15133"/>
    <cellStyle name="Normal 4 2 16 2 2 2 2 2" xfId="34093"/>
    <cellStyle name="Normal 4 2 16 2 2 2 2 3" xfId="52557"/>
    <cellStyle name="Normal 4 2 16 2 2 2 3" xfId="21285"/>
    <cellStyle name="Normal 4 2 16 2 2 2 3 2" xfId="40245"/>
    <cellStyle name="Normal 4 2 16 2 2 2 3 3" xfId="58709"/>
    <cellStyle name="Normal 4 2 16 2 2 2 4" xfId="27940"/>
    <cellStyle name="Normal 4 2 16 2 2 2 5" xfId="46404"/>
    <cellStyle name="Normal 4 2 16 2 2 3" xfId="12067"/>
    <cellStyle name="Normal 4 2 16 2 2 3 2" xfId="31027"/>
    <cellStyle name="Normal 4 2 16 2 2 3 3" xfId="49491"/>
    <cellStyle name="Normal 4 2 16 2 2 4" xfId="18219"/>
    <cellStyle name="Normal 4 2 16 2 2 4 2" xfId="37179"/>
    <cellStyle name="Normal 4 2 16 2 2 4 3" xfId="55643"/>
    <cellStyle name="Normal 4 2 16 2 2 5" xfId="24874"/>
    <cellStyle name="Normal 4 2 16 2 2 6" xfId="43338"/>
    <cellStyle name="Normal 4 2 16 2 3" xfId="7406"/>
    <cellStyle name="Normal 4 2 16 2 3 2" xfId="13599"/>
    <cellStyle name="Normal 4 2 16 2 3 2 2" xfId="32559"/>
    <cellStyle name="Normal 4 2 16 2 3 2 3" xfId="51023"/>
    <cellStyle name="Normal 4 2 16 2 3 3" xfId="19751"/>
    <cellStyle name="Normal 4 2 16 2 3 3 2" xfId="38711"/>
    <cellStyle name="Normal 4 2 16 2 3 3 3" xfId="57175"/>
    <cellStyle name="Normal 4 2 16 2 3 4" xfId="26406"/>
    <cellStyle name="Normal 4 2 16 2 3 5" xfId="44870"/>
    <cellStyle name="Normal 4 2 16 2 4" xfId="10533"/>
    <cellStyle name="Normal 4 2 16 2 4 2" xfId="29493"/>
    <cellStyle name="Normal 4 2 16 2 4 3" xfId="47957"/>
    <cellStyle name="Normal 4 2 16 2 5" xfId="16685"/>
    <cellStyle name="Normal 4 2 16 2 5 2" xfId="35645"/>
    <cellStyle name="Normal 4 2 16 2 5 3" xfId="54109"/>
    <cellStyle name="Normal 4 2 16 2 6" xfId="23340"/>
    <cellStyle name="Normal 4 2 16 2 7" xfId="41804"/>
    <cellStyle name="Normal 4 2 16 3" xfId="5074"/>
    <cellStyle name="Normal 4 2 16 3 2" xfId="8172"/>
    <cellStyle name="Normal 4 2 16 3 2 2" xfId="14364"/>
    <cellStyle name="Normal 4 2 16 3 2 2 2" xfId="33324"/>
    <cellStyle name="Normal 4 2 16 3 2 2 3" xfId="51788"/>
    <cellStyle name="Normal 4 2 16 3 2 3" xfId="20516"/>
    <cellStyle name="Normal 4 2 16 3 2 3 2" xfId="39476"/>
    <cellStyle name="Normal 4 2 16 3 2 3 3" xfId="57940"/>
    <cellStyle name="Normal 4 2 16 3 2 4" xfId="27171"/>
    <cellStyle name="Normal 4 2 16 3 2 5" xfId="45635"/>
    <cellStyle name="Normal 4 2 16 3 3" xfId="11298"/>
    <cellStyle name="Normal 4 2 16 3 3 2" xfId="30258"/>
    <cellStyle name="Normal 4 2 16 3 3 3" xfId="48722"/>
    <cellStyle name="Normal 4 2 16 3 4" xfId="17450"/>
    <cellStyle name="Normal 4 2 16 3 4 2" xfId="36410"/>
    <cellStyle name="Normal 4 2 16 3 4 3" xfId="54874"/>
    <cellStyle name="Normal 4 2 16 3 5" xfId="24105"/>
    <cellStyle name="Normal 4 2 16 3 6" xfId="42569"/>
    <cellStyle name="Normal 4 2 16 4" xfId="6637"/>
    <cellStyle name="Normal 4 2 16 4 2" xfId="12830"/>
    <cellStyle name="Normal 4 2 16 4 2 2" xfId="31790"/>
    <cellStyle name="Normal 4 2 16 4 2 3" xfId="50254"/>
    <cellStyle name="Normal 4 2 16 4 3" xfId="18982"/>
    <cellStyle name="Normal 4 2 16 4 3 2" xfId="37942"/>
    <cellStyle name="Normal 4 2 16 4 3 3" xfId="56406"/>
    <cellStyle name="Normal 4 2 16 4 4" xfId="25637"/>
    <cellStyle name="Normal 4 2 16 4 5" xfId="44101"/>
    <cellStyle name="Normal 4 2 16 5" xfId="9764"/>
    <cellStyle name="Normal 4 2 16 5 2" xfId="28724"/>
    <cellStyle name="Normal 4 2 16 5 3" xfId="47188"/>
    <cellStyle name="Normal 4 2 16 6" xfId="15916"/>
    <cellStyle name="Normal 4 2 16 6 2" xfId="34876"/>
    <cellStyle name="Normal 4 2 16 6 3" xfId="53340"/>
    <cellStyle name="Normal 4 2 16 7" xfId="22571"/>
    <cellStyle name="Normal 4 2 16 8" xfId="41035"/>
    <cellStyle name="Normal 4 2 17" xfId="3060"/>
    <cellStyle name="Normal 4 2 17 2" xfId="4242"/>
    <cellStyle name="Normal 4 2 17 2 2" xfId="5857"/>
    <cellStyle name="Normal 4 2 17 2 2 2" xfId="8942"/>
    <cellStyle name="Normal 4 2 17 2 2 2 2" xfId="15134"/>
    <cellStyle name="Normal 4 2 17 2 2 2 2 2" xfId="34094"/>
    <cellStyle name="Normal 4 2 17 2 2 2 2 3" xfId="52558"/>
    <cellStyle name="Normal 4 2 17 2 2 2 3" xfId="21286"/>
    <cellStyle name="Normal 4 2 17 2 2 2 3 2" xfId="40246"/>
    <cellStyle name="Normal 4 2 17 2 2 2 3 3" xfId="58710"/>
    <cellStyle name="Normal 4 2 17 2 2 2 4" xfId="27941"/>
    <cellStyle name="Normal 4 2 17 2 2 2 5" xfId="46405"/>
    <cellStyle name="Normal 4 2 17 2 2 3" xfId="12068"/>
    <cellStyle name="Normal 4 2 17 2 2 3 2" xfId="31028"/>
    <cellStyle name="Normal 4 2 17 2 2 3 3" xfId="49492"/>
    <cellStyle name="Normal 4 2 17 2 2 4" xfId="18220"/>
    <cellStyle name="Normal 4 2 17 2 2 4 2" xfId="37180"/>
    <cellStyle name="Normal 4 2 17 2 2 4 3" xfId="55644"/>
    <cellStyle name="Normal 4 2 17 2 2 5" xfId="24875"/>
    <cellStyle name="Normal 4 2 17 2 2 6" xfId="43339"/>
    <cellStyle name="Normal 4 2 17 2 3" xfId="7407"/>
    <cellStyle name="Normal 4 2 17 2 3 2" xfId="13600"/>
    <cellStyle name="Normal 4 2 17 2 3 2 2" xfId="32560"/>
    <cellStyle name="Normal 4 2 17 2 3 2 3" xfId="51024"/>
    <cellStyle name="Normal 4 2 17 2 3 3" xfId="19752"/>
    <cellStyle name="Normal 4 2 17 2 3 3 2" xfId="38712"/>
    <cellStyle name="Normal 4 2 17 2 3 3 3" xfId="57176"/>
    <cellStyle name="Normal 4 2 17 2 3 4" xfId="26407"/>
    <cellStyle name="Normal 4 2 17 2 3 5" xfId="44871"/>
    <cellStyle name="Normal 4 2 17 2 4" xfId="10534"/>
    <cellStyle name="Normal 4 2 17 2 4 2" xfId="29494"/>
    <cellStyle name="Normal 4 2 17 2 4 3" xfId="47958"/>
    <cellStyle name="Normal 4 2 17 2 5" xfId="16686"/>
    <cellStyle name="Normal 4 2 17 2 5 2" xfId="35646"/>
    <cellStyle name="Normal 4 2 17 2 5 3" xfId="54110"/>
    <cellStyle name="Normal 4 2 17 2 6" xfId="23341"/>
    <cellStyle name="Normal 4 2 17 2 7" xfId="41805"/>
    <cellStyle name="Normal 4 2 17 3" xfId="5075"/>
    <cellStyle name="Normal 4 2 17 3 2" xfId="8173"/>
    <cellStyle name="Normal 4 2 17 3 2 2" xfId="14365"/>
    <cellStyle name="Normal 4 2 17 3 2 2 2" xfId="33325"/>
    <cellStyle name="Normal 4 2 17 3 2 2 3" xfId="51789"/>
    <cellStyle name="Normal 4 2 17 3 2 3" xfId="20517"/>
    <cellStyle name="Normal 4 2 17 3 2 3 2" xfId="39477"/>
    <cellStyle name="Normal 4 2 17 3 2 3 3" xfId="57941"/>
    <cellStyle name="Normal 4 2 17 3 2 4" xfId="27172"/>
    <cellStyle name="Normal 4 2 17 3 2 5" xfId="45636"/>
    <cellStyle name="Normal 4 2 17 3 3" xfId="11299"/>
    <cellStyle name="Normal 4 2 17 3 3 2" xfId="30259"/>
    <cellStyle name="Normal 4 2 17 3 3 3" xfId="48723"/>
    <cellStyle name="Normal 4 2 17 3 4" xfId="17451"/>
    <cellStyle name="Normal 4 2 17 3 4 2" xfId="36411"/>
    <cellStyle name="Normal 4 2 17 3 4 3" xfId="54875"/>
    <cellStyle name="Normal 4 2 17 3 5" xfId="24106"/>
    <cellStyle name="Normal 4 2 17 3 6" xfId="42570"/>
    <cellStyle name="Normal 4 2 17 4" xfId="6638"/>
    <cellStyle name="Normal 4 2 17 4 2" xfId="12831"/>
    <cellStyle name="Normal 4 2 17 4 2 2" xfId="31791"/>
    <cellStyle name="Normal 4 2 17 4 2 3" xfId="50255"/>
    <cellStyle name="Normal 4 2 17 4 3" xfId="18983"/>
    <cellStyle name="Normal 4 2 17 4 3 2" xfId="37943"/>
    <cellStyle name="Normal 4 2 17 4 3 3" xfId="56407"/>
    <cellStyle name="Normal 4 2 17 4 4" xfId="25638"/>
    <cellStyle name="Normal 4 2 17 4 5" xfId="44102"/>
    <cellStyle name="Normal 4 2 17 5" xfId="9765"/>
    <cellStyle name="Normal 4 2 17 5 2" xfId="28725"/>
    <cellStyle name="Normal 4 2 17 5 3" xfId="47189"/>
    <cellStyle name="Normal 4 2 17 6" xfId="15917"/>
    <cellStyle name="Normal 4 2 17 6 2" xfId="34877"/>
    <cellStyle name="Normal 4 2 17 6 3" xfId="53341"/>
    <cellStyle name="Normal 4 2 17 7" xfId="22572"/>
    <cellStyle name="Normal 4 2 17 8" xfId="41036"/>
    <cellStyle name="Normal 4 2 18" xfId="3061"/>
    <cellStyle name="Normal 4 2 18 2" xfId="4243"/>
    <cellStyle name="Normal 4 2 18 2 2" xfId="5858"/>
    <cellStyle name="Normal 4 2 18 2 2 2" xfId="8943"/>
    <cellStyle name="Normal 4 2 18 2 2 2 2" xfId="15135"/>
    <cellStyle name="Normal 4 2 18 2 2 2 2 2" xfId="34095"/>
    <cellStyle name="Normal 4 2 18 2 2 2 2 3" xfId="52559"/>
    <cellStyle name="Normal 4 2 18 2 2 2 3" xfId="21287"/>
    <cellStyle name="Normal 4 2 18 2 2 2 3 2" xfId="40247"/>
    <cellStyle name="Normal 4 2 18 2 2 2 3 3" xfId="58711"/>
    <cellStyle name="Normal 4 2 18 2 2 2 4" xfId="27942"/>
    <cellStyle name="Normal 4 2 18 2 2 2 5" xfId="46406"/>
    <cellStyle name="Normal 4 2 18 2 2 3" xfId="12069"/>
    <cellStyle name="Normal 4 2 18 2 2 3 2" xfId="31029"/>
    <cellStyle name="Normal 4 2 18 2 2 3 3" xfId="49493"/>
    <cellStyle name="Normal 4 2 18 2 2 4" xfId="18221"/>
    <cellStyle name="Normal 4 2 18 2 2 4 2" xfId="37181"/>
    <cellStyle name="Normal 4 2 18 2 2 4 3" xfId="55645"/>
    <cellStyle name="Normal 4 2 18 2 2 5" xfId="24876"/>
    <cellStyle name="Normal 4 2 18 2 2 6" xfId="43340"/>
    <cellStyle name="Normal 4 2 18 2 3" xfId="7408"/>
    <cellStyle name="Normal 4 2 18 2 3 2" xfId="13601"/>
    <cellStyle name="Normal 4 2 18 2 3 2 2" xfId="32561"/>
    <cellStyle name="Normal 4 2 18 2 3 2 3" xfId="51025"/>
    <cellStyle name="Normal 4 2 18 2 3 3" xfId="19753"/>
    <cellStyle name="Normal 4 2 18 2 3 3 2" xfId="38713"/>
    <cellStyle name="Normal 4 2 18 2 3 3 3" xfId="57177"/>
    <cellStyle name="Normal 4 2 18 2 3 4" xfId="26408"/>
    <cellStyle name="Normal 4 2 18 2 3 5" xfId="44872"/>
    <cellStyle name="Normal 4 2 18 2 4" xfId="10535"/>
    <cellStyle name="Normal 4 2 18 2 4 2" xfId="29495"/>
    <cellStyle name="Normal 4 2 18 2 4 3" xfId="47959"/>
    <cellStyle name="Normal 4 2 18 2 5" xfId="16687"/>
    <cellStyle name="Normal 4 2 18 2 5 2" xfId="35647"/>
    <cellStyle name="Normal 4 2 18 2 5 3" xfId="54111"/>
    <cellStyle name="Normal 4 2 18 2 6" xfId="23342"/>
    <cellStyle name="Normal 4 2 18 2 7" xfId="41806"/>
    <cellStyle name="Normal 4 2 18 3" xfId="5076"/>
    <cellStyle name="Normal 4 2 18 3 2" xfId="8174"/>
    <cellStyle name="Normal 4 2 18 3 2 2" xfId="14366"/>
    <cellStyle name="Normal 4 2 18 3 2 2 2" xfId="33326"/>
    <cellStyle name="Normal 4 2 18 3 2 2 3" xfId="51790"/>
    <cellStyle name="Normal 4 2 18 3 2 3" xfId="20518"/>
    <cellStyle name="Normal 4 2 18 3 2 3 2" xfId="39478"/>
    <cellStyle name="Normal 4 2 18 3 2 3 3" xfId="57942"/>
    <cellStyle name="Normal 4 2 18 3 2 4" xfId="27173"/>
    <cellStyle name="Normal 4 2 18 3 2 5" xfId="45637"/>
    <cellStyle name="Normal 4 2 18 3 3" xfId="11300"/>
    <cellStyle name="Normal 4 2 18 3 3 2" xfId="30260"/>
    <cellStyle name="Normal 4 2 18 3 3 3" xfId="48724"/>
    <cellStyle name="Normal 4 2 18 3 4" xfId="17452"/>
    <cellStyle name="Normal 4 2 18 3 4 2" xfId="36412"/>
    <cellStyle name="Normal 4 2 18 3 4 3" xfId="54876"/>
    <cellStyle name="Normal 4 2 18 3 5" xfId="24107"/>
    <cellStyle name="Normal 4 2 18 3 6" xfId="42571"/>
    <cellStyle name="Normal 4 2 18 4" xfId="6639"/>
    <cellStyle name="Normal 4 2 18 4 2" xfId="12832"/>
    <cellStyle name="Normal 4 2 18 4 2 2" xfId="31792"/>
    <cellStyle name="Normal 4 2 18 4 2 3" xfId="50256"/>
    <cellStyle name="Normal 4 2 18 4 3" xfId="18984"/>
    <cellStyle name="Normal 4 2 18 4 3 2" xfId="37944"/>
    <cellStyle name="Normal 4 2 18 4 3 3" xfId="56408"/>
    <cellStyle name="Normal 4 2 18 4 4" xfId="25639"/>
    <cellStyle name="Normal 4 2 18 4 5" xfId="44103"/>
    <cellStyle name="Normal 4 2 18 5" xfId="9766"/>
    <cellStyle name="Normal 4 2 18 5 2" xfId="28726"/>
    <cellStyle name="Normal 4 2 18 5 3" xfId="47190"/>
    <cellStyle name="Normal 4 2 18 6" xfId="15918"/>
    <cellStyle name="Normal 4 2 18 6 2" xfId="34878"/>
    <cellStyle name="Normal 4 2 18 6 3" xfId="53342"/>
    <cellStyle name="Normal 4 2 18 7" xfId="22573"/>
    <cellStyle name="Normal 4 2 18 8" xfId="41037"/>
    <cellStyle name="Normal 4 2 19" xfId="3062"/>
    <cellStyle name="Normal 4 2 19 2" xfId="4244"/>
    <cellStyle name="Normal 4 2 19 2 2" xfId="5859"/>
    <cellStyle name="Normal 4 2 19 2 2 2" xfId="8944"/>
    <cellStyle name="Normal 4 2 19 2 2 2 2" xfId="15136"/>
    <cellStyle name="Normal 4 2 19 2 2 2 2 2" xfId="34096"/>
    <cellStyle name="Normal 4 2 19 2 2 2 2 3" xfId="52560"/>
    <cellStyle name="Normal 4 2 19 2 2 2 3" xfId="21288"/>
    <cellStyle name="Normal 4 2 19 2 2 2 3 2" xfId="40248"/>
    <cellStyle name="Normal 4 2 19 2 2 2 3 3" xfId="58712"/>
    <cellStyle name="Normal 4 2 19 2 2 2 4" xfId="27943"/>
    <cellStyle name="Normal 4 2 19 2 2 2 5" xfId="46407"/>
    <cellStyle name="Normal 4 2 19 2 2 3" xfId="12070"/>
    <cellStyle name="Normal 4 2 19 2 2 3 2" xfId="31030"/>
    <cellStyle name="Normal 4 2 19 2 2 3 3" xfId="49494"/>
    <cellStyle name="Normal 4 2 19 2 2 4" xfId="18222"/>
    <cellStyle name="Normal 4 2 19 2 2 4 2" xfId="37182"/>
    <cellStyle name="Normal 4 2 19 2 2 4 3" xfId="55646"/>
    <cellStyle name="Normal 4 2 19 2 2 5" xfId="24877"/>
    <cellStyle name="Normal 4 2 19 2 2 6" xfId="43341"/>
    <cellStyle name="Normal 4 2 19 2 3" xfId="7409"/>
    <cellStyle name="Normal 4 2 19 2 3 2" xfId="13602"/>
    <cellStyle name="Normal 4 2 19 2 3 2 2" xfId="32562"/>
    <cellStyle name="Normal 4 2 19 2 3 2 3" xfId="51026"/>
    <cellStyle name="Normal 4 2 19 2 3 3" xfId="19754"/>
    <cellStyle name="Normal 4 2 19 2 3 3 2" xfId="38714"/>
    <cellStyle name="Normal 4 2 19 2 3 3 3" xfId="57178"/>
    <cellStyle name="Normal 4 2 19 2 3 4" xfId="26409"/>
    <cellStyle name="Normal 4 2 19 2 3 5" xfId="44873"/>
    <cellStyle name="Normal 4 2 19 2 4" xfId="10536"/>
    <cellStyle name="Normal 4 2 19 2 4 2" xfId="29496"/>
    <cellStyle name="Normal 4 2 19 2 4 3" xfId="47960"/>
    <cellStyle name="Normal 4 2 19 2 5" xfId="16688"/>
    <cellStyle name="Normal 4 2 19 2 5 2" xfId="35648"/>
    <cellStyle name="Normal 4 2 19 2 5 3" xfId="54112"/>
    <cellStyle name="Normal 4 2 19 2 6" xfId="23343"/>
    <cellStyle name="Normal 4 2 19 2 7" xfId="41807"/>
    <cellStyle name="Normal 4 2 19 3" xfId="5077"/>
    <cellStyle name="Normal 4 2 19 3 2" xfId="8175"/>
    <cellStyle name="Normal 4 2 19 3 2 2" xfId="14367"/>
    <cellStyle name="Normal 4 2 19 3 2 2 2" xfId="33327"/>
    <cellStyle name="Normal 4 2 19 3 2 2 3" xfId="51791"/>
    <cellStyle name="Normal 4 2 19 3 2 3" xfId="20519"/>
    <cellStyle name="Normal 4 2 19 3 2 3 2" xfId="39479"/>
    <cellStyle name="Normal 4 2 19 3 2 3 3" xfId="57943"/>
    <cellStyle name="Normal 4 2 19 3 2 4" xfId="27174"/>
    <cellStyle name="Normal 4 2 19 3 2 5" xfId="45638"/>
    <cellStyle name="Normal 4 2 19 3 3" xfId="11301"/>
    <cellStyle name="Normal 4 2 19 3 3 2" xfId="30261"/>
    <cellStyle name="Normal 4 2 19 3 3 3" xfId="48725"/>
    <cellStyle name="Normal 4 2 19 3 4" xfId="17453"/>
    <cellStyle name="Normal 4 2 19 3 4 2" xfId="36413"/>
    <cellStyle name="Normal 4 2 19 3 4 3" xfId="54877"/>
    <cellStyle name="Normal 4 2 19 3 5" xfId="24108"/>
    <cellStyle name="Normal 4 2 19 3 6" xfId="42572"/>
    <cellStyle name="Normal 4 2 19 4" xfId="6640"/>
    <cellStyle name="Normal 4 2 19 4 2" xfId="12833"/>
    <cellStyle name="Normal 4 2 19 4 2 2" xfId="31793"/>
    <cellStyle name="Normal 4 2 19 4 2 3" xfId="50257"/>
    <cellStyle name="Normal 4 2 19 4 3" xfId="18985"/>
    <cellStyle name="Normal 4 2 19 4 3 2" xfId="37945"/>
    <cellStyle name="Normal 4 2 19 4 3 3" xfId="56409"/>
    <cellStyle name="Normal 4 2 19 4 4" xfId="25640"/>
    <cellStyle name="Normal 4 2 19 4 5" xfId="44104"/>
    <cellStyle name="Normal 4 2 19 5" xfId="9767"/>
    <cellStyle name="Normal 4 2 19 5 2" xfId="28727"/>
    <cellStyle name="Normal 4 2 19 5 3" xfId="47191"/>
    <cellStyle name="Normal 4 2 19 6" xfId="15919"/>
    <cellStyle name="Normal 4 2 19 6 2" xfId="34879"/>
    <cellStyle name="Normal 4 2 19 6 3" xfId="53343"/>
    <cellStyle name="Normal 4 2 19 7" xfId="22574"/>
    <cellStyle name="Normal 4 2 19 8" xfId="41038"/>
    <cellStyle name="Normal 4 2 2" xfId="99"/>
    <cellStyle name="Normal 4 2 2 10" xfId="15920"/>
    <cellStyle name="Normal 4 2 2 10 2" xfId="34880"/>
    <cellStyle name="Normal 4 2 2 10 3" xfId="53344"/>
    <cellStyle name="Normal 4 2 2 11" xfId="22089"/>
    <cellStyle name="Normal 4 2 2 12" xfId="22575"/>
    <cellStyle name="Normal 4 2 2 13" xfId="41039"/>
    <cellStyle name="Normal 4 2 2 2" xfId="313"/>
    <cellStyle name="Normal 4 2 2 2 2" xfId="4246"/>
    <cellStyle name="Normal 4 2 2 2 2 2" xfId="5861"/>
    <cellStyle name="Normal 4 2 2 2 2 2 2" xfId="8946"/>
    <cellStyle name="Normal 4 2 2 2 2 2 2 2" xfId="15138"/>
    <cellStyle name="Normal 4 2 2 2 2 2 2 2 2" xfId="34098"/>
    <cellStyle name="Normal 4 2 2 2 2 2 2 2 3" xfId="52562"/>
    <cellStyle name="Normal 4 2 2 2 2 2 2 3" xfId="21290"/>
    <cellStyle name="Normal 4 2 2 2 2 2 2 3 2" xfId="40250"/>
    <cellStyle name="Normal 4 2 2 2 2 2 2 3 3" xfId="58714"/>
    <cellStyle name="Normal 4 2 2 2 2 2 2 4" xfId="27945"/>
    <cellStyle name="Normal 4 2 2 2 2 2 2 5" xfId="46409"/>
    <cellStyle name="Normal 4 2 2 2 2 2 3" xfId="12072"/>
    <cellStyle name="Normal 4 2 2 2 2 2 3 2" xfId="31032"/>
    <cellStyle name="Normal 4 2 2 2 2 2 3 3" xfId="49496"/>
    <cellStyle name="Normal 4 2 2 2 2 2 4" xfId="18224"/>
    <cellStyle name="Normal 4 2 2 2 2 2 4 2" xfId="37184"/>
    <cellStyle name="Normal 4 2 2 2 2 2 4 3" xfId="55648"/>
    <cellStyle name="Normal 4 2 2 2 2 2 5" xfId="24879"/>
    <cellStyle name="Normal 4 2 2 2 2 2 6" xfId="43343"/>
    <cellStyle name="Normal 4 2 2 2 2 3" xfId="7411"/>
    <cellStyle name="Normal 4 2 2 2 2 3 2" xfId="13604"/>
    <cellStyle name="Normal 4 2 2 2 2 3 2 2" xfId="32564"/>
    <cellStyle name="Normal 4 2 2 2 2 3 2 3" xfId="51028"/>
    <cellStyle name="Normal 4 2 2 2 2 3 3" xfId="19756"/>
    <cellStyle name="Normal 4 2 2 2 2 3 3 2" xfId="38716"/>
    <cellStyle name="Normal 4 2 2 2 2 3 3 3" xfId="57180"/>
    <cellStyle name="Normal 4 2 2 2 2 3 4" xfId="26411"/>
    <cellStyle name="Normal 4 2 2 2 2 3 5" xfId="44875"/>
    <cellStyle name="Normal 4 2 2 2 2 4" xfId="10538"/>
    <cellStyle name="Normal 4 2 2 2 2 4 2" xfId="29498"/>
    <cellStyle name="Normal 4 2 2 2 2 4 3" xfId="47962"/>
    <cellStyle name="Normal 4 2 2 2 2 5" xfId="16690"/>
    <cellStyle name="Normal 4 2 2 2 2 5 2" xfId="35650"/>
    <cellStyle name="Normal 4 2 2 2 2 5 3" xfId="54114"/>
    <cellStyle name="Normal 4 2 2 2 2 6" xfId="23345"/>
    <cellStyle name="Normal 4 2 2 2 2 7" xfId="41809"/>
    <cellStyle name="Normal 4 2 2 2 3" xfId="5079"/>
    <cellStyle name="Normal 4 2 2 2 3 2" xfId="8177"/>
    <cellStyle name="Normal 4 2 2 2 3 2 2" xfId="14369"/>
    <cellStyle name="Normal 4 2 2 2 3 2 2 2" xfId="33329"/>
    <cellStyle name="Normal 4 2 2 2 3 2 2 3" xfId="51793"/>
    <cellStyle name="Normal 4 2 2 2 3 2 3" xfId="20521"/>
    <cellStyle name="Normal 4 2 2 2 3 2 3 2" xfId="39481"/>
    <cellStyle name="Normal 4 2 2 2 3 2 3 3" xfId="57945"/>
    <cellStyle name="Normal 4 2 2 2 3 2 4" xfId="27176"/>
    <cellStyle name="Normal 4 2 2 2 3 2 5" xfId="45640"/>
    <cellStyle name="Normal 4 2 2 2 3 3" xfId="11303"/>
    <cellStyle name="Normal 4 2 2 2 3 3 2" xfId="30263"/>
    <cellStyle name="Normal 4 2 2 2 3 3 3" xfId="48727"/>
    <cellStyle name="Normal 4 2 2 2 3 4" xfId="17455"/>
    <cellStyle name="Normal 4 2 2 2 3 4 2" xfId="36415"/>
    <cellStyle name="Normal 4 2 2 2 3 4 3" xfId="54879"/>
    <cellStyle name="Normal 4 2 2 2 3 5" xfId="24110"/>
    <cellStyle name="Normal 4 2 2 2 3 6" xfId="42574"/>
    <cellStyle name="Normal 4 2 2 2 4" xfId="6642"/>
    <cellStyle name="Normal 4 2 2 2 4 2" xfId="12835"/>
    <cellStyle name="Normal 4 2 2 2 4 2 2" xfId="31795"/>
    <cellStyle name="Normal 4 2 2 2 4 2 3" xfId="50259"/>
    <cellStyle name="Normal 4 2 2 2 4 3" xfId="18987"/>
    <cellStyle name="Normal 4 2 2 2 4 3 2" xfId="37947"/>
    <cellStyle name="Normal 4 2 2 2 4 3 3" xfId="56411"/>
    <cellStyle name="Normal 4 2 2 2 4 4" xfId="25642"/>
    <cellStyle name="Normal 4 2 2 2 4 5" xfId="44106"/>
    <cellStyle name="Normal 4 2 2 2 5" xfId="9769"/>
    <cellStyle name="Normal 4 2 2 2 5 2" xfId="28729"/>
    <cellStyle name="Normal 4 2 2 2 5 3" xfId="47193"/>
    <cellStyle name="Normal 4 2 2 2 6" xfId="15921"/>
    <cellStyle name="Normal 4 2 2 2 6 2" xfId="34881"/>
    <cellStyle name="Normal 4 2 2 2 6 3" xfId="53345"/>
    <cellStyle name="Normal 4 2 2 2 7" xfId="22576"/>
    <cellStyle name="Normal 4 2 2 2 8" xfId="41040"/>
    <cellStyle name="Normal 4 2 2 3" xfId="3063"/>
    <cellStyle name="Normal 4 2 2 3 2" xfId="4247"/>
    <cellStyle name="Normal 4 2 2 3 2 2" xfId="5862"/>
    <cellStyle name="Normal 4 2 2 3 2 2 2" xfId="8947"/>
    <cellStyle name="Normal 4 2 2 3 2 2 2 2" xfId="15139"/>
    <cellStyle name="Normal 4 2 2 3 2 2 2 2 2" xfId="34099"/>
    <cellStyle name="Normal 4 2 2 3 2 2 2 2 3" xfId="52563"/>
    <cellStyle name="Normal 4 2 2 3 2 2 2 3" xfId="21291"/>
    <cellStyle name="Normal 4 2 2 3 2 2 2 3 2" xfId="40251"/>
    <cellStyle name="Normal 4 2 2 3 2 2 2 3 3" xfId="58715"/>
    <cellStyle name="Normal 4 2 2 3 2 2 2 4" xfId="27946"/>
    <cellStyle name="Normal 4 2 2 3 2 2 2 5" xfId="46410"/>
    <cellStyle name="Normal 4 2 2 3 2 2 3" xfId="12073"/>
    <cellStyle name="Normal 4 2 2 3 2 2 3 2" xfId="31033"/>
    <cellStyle name="Normal 4 2 2 3 2 2 3 3" xfId="49497"/>
    <cellStyle name="Normal 4 2 2 3 2 2 4" xfId="18225"/>
    <cellStyle name="Normal 4 2 2 3 2 2 4 2" xfId="37185"/>
    <cellStyle name="Normal 4 2 2 3 2 2 4 3" xfId="55649"/>
    <cellStyle name="Normal 4 2 2 3 2 2 5" xfId="24880"/>
    <cellStyle name="Normal 4 2 2 3 2 2 6" xfId="43344"/>
    <cellStyle name="Normal 4 2 2 3 2 3" xfId="7412"/>
    <cellStyle name="Normal 4 2 2 3 2 3 2" xfId="13605"/>
    <cellStyle name="Normal 4 2 2 3 2 3 2 2" xfId="32565"/>
    <cellStyle name="Normal 4 2 2 3 2 3 2 3" xfId="51029"/>
    <cellStyle name="Normal 4 2 2 3 2 3 3" xfId="19757"/>
    <cellStyle name="Normal 4 2 2 3 2 3 3 2" xfId="38717"/>
    <cellStyle name="Normal 4 2 2 3 2 3 3 3" xfId="57181"/>
    <cellStyle name="Normal 4 2 2 3 2 3 4" xfId="26412"/>
    <cellStyle name="Normal 4 2 2 3 2 3 5" xfId="44876"/>
    <cellStyle name="Normal 4 2 2 3 2 4" xfId="10539"/>
    <cellStyle name="Normal 4 2 2 3 2 4 2" xfId="29499"/>
    <cellStyle name="Normal 4 2 2 3 2 4 3" xfId="47963"/>
    <cellStyle name="Normal 4 2 2 3 2 5" xfId="16691"/>
    <cellStyle name="Normal 4 2 2 3 2 5 2" xfId="35651"/>
    <cellStyle name="Normal 4 2 2 3 2 5 3" xfId="54115"/>
    <cellStyle name="Normal 4 2 2 3 2 6" xfId="23346"/>
    <cellStyle name="Normal 4 2 2 3 2 7" xfId="41810"/>
    <cellStyle name="Normal 4 2 2 3 3" xfId="5080"/>
    <cellStyle name="Normal 4 2 2 3 3 2" xfId="8178"/>
    <cellStyle name="Normal 4 2 2 3 3 2 2" xfId="14370"/>
    <cellStyle name="Normal 4 2 2 3 3 2 2 2" xfId="33330"/>
    <cellStyle name="Normal 4 2 2 3 3 2 2 3" xfId="51794"/>
    <cellStyle name="Normal 4 2 2 3 3 2 3" xfId="20522"/>
    <cellStyle name="Normal 4 2 2 3 3 2 3 2" xfId="39482"/>
    <cellStyle name="Normal 4 2 2 3 3 2 3 3" xfId="57946"/>
    <cellStyle name="Normal 4 2 2 3 3 2 4" xfId="27177"/>
    <cellStyle name="Normal 4 2 2 3 3 2 5" xfId="45641"/>
    <cellStyle name="Normal 4 2 2 3 3 3" xfId="11304"/>
    <cellStyle name="Normal 4 2 2 3 3 3 2" xfId="30264"/>
    <cellStyle name="Normal 4 2 2 3 3 3 3" xfId="48728"/>
    <cellStyle name="Normal 4 2 2 3 3 4" xfId="17456"/>
    <cellStyle name="Normal 4 2 2 3 3 4 2" xfId="36416"/>
    <cellStyle name="Normal 4 2 2 3 3 4 3" xfId="54880"/>
    <cellStyle name="Normal 4 2 2 3 3 5" xfId="24111"/>
    <cellStyle name="Normal 4 2 2 3 3 6" xfId="42575"/>
    <cellStyle name="Normal 4 2 2 3 4" xfId="6643"/>
    <cellStyle name="Normal 4 2 2 3 4 2" xfId="12836"/>
    <cellStyle name="Normal 4 2 2 3 4 2 2" xfId="31796"/>
    <cellStyle name="Normal 4 2 2 3 4 2 3" xfId="50260"/>
    <cellStyle name="Normal 4 2 2 3 4 3" xfId="18988"/>
    <cellStyle name="Normal 4 2 2 3 4 3 2" xfId="37948"/>
    <cellStyle name="Normal 4 2 2 3 4 3 3" xfId="56412"/>
    <cellStyle name="Normal 4 2 2 3 4 4" xfId="25643"/>
    <cellStyle name="Normal 4 2 2 3 4 5" xfId="44107"/>
    <cellStyle name="Normal 4 2 2 3 5" xfId="9770"/>
    <cellStyle name="Normal 4 2 2 3 5 2" xfId="28730"/>
    <cellStyle name="Normal 4 2 2 3 5 3" xfId="47194"/>
    <cellStyle name="Normal 4 2 2 3 6" xfId="15922"/>
    <cellStyle name="Normal 4 2 2 3 6 2" xfId="34882"/>
    <cellStyle name="Normal 4 2 2 3 6 3" xfId="53346"/>
    <cellStyle name="Normal 4 2 2 3 7" xfId="22577"/>
    <cellStyle name="Normal 4 2 2 3 8" xfId="41041"/>
    <cellStyle name="Normal 4 2 2 4" xfId="3064"/>
    <cellStyle name="Normal 4 2 2 4 2" xfId="4248"/>
    <cellStyle name="Normal 4 2 2 4 2 2" xfId="5863"/>
    <cellStyle name="Normal 4 2 2 4 2 2 2" xfId="8948"/>
    <cellStyle name="Normal 4 2 2 4 2 2 2 2" xfId="15140"/>
    <cellStyle name="Normal 4 2 2 4 2 2 2 2 2" xfId="34100"/>
    <cellStyle name="Normal 4 2 2 4 2 2 2 2 3" xfId="52564"/>
    <cellStyle name="Normal 4 2 2 4 2 2 2 3" xfId="21292"/>
    <cellStyle name="Normal 4 2 2 4 2 2 2 3 2" xfId="40252"/>
    <cellStyle name="Normal 4 2 2 4 2 2 2 3 3" xfId="58716"/>
    <cellStyle name="Normal 4 2 2 4 2 2 2 4" xfId="27947"/>
    <cellStyle name="Normal 4 2 2 4 2 2 2 5" xfId="46411"/>
    <cellStyle name="Normal 4 2 2 4 2 2 3" xfId="12074"/>
    <cellStyle name="Normal 4 2 2 4 2 2 3 2" xfId="31034"/>
    <cellStyle name="Normal 4 2 2 4 2 2 3 3" xfId="49498"/>
    <cellStyle name="Normal 4 2 2 4 2 2 4" xfId="18226"/>
    <cellStyle name="Normal 4 2 2 4 2 2 4 2" xfId="37186"/>
    <cellStyle name="Normal 4 2 2 4 2 2 4 3" xfId="55650"/>
    <cellStyle name="Normal 4 2 2 4 2 2 5" xfId="24881"/>
    <cellStyle name="Normal 4 2 2 4 2 2 6" xfId="43345"/>
    <cellStyle name="Normal 4 2 2 4 2 3" xfId="7413"/>
    <cellStyle name="Normal 4 2 2 4 2 3 2" xfId="13606"/>
    <cellStyle name="Normal 4 2 2 4 2 3 2 2" xfId="32566"/>
    <cellStyle name="Normal 4 2 2 4 2 3 2 3" xfId="51030"/>
    <cellStyle name="Normal 4 2 2 4 2 3 3" xfId="19758"/>
    <cellStyle name="Normal 4 2 2 4 2 3 3 2" xfId="38718"/>
    <cellStyle name="Normal 4 2 2 4 2 3 3 3" xfId="57182"/>
    <cellStyle name="Normal 4 2 2 4 2 3 4" xfId="26413"/>
    <cellStyle name="Normal 4 2 2 4 2 3 5" xfId="44877"/>
    <cellStyle name="Normal 4 2 2 4 2 4" xfId="10540"/>
    <cellStyle name="Normal 4 2 2 4 2 4 2" xfId="29500"/>
    <cellStyle name="Normal 4 2 2 4 2 4 3" xfId="47964"/>
    <cellStyle name="Normal 4 2 2 4 2 5" xfId="16692"/>
    <cellStyle name="Normal 4 2 2 4 2 5 2" xfId="35652"/>
    <cellStyle name="Normal 4 2 2 4 2 5 3" xfId="54116"/>
    <cellStyle name="Normal 4 2 2 4 2 6" xfId="23347"/>
    <cellStyle name="Normal 4 2 2 4 2 7" xfId="41811"/>
    <cellStyle name="Normal 4 2 2 4 3" xfId="5081"/>
    <cellStyle name="Normal 4 2 2 4 3 2" xfId="8179"/>
    <cellStyle name="Normal 4 2 2 4 3 2 2" xfId="14371"/>
    <cellStyle name="Normal 4 2 2 4 3 2 2 2" xfId="33331"/>
    <cellStyle name="Normal 4 2 2 4 3 2 2 3" xfId="51795"/>
    <cellStyle name="Normal 4 2 2 4 3 2 3" xfId="20523"/>
    <cellStyle name="Normal 4 2 2 4 3 2 3 2" xfId="39483"/>
    <cellStyle name="Normal 4 2 2 4 3 2 3 3" xfId="57947"/>
    <cellStyle name="Normal 4 2 2 4 3 2 4" xfId="27178"/>
    <cellStyle name="Normal 4 2 2 4 3 2 5" xfId="45642"/>
    <cellStyle name="Normal 4 2 2 4 3 3" xfId="11305"/>
    <cellStyle name="Normal 4 2 2 4 3 3 2" xfId="30265"/>
    <cellStyle name="Normal 4 2 2 4 3 3 3" xfId="48729"/>
    <cellStyle name="Normal 4 2 2 4 3 4" xfId="17457"/>
    <cellStyle name="Normal 4 2 2 4 3 4 2" xfId="36417"/>
    <cellStyle name="Normal 4 2 2 4 3 4 3" xfId="54881"/>
    <cellStyle name="Normal 4 2 2 4 3 5" xfId="24112"/>
    <cellStyle name="Normal 4 2 2 4 3 6" xfId="42576"/>
    <cellStyle name="Normal 4 2 2 4 4" xfId="6644"/>
    <cellStyle name="Normal 4 2 2 4 4 2" xfId="12837"/>
    <cellStyle name="Normal 4 2 2 4 4 2 2" xfId="31797"/>
    <cellStyle name="Normal 4 2 2 4 4 2 3" xfId="50261"/>
    <cellStyle name="Normal 4 2 2 4 4 3" xfId="18989"/>
    <cellStyle name="Normal 4 2 2 4 4 3 2" xfId="37949"/>
    <cellStyle name="Normal 4 2 2 4 4 3 3" xfId="56413"/>
    <cellStyle name="Normal 4 2 2 4 4 4" xfId="25644"/>
    <cellStyle name="Normal 4 2 2 4 4 5" xfId="44108"/>
    <cellStyle name="Normal 4 2 2 4 5" xfId="9771"/>
    <cellStyle name="Normal 4 2 2 4 5 2" xfId="28731"/>
    <cellStyle name="Normal 4 2 2 4 5 3" xfId="47195"/>
    <cellStyle name="Normal 4 2 2 4 6" xfId="15923"/>
    <cellStyle name="Normal 4 2 2 4 6 2" xfId="34883"/>
    <cellStyle name="Normal 4 2 2 4 6 3" xfId="53347"/>
    <cellStyle name="Normal 4 2 2 4 7" xfId="22578"/>
    <cellStyle name="Normal 4 2 2 4 8" xfId="41042"/>
    <cellStyle name="Normal 4 2 2 5" xfId="3065"/>
    <cellStyle name="Normal 4 2 2 5 2" xfId="4249"/>
    <cellStyle name="Normal 4 2 2 5 2 2" xfId="5864"/>
    <cellStyle name="Normal 4 2 2 5 2 2 2" xfId="8949"/>
    <cellStyle name="Normal 4 2 2 5 2 2 2 2" xfId="15141"/>
    <cellStyle name="Normal 4 2 2 5 2 2 2 2 2" xfId="34101"/>
    <cellStyle name="Normal 4 2 2 5 2 2 2 2 3" xfId="52565"/>
    <cellStyle name="Normal 4 2 2 5 2 2 2 3" xfId="21293"/>
    <cellStyle name="Normal 4 2 2 5 2 2 2 3 2" xfId="40253"/>
    <cellStyle name="Normal 4 2 2 5 2 2 2 3 3" xfId="58717"/>
    <cellStyle name="Normal 4 2 2 5 2 2 2 4" xfId="27948"/>
    <cellStyle name="Normal 4 2 2 5 2 2 2 5" xfId="46412"/>
    <cellStyle name="Normal 4 2 2 5 2 2 3" xfId="12075"/>
    <cellStyle name="Normal 4 2 2 5 2 2 3 2" xfId="31035"/>
    <cellStyle name="Normal 4 2 2 5 2 2 3 3" xfId="49499"/>
    <cellStyle name="Normal 4 2 2 5 2 2 4" xfId="18227"/>
    <cellStyle name="Normal 4 2 2 5 2 2 4 2" xfId="37187"/>
    <cellStyle name="Normal 4 2 2 5 2 2 4 3" xfId="55651"/>
    <cellStyle name="Normal 4 2 2 5 2 2 5" xfId="24882"/>
    <cellStyle name="Normal 4 2 2 5 2 2 6" xfId="43346"/>
    <cellStyle name="Normal 4 2 2 5 2 3" xfId="7414"/>
    <cellStyle name="Normal 4 2 2 5 2 3 2" xfId="13607"/>
    <cellStyle name="Normal 4 2 2 5 2 3 2 2" xfId="32567"/>
    <cellStyle name="Normal 4 2 2 5 2 3 2 3" xfId="51031"/>
    <cellStyle name="Normal 4 2 2 5 2 3 3" xfId="19759"/>
    <cellStyle name="Normal 4 2 2 5 2 3 3 2" xfId="38719"/>
    <cellStyle name="Normal 4 2 2 5 2 3 3 3" xfId="57183"/>
    <cellStyle name="Normal 4 2 2 5 2 3 4" xfId="26414"/>
    <cellStyle name="Normal 4 2 2 5 2 3 5" xfId="44878"/>
    <cellStyle name="Normal 4 2 2 5 2 4" xfId="10541"/>
    <cellStyle name="Normal 4 2 2 5 2 4 2" xfId="29501"/>
    <cellStyle name="Normal 4 2 2 5 2 4 3" xfId="47965"/>
    <cellStyle name="Normal 4 2 2 5 2 5" xfId="16693"/>
    <cellStyle name="Normal 4 2 2 5 2 5 2" xfId="35653"/>
    <cellStyle name="Normal 4 2 2 5 2 5 3" xfId="54117"/>
    <cellStyle name="Normal 4 2 2 5 2 6" xfId="23348"/>
    <cellStyle name="Normal 4 2 2 5 2 7" xfId="41812"/>
    <cellStyle name="Normal 4 2 2 5 3" xfId="5082"/>
    <cellStyle name="Normal 4 2 2 5 3 2" xfId="8180"/>
    <cellStyle name="Normal 4 2 2 5 3 2 2" xfId="14372"/>
    <cellStyle name="Normal 4 2 2 5 3 2 2 2" xfId="33332"/>
    <cellStyle name="Normal 4 2 2 5 3 2 2 3" xfId="51796"/>
    <cellStyle name="Normal 4 2 2 5 3 2 3" xfId="20524"/>
    <cellStyle name="Normal 4 2 2 5 3 2 3 2" xfId="39484"/>
    <cellStyle name="Normal 4 2 2 5 3 2 3 3" xfId="57948"/>
    <cellStyle name="Normal 4 2 2 5 3 2 4" xfId="27179"/>
    <cellStyle name="Normal 4 2 2 5 3 2 5" xfId="45643"/>
    <cellStyle name="Normal 4 2 2 5 3 3" xfId="11306"/>
    <cellStyle name="Normal 4 2 2 5 3 3 2" xfId="30266"/>
    <cellStyle name="Normal 4 2 2 5 3 3 3" xfId="48730"/>
    <cellStyle name="Normal 4 2 2 5 3 4" xfId="17458"/>
    <cellStyle name="Normal 4 2 2 5 3 4 2" xfId="36418"/>
    <cellStyle name="Normal 4 2 2 5 3 4 3" xfId="54882"/>
    <cellStyle name="Normal 4 2 2 5 3 5" xfId="24113"/>
    <cellStyle name="Normal 4 2 2 5 3 6" xfId="42577"/>
    <cellStyle name="Normal 4 2 2 5 4" xfId="6645"/>
    <cellStyle name="Normal 4 2 2 5 4 2" xfId="12838"/>
    <cellStyle name="Normal 4 2 2 5 4 2 2" xfId="31798"/>
    <cellStyle name="Normal 4 2 2 5 4 2 3" xfId="50262"/>
    <cellStyle name="Normal 4 2 2 5 4 3" xfId="18990"/>
    <cellStyle name="Normal 4 2 2 5 4 3 2" xfId="37950"/>
    <cellStyle name="Normal 4 2 2 5 4 3 3" xfId="56414"/>
    <cellStyle name="Normal 4 2 2 5 4 4" xfId="25645"/>
    <cellStyle name="Normal 4 2 2 5 4 5" xfId="44109"/>
    <cellStyle name="Normal 4 2 2 5 5" xfId="9772"/>
    <cellStyle name="Normal 4 2 2 5 5 2" xfId="28732"/>
    <cellStyle name="Normal 4 2 2 5 5 3" xfId="47196"/>
    <cellStyle name="Normal 4 2 2 5 6" xfId="15924"/>
    <cellStyle name="Normal 4 2 2 5 6 2" xfId="34884"/>
    <cellStyle name="Normal 4 2 2 5 6 3" xfId="53348"/>
    <cellStyle name="Normal 4 2 2 5 7" xfId="22579"/>
    <cellStyle name="Normal 4 2 2 5 8" xfId="41043"/>
    <cellStyle name="Normal 4 2 2 6" xfId="4245"/>
    <cellStyle name="Normal 4 2 2 6 2" xfId="5860"/>
    <cellStyle name="Normal 4 2 2 6 2 2" xfId="8945"/>
    <cellStyle name="Normal 4 2 2 6 2 2 2" xfId="15137"/>
    <cellStyle name="Normal 4 2 2 6 2 2 2 2" xfId="34097"/>
    <cellStyle name="Normal 4 2 2 6 2 2 2 3" xfId="52561"/>
    <cellStyle name="Normal 4 2 2 6 2 2 3" xfId="21289"/>
    <cellStyle name="Normal 4 2 2 6 2 2 3 2" xfId="40249"/>
    <cellStyle name="Normal 4 2 2 6 2 2 3 3" xfId="58713"/>
    <cellStyle name="Normal 4 2 2 6 2 2 4" xfId="27944"/>
    <cellStyle name="Normal 4 2 2 6 2 2 5" xfId="46408"/>
    <cellStyle name="Normal 4 2 2 6 2 3" xfId="12071"/>
    <cellStyle name="Normal 4 2 2 6 2 3 2" xfId="31031"/>
    <cellStyle name="Normal 4 2 2 6 2 3 3" xfId="49495"/>
    <cellStyle name="Normal 4 2 2 6 2 4" xfId="18223"/>
    <cellStyle name="Normal 4 2 2 6 2 4 2" xfId="37183"/>
    <cellStyle name="Normal 4 2 2 6 2 4 3" xfId="55647"/>
    <cellStyle name="Normal 4 2 2 6 2 5" xfId="24878"/>
    <cellStyle name="Normal 4 2 2 6 2 6" xfId="43342"/>
    <cellStyle name="Normal 4 2 2 6 3" xfId="7410"/>
    <cellStyle name="Normal 4 2 2 6 3 2" xfId="13603"/>
    <cellStyle name="Normal 4 2 2 6 3 2 2" xfId="32563"/>
    <cellStyle name="Normal 4 2 2 6 3 2 3" xfId="51027"/>
    <cellStyle name="Normal 4 2 2 6 3 3" xfId="19755"/>
    <cellStyle name="Normal 4 2 2 6 3 3 2" xfId="38715"/>
    <cellStyle name="Normal 4 2 2 6 3 3 3" xfId="57179"/>
    <cellStyle name="Normal 4 2 2 6 3 4" xfId="26410"/>
    <cellStyle name="Normal 4 2 2 6 3 5" xfId="44874"/>
    <cellStyle name="Normal 4 2 2 6 4" xfId="10537"/>
    <cellStyle name="Normal 4 2 2 6 4 2" xfId="29497"/>
    <cellStyle name="Normal 4 2 2 6 4 3" xfId="47961"/>
    <cellStyle name="Normal 4 2 2 6 5" xfId="16689"/>
    <cellStyle name="Normal 4 2 2 6 5 2" xfId="35649"/>
    <cellStyle name="Normal 4 2 2 6 5 3" xfId="54113"/>
    <cellStyle name="Normal 4 2 2 6 6" xfId="23344"/>
    <cellStyle name="Normal 4 2 2 6 7" xfId="41808"/>
    <cellStyle name="Normal 4 2 2 7" xfId="5078"/>
    <cellStyle name="Normal 4 2 2 7 2" xfId="8176"/>
    <cellStyle name="Normal 4 2 2 7 2 2" xfId="14368"/>
    <cellStyle name="Normal 4 2 2 7 2 2 2" xfId="33328"/>
    <cellStyle name="Normal 4 2 2 7 2 2 3" xfId="51792"/>
    <cellStyle name="Normal 4 2 2 7 2 3" xfId="20520"/>
    <cellStyle name="Normal 4 2 2 7 2 3 2" xfId="39480"/>
    <cellStyle name="Normal 4 2 2 7 2 3 3" xfId="57944"/>
    <cellStyle name="Normal 4 2 2 7 2 4" xfId="27175"/>
    <cellStyle name="Normal 4 2 2 7 2 5" xfId="45639"/>
    <cellStyle name="Normal 4 2 2 7 3" xfId="11302"/>
    <cellStyle name="Normal 4 2 2 7 3 2" xfId="30262"/>
    <cellStyle name="Normal 4 2 2 7 3 3" xfId="48726"/>
    <cellStyle name="Normal 4 2 2 7 4" xfId="17454"/>
    <cellStyle name="Normal 4 2 2 7 4 2" xfId="36414"/>
    <cellStyle name="Normal 4 2 2 7 4 3" xfId="54878"/>
    <cellStyle name="Normal 4 2 2 7 5" xfId="24109"/>
    <cellStyle name="Normal 4 2 2 7 6" xfId="42573"/>
    <cellStyle name="Normal 4 2 2 8" xfId="6641"/>
    <cellStyle name="Normal 4 2 2 8 2" xfId="12834"/>
    <cellStyle name="Normal 4 2 2 8 2 2" xfId="31794"/>
    <cellStyle name="Normal 4 2 2 8 2 3" xfId="50258"/>
    <cellStyle name="Normal 4 2 2 8 3" xfId="18986"/>
    <cellStyle name="Normal 4 2 2 8 3 2" xfId="37946"/>
    <cellStyle name="Normal 4 2 2 8 3 3" xfId="56410"/>
    <cellStyle name="Normal 4 2 2 8 4" xfId="25641"/>
    <cellStyle name="Normal 4 2 2 8 5" xfId="44105"/>
    <cellStyle name="Normal 4 2 2 9" xfId="9768"/>
    <cellStyle name="Normal 4 2 2 9 2" xfId="28728"/>
    <cellStyle name="Normal 4 2 2 9 3" xfId="47192"/>
    <cellStyle name="Normal 4 2 20" xfId="3066"/>
    <cellStyle name="Normal 4 2 20 2" xfId="4250"/>
    <cellStyle name="Normal 4 2 20 2 2" xfId="5865"/>
    <cellStyle name="Normal 4 2 20 2 2 2" xfId="8950"/>
    <cellStyle name="Normal 4 2 20 2 2 2 2" xfId="15142"/>
    <cellStyle name="Normal 4 2 20 2 2 2 2 2" xfId="34102"/>
    <cellStyle name="Normal 4 2 20 2 2 2 2 3" xfId="52566"/>
    <cellStyle name="Normal 4 2 20 2 2 2 3" xfId="21294"/>
    <cellStyle name="Normal 4 2 20 2 2 2 3 2" xfId="40254"/>
    <cellStyle name="Normal 4 2 20 2 2 2 3 3" xfId="58718"/>
    <cellStyle name="Normal 4 2 20 2 2 2 4" xfId="27949"/>
    <cellStyle name="Normal 4 2 20 2 2 2 5" xfId="46413"/>
    <cellStyle name="Normal 4 2 20 2 2 3" xfId="12076"/>
    <cellStyle name="Normal 4 2 20 2 2 3 2" xfId="31036"/>
    <cellStyle name="Normal 4 2 20 2 2 3 3" xfId="49500"/>
    <cellStyle name="Normal 4 2 20 2 2 4" xfId="18228"/>
    <cellStyle name="Normal 4 2 20 2 2 4 2" xfId="37188"/>
    <cellStyle name="Normal 4 2 20 2 2 4 3" xfId="55652"/>
    <cellStyle name="Normal 4 2 20 2 2 5" xfId="24883"/>
    <cellStyle name="Normal 4 2 20 2 2 6" xfId="43347"/>
    <cellStyle name="Normal 4 2 20 2 3" xfId="7415"/>
    <cellStyle name="Normal 4 2 20 2 3 2" xfId="13608"/>
    <cellStyle name="Normal 4 2 20 2 3 2 2" xfId="32568"/>
    <cellStyle name="Normal 4 2 20 2 3 2 3" xfId="51032"/>
    <cellStyle name="Normal 4 2 20 2 3 3" xfId="19760"/>
    <cellStyle name="Normal 4 2 20 2 3 3 2" xfId="38720"/>
    <cellStyle name="Normal 4 2 20 2 3 3 3" xfId="57184"/>
    <cellStyle name="Normal 4 2 20 2 3 4" xfId="26415"/>
    <cellStyle name="Normal 4 2 20 2 3 5" xfId="44879"/>
    <cellStyle name="Normal 4 2 20 2 4" xfId="10542"/>
    <cellStyle name="Normal 4 2 20 2 4 2" xfId="29502"/>
    <cellStyle name="Normal 4 2 20 2 4 3" xfId="47966"/>
    <cellStyle name="Normal 4 2 20 2 5" xfId="16694"/>
    <cellStyle name="Normal 4 2 20 2 5 2" xfId="35654"/>
    <cellStyle name="Normal 4 2 20 2 5 3" xfId="54118"/>
    <cellStyle name="Normal 4 2 20 2 6" xfId="23349"/>
    <cellStyle name="Normal 4 2 20 2 7" xfId="41813"/>
    <cellStyle name="Normal 4 2 20 3" xfId="5083"/>
    <cellStyle name="Normal 4 2 20 3 2" xfId="8181"/>
    <cellStyle name="Normal 4 2 20 3 2 2" xfId="14373"/>
    <cellStyle name="Normal 4 2 20 3 2 2 2" xfId="33333"/>
    <cellStyle name="Normal 4 2 20 3 2 2 3" xfId="51797"/>
    <cellStyle name="Normal 4 2 20 3 2 3" xfId="20525"/>
    <cellStyle name="Normal 4 2 20 3 2 3 2" xfId="39485"/>
    <cellStyle name="Normal 4 2 20 3 2 3 3" xfId="57949"/>
    <cellStyle name="Normal 4 2 20 3 2 4" xfId="27180"/>
    <cellStyle name="Normal 4 2 20 3 2 5" xfId="45644"/>
    <cellStyle name="Normal 4 2 20 3 3" xfId="11307"/>
    <cellStyle name="Normal 4 2 20 3 3 2" xfId="30267"/>
    <cellStyle name="Normal 4 2 20 3 3 3" xfId="48731"/>
    <cellStyle name="Normal 4 2 20 3 4" xfId="17459"/>
    <cellStyle name="Normal 4 2 20 3 4 2" xfId="36419"/>
    <cellStyle name="Normal 4 2 20 3 4 3" xfId="54883"/>
    <cellStyle name="Normal 4 2 20 3 5" xfId="24114"/>
    <cellStyle name="Normal 4 2 20 3 6" xfId="42578"/>
    <cellStyle name="Normal 4 2 20 4" xfId="6646"/>
    <cellStyle name="Normal 4 2 20 4 2" xfId="12839"/>
    <cellStyle name="Normal 4 2 20 4 2 2" xfId="31799"/>
    <cellStyle name="Normal 4 2 20 4 2 3" xfId="50263"/>
    <cellStyle name="Normal 4 2 20 4 3" xfId="18991"/>
    <cellStyle name="Normal 4 2 20 4 3 2" xfId="37951"/>
    <cellStyle name="Normal 4 2 20 4 3 3" xfId="56415"/>
    <cellStyle name="Normal 4 2 20 4 4" xfId="25646"/>
    <cellStyle name="Normal 4 2 20 4 5" xfId="44110"/>
    <cellStyle name="Normal 4 2 20 5" xfId="9773"/>
    <cellStyle name="Normal 4 2 20 5 2" xfId="28733"/>
    <cellStyle name="Normal 4 2 20 5 3" xfId="47197"/>
    <cellStyle name="Normal 4 2 20 6" xfId="15925"/>
    <cellStyle name="Normal 4 2 20 6 2" xfId="34885"/>
    <cellStyle name="Normal 4 2 20 6 3" xfId="53349"/>
    <cellStyle name="Normal 4 2 20 7" xfId="22580"/>
    <cellStyle name="Normal 4 2 20 8" xfId="41044"/>
    <cellStyle name="Normal 4 2 21" xfId="3067"/>
    <cellStyle name="Normal 4 2 21 2" xfId="4251"/>
    <cellStyle name="Normal 4 2 21 2 2" xfId="5866"/>
    <cellStyle name="Normal 4 2 21 2 2 2" xfId="8951"/>
    <cellStyle name="Normal 4 2 21 2 2 2 2" xfId="15143"/>
    <cellStyle name="Normal 4 2 21 2 2 2 2 2" xfId="34103"/>
    <cellStyle name="Normal 4 2 21 2 2 2 2 3" xfId="52567"/>
    <cellStyle name="Normal 4 2 21 2 2 2 3" xfId="21295"/>
    <cellStyle name="Normal 4 2 21 2 2 2 3 2" xfId="40255"/>
    <cellStyle name="Normal 4 2 21 2 2 2 3 3" xfId="58719"/>
    <cellStyle name="Normal 4 2 21 2 2 2 4" xfId="27950"/>
    <cellStyle name="Normal 4 2 21 2 2 2 5" xfId="46414"/>
    <cellStyle name="Normal 4 2 21 2 2 3" xfId="12077"/>
    <cellStyle name="Normal 4 2 21 2 2 3 2" xfId="31037"/>
    <cellStyle name="Normal 4 2 21 2 2 3 3" xfId="49501"/>
    <cellStyle name="Normal 4 2 21 2 2 4" xfId="18229"/>
    <cellStyle name="Normal 4 2 21 2 2 4 2" xfId="37189"/>
    <cellStyle name="Normal 4 2 21 2 2 4 3" xfId="55653"/>
    <cellStyle name="Normal 4 2 21 2 2 5" xfId="24884"/>
    <cellStyle name="Normal 4 2 21 2 2 6" xfId="43348"/>
    <cellStyle name="Normal 4 2 21 2 3" xfId="7416"/>
    <cellStyle name="Normal 4 2 21 2 3 2" xfId="13609"/>
    <cellStyle name="Normal 4 2 21 2 3 2 2" xfId="32569"/>
    <cellStyle name="Normal 4 2 21 2 3 2 3" xfId="51033"/>
    <cellStyle name="Normal 4 2 21 2 3 3" xfId="19761"/>
    <cellStyle name="Normal 4 2 21 2 3 3 2" xfId="38721"/>
    <cellStyle name="Normal 4 2 21 2 3 3 3" xfId="57185"/>
    <cellStyle name="Normal 4 2 21 2 3 4" xfId="26416"/>
    <cellStyle name="Normal 4 2 21 2 3 5" xfId="44880"/>
    <cellStyle name="Normal 4 2 21 2 4" xfId="10543"/>
    <cellStyle name="Normal 4 2 21 2 4 2" xfId="29503"/>
    <cellStyle name="Normal 4 2 21 2 4 3" xfId="47967"/>
    <cellStyle name="Normal 4 2 21 2 5" xfId="16695"/>
    <cellStyle name="Normal 4 2 21 2 5 2" xfId="35655"/>
    <cellStyle name="Normal 4 2 21 2 5 3" xfId="54119"/>
    <cellStyle name="Normal 4 2 21 2 6" xfId="23350"/>
    <cellStyle name="Normal 4 2 21 2 7" xfId="41814"/>
    <cellStyle name="Normal 4 2 21 3" xfId="5084"/>
    <cellStyle name="Normal 4 2 21 3 2" xfId="8182"/>
    <cellStyle name="Normal 4 2 21 3 2 2" xfId="14374"/>
    <cellStyle name="Normal 4 2 21 3 2 2 2" xfId="33334"/>
    <cellStyle name="Normal 4 2 21 3 2 2 3" xfId="51798"/>
    <cellStyle name="Normal 4 2 21 3 2 3" xfId="20526"/>
    <cellStyle name="Normal 4 2 21 3 2 3 2" xfId="39486"/>
    <cellStyle name="Normal 4 2 21 3 2 3 3" xfId="57950"/>
    <cellStyle name="Normal 4 2 21 3 2 4" xfId="27181"/>
    <cellStyle name="Normal 4 2 21 3 2 5" xfId="45645"/>
    <cellStyle name="Normal 4 2 21 3 3" xfId="11308"/>
    <cellStyle name="Normal 4 2 21 3 3 2" xfId="30268"/>
    <cellStyle name="Normal 4 2 21 3 3 3" xfId="48732"/>
    <cellStyle name="Normal 4 2 21 3 4" xfId="17460"/>
    <cellStyle name="Normal 4 2 21 3 4 2" xfId="36420"/>
    <cellStyle name="Normal 4 2 21 3 4 3" xfId="54884"/>
    <cellStyle name="Normal 4 2 21 3 5" xfId="24115"/>
    <cellStyle name="Normal 4 2 21 3 6" xfId="42579"/>
    <cellStyle name="Normal 4 2 21 4" xfId="6647"/>
    <cellStyle name="Normal 4 2 21 4 2" xfId="12840"/>
    <cellStyle name="Normal 4 2 21 4 2 2" xfId="31800"/>
    <cellStyle name="Normal 4 2 21 4 2 3" xfId="50264"/>
    <cellStyle name="Normal 4 2 21 4 3" xfId="18992"/>
    <cellStyle name="Normal 4 2 21 4 3 2" xfId="37952"/>
    <cellStyle name="Normal 4 2 21 4 3 3" xfId="56416"/>
    <cellStyle name="Normal 4 2 21 4 4" xfId="25647"/>
    <cellStyle name="Normal 4 2 21 4 5" xfId="44111"/>
    <cellStyle name="Normal 4 2 21 5" xfId="9774"/>
    <cellStyle name="Normal 4 2 21 5 2" xfId="28734"/>
    <cellStyle name="Normal 4 2 21 5 3" xfId="47198"/>
    <cellStyle name="Normal 4 2 21 6" xfId="15926"/>
    <cellStyle name="Normal 4 2 21 6 2" xfId="34886"/>
    <cellStyle name="Normal 4 2 21 6 3" xfId="53350"/>
    <cellStyle name="Normal 4 2 21 7" xfId="22581"/>
    <cellStyle name="Normal 4 2 21 8" xfId="41045"/>
    <cellStyle name="Normal 4 2 22" xfId="3068"/>
    <cellStyle name="Normal 4 2 22 2" xfId="4252"/>
    <cellStyle name="Normal 4 2 22 2 2" xfId="5867"/>
    <cellStyle name="Normal 4 2 22 2 2 2" xfId="8952"/>
    <cellStyle name="Normal 4 2 22 2 2 2 2" xfId="15144"/>
    <cellStyle name="Normal 4 2 22 2 2 2 2 2" xfId="34104"/>
    <cellStyle name="Normal 4 2 22 2 2 2 2 3" xfId="52568"/>
    <cellStyle name="Normal 4 2 22 2 2 2 3" xfId="21296"/>
    <cellStyle name="Normal 4 2 22 2 2 2 3 2" xfId="40256"/>
    <cellStyle name="Normal 4 2 22 2 2 2 3 3" xfId="58720"/>
    <cellStyle name="Normal 4 2 22 2 2 2 4" xfId="27951"/>
    <cellStyle name="Normal 4 2 22 2 2 2 5" xfId="46415"/>
    <cellStyle name="Normal 4 2 22 2 2 3" xfId="12078"/>
    <cellStyle name="Normal 4 2 22 2 2 3 2" xfId="31038"/>
    <cellStyle name="Normal 4 2 22 2 2 3 3" xfId="49502"/>
    <cellStyle name="Normal 4 2 22 2 2 4" xfId="18230"/>
    <cellStyle name="Normal 4 2 22 2 2 4 2" xfId="37190"/>
    <cellStyle name="Normal 4 2 22 2 2 4 3" xfId="55654"/>
    <cellStyle name="Normal 4 2 22 2 2 5" xfId="24885"/>
    <cellStyle name="Normal 4 2 22 2 2 6" xfId="43349"/>
    <cellStyle name="Normal 4 2 22 2 3" xfId="7417"/>
    <cellStyle name="Normal 4 2 22 2 3 2" xfId="13610"/>
    <cellStyle name="Normal 4 2 22 2 3 2 2" xfId="32570"/>
    <cellStyle name="Normal 4 2 22 2 3 2 3" xfId="51034"/>
    <cellStyle name="Normal 4 2 22 2 3 3" xfId="19762"/>
    <cellStyle name="Normal 4 2 22 2 3 3 2" xfId="38722"/>
    <cellStyle name="Normal 4 2 22 2 3 3 3" xfId="57186"/>
    <cellStyle name="Normal 4 2 22 2 3 4" xfId="26417"/>
    <cellStyle name="Normal 4 2 22 2 3 5" xfId="44881"/>
    <cellStyle name="Normal 4 2 22 2 4" xfId="10544"/>
    <cellStyle name="Normal 4 2 22 2 4 2" xfId="29504"/>
    <cellStyle name="Normal 4 2 22 2 4 3" xfId="47968"/>
    <cellStyle name="Normal 4 2 22 2 5" xfId="16696"/>
    <cellStyle name="Normal 4 2 22 2 5 2" xfId="35656"/>
    <cellStyle name="Normal 4 2 22 2 5 3" xfId="54120"/>
    <cellStyle name="Normal 4 2 22 2 6" xfId="23351"/>
    <cellStyle name="Normal 4 2 22 2 7" xfId="41815"/>
    <cellStyle name="Normal 4 2 22 3" xfId="5085"/>
    <cellStyle name="Normal 4 2 22 3 2" xfId="8183"/>
    <cellStyle name="Normal 4 2 22 3 2 2" xfId="14375"/>
    <cellStyle name="Normal 4 2 22 3 2 2 2" xfId="33335"/>
    <cellStyle name="Normal 4 2 22 3 2 2 3" xfId="51799"/>
    <cellStyle name="Normal 4 2 22 3 2 3" xfId="20527"/>
    <cellStyle name="Normal 4 2 22 3 2 3 2" xfId="39487"/>
    <cellStyle name="Normal 4 2 22 3 2 3 3" xfId="57951"/>
    <cellStyle name="Normal 4 2 22 3 2 4" xfId="27182"/>
    <cellStyle name="Normal 4 2 22 3 2 5" xfId="45646"/>
    <cellStyle name="Normal 4 2 22 3 3" xfId="11309"/>
    <cellStyle name="Normal 4 2 22 3 3 2" xfId="30269"/>
    <cellStyle name="Normal 4 2 22 3 3 3" xfId="48733"/>
    <cellStyle name="Normal 4 2 22 3 4" xfId="17461"/>
    <cellStyle name="Normal 4 2 22 3 4 2" xfId="36421"/>
    <cellStyle name="Normal 4 2 22 3 4 3" xfId="54885"/>
    <cellStyle name="Normal 4 2 22 3 5" xfId="24116"/>
    <cellStyle name="Normal 4 2 22 3 6" xfId="42580"/>
    <cellStyle name="Normal 4 2 22 4" xfId="6648"/>
    <cellStyle name="Normal 4 2 22 4 2" xfId="12841"/>
    <cellStyle name="Normal 4 2 22 4 2 2" xfId="31801"/>
    <cellStyle name="Normal 4 2 22 4 2 3" xfId="50265"/>
    <cellStyle name="Normal 4 2 22 4 3" xfId="18993"/>
    <cellStyle name="Normal 4 2 22 4 3 2" xfId="37953"/>
    <cellStyle name="Normal 4 2 22 4 3 3" xfId="56417"/>
    <cellStyle name="Normal 4 2 22 4 4" xfId="25648"/>
    <cellStyle name="Normal 4 2 22 4 5" xfId="44112"/>
    <cellStyle name="Normal 4 2 22 5" xfId="9775"/>
    <cellStyle name="Normal 4 2 22 5 2" xfId="28735"/>
    <cellStyle name="Normal 4 2 22 5 3" xfId="47199"/>
    <cellStyle name="Normal 4 2 22 6" xfId="15927"/>
    <cellStyle name="Normal 4 2 22 6 2" xfId="34887"/>
    <cellStyle name="Normal 4 2 22 6 3" xfId="53351"/>
    <cellStyle name="Normal 4 2 22 7" xfId="22582"/>
    <cellStyle name="Normal 4 2 22 8" xfId="41046"/>
    <cellStyle name="Normal 4 2 23" xfId="3069"/>
    <cellStyle name="Normal 4 2 23 2" xfId="4253"/>
    <cellStyle name="Normal 4 2 23 2 2" xfId="5868"/>
    <cellStyle name="Normal 4 2 23 2 2 2" xfId="8953"/>
    <cellStyle name="Normal 4 2 23 2 2 2 2" xfId="15145"/>
    <cellStyle name="Normal 4 2 23 2 2 2 2 2" xfId="34105"/>
    <cellStyle name="Normal 4 2 23 2 2 2 2 3" xfId="52569"/>
    <cellStyle name="Normal 4 2 23 2 2 2 3" xfId="21297"/>
    <cellStyle name="Normal 4 2 23 2 2 2 3 2" xfId="40257"/>
    <cellStyle name="Normal 4 2 23 2 2 2 3 3" xfId="58721"/>
    <cellStyle name="Normal 4 2 23 2 2 2 4" xfId="27952"/>
    <cellStyle name="Normal 4 2 23 2 2 2 5" xfId="46416"/>
    <cellStyle name="Normal 4 2 23 2 2 3" xfId="12079"/>
    <cellStyle name="Normal 4 2 23 2 2 3 2" xfId="31039"/>
    <cellStyle name="Normal 4 2 23 2 2 3 3" xfId="49503"/>
    <cellStyle name="Normal 4 2 23 2 2 4" xfId="18231"/>
    <cellStyle name="Normal 4 2 23 2 2 4 2" xfId="37191"/>
    <cellStyle name="Normal 4 2 23 2 2 4 3" xfId="55655"/>
    <cellStyle name="Normal 4 2 23 2 2 5" xfId="24886"/>
    <cellStyle name="Normal 4 2 23 2 2 6" xfId="43350"/>
    <cellStyle name="Normal 4 2 23 2 3" xfId="7418"/>
    <cellStyle name="Normal 4 2 23 2 3 2" xfId="13611"/>
    <cellStyle name="Normal 4 2 23 2 3 2 2" xfId="32571"/>
    <cellStyle name="Normal 4 2 23 2 3 2 3" xfId="51035"/>
    <cellStyle name="Normal 4 2 23 2 3 3" xfId="19763"/>
    <cellStyle name="Normal 4 2 23 2 3 3 2" xfId="38723"/>
    <cellStyle name="Normal 4 2 23 2 3 3 3" xfId="57187"/>
    <cellStyle name="Normal 4 2 23 2 3 4" xfId="26418"/>
    <cellStyle name="Normal 4 2 23 2 3 5" xfId="44882"/>
    <cellStyle name="Normal 4 2 23 2 4" xfId="10545"/>
    <cellStyle name="Normal 4 2 23 2 4 2" xfId="29505"/>
    <cellStyle name="Normal 4 2 23 2 4 3" xfId="47969"/>
    <cellStyle name="Normal 4 2 23 2 5" xfId="16697"/>
    <cellStyle name="Normal 4 2 23 2 5 2" xfId="35657"/>
    <cellStyle name="Normal 4 2 23 2 5 3" xfId="54121"/>
    <cellStyle name="Normal 4 2 23 2 6" xfId="23352"/>
    <cellStyle name="Normal 4 2 23 2 7" xfId="41816"/>
    <cellStyle name="Normal 4 2 23 3" xfId="5086"/>
    <cellStyle name="Normal 4 2 23 3 2" xfId="8184"/>
    <cellStyle name="Normal 4 2 23 3 2 2" xfId="14376"/>
    <cellStyle name="Normal 4 2 23 3 2 2 2" xfId="33336"/>
    <cellStyle name="Normal 4 2 23 3 2 2 3" xfId="51800"/>
    <cellStyle name="Normal 4 2 23 3 2 3" xfId="20528"/>
    <cellStyle name="Normal 4 2 23 3 2 3 2" xfId="39488"/>
    <cellStyle name="Normal 4 2 23 3 2 3 3" xfId="57952"/>
    <cellStyle name="Normal 4 2 23 3 2 4" xfId="27183"/>
    <cellStyle name="Normal 4 2 23 3 2 5" xfId="45647"/>
    <cellStyle name="Normal 4 2 23 3 3" xfId="11310"/>
    <cellStyle name="Normal 4 2 23 3 3 2" xfId="30270"/>
    <cellStyle name="Normal 4 2 23 3 3 3" xfId="48734"/>
    <cellStyle name="Normal 4 2 23 3 4" xfId="17462"/>
    <cellStyle name="Normal 4 2 23 3 4 2" xfId="36422"/>
    <cellStyle name="Normal 4 2 23 3 4 3" xfId="54886"/>
    <cellStyle name="Normal 4 2 23 3 5" xfId="24117"/>
    <cellStyle name="Normal 4 2 23 3 6" xfId="42581"/>
    <cellStyle name="Normal 4 2 23 4" xfId="6649"/>
    <cellStyle name="Normal 4 2 23 4 2" xfId="12842"/>
    <cellStyle name="Normal 4 2 23 4 2 2" xfId="31802"/>
    <cellStyle name="Normal 4 2 23 4 2 3" xfId="50266"/>
    <cellStyle name="Normal 4 2 23 4 3" xfId="18994"/>
    <cellStyle name="Normal 4 2 23 4 3 2" xfId="37954"/>
    <cellStyle name="Normal 4 2 23 4 3 3" xfId="56418"/>
    <cellStyle name="Normal 4 2 23 4 4" xfId="25649"/>
    <cellStyle name="Normal 4 2 23 4 5" xfId="44113"/>
    <cellStyle name="Normal 4 2 23 5" xfId="9776"/>
    <cellStyle name="Normal 4 2 23 5 2" xfId="28736"/>
    <cellStyle name="Normal 4 2 23 5 3" xfId="47200"/>
    <cellStyle name="Normal 4 2 23 6" xfId="15928"/>
    <cellStyle name="Normal 4 2 23 6 2" xfId="34888"/>
    <cellStyle name="Normal 4 2 23 6 3" xfId="53352"/>
    <cellStyle name="Normal 4 2 23 7" xfId="22583"/>
    <cellStyle name="Normal 4 2 23 8" xfId="41047"/>
    <cellStyle name="Normal 4 2 24" xfId="3070"/>
    <cellStyle name="Normal 4 2 24 2" xfId="4254"/>
    <cellStyle name="Normal 4 2 24 2 2" xfId="5869"/>
    <cellStyle name="Normal 4 2 24 2 2 2" xfId="8954"/>
    <cellStyle name="Normal 4 2 24 2 2 2 2" xfId="15146"/>
    <cellStyle name="Normal 4 2 24 2 2 2 2 2" xfId="34106"/>
    <cellStyle name="Normal 4 2 24 2 2 2 2 3" xfId="52570"/>
    <cellStyle name="Normal 4 2 24 2 2 2 3" xfId="21298"/>
    <cellStyle name="Normal 4 2 24 2 2 2 3 2" xfId="40258"/>
    <cellStyle name="Normal 4 2 24 2 2 2 3 3" xfId="58722"/>
    <cellStyle name="Normal 4 2 24 2 2 2 4" xfId="27953"/>
    <cellStyle name="Normal 4 2 24 2 2 2 5" xfId="46417"/>
    <cellStyle name="Normal 4 2 24 2 2 3" xfId="12080"/>
    <cellStyle name="Normal 4 2 24 2 2 3 2" xfId="31040"/>
    <cellStyle name="Normal 4 2 24 2 2 3 3" xfId="49504"/>
    <cellStyle name="Normal 4 2 24 2 2 4" xfId="18232"/>
    <cellStyle name="Normal 4 2 24 2 2 4 2" xfId="37192"/>
    <cellStyle name="Normal 4 2 24 2 2 4 3" xfId="55656"/>
    <cellStyle name="Normal 4 2 24 2 2 5" xfId="24887"/>
    <cellStyle name="Normal 4 2 24 2 2 6" xfId="43351"/>
    <cellStyle name="Normal 4 2 24 2 3" xfId="7419"/>
    <cellStyle name="Normal 4 2 24 2 3 2" xfId="13612"/>
    <cellStyle name="Normal 4 2 24 2 3 2 2" xfId="32572"/>
    <cellStyle name="Normal 4 2 24 2 3 2 3" xfId="51036"/>
    <cellStyle name="Normal 4 2 24 2 3 3" xfId="19764"/>
    <cellStyle name="Normal 4 2 24 2 3 3 2" xfId="38724"/>
    <cellStyle name="Normal 4 2 24 2 3 3 3" xfId="57188"/>
    <cellStyle name="Normal 4 2 24 2 3 4" xfId="26419"/>
    <cellStyle name="Normal 4 2 24 2 3 5" xfId="44883"/>
    <cellStyle name="Normal 4 2 24 2 4" xfId="10546"/>
    <cellStyle name="Normal 4 2 24 2 4 2" xfId="29506"/>
    <cellStyle name="Normal 4 2 24 2 4 3" xfId="47970"/>
    <cellStyle name="Normal 4 2 24 2 5" xfId="16698"/>
    <cellStyle name="Normal 4 2 24 2 5 2" xfId="35658"/>
    <cellStyle name="Normal 4 2 24 2 5 3" xfId="54122"/>
    <cellStyle name="Normal 4 2 24 2 6" xfId="23353"/>
    <cellStyle name="Normal 4 2 24 2 7" xfId="41817"/>
    <cellStyle name="Normal 4 2 24 3" xfId="5087"/>
    <cellStyle name="Normal 4 2 24 3 2" xfId="8185"/>
    <cellStyle name="Normal 4 2 24 3 2 2" xfId="14377"/>
    <cellStyle name="Normal 4 2 24 3 2 2 2" xfId="33337"/>
    <cellStyle name="Normal 4 2 24 3 2 2 3" xfId="51801"/>
    <cellStyle name="Normal 4 2 24 3 2 3" xfId="20529"/>
    <cellStyle name="Normal 4 2 24 3 2 3 2" xfId="39489"/>
    <cellStyle name="Normal 4 2 24 3 2 3 3" xfId="57953"/>
    <cellStyle name="Normal 4 2 24 3 2 4" xfId="27184"/>
    <cellStyle name="Normal 4 2 24 3 2 5" xfId="45648"/>
    <cellStyle name="Normal 4 2 24 3 3" xfId="11311"/>
    <cellStyle name="Normal 4 2 24 3 3 2" xfId="30271"/>
    <cellStyle name="Normal 4 2 24 3 3 3" xfId="48735"/>
    <cellStyle name="Normal 4 2 24 3 4" xfId="17463"/>
    <cellStyle name="Normal 4 2 24 3 4 2" xfId="36423"/>
    <cellStyle name="Normal 4 2 24 3 4 3" xfId="54887"/>
    <cellStyle name="Normal 4 2 24 3 5" xfId="24118"/>
    <cellStyle name="Normal 4 2 24 3 6" xfId="42582"/>
    <cellStyle name="Normal 4 2 24 4" xfId="6650"/>
    <cellStyle name="Normal 4 2 24 4 2" xfId="12843"/>
    <cellStyle name="Normal 4 2 24 4 2 2" xfId="31803"/>
    <cellStyle name="Normal 4 2 24 4 2 3" xfId="50267"/>
    <cellStyle name="Normal 4 2 24 4 3" xfId="18995"/>
    <cellStyle name="Normal 4 2 24 4 3 2" xfId="37955"/>
    <cellStyle name="Normal 4 2 24 4 3 3" xfId="56419"/>
    <cellStyle name="Normal 4 2 24 4 4" xfId="25650"/>
    <cellStyle name="Normal 4 2 24 4 5" xfId="44114"/>
    <cellStyle name="Normal 4 2 24 5" xfId="9777"/>
    <cellStyle name="Normal 4 2 24 5 2" xfId="28737"/>
    <cellStyle name="Normal 4 2 24 5 3" xfId="47201"/>
    <cellStyle name="Normal 4 2 24 6" xfId="15929"/>
    <cellStyle name="Normal 4 2 24 6 2" xfId="34889"/>
    <cellStyle name="Normal 4 2 24 6 3" xfId="53353"/>
    <cellStyle name="Normal 4 2 24 7" xfId="22584"/>
    <cellStyle name="Normal 4 2 24 8" xfId="41048"/>
    <cellStyle name="Normal 4 2 25" xfId="3071"/>
    <cellStyle name="Normal 4 2 26" xfId="3072"/>
    <cellStyle name="Normal 4 2 26 2" xfId="3073"/>
    <cellStyle name="Normal 4 2 27" xfId="3074"/>
    <cellStyle name="Normal 4 2 27 2" xfId="3075"/>
    <cellStyle name="Normal 4 2 28" xfId="9303"/>
    <cellStyle name="Normal 4 2 29" xfId="3052"/>
    <cellStyle name="Normal 4 2 3" xfId="100"/>
    <cellStyle name="Normal 4 2 3 10" xfId="41049"/>
    <cellStyle name="Normal 4 2 3 2" xfId="314"/>
    <cellStyle name="Normal 4 2 3 2 2" xfId="4256"/>
    <cellStyle name="Normal 4 2 3 2 2 2" xfId="5871"/>
    <cellStyle name="Normal 4 2 3 2 2 2 2" xfId="8956"/>
    <cellStyle name="Normal 4 2 3 2 2 2 2 2" xfId="15148"/>
    <cellStyle name="Normal 4 2 3 2 2 2 2 2 2" xfId="34108"/>
    <cellStyle name="Normal 4 2 3 2 2 2 2 2 3" xfId="52572"/>
    <cellStyle name="Normal 4 2 3 2 2 2 2 3" xfId="21300"/>
    <cellStyle name="Normal 4 2 3 2 2 2 2 3 2" xfId="40260"/>
    <cellStyle name="Normal 4 2 3 2 2 2 2 3 3" xfId="58724"/>
    <cellStyle name="Normal 4 2 3 2 2 2 2 4" xfId="27955"/>
    <cellStyle name="Normal 4 2 3 2 2 2 2 5" xfId="46419"/>
    <cellStyle name="Normal 4 2 3 2 2 2 3" xfId="12082"/>
    <cellStyle name="Normal 4 2 3 2 2 2 3 2" xfId="31042"/>
    <cellStyle name="Normal 4 2 3 2 2 2 3 3" xfId="49506"/>
    <cellStyle name="Normal 4 2 3 2 2 2 4" xfId="18234"/>
    <cellStyle name="Normal 4 2 3 2 2 2 4 2" xfId="37194"/>
    <cellStyle name="Normal 4 2 3 2 2 2 4 3" xfId="55658"/>
    <cellStyle name="Normal 4 2 3 2 2 2 5" xfId="24889"/>
    <cellStyle name="Normal 4 2 3 2 2 2 6" xfId="43353"/>
    <cellStyle name="Normal 4 2 3 2 2 3" xfId="7421"/>
    <cellStyle name="Normal 4 2 3 2 2 3 2" xfId="13614"/>
    <cellStyle name="Normal 4 2 3 2 2 3 2 2" xfId="32574"/>
    <cellStyle name="Normal 4 2 3 2 2 3 2 3" xfId="51038"/>
    <cellStyle name="Normal 4 2 3 2 2 3 3" xfId="19766"/>
    <cellStyle name="Normal 4 2 3 2 2 3 3 2" xfId="38726"/>
    <cellStyle name="Normal 4 2 3 2 2 3 3 3" xfId="57190"/>
    <cellStyle name="Normal 4 2 3 2 2 3 4" xfId="26421"/>
    <cellStyle name="Normal 4 2 3 2 2 3 5" xfId="44885"/>
    <cellStyle name="Normal 4 2 3 2 2 4" xfId="10548"/>
    <cellStyle name="Normal 4 2 3 2 2 4 2" xfId="29508"/>
    <cellStyle name="Normal 4 2 3 2 2 4 3" xfId="47972"/>
    <cellStyle name="Normal 4 2 3 2 2 5" xfId="16700"/>
    <cellStyle name="Normal 4 2 3 2 2 5 2" xfId="35660"/>
    <cellStyle name="Normal 4 2 3 2 2 5 3" xfId="54124"/>
    <cellStyle name="Normal 4 2 3 2 2 6" xfId="23355"/>
    <cellStyle name="Normal 4 2 3 2 2 7" xfId="41819"/>
    <cellStyle name="Normal 4 2 3 2 3" xfId="5089"/>
    <cellStyle name="Normal 4 2 3 2 3 2" xfId="8187"/>
    <cellStyle name="Normal 4 2 3 2 3 2 2" xfId="14379"/>
    <cellStyle name="Normal 4 2 3 2 3 2 2 2" xfId="33339"/>
    <cellStyle name="Normal 4 2 3 2 3 2 2 3" xfId="51803"/>
    <cellStyle name="Normal 4 2 3 2 3 2 3" xfId="20531"/>
    <cellStyle name="Normal 4 2 3 2 3 2 3 2" xfId="39491"/>
    <cellStyle name="Normal 4 2 3 2 3 2 3 3" xfId="57955"/>
    <cellStyle name="Normal 4 2 3 2 3 2 4" xfId="27186"/>
    <cellStyle name="Normal 4 2 3 2 3 2 5" xfId="45650"/>
    <cellStyle name="Normal 4 2 3 2 3 3" xfId="11313"/>
    <cellStyle name="Normal 4 2 3 2 3 3 2" xfId="30273"/>
    <cellStyle name="Normal 4 2 3 2 3 3 3" xfId="48737"/>
    <cellStyle name="Normal 4 2 3 2 3 4" xfId="17465"/>
    <cellStyle name="Normal 4 2 3 2 3 4 2" xfId="36425"/>
    <cellStyle name="Normal 4 2 3 2 3 4 3" xfId="54889"/>
    <cellStyle name="Normal 4 2 3 2 3 5" xfId="24120"/>
    <cellStyle name="Normal 4 2 3 2 3 6" xfId="42584"/>
    <cellStyle name="Normal 4 2 3 2 4" xfId="6652"/>
    <cellStyle name="Normal 4 2 3 2 4 2" xfId="12845"/>
    <cellStyle name="Normal 4 2 3 2 4 2 2" xfId="31805"/>
    <cellStyle name="Normal 4 2 3 2 4 2 3" xfId="50269"/>
    <cellStyle name="Normal 4 2 3 2 4 3" xfId="18997"/>
    <cellStyle name="Normal 4 2 3 2 4 3 2" xfId="37957"/>
    <cellStyle name="Normal 4 2 3 2 4 3 3" xfId="56421"/>
    <cellStyle name="Normal 4 2 3 2 4 4" xfId="25652"/>
    <cellStyle name="Normal 4 2 3 2 4 5" xfId="44116"/>
    <cellStyle name="Normal 4 2 3 2 5" xfId="9779"/>
    <cellStyle name="Normal 4 2 3 2 5 2" xfId="28739"/>
    <cellStyle name="Normal 4 2 3 2 5 3" xfId="47203"/>
    <cellStyle name="Normal 4 2 3 2 6" xfId="15931"/>
    <cellStyle name="Normal 4 2 3 2 6 2" xfId="34891"/>
    <cellStyle name="Normal 4 2 3 2 6 3" xfId="53355"/>
    <cellStyle name="Normal 4 2 3 2 7" xfId="22586"/>
    <cellStyle name="Normal 4 2 3 2 8" xfId="41050"/>
    <cellStyle name="Normal 4 2 3 3" xfId="4255"/>
    <cellStyle name="Normal 4 2 3 3 2" xfId="5870"/>
    <cellStyle name="Normal 4 2 3 3 2 2" xfId="8955"/>
    <cellStyle name="Normal 4 2 3 3 2 2 2" xfId="15147"/>
    <cellStyle name="Normal 4 2 3 3 2 2 2 2" xfId="34107"/>
    <cellStyle name="Normal 4 2 3 3 2 2 2 3" xfId="52571"/>
    <cellStyle name="Normal 4 2 3 3 2 2 3" xfId="21299"/>
    <cellStyle name="Normal 4 2 3 3 2 2 3 2" xfId="40259"/>
    <cellStyle name="Normal 4 2 3 3 2 2 3 3" xfId="58723"/>
    <cellStyle name="Normal 4 2 3 3 2 2 4" xfId="27954"/>
    <cellStyle name="Normal 4 2 3 3 2 2 5" xfId="46418"/>
    <cellStyle name="Normal 4 2 3 3 2 3" xfId="12081"/>
    <cellStyle name="Normal 4 2 3 3 2 3 2" xfId="31041"/>
    <cellStyle name="Normal 4 2 3 3 2 3 3" xfId="49505"/>
    <cellStyle name="Normal 4 2 3 3 2 4" xfId="18233"/>
    <cellStyle name="Normal 4 2 3 3 2 4 2" xfId="37193"/>
    <cellStyle name="Normal 4 2 3 3 2 4 3" xfId="55657"/>
    <cellStyle name="Normal 4 2 3 3 2 5" xfId="24888"/>
    <cellStyle name="Normal 4 2 3 3 2 6" xfId="43352"/>
    <cellStyle name="Normal 4 2 3 3 3" xfId="7420"/>
    <cellStyle name="Normal 4 2 3 3 3 2" xfId="13613"/>
    <cellStyle name="Normal 4 2 3 3 3 2 2" xfId="32573"/>
    <cellStyle name="Normal 4 2 3 3 3 2 3" xfId="51037"/>
    <cellStyle name="Normal 4 2 3 3 3 3" xfId="19765"/>
    <cellStyle name="Normal 4 2 3 3 3 3 2" xfId="38725"/>
    <cellStyle name="Normal 4 2 3 3 3 3 3" xfId="57189"/>
    <cellStyle name="Normal 4 2 3 3 3 4" xfId="26420"/>
    <cellStyle name="Normal 4 2 3 3 3 5" xfId="44884"/>
    <cellStyle name="Normal 4 2 3 3 4" xfId="10547"/>
    <cellStyle name="Normal 4 2 3 3 4 2" xfId="29507"/>
    <cellStyle name="Normal 4 2 3 3 4 3" xfId="47971"/>
    <cellStyle name="Normal 4 2 3 3 5" xfId="16699"/>
    <cellStyle name="Normal 4 2 3 3 5 2" xfId="35659"/>
    <cellStyle name="Normal 4 2 3 3 5 3" xfId="54123"/>
    <cellStyle name="Normal 4 2 3 3 6" xfId="23354"/>
    <cellStyle name="Normal 4 2 3 3 7" xfId="41818"/>
    <cellStyle name="Normal 4 2 3 4" xfId="5088"/>
    <cellStyle name="Normal 4 2 3 4 2" xfId="8186"/>
    <cellStyle name="Normal 4 2 3 4 2 2" xfId="14378"/>
    <cellStyle name="Normal 4 2 3 4 2 2 2" xfId="33338"/>
    <cellStyle name="Normal 4 2 3 4 2 2 3" xfId="51802"/>
    <cellStyle name="Normal 4 2 3 4 2 3" xfId="20530"/>
    <cellStyle name="Normal 4 2 3 4 2 3 2" xfId="39490"/>
    <cellStyle name="Normal 4 2 3 4 2 3 3" xfId="57954"/>
    <cellStyle name="Normal 4 2 3 4 2 4" xfId="27185"/>
    <cellStyle name="Normal 4 2 3 4 2 5" xfId="45649"/>
    <cellStyle name="Normal 4 2 3 4 3" xfId="11312"/>
    <cellStyle name="Normal 4 2 3 4 3 2" xfId="30272"/>
    <cellStyle name="Normal 4 2 3 4 3 3" xfId="48736"/>
    <cellStyle name="Normal 4 2 3 4 4" xfId="17464"/>
    <cellStyle name="Normal 4 2 3 4 4 2" xfId="36424"/>
    <cellStyle name="Normal 4 2 3 4 4 3" xfId="54888"/>
    <cellStyle name="Normal 4 2 3 4 5" xfId="24119"/>
    <cellStyle name="Normal 4 2 3 4 6" xfId="42583"/>
    <cellStyle name="Normal 4 2 3 5" xfId="6651"/>
    <cellStyle name="Normal 4 2 3 5 2" xfId="12844"/>
    <cellStyle name="Normal 4 2 3 5 2 2" xfId="31804"/>
    <cellStyle name="Normal 4 2 3 5 2 3" xfId="50268"/>
    <cellStyle name="Normal 4 2 3 5 3" xfId="18996"/>
    <cellStyle name="Normal 4 2 3 5 3 2" xfId="37956"/>
    <cellStyle name="Normal 4 2 3 5 3 3" xfId="56420"/>
    <cellStyle name="Normal 4 2 3 5 4" xfId="25651"/>
    <cellStyle name="Normal 4 2 3 5 5" xfId="44115"/>
    <cellStyle name="Normal 4 2 3 6" xfId="9778"/>
    <cellStyle name="Normal 4 2 3 6 2" xfId="28738"/>
    <cellStyle name="Normal 4 2 3 6 3" xfId="47202"/>
    <cellStyle name="Normal 4 2 3 7" xfId="15930"/>
    <cellStyle name="Normal 4 2 3 7 2" xfId="34890"/>
    <cellStyle name="Normal 4 2 3 7 3" xfId="53354"/>
    <cellStyle name="Normal 4 2 3 8" xfId="22090"/>
    <cellStyle name="Normal 4 2 3 9" xfId="22585"/>
    <cellStyle name="Normal 4 2 30" xfId="22088"/>
    <cellStyle name="Normal 4 2 4" xfId="312"/>
    <cellStyle name="Normal 4 2 4 2" xfId="3076"/>
    <cellStyle name="Normal 4 2 4 2 2" xfId="4258"/>
    <cellStyle name="Normal 4 2 4 2 2 2" xfId="5873"/>
    <cellStyle name="Normal 4 2 4 2 2 2 2" xfId="8958"/>
    <cellStyle name="Normal 4 2 4 2 2 2 2 2" xfId="15150"/>
    <cellStyle name="Normal 4 2 4 2 2 2 2 2 2" xfId="34110"/>
    <cellStyle name="Normal 4 2 4 2 2 2 2 2 3" xfId="52574"/>
    <cellStyle name="Normal 4 2 4 2 2 2 2 3" xfId="21302"/>
    <cellStyle name="Normal 4 2 4 2 2 2 2 3 2" xfId="40262"/>
    <cellStyle name="Normal 4 2 4 2 2 2 2 3 3" xfId="58726"/>
    <cellStyle name="Normal 4 2 4 2 2 2 2 4" xfId="27957"/>
    <cellStyle name="Normal 4 2 4 2 2 2 2 5" xfId="46421"/>
    <cellStyle name="Normal 4 2 4 2 2 2 3" xfId="12084"/>
    <cellStyle name="Normal 4 2 4 2 2 2 3 2" xfId="31044"/>
    <cellStyle name="Normal 4 2 4 2 2 2 3 3" xfId="49508"/>
    <cellStyle name="Normal 4 2 4 2 2 2 4" xfId="18236"/>
    <cellStyle name="Normal 4 2 4 2 2 2 4 2" xfId="37196"/>
    <cellStyle name="Normal 4 2 4 2 2 2 4 3" xfId="55660"/>
    <cellStyle name="Normal 4 2 4 2 2 2 5" xfId="24891"/>
    <cellStyle name="Normal 4 2 4 2 2 2 6" xfId="43355"/>
    <cellStyle name="Normal 4 2 4 2 2 3" xfId="7423"/>
    <cellStyle name="Normal 4 2 4 2 2 3 2" xfId="13616"/>
    <cellStyle name="Normal 4 2 4 2 2 3 2 2" xfId="32576"/>
    <cellStyle name="Normal 4 2 4 2 2 3 2 3" xfId="51040"/>
    <cellStyle name="Normal 4 2 4 2 2 3 3" xfId="19768"/>
    <cellStyle name="Normal 4 2 4 2 2 3 3 2" xfId="38728"/>
    <cellStyle name="Normal 4 2 4 2 2 3 3 3" xfId="57192"/>
    <cellStyle name="Normal 4 2 4 2 2 3 4" xfId="26423"/>
    <cellStyle name="Normal 4 2 4 2 2 3 5" xfId="44887"/>
    <cellStyle name="Normal 4 2 4 2 2 4" xfId="10550"/>
    <cellStyle name="Normal 4 2 4 2 2 4 2" xfId="29510"/>
    <cellStyle name="Normal 4 2 4 2 2 4 3" xfId="47974"/>
    <cellStyle name="Normal 4 2 4 2 2 5" xfId="16702"/>
    <cellStyle name="Normal 4 2 4 2 2 5 2" xfId="35662"/>
    <cellStyle name="Normal 4 2 4 2 2 5 3" xfId="54126"/>
    <cellStyle name="Normal 4 2 4 2 2 6" xfId="23357"/>
    <cellStyle name="Normal 4 2 4 2 2 7" xfId="41821"/>
    <cellStyle name="Normal 4 2 4 2 3" xfId="5091"/>
    <cellStyle name="Normal 4 2 4 2 3 2" xfId="8189"/>
    <cellStyle name="Normal 4 2 4 2 3 2 2" xfId="14381"/>
    <cellStyle name="Normal 4 2 4 2 3 2 2 2" xfId="33341"/>
    <cellStyle name="Normal 4 2 4 2 3 2 2 3" xfId="51805"/>
    <cellStyle name="Normal 4 2 4 2 3 2 3" xfId="20533"/>
    <cellStyle name="Normal 4 2 4 2 3 2 3 2" xfId="39493"/>
    <cellStyle name="Normal 4 2 4 2 3 2 3 3" xfId="57957"/>
    <cellStyle name="Normal 4 2 4 2 3 2 4" xfId="27188"/>
    <cellStyle name="Normal 4 2 4 2 3 2 5" xfId="45652"/>
    <cellStyle name="Normal 4 2 4 2 3 3" xfId="11315"/>
    <cellStyle name="Normal 4 2 4 2 3 3 2" xfId="30275"/>
    <cellStyle name="Normal 4 2 4 2 3 3 3" xfId="48739"/>
    <cellStyle name="Normal 4 2 4 2 3 4" xfId="17467"/>
    <cellStyle name="Normal 4 2 4 2 3 4 2" xfId="36427"/>
    <cellStyle name="Normal 4 2 4 2 3 4 3" xfId="54891"/>
    <cellStyle name="Normal 4 2 4 2 3 5" xfId="24122"/>
    <cellStyle name="Normal 4 2 4 2 3 6" xfId="42586"/>
    <cellStyle name="Normal 4 2 4 2 4" xfId="6654"/>
    <cellStyle name="Normal 4 2 4 2 4 2" xfId="12847"/>
    <cellStyle name="Normal 4 2 4 2 4 2 2" xfId="31807"/>
    <cellStyle name="Normal 4 2 4 2 4 2 3" xfId="50271"/>
    <cellStyle name="Normal 4 2 4 2 4 3" xfId="18999"/>
    <cellStyle name="Normal 4 2 4 2 4 3 2" xfId="37959"/>
    <cellStyle name="Normal 4 2 4 2 4 3 3" xfId="56423"/>
    <cellStyle name="Normal 4 2 4 2 4 4" xfId="25654"/>
    <cellStyle name="Normal 4 2 4 2 4 5" xfId="44118"/>
    <cellStyle name="Normal 4 2 4 2 5" xfId="9781"/>
    <cellStyle name="Normal 4 2 4 2 5 2" xfId="28741"/>
    <cellStyle name="Normal 4 2 4 2 5 3" xfId="47205"/>
    <cellStyle name="Normal 4 2 4 2 6" xfId="15933"/>
    <cellStyle name="Normal 4 2 4 2 6 2" xfId="34893"/>
    <cellStyle name="Normal 4 2 4 2 6 3" xfId="53357"/>
    <cellStyle name="Normal 4 2 4 2 7" xfId="22588"/>
    <cellStyle name="Normal 4 2 4 2 8" xfId="41052"/>
    <cellStyle name="Normal 4 2 4 3" xfId="4257"/>
    <cellStyle name="Normal 4 2 4 3 2" xfId="5872"/>
    <cellStyle name="Normal 4 2 4 3 2 2" xfId="8957"/>
    <cellStyle name="Normal 4 2 4 3 2 2 2" xfId="15149"/>
    <cellStyle name="Normal 4 2 4 3 2 2 2 2" xfId="34109"/>
    <cellStyle name="Normal 4 2 4 3 2 2 2 3" xfId="52573"/>
    <cellStyle name="Normal 4 2 4 3 2 2 3" xfId="21301"/>
    <cellStyle name="Normal 4 2 4 3 2 2 3 2" xfId="40261"/>
    <cellStyle name="Normal 4 2 4 3 2 2 3 3" xfId="58725"/>
    <cellStyle name="Normal 4 2 4 3 2 2 4" xfId="27956"/>
    <cellStyle name="Normal 4 2 4 3 2 2 5" xfId="46420"/>
    <cellStyle name="Normal 4 2 4 3 2 3" xfId="12083"/>
    <cellStyle name="Normal 4 2 4 3 2 3 2" xfId="31043"/>
    <cellStyle name="Normal 4 2 4 3 2 3 3" xfId="49507"/>
    <cellStyle name="Normal 4 2 4 3 2 4" xfId="18235"/>
    <cellStyle name="Normal 4 2 4 3 2 4 2" xfId="37195"/>
    <cellStyle name="Normal 4 2 4 3 2 4 3" xfId="55659"/>
    <cellStyle name="Normal 4 2 4 3 2 5" xfId="24890"/>
    <cellStyle name="Normal 4 2 4 3 2 6" xfId="43354"/>
    <cellStyle name="Normal 4 2 4 3 3" xfId="7422"/>
    <cellStyle name="Normal 4 2 4 3 3 2" xfId="13615"/>
    <cellStyle name="Normal 4 2 4 3 3 2 2" xfId="32575"/>
    <cellStyle name="Normal 4 2 4 3 3 2 3" xfId="51039"/>
    <cellStyle name="Normal 4 2 4 3 3 3" xfId="19767"/>
    <cellStyle name="Normal 4 2 4 3 3 3 2" xfId="38727"/>
    <cellStyle name="Normal 4 2 4 3 3 3 3" xfId="57191"/>
    <cellStyle name="Normal 4 2 4 3 3 4" xfId="26422"/>
    <cellStyle name="Normal 4 2 4 3 3 5" xfId="44886"/>
    <cellStyle name="Normal 4 2 4 3 4" xfId="10549"/>
    <cellStyle name="Normal 4 2 4 3 4 2" xfId="29509"/>
    <cellStyle name="Normal 4 2 4 3 4 3" xfId="47973"/>
    <cellStyle name="Normal 4 2 4 3 5" xfId="16701"/>
    <cellStyle name="Normal 4 2 4 3 5 2" xfId="35661"/>
    <cellStyle name="Normal 4 2 4 3 5 3" xfId="54125"/>
    <cellStyle name="Normal 4 2 4 3 6" xfId="23356"/>
    <cellStyle name="Normal 4 2 4 3 7" xfId="41820"/>
    <cellStyle name="Normal 4 2 4 4" xfId="5090"/>
    <cellStyle name="Normal 4 2 4 4 2" xfId="8188"/>
    <cellStyle name="Normal 4 2 4 4 2 2" xfId="14380"/>
    <cellStyle name="Normal 4 2 4 4 2 2 2" xfId="33340"/>
    <cellStyle name="Normal 4 2 4 4 2 2 3" xfId="51804"/>
    <cellStyle name="Normal 4 2 4 4 2 3" xfId="20532"/>
    <cellStyle name="Normal 4 2 4 4 2 3 2" xfId="39492"/>
    <cellStyle name="Normal 4 2 4 4 2 3 3" xfId="57956"/>
    <cellStyle name="Normal 4 2 4 4 2 4" xfId="27187"/>
    <cellStyle name="Normal 4 2 4 4 2 5" xfId="45651"/>
    <cellStyle name="Normal 4 2 4 4 3" xfId="11314"/>
    <cellStyle name="Normal 4 2 4 4 3 2" xfId="30274"/>
    <cellStyle name="Normal 4 2 4 4 3 3" xfId="48738"/>
    <cellStyle name="Normal 4 2 4 4 4" xfId="17466"/>
    <cellStyle name="Normal 4 2 4 4 4 2" xfId="36426"/>
    <cellStyle name="Normal 4 2 4 4 4 3" xfId="54890"/>
    <cellStyle name="Normal 4 2 4 4 5" xfId="24121"/>
    <cellStyle name="Normal 4 2 4 4 6" xfId="42585"/>
    <cellStyle name="Normal 4 2 4 5" xfId="6653"/>
    <cellStyle name="Normal 4 2 4 5 2" xfId="12846"/>
    <cellStyle name="Normal 4 2 4 5 2 2" xfId="31806"/>
    <cellStyle name="Normal 4 2 4 5 2 3" xfId="50270"/>
    <cellStyle name="Normal 4 2 4 5 3" xfId="18998"/>
    <cellStyle name="Normal 4 2 4 5 3 2" xfId="37958"/>
    <cellStyle name="Normal 4 2 4 5 3 3" xfId="56422"/>
    <cellStyle name="Normal 4 2 4 5 4" xfId="25653"/>
    <cellStyle name="Normal 4 2 4 5 5" xfId="44117"/>
    <cellStyle name="Normal 4 2 4 6" xfId="9780"/>
    <cellStyle name="Normal 4 2 4 6 2" xfId="28740"/>
    <cellStyle name="Normal 4 2 4 6 3" xfId="47204"/>
    <cellStyle name="Normal 4 2 4 7" xfId="15932"/>
    <cellStyle name="Normal 4 2 4 7 2" xfId="34892"/>
    <cellStyle name="Normal 4 2 4 7 3" xfId="53356"/>
    <cellStyle name="Normal 4 2 4 8" xfId="22587"/>
    <cellStyle name="Normal 4 2 4 9" xfId="41051"/>
    <cellStyle name="Normal 4 2 5" xfId="3077"/>
    <cellStyle name="Normal 4 2 5 2" xfId="3078"/>
    <cellStyle name="Normal 4 2 5 2 2" xfId="4260"/>
    <cellStyle name="Normal 4 2 5 2 2 2" xfId="5875"/>
    <cellStyle name="Normal 4 2 5 2 2 2 2" xfId="8960"/>
    <cellStyle name="Normal 4 2 5 2 2 2 2 2" xfId="15152"/>
    <cellStyle name="Normal 4 2 5 2 2 2 2 2 2" xfId="34112"/>
    <cellStyle name="Normal 4 2 5 2 2 2 2 2 3" xfId="52576"/>
    <cellStyle name="Normal 4 2 5 2 2 2 2 3" xfId="21304"/>
    <cellStyle name="Normal 4 2 5 2 2 2 2 3 2" xfId="40264"/>
    <cellStyle name="Normal 4 2 5 2 2 2 2 3 3" xfId="58728"/>
    <cellStyle name="Normal 4 2 5 2 2 2 2 4" xfId="27959"/>
    <cellStyle name="Normal 4 2 5 2 2 2 2 5" xfId="46423"/>
    <cellStyle name="Normal 4 2 5 2 2 2 3" xfId="12086"/>
    <cellStyle name="Normal 4 2 5 2 2 2 3 2" xfId="31046"/>
    <cellStyle name="Normal 4 2 5 2 2 2 3 3" xfId="49510"/>
    <cellStyle name="Normal 4 2 5 2 2 2 4" xfId="18238"/>
    <cellStyle name="Normal 4 2 5 2 2 2 4 2" xfId="37198"/>
    <cellStyle name="Normal 4 2 5 2 2 2 4 3" xfId="55662"/>
    <cellStyle name="Normal 4 2 5 2 2 2 5" xfId="24893"/>
    <cellStyle name="Normal 4 2 5 2 2 2 6" xfId="43357"/>
    <cellStyle name="Normal 4 2 5 2 2 3" xfId="7425"/>
    <cellStyle name="Normal 4 2 5 2 2 3 2" xfId="13618"/>
    <cellStyle name="Normal 4 2 5 2 2 3 2 2" xfId="32578"/>
    <cellStyle name="Normal 4 2 5 2 2 3 2 3" xfId="51042"/>
    <cellStyle name="Normal 4 2 5 2 2 3 3" xfId="19770"/>
    <cellStyle name="Normal 4 2 5 2 2 3 3 2" xfId="38730"/>
    <cellStyle name="Normal 4 2 5 2 2 3 3 3" xfId="57194"/>
    <cellStyle name="Normal 4 2 5 2 2 3 4" xfId="26425"/>
    <cellStyle name="Normal 4 2 5 2 2 3 5" xfId="44889"/>
    <cellStyle name="Normal 4 2 5 2 2 4" xfId="10552"/>
    <cellStyle name="Normal 4 2 5 2 2 4 2" xfId="29512"/>
    <cellStyle name="Normal 4 2 5 2 2 4 3" xfId="47976"/>
    <cellStyle name="Normal 4 2 5 2 2 5" xfId="16704"/>
    <cellStyle name="Normal 4 2 5 2 2 5 2" xfId="35664"/>
    <cellStyle name="Normal 4 2 5 2 2 5 3" xfId="54128"/>
    <cellStyle name="Normal 4 2 5 2 2 6" xfId="23359"/>
    <cellStyle name="Normal 4 2 5 2 2 7" xfId="41823"/>
    <cellStyle name="Normal 4 2 5 2 3" xfId="5093"/>
    <cellStyle name="Normal 4 2 5 2 3 2" xfId="8191"/>
    <cellStyle name="Normal 4 2 5 2 3 2 2" xfId="14383"/>
    <cellStyle name="Normal 4 2 5 2 3 2 2 2" xfId="33343"/>
    <cellStyle name="Normal 4 2 5 2 3 2 2 3" xfId="51807"/>
    <cellStyle name="Normal 4 2 5 2 3 2 3" xfId="20535"/>
    <cellStyle name="Normal 4 2 5 2 3 2 3 2" xfId="39495"/>
    <cellStyle name="Normal 4 2 5 2 3 2 3 3" xfId="57959"/>
    <cellStyle name="Normal 4 2 5 2 3 2 4" xfId="27190"/>
    <cellStyle name="Normal 4 2 5 2 3 2 5" xfId="45654"/>
    <cellStyle name="Normal 4 2 5 2 3 3" xfId="11317"/>
    <cellStyle name="Normal 4 2 5 2 3 3 2" xfId="30277"/>
    <cellStyle name="Normal 4 2 5 2 3 3 3" xfId="48741"/>
    <cellStyle name="Normal 4 2 5 2 3 4" xfId="17469"/>
    <cellStyle name="Normal 4 2 5 2 3 4 2" xfId="36429"/>
    <cellStyle name="Normal 4 2 5 2 3 4 3" xfId="54893"/>
    <cellStyle name="Normal 4 2 5 2 3 5" xfId="24124"/>
    <cellStyle name="Normal 4 2 5 2 3 6" xfId="42588"/>
    <cellStyle name="Normal 4 2 5 2 4" xfId="6656"/>
    <cellStyle name="Normal 4 2 5 2 4 2" xfId="12849"/>
    <cellStyle name="Normal 4 2 5 2 4 2 2" xfId="31809"/>
    <cellStyle name="Normal 4 2 5 2 4 2 3" xfId="50273"/>
    <cellStyle name="Normal 4 2 5 2 4 3" xfId="19001"/>
    <cellStyle name="Normal 4 2 5 2 4 3 2" xfId="37961"/>
    <cellStyle name="Normal 4 2 5 2 4 3 3" xfId="56425"/>
    <cellStyle name="Normal 4 2 5 2 4 4" xfId="25656"/>
    <cellStyle name="Normal 4 2 5 2 4 5" xfId="44120"/>
    <cellStyle name="Normal 4 2 5 2 5" xfId="9783"/>
    <cellStyle name="Normal 4 2 5 2 5 2" xfId="28743"/>
    <cellStyle name="Normal 4 2 5 2 5 3" xfId="47207"/>
    <cellStyle name="Normal 4 2 5 2 6" xfId="15935"/>
    <cellStyle name="Normal 4 2 5 2 6 2" xfId="34895"/>
    <cellStyle name="Normal 4 2 5 2 6 3" xfId="53359"/>
    <cellStyle name="Normal 4 2 5 2 7" xfId="22590"/>
    <cellStyle name="Normal 4 2 5 2 8" xfId="41054"/>
    <cellStyle name="Normal 4 2 5 3" xfId="4259"/>
    <cellStyle name="Normal 4 2 5 3 2" xfId="5874"/>
    <cellStyle name="Normal 4 2 5 3 2 2" xfId="8959"/>
    <cellStyle name="Normal 4 2 5 3 2 2 2" xfId="15151"/>
    <cellStyle name="Normal 4 2 5 3 2 2 2 2" xfId="34111"/>
    <cellStyle name="Normal 4 2 5 3 2 2 2 3" xfId="52575"/>
    <cellStyle name="Normal 4 2 5 3 2 2 3" xfId="21303"/>
    <cellStyle name="Normal 4 2 5 3 2 2 3 2" xfId="40263"/>
    <cellStyle name="Normal 4 2 5 3 2 2 3 3" xfId="58727"/>
    <cellStyle name="Normal 4 2 5 3 2 2 4" xfId="27958"/>
    <cellStyle name="Normal 4 2 5 3 2 2 5" xfId="46422"/>
    <cellStyle name="Normal 4 2 5 3 2 3" xfId="12085"/>
    <cellStyle name="Normal 4 2 5 3 2 3 2" xfId="31045"/>
    <cellStyle name="Normal 4 2 5 3 2 3 3" xfId="49509"/>
    <cellStyle name="Normal 4 2 5 3 2 4" xfId="18237"/>
    <cellStyle name="Normal 4 2 5 3 2 4 2" xfId="37197"/>
    <cellStyle name="Normal 4 2 5 3 2 4 3" xfId="55661"/>
    <cellStyle name="Normal 4 2 5 3 2 5" xfId="24892"/>
    <cellStyle name="Normal 4 2 5 3 2 6" xfId="43356"/>
    <cellStyle name="Normal 4 2 5 3 3" xfId="7424"/>
    <cellStyle name="Normal 4 2 5 3 3 2" xfId="13617"/>
    <cellStyle name="Normal 4 2 5 3 3 2 2" xfId="32577"/>
    <cellStyle name="Normal 4 2 5 3 3 2 3" xfId="51041"/>
    <cellStyle name="Normal 4 2 5 3 3 3" xfId="19769"/>
    <cellStyle name="Normal 4 2 5 3 3 3 2" xfId="38729"/>
    <cellStyle name="Normal 4 2 5 3 3 3 3" xfId="57193"/>
    <cellStyle name="Normal 4 2 5 3 3 4" xfId="26424"/>
    <cellStyle name="Normal 4 2 5 3 3 5" xfId="44888"/>
    <cellStyle name="Normal 4 2 5 3 4" xfId="10551"/>
    <cellStyle name="Normal 4 2 5 3 4 2" xfId="29511"/>
    <cellStyle name="Normal 4 2 5 3 4 3" xfId="47975"/>
    <cellStyle name="Normal 4 2 5 3 5" xfId="16703"/>
    <cellStyle name="Normal 4 2 5 3 5 2" xfId="35663"/>
    <cellStyle name="Normal 4 2 5 3 5 3" xfId="54127"/>
    <cellStyle name="Normal 4 2 5 3 6" xfId="23358"/>
    <cellStyle name="Normal 4 2 5 3 7" xfId="41822"/>
    <cellStyle name="Normal 4 2 5 4" xfId="5092"/>
    <cellStyle name="Normal 4 2 5 4 2" xfId="8190"/>
    <cellStyle name="Normal 4 2 5 4 2 2" xfId="14382"/>
    <cellStyle name="Normal 4 2 5 4 2 2 2" xfId="33342"/>
    <cellStyle name="Normal 4 2 5 4 2 2 3" xfId="51806"/>
    <cellStyle name="Normal 4 2 5 4 2 3" xfId="20534"/>
    <cellStyle name="Normal 4 2 5 4 2 3 2" xfId="39494"/>
    <cellStyle name="Normal 4 2 5 4 2 3 3" xfId="57958"/>
    <cellStyle name="Normal 4 2 5 4 2 4" xfId="27189"/>
    <cellStyle name="Normal 4 2 5 4 2 5" xfId="45653"/>
    <cellStyle name="Normal 4 2 5 4 3" xfId="11316"/>
    <cellStyle name="Normal 4 2 5 4 3 2" xfId="30276"/>
    <cellStyle name="Normal 4 2 5 4 3 3" xfId="48740"/>
    <cellStyle name="Normal 4 2 5 4 4" xfId="17468"/>
    <cellStyle name="Normal 4 2 5 4 4 2" xfId="36428"/>
    <cellStyle name="Normal 4 2 5 4 4 3" xfId="54892"/>
    <cellStyle name="Normal 4 2 5 4 5" xfId="24123"/>
    <cellStyle name="Normal 4 2 5 4 6" xfId="42587"/>
    <cellStyle name="Normal 4 2 5 5" xfId="6655"/>
    <cellStyle name="Normal 4 2 5 5 2" xfId="12848"/>
    <cellStyle name="Normal 4 2 5 5 2 2" xfId="31808"/>
    <cellStyle name="Normal 4 2 5 5 2 3" xfId="50272"/>
    <cellStyle name="Normal 4 2 5 5 3" xfId="19000"/>
    <cellStyle name="Normal 4 2 5 5 3 2" xfId="37960"/>
    <cellStyle name="Normal 4 2 5 5 3 3" xfId="56424"/>
    <cellStyle name="Normal 4 2 5 5 4" xfId="25655"/>
    <cellStyle name="Normal 4 2 5 5 5" xfId="44119"/>
    <cellStyle name="Normal 4 2 5 6" xfId="9782"/>
    <cellStyle name="Normal 4 2 5 6 2" xfId="28742"/>
    <cellStyle name="Normal 4 2 5 6 3" xfId="47206"/>
    <cellStyle name="Normal 4 2 5 7" xfId="15934"/>
    <cellStyle name="Normal 4 2 5 7 2" xfId="34894"/>
    <cellStyle name="Normal 4 2 5 7 3" xfId="53358"/>
    <cellStyle name="Normal 4 2 5 8" xfId="22589"/>
    <cellStyle name="Normal 4 2 5 9" xfId="41053"/>
    <cellStyle name="Normal 4 2 6" xfId="3079"/>
    <cellStyle name="Normal 4 2 6 2" xfId="4261"/>
    <cellStyle name="Normal 4 2 6 2 2" xfId="5876"/>
    <cellStyle name="Normal 4 2 6 2 2 2" xfId="8961"/>
    <cellStyle name="Normal 4 2 6 2 2 2 2" xfId="15153"/>
    <cellStyle name="Normal 4 2 6 2 2 2 2 2" xfId="34113"/>
    <cellStyle name="Normal 4 2 6 2 2 2 2 3" xfId="52577"/>
    <cellStyle name="Normal 4 2 6 2 2 2 3" xfId="21305"/>
    <cellStyle name="Normal 4 2 6 2 2 2 3 2" xfId="40265"/>
    <cellStyle name="Normal 4 2 6 2 2 2 3 3" xfId="58729"/>
    <cellStyle name="Normal 4 2 6 2 2 2 4" xfId="27960"/>
    <cellStyle name="Normal 4 2 6 2 2 2 5" xfId="46424"/>
    <cellStyle name="Normal 4 2 6 2 2 3" xfId="12087"/>
    <cellStyle name="Normal 4 2 6 2 2 3 2" xfId="31047"/>
    <cellStyle name="Normal 4 2 6 2 2 3 3" xfId="49511"/>
    <cellStyle name="Normal 4 2 6 2 2 4" xfId="18239"/>
    <cellStyle name="Normal 4 2 6 2 2 4 2" xfId="37199"/>
    <cellStyle name="Normal 4 2 6 2 2 4 3" xfId="55663"/>
    <cellStyle name="Normal 4 2 6 2 2 5" xfId="24894"/>
    <cellStyle name="Normal 4 2 6 2 2 6" xfId="43358"/>
    <cellStyle name="Normal 4 2 6 2 3" xfId="7426"/>
    <cellStyle name="Normal 4 2 6 2 3 2" xfId="13619"/>
    <cellStyle name="Normal 4 2 6 2 3 2 2" xfId="32579"/>
    <cellStyle name="Normal 4 2 6 2 3 2 3" xfId="51043"/>
    <cellStyle name="Normal 4 2 6 2 3 3" xfId="19771"/>
    <cellStyle name="Normal 4 2 6 2 3 3 2" xfId="38731"/>
    <cellStyle name="Normal 4 2 6 2 3 3 3" xfId="57195"/>
    <cellStyle name="Normal 4 2 6 2 3 4" xfId="26426"/>
    <cellStyle name="Normal 4 2 6 2 3 5" xfId="44890"/>
    <cellStyle name="Normal 4 2 6 2 4" xfId="10553"/>
    <cellStyle name="Normal 4 2 6 2 4 2" xfId="29513"/>
    <cellStyle name="Normal 4 2 6 2 4 3" xfId="47977"/>
    <cellStyle name="Normal 4 2 6 2 5" xfId="16705"/>
    <cellStyle name="Normal 4 2 6 2 5 2" xfId="35665"/>
    <cellStyle name="Normal 4 2 6 2 5 3" xfId="54129"/>
    <cellStyle name="Normal 4 2 6 2 6" xfId="23360"/>
    <cellStyle name="Normal 4 2 6 2 7" xfId="41824"/>
    <cellStyle name="Normal 4 2 6 3" xfId="5094"/>
    <cellStyle name="Normal 4 2 6 3 2" xfId="8192"/>
    <cellStyle name="Normal 4 2 6 3 2 2" xfId="14384"/>
    <cellStyle name="Normal 4 2 6 3 2 2 2" xfId="33344"/>
    <cellStyle name="Normal 4 2 6 3 2 2 3" xfId="51808"/>
    <cellStyle name="Normal 4 2 6 3 2 3" xfId="20536"/>
    <cellStyle name="Normal 4 2 6 3 2 3 2" xfId="39496"/>
    <cellStyle name="Normal 4 2 6 3 2 3 3" xfId="57960"/>
    <cellStyle name="Normal 4 2 6 3 2 4" xfId="27191"/>
    <cellStyle name="Normal 4 2 6 3 2 5" xfId="45655"/>
    <cellStyle name="Normal 4 2 6 3 3" xfId="11318"/>
    <cellStyle name="Normal 4 2 6 3 3 2" xfId="30278"/>
    <cellStyle name="Normal 4 2 6 3 3 3" xfId="48742"/>
    <cellStyle name="Normal 4 2 6 3 4" xfId="17470"/>
    <cellStyle name="Normal 4 2 6 3 4 2" xfId="36430"/>
    <cellStyle name="Normal 4 2 6 3 4 3" xfId="54894"/>
    <cellStyle name="Normal 4 2 6 3 5" xfId="24125"/>
    <cellStyle name="Normal 4 2 6 3 6" xfId="42589"/>
    <cellStyle name="Normal 4 2 6 4" xfId="6657"/>
    <cellStyle name="Normal 4 2 6 4 2" xfId="12850"/>
    <cellStyle name="Normal 4 2 6 4 2 2" xfId="31810"/>
    <cellStyle name="Normal 4 2 6 4 2 3" xfId="50274"/>
    <cellStyle name="Normal 4 2 6 4 3" xfId="19002"/>
    <cellStyle name="Normal 4 2 6 4 3 2" xfId="37962"/>
    <cellStyle name="Normal 4 2 6 4 3 3" xfId="56426"/>
    <cellStyle name="Normal 4 2 6 4 4" xfId="25657"/>
    <cellStyle name="Normal 4 2 6 4 5" xfId="44121"/>
    <cellStyle name="Normal 4 2 6 5" xfId="9784"/>
    <cellStyle name="Normal 4 2 6 5 2" xfId="28744"/>
    <cellStyle name="Normal 4 2 6 5 3" xfId="47208"/>
    <cellStyle name="Normal 4 2 6 6" xfId="15936"/>
    <cellStyle name="Normal 4 2 6 6 2" xfId="34896"/>
    <cellStyle name="Normal 4 2 6 6 3" xfId="53360"/>
    <cellStyle name="Normal 4 2 6 7" xfId="22591"/>
    <cellStyle name="Normal 4 2 6 8" xfId="41055"/>
    <cellStyle name="Normal 4 2 7" xfId="3080"/>
    <cellStyle name="Normal 4 2 7 2" xfId="4262"/>
    <cellStyle name="Normal 4 2 7 2 2" xfId="5877"/>
    <cellStyle name="Normal 4 2 7 2 2 2" xfId="8962"/>
    <cellStyle name="Normal 4 2 7 2 2 2 2" xfId="15154"/>
    <cellStyle name="Normal 4 2 7 2 2 2 2 2" xfId="34114"/>
    <cellStyle name="Normal 4 2 7 2 2 2 2 3" xfId="52578"/>
    <cellStyle name="Normal 4 2 7 2 2 2 3" xfId="21306"/>
    <cellStyle name="Normal 4 2 7 2 2 2 3 2" xfId="40266"/>
    <cellStyle name="Normal 4 2 7 2 2 2 3 3" xfId="58730"/>
    <cellStyle name="Normal 4 2 7 2 2 2 4" xfId="27961"/>
    <cellStyle name="Normal 4 2 7 2 2 2 5" xfId="46425"/>
    <cellStyle name="Normal 4 2 7 2 2 3" xfId="12088"/>
    <cellStyle name="Normal 4 2 7 2 2 3 2" xfId="31048"/>
    <cellStyle name="Normal 4 2 7 2 2 3 3" xfId="49512"/>
    <cellStyle name="Normal 4 2 7 2 2 4" xfId="18240"/>
    <cellStyle name="Normal 4 2 7 2 2 4 2" xfId="37200"/>
    <cellStyle name="Normal 4 2 7 2 2 4 3" xfId="55664"/>
    <cellStyle name="Normal 4 2 7 2 2 5" xfId="24895"/>
    <cellStyle name="Normal 4 2 7 2 2 6" xfId="43359"/>
    <cellStyle name="Normal 4 2 7 2 3" xfId="7427"/>
    <cellStyle name="Normal 4 2 7 2 3 2" xfId="13620"/>
    <cellStyle name="Normal 4 2 7 2 3 2 2" xfId="32580"/>
    <cellStyle name="Normal 4 2 7 2 3 2 3" xfId="51044"/>
    <cellStyle name="Normal 4 2 7 2 3 3" xfId="19772"/>
    <cellStyle name="Normal 4 2 7 2 3 3 2" xfId="38732"/>
    <cellStyle name="Normal 4 2 7 2 3 3 3" xfId="57196"/>
    <cellStyle name="Normal 4 2 7 2 3 4" xfId="26427"/>
    <cellStyle name="Normal 4 2 7 2 3 5" xfId="44891"/>
    <cellStyle name="Normal 4 2 7 2 4" xfId="10554"/>
    <cellStyle name="Normal 4 2 7 2 4 2" xfId="29514"/>
    <cellStyle name="Normal 4 2 7 2 4 3" xfId="47978"/>
    <cellStyle name="Normal 4 2 7 2 5" xfId="16706"/>
    <cellStyle name="Normal 4 2 7 2 5 2" xfId="35666"/>
    <cellStyle name="Normal 4 2 7 2 5 3" xfId="54130"/>
    <cellStyle name="Normal 4 2 7 2 6" xfId="23361"/>
    <cellStyle name="Normal 4 2 7 2 7" xfId="41825"/>
    <cellStyle name="Normal 4 2 7 3" xfId="5095"/>
    <cellStyle name="Normal 4 2 7 3 2" xfId="8193"/>
    <cellStyle name="Normal 4 2 7 3 2 2" xfId="14385"/>
    <cellStyle name="Normal 4 2 7 3 2 2 2" xfId="33345"/>
    <cellStyle name="Normal 4 2 7 3 2 2 3" xfId="51809"/>
    <cellStyle name="Normal 4 2 7 3 2 3" xfId="20537"/>
    <cellStyle name="Normal 4 2 7 3 2 3 2" xfId="39497"/>
    <cellStyle name="Normal 4 2 7 3 2 3 3" xfId="57961"/>
    <cellStyle name="Normal 4 2 7 3 2 4" xfId="27192"/>
    <cellStyle name="Normal 4 2 7 3 2 5" xfId="45656"/>
    <cellStyle name="Normal 4 2 7 3 3" xfId="11319"/>
    <cellStyle name="Normal 4 2 7 3 3 2" xfId="30279"/>
    <cellStyle name="Normal 4 2 7 3 3 3" xfId="48743"/>
    <cellStyle name="Normal 4 2 7 3 4" xfId="17471"/>
    <cellStyle name="Normal 4 2 7 3 4 2" xfId="36431"/>
    <cellStyle name="Normal 4 2 7 3 4 3" xfId="54895"/>
    <cellStyle name="Normal 4 2 7 3 5" xfId="24126"/>
    <cellStyle name="Normal 4 2 7 3 6" xfId="42590"/>
    <cellStyle name="Normal 4 2 7 4" xfId="6658"/>
    <cellStyle name="Normal 4 2 7 4 2" xfId="12851"/>
    <cellStyle name="Normal 4 2 7 4 2 2" xfId="31811"/>
    <cellStyle name="Normal 4 2 7 4 2 3" xfId="50275"/>
    <cellStyle name="Normal 4 2 7 4 3" xfId="19003"/>
    <cellStyle name="Normal 4 2 7 4 3 2" xfId="37963"/>
    <cellStyle name="Normal 4 2 7 4 3 3" xfId="56427"/>
    <cellStyle name="Normal 4 2 7 4 4" xfId="25658"/>
    <cellStyle name="Normal 4 2 7 4 5" xfId="44122"/>
    <cellStyle name="Normal 4 2 7 5" xfId="9785"/>
    <cellStyle name="Normal 4 2 7 5 2" xfId="28745"/>
    <cellStyle name="Normal 4 2 7 5 3" xfId="47209"/>
    <cellStyle name="Normal 4 2 7 6" xfId="15937"/>
    <cellStyle name="Normal 4 2 7 6 2" xfId="34897"/>
    <cellStyle name="Normal 4 2 7 6 3" xfId="53361"/>
    <cellStyle name="Normal 4 2 7 7" xfId="22592"/>
    <cellStyle name="Normal 4 2 7 8" xfId="41056"/>
    <cellStyle name="Normal 4 2 8" xfId="3081"/>
    <cellStyle name="Normal 4 2 8 2" xfId="4263"/>
    <cellStyle name="Normal 4 2 8 2 2" xfId="5878"/>
    <cellStyle name="Normal 4 2 8 2 2 2" xfId="8963"/>
    <cellStyle name="Normal 4 2 8 2 2 2 2" xfId="15155"/>
    <cellStyle name="Normal 4 2 8 2 2 2 2 2" xfId="34115"/>
    <cellStyle name="Normal 4 2 8 2 2 2 2 3" xfId="52579"/>
    <cellStyle name="Normal 4 2 8 2 2 2 3" xfId="21307"/>
    <cellStyle name="Normal 4 2 8 2 2 2 3 2" xfId="40267"/>
    <cellStyle name="Normal 4 2 8 2 2 2 3 3" xfId="58731"/>
    <cellStyle name="Normal 4 2 8 2 2 2 4" xfId="27962"/>
    <cellStyle name="Normal 4 2 8 2 2 2 5" xfId="46426"/>
    <cellStyle name="Normal 4 2 8 2 2 3" xfId="12089"/>
    <cellStyle name="Normal 4 2 8 2 2 3 2" xfId="31049"/>
    <cellStyle name="Normal 4 2 8 2 2 3 3" xfId="49513"/>
    <cellStyle name="Normal 4 2 8 2 2 4" xfId="18241"/>
    <cellStyle name="Normal 4 2 8 2 2 4 2" xfId="37201"/>
    <cellStyle name="Normal 4 2 8 2 2 4 3" xfId="55665"/>
    <cellStyle name="Normal 4 2 8 2 2 5" xfId="24896"/>
    <cellStyle name="Normal 4 2 8 2 2 6" xfId="43360"/>
    <cellStyle name="Normal 4 2 8 2 3" xfId="7428"/>
    <cellStyle name="Normal 4 2 8 2 3 2" xfId="13621"/>
    <cellStyle name="Normal 4 2 8 2 3 2 2" xfId="32581"/>
    <cellStyle name="Normal 4 2 8 2 3 2 3" xfId="51045"/>
    <cellStyle name="Normal 4 2 8 2 3 3" xfId="19773"/>
    <cellStyle name="Normal 4 2 8 2 3 3 2" xfId="38733"/>
    <cellStyle name="Normal 4 2 8 2 3 3 3" xfId="57197"/>
    <cellStyle name="Normal 4 2 8 2 3 4" xfId="26428"/>
    <cellStyle name="Normal 4 2 8 2 3 5" xfId="44892"/>
    <cellStyle name="Normal 4 2 8 2 4" xfId="10555"/>
    <cellStyle name="Normal 4 2 8 2 4 2" xfId="29515"/>
    <cellStyle name="Normal 4 2 8 2 4 3" xfId="47979"/>
    <cellStyle name="Normal 4 2 8 2 5" xfId="16707"/>
    <cellStyle name="Normal 4 2 8 2 5 2" xfId="35667"/>
    <cellStyle name="Normal 4 2 8 2 5 3" xfId="54131"/>
    <cellStyle name="Normal 4 2 8 2 6" xfId="23362"/>
    <cellStyle name="Normal 4 2 8 2 7" xfId="41826"/>
    <cellStyle name="Normal 4 2 8 3" xfId="5096"/>
    <cellStyle name="Normal 4 2 8 3 2" xfId="8194"/>
    <cellStyle name="Normal 4 2 8 3 2 2" xfId="14386"/>
    <cellStyle name="Normal 4 2 8 3 2 2 2" xfId="33346"/>
    <cellStyle name="Normal 4 2 8 3 2 2 3" xfId="51810"/>
    <cellStyle name="Normal 4 2 8 3 2 3" xfId="20538"/>
    <cellStyle name="Normal 4 2 8 3 2 3 2" xfId="39498"/>
    <cellStyle name="Normal 4 2 8 3 2 3 3" xfId="57962"/>
    <cellStyle name="Normal 4 2 8 3 2 4" xfId="27193"/>
    <cellStyle name="Normal 4 2 8 3 2 5" xfId="45657"/>
    <cellStyle name="Normal 4 2 8 3 3" xfId="11320"/>
    <cellStyle name="Normal 4 2 8 3 3 2" xfId="30280"/>
    <cellStyle name="Normal 4 2 8 3 3 3" xfId="48744"/>
    <cellStyle name="Normal 4 2 8 3 4" xfId="17472"/>
    <cellStyle name="Normal 4 2 8 3 4 2" xfId="36432"/>
    <cellStyle name="Normal 4 2 8 3 4 3" xfId="54896"/>
    <cellStyle name="Normal 4 2 8 3 5" xfId="24127"/>
    <cellStyle name="Normal 4 2 8 3 6" xfId="42591"/>
    <cellStyle name="Normal 4 2 8 4" xfId="6659"/>
    <cellStyle name="Normal 4 2 8 4 2" xfId="12852"/>
    <cellStyle name="Normal 4 2 8 4 2 2" xfId="31812"/>
    <cellStyle name="Normal 4 2 8 4 2 3" xfId="50276"/>
    <cellStyle name="Normal 4 2 8 4 3" xfId="19004"/>
    <cellStyle name="Normal 4 2 8 4 3 2" xfId="37964"/>
    <cellStyle name="Normal 4 2 8 4 3 3" xfId="56428"/>
    <cellStyle name="Normal 4 2 8 4 4" xfId="25659"/>
    <cellStyle name="Normal 4 2 8 4 5" xfId="44123"/>
    <cellStyle name="Normal 4 2 8 5" xfId="9786"/>
    <cellStyle name="Normal 4 2 8 5 2" xfId="28746"/>
    <cellStyle name="Normal 4 2 8 5 3" xfId="47210"/>
    <cellStyle name="Normal 4 2 8 6" xfId="15938"/>
    <cellStyle name="Normal 4 2 8 6 2" xfId="34898"/>
    <cellStyle name="Normal 4 2 8 6 3" xfId="53362"/>
    <cellStyle name="Normal 4 2 8 7" xfId="22593"/>
    <cellStyle name="Normal 4 2 8 8" xfId="41057"/>
    <cellStyle name="Normal 4 2 9" xfId="3082"/>
    <cellStyle name="Normal 4 2 9 2" xfId="4264"/>
    <cellStyle name="Normal 4 2 9 2 2" xfId="5879"/>
    <cellStyle name="Normal 4 2 9 2 2 2" xfId="8964"/>
    <cellStyle name="Normal 4 2 9 2 2 2 2" xfId="15156"/>
    <cellStyle name="Normal 4 2 9 2 2 2 2 2" xfId="34116"/>
    <cellStyle name="Normal 4 2 9 2 2 2 2 3" xfId="52580"/>
    <cellStyle name="Normal 4 2 9 2 2 2 3" xfId="21308"/>
    <cellStyle name="Normal 4 2 9 2 2 2 3 2" xfId="40268"/>
    <cellStyle name="Normal 4 2 9 2 2 2 3 3" xfId="58732"/>
    <cellStyle name="Normal 4 2 9 2 2 2 4" xfId="27963"/>
    <cellStyle name="Normal 4 2 9 2 2 2 5" xfId="46427"/>
    <cellStyle name="Normal 4 2 9 2 2 3" xfId="12090"/>
    <cellStyle name="Normal 4 2 9 2 2 3 2" xfId="31050"/>
    <cellStyle name="Normal 4 2 9 2 2 3 3" xfId="49514"/>
    <cellStyle name="Normal 4 2 9 2 2 4" xfId="18242"/>
    <cellStyle name="Normal 4 2 9 2 2 4 2" xfId="37202"/>
    <cellStyle name="Normal 4 2 9 2 2 4 3" xfId="55666"/>
    <cellStyle name="Normal 4 2 9 2 2 5" xfId="24897"/>
    <cellStyle name="Normal 4 2 9 2 2 6" xfId="43361"/>
    <cellStyle name="Normal 4 2 9 2 3" xfId="7429"/>
    <cellStyle name="Normal 4 2 9 2 3 2" xfId="13622"/>
    <cellStyle name="Normal 4 2 9 2 3 2 2" xfId="32582"/>
    <cellStyle name="Normal 4 2 9 2 3 2 3" xfId="51046"/>
    <cellStyle name="Normal 4 2 9 2 3 3" xfId="19774"/>
    <cellStyle name="Normal 4 2 9 2 3 3 2" xfId="38734"/>
    <cellStyle name="Normal 4 2 9 2 3 3 3" xfId="57198"/>
    <cellStyle name="Normal 4 2 9 2 3 4" xfId="26429"/>
    <cellStyle name="Normal 4 2 9 2 3 5" xfId="44893"/>
    <cellStyle name="Normal 4 2 9 2 4" xfId="10556"/>
    <cellStyle name="Normal 4 2 9 2 4 2" xfId="29516"/>
    <cellStyle name="Normal 4 2 9 2 4 3" xfId="47980"/>
    <cellStyle name="Normal 4 2 9 2 5" xfId="16708"/>
    <cellStyle name="Normal 4 2 9 2 5 2" xfId="35668"/>
    <cellStyle name="Normal 4 2 9 2 5 3" xfId="54132"/>
    <cellStyle name="Normal 4 2 9 2 6" xfId="23363"/>
    <cellStyle name="Normal 4 2 9 2 7" xfId="41827"/>
    <cellStyle name="Normal 4 2 9 3" xfId="5097"/>
    <cellStyle name="Normal 4 2 9 3 2" xfId="8195"/>
    <cellStyle name="Normal 4 2 9 3 2 2" xfId="14387"/>
    <cellStyle name="Normal 4 2 9 3 2 2 2" xfId="33347"/>
    <cellStyle name="Normal 4 2 9 3 2 2 3" xfId="51811"/>
    <cellStyle name="Normal 4 2 9 3 2 3" xfId="20539"/>
    <cellStyle name="Normal 4 2 9 3 2 3 2" xfId="39499"/>
    <cellStyle name="Normal 4 2 9 3 2 3 3" xfId="57963"/>
    <cellStyle name="Normal 4 2 9 3 2 4" xfId="27194"/>
    <cellStyle name="Normal 4 2 9 3 2 5" xfId="45658"/>
    <cellStyle name="Normal 4 2 9 3 3" xfId="11321"/>
    <cellStyle name="Normal 4 2 9 3 3 2" xfId="30281"/>
    <cellStyle name="Normal 4 2 9 3 3 3" xfId="48745"/>
    <cellStyle name="Normal 4 2 9 3 4" xfId="17473"/>
    <cellStyle name="Normal 4 2 9 3 4 2" xfId="36433"/>
    <cellStyle name="Normal 4 2 9 3 4 3" xfId="54897"/>
    <cellStyle name="Normal 4 2 9 3 5" xfId="24128"/>
    <cellStyle name="Normal 4 2 9 3 6" xfId="42592"/>
    <cellStyle name="Normal 4 2 9 4" xfId="6660"/>
    <cellStyle name="Normal 4 2 9 4 2" xfId="12853"/>
    <cellStyle name="Normal 4 2 9 4 2 2" xfId="31813"/>
    <cellStyle name="Normal 4 2 9 4 2 3" xfId="50277"/>
    <cellStyle name="Normal 4 2 9 4 3" xfId="19005"/>
    <cellStyle name="Normal 4 2 9 4 3 2" xfId="37965"/>
    <cellStyle name="Normal 4 2 9 4 3 3" xfId="56429"/>
    <cellStyle name="Normal 4 2 9 4 4" xfId="25660"/>
    <cellStyle name="Normal 4 2 9 4 5" xfId="44124"/>
    <cellStyle name="Normal 4 2 9 5" xfId="9787"/>
    <cellStyle name="Normal 4 2 9 5 2" xfId="28747"/>
    <cellStyle name="Normal 4 2 9 5 3" xfId="47211"/>
    <cellStyle name="Normal 4 2 9 6" xfId="15939"/>
    <cellStyle name="Normal 4 2 9 6 2" xfId="34899"/>
    <cellStyle name="Normal 4 2 9 6 3" xfId="53363"/>
    <cellStyle name="Normal 4 2 9 7" xfId="22594"/>
    <cellStyle name="Normal 4 2 9 8" xfId="41058"/>
    <cellStyle name="Normal 4 3" xfId="101"/>
    <cellStyle name="Normal 4 3 10" xfId="9788"/>
    <cellStyle name="Normal 4 3 10 2" xfId="28748"/>
    <cellStyle name="Normal 4 3 10 3" xfId="47212"/>
    <cellStyle name="Normal 4 3 11" xfId="15940"/>
    <cellStyle name="Normal 4 3 11 2" xfId="34900"/>
    <cellStyle name="Normal 4 3 11 3" xfId="53364"/>
    <cellStyle name="Normal 4 3 12" xfId="22091"/>
    <cellStyle name="Normal 4 3 13" xfId="22595"/>
    <cellStyle name="Normal 4 3 14" xfId="41059"/>
    <cellStyle name="Normal 4 3 2" xfId="102"/>
    <cellStyle name="Normal 4 3 2 10" xfId="15941"/>
    <cellStyle name="Normal 4 3 2 10 2" xfId="34901"/>
    <cellStyle name="Normal 4 3 2 10 3" xfId="53365"/>
    <cellStyle name="Normal 4 3 2 11" xfId="22092"/>
    <cellStyle name="Normal 4 3 2 12" xfId="22596"/>
    <cellStyle name="Normal 4 3 2 13" xfId="41060"/>
    <cellStyle name="Normal 4 3 2 2" xfId="316"/>
    <cellStyle name="Normal 4 3 2 2 10" xfId="22597"/>
    <cellStyle name="Normal 4 3 2 2 11" xfId="41061"/>
    <cellStyle name="Normal 4 3 2 2 2" xfId="3083"/>
    <cellStyle name="Normal 4 3 2 2 2 2" xfId="3084"/>
    <cellStyle name="Normal 4 3 2 2 2 2 2" xfId="4269"/>
    <cellStyle name="Normal 4 3 2 2 2 2 2 2" xfId="5884"/>
    <cellStyle name="Normal 4 3 2 2 2 2 2 2 2" xfId="8969"/>
    <cellStyle name="Normal 4 3 2 2 2 2 2 2 2 2" xfId="15161"/>
    <cellStyle name="Normal 4 3 2 2 2 2 2 2 2 2 2" xfId="34121"/>
    <cellStyle name="Normal 4 3 2 2 2 2 2 2 2 2 3" xfId="52585"/>
    <cellStyle name="Normal 4 3 2 2 2 2 2 2 2 3" xfId="21313"/>
    <cellStyle name="Normal 4 3 2 2 2 2 2 2 2 3 2" xfId="40273"/>
    <cellStyle name="Normal 4 3 2 2 2 2 2 2 2 3 3" xfId="58737"/>
    <cellStyle name="Normal 4 3 2 2 2 2 2 2 2 4" xfId="27968"/>
    <cellStyle name="Normal 4 3 2 2 2 2 2 2 2 5" xfId="46432"/>
    <cellStyle name="Normal 4 3 2 2 2 2 2 2 3" xfId="12095"/>
    <cellStyle name="Normal 4 3 2 2 2 2 2 2 3 2" xfId="31055"/>
    <cellStyle name="Normal 4 3 2 2 2 2 2 2 3 3" xfId="49519"/>
    <cellStyle name="Normal 4 3 2 2 2 2 2 2 4" xfId="18247"/>
    <cellStyle name="Normal 4 3 2 2 2 2 2 2 4 2" xfId="37207"/>
    <cellStyle name="Normal 4 3 2 2 2 2 2 2 4 3" xfId="55671"/>
    <cellStyle name="Normal 4 3 2 2 2 2 2 2 5" xfId="24902"/>
    <cellStyle name="Normal 4 3 2 2 2 2 2 2 6" xfId="43366"/>
    <cellStyle name="Normal 4 3 2 2 2 2 2 3" xfId="7434"/>
    <cellStyle name="Normal 4 3 2 2 2 2 2 3 2" xfId="13627"/>
    <cellStyle name="Normal 4 3 2 2 2 2 2 3 2 2" xfId="32587"/>
    <cellStyle name="Normal 4 3 2 2 2 2 2 3 2 3" xfId="51051"/>
    <cellStyle name="Normal 4 3 2 2 2 2 2 3 3" xfId="19779"/>
    <cellStyle name="Normal 4 3 2 2 2 2 2 3 3 2" xfId="38739"/>
    <cellStyle name="Normal 4 3 2 2 2 2 2 3 3 3" xfId="57203"/>
    <cellStyle name="Normal 4 3 2 2 2 2 2 3 4" xfId="26434"/>
    <cellStyle name="Normal 4 3 2 2 2 2 2 3 5" xfId="44898"/>
    <cellStyle name="Normal 4 3 2 2 2 2 2 4" xfId="10561"/>
    <cellStyle name="Normal 4 3 2 2 2 2 2 4 2" xfId="29521"/>
    <cellStyle name="Normal 4 3 2 2 2 2 2 4 3" xfId="47985"/>
    <cellStyle name="Normal 4 3 2 2 2 2 2 5" xfId="16713"/>
    <cellStyle name="Normal 4 3 2 2 2 2 2 5 2" xfId="35673"/>
    <cellStyle name="Normal 4 3 2 2 2 2 2 5 3" xfId="54137"/>
    <cellStyle name="Normal 4 3 2 2 2 2 2 6" xfId="23368"/>
    <cellStyle name="Normal 4 3 2 2 2 2 2 7" xfId="41832"/>
    <cellStyle name="Normal 4 3 2 2 2 2 3" xfId="5102"/>
    <cellStyle name="Normal 4 3 2 2 2 2 3 2" xfId="8200"/>
    <cellStyle name="Normal 4 3 2 2 2 2 3 2 2" xfId="14392"/>
    <cellStyle name="Normal 4 3 2 2 2 2 3 2 2 2" xfId="33352"/>
    <cellStyle name="Normal 4 3 2 2 2 2 3 2 2 3" xfId="51816"/>
    <cellStyle name="Normal 4 3 2 2 2 2 3 2 3" xfId="20544"/>
    <cellStyle name="Normal 4 3 2 2 2 2 3 2 3 2" xfId="39504"/>
    <cellStyle name="Normal 4 3 2 2 2 2 3 2 3 3" xfId="57968"/>
    <cellStyle name="Normal 4 3 2 2 2 2 3 2 4" xfId="27199"/>
    <cellStyle name="Normal 4 3 2 2 2 2 3 2 5" xfId="45663"/>
    <cellStyle name="Normal 4 3 2 2 2 2 3 3" xfId="11326"/>
    <cellStyle name="Normal 4 3 2 2 2 2 3 3 2" xfId="30286"/>
    <cellStyle name="Normal 4 3 2 2 2 2 3 3 3" xfId="48750"/>
    <cellStyle name="Normal 4 3 2 2 2 2 3 4" xfId="17478"/>
    <cellStyle name="Normal 4 3 2 2 2 2 3 4 2" xfId="36438"/>
    <cellStyle name="Normal 4 3 2 2 2 2 3 4 3" xfId="54902"/>
    <cellStyle name="Normal 4 3 2 2 2 2 3 5" xfId="24133"/>
    <cellStyle name="Normal 4 3 2 2 2 2 3 6" xfId="42597"/>
    <cellStyle name="Normal 4 3 2 2 2 2 4" xfId="6665"/>
    <cellStyle name="Normal 4 3 2 2 2 2 4 2" xfId="12858"/>
    <cellStyle name="Normal 4 3 2 2 2 2 4 2 2" xfId="31818"/>
    <cellStyle name="Normal 4 3 2 2 2 2 4 2 3" xfId="50282"/>
    <cellStyle name="Normal 4 3 2 2 2 2 4 3" xfId="19010"/>
    <cellStyle name="Normal 4 3 2 2 2 2 4 3 2" xfId="37970"/>
    <cellStyle name="Normal 4 3 2 2 2 2 4 3 3" xfId="56434"/>
    <cellStyle name="Normal 4 3 2 2 2 2 4 4" xfId="25665"/>
    <cellStyle name="Normal 4 3 2 2 2 2 4 5" xfId="44129"/>
    <cellStyle name="Normal 4 3 2 2 2 2 5" xfId="9792"/>
    <cellStyle name="Normal 4 3 2 2 2 2 5 2" xfId="28752"/>
    <cellStyle name="Normal 4 3 2 2 2 2 5 3" xfId="47216"/>
    <cellStyle name="Normal 4 3 2 2 2 2 6" xfId="15944"/>
    <cellStyle name="Normal 4 3 2 2 2 2 6 2" xfId="34904"/>
    <cellStyle name="Normal 4 3 2 2 2 2 6 3" xfId="53368"/>
    <cellStyle name="Normal 4 3 2 2 2 2 7" xfId="22599"/>
    <cellStyle name="Normal 4 3 2 2 2 2 8" xfId="41063"/>
    <cellStyle name="Normal 4 3 2 2 2 3" xfId="4268"/>
    <cellStyle name="Normal 4 3 2 2 2 3 2" xfId="5883"/>
    <cellStyle name="Normal 4 3 2 2 2 3 2 2" xfId="8968"/>
    <cellStyle name="Normal 4 3 2 2 2 3 2 2 2" xfId="15160"/>
    <cellStyle name="Normal 4 3 2 2 2 3 2 2 2 2" xfId="34120"/>
    <cellStyle name="Normal 4 3 2 2 2 3 2 2 2 3" xfId="52584"/>
    <cellStyle name="Normal 4 3 2 2 2 3 2 2 3" xfId="21312"/>
    <cellStyle name="Normal 4 3 2 2 2 3 2 2 3 2" xfId="40272"/>
    <cellStyle name="Normal 4 3 2 2 2 3 2 2 3 3" xfId="58736"/>
    <cellStyle name="Normal 4 3 2 2 2 3 2 2 4" xfId="27967"/>
    <cellStyle name="Normal 4 3 2 2 2 3 2 2 5" xfId="46431"/>
    <cellStyle name="Normal 4 3 2 2 2 3 2 3" xfId="12094"/>
    <cellStyle name="Normal 4 3 2 2 2 3 2 3 2" xfId="31054"/>
    <cellStyle name="Normal 4 3 2 2 2 3 2 3 3" xfId="49518"/>
    <cellStyle name="Normal 4 3 2 2 2 3 2 4" xfId="18246"/>
    <cellStyle name="Normal 4 3 2 2 2 3 2 4 2" xfId="37206"/>
    <cellStyle name="Normal 4 3 2 2 2 3 2 4 3" xfId="55670"/>
    <cellStyle name="Normal 4 3 2 2 2 3 2 5" xfId="24901"/>
    <cellStyle name="Normal 4 3 2 2 2 3 2 6" xfId="43365"/>
    <cellStyle name="Normal 4 3 2 2 2 3 3" xfId="7433"/>
    <cellStyle name="Normal 4 3 2 2 2 3 3 2" xfId="13626"/>
    <cellStyle name="Normal 4 3 2 2 2 3 3 2 2" xfId="32586"/>
    <cellStyle name="Normal 4 3 2 2 2 3 3 2 3" xfId="51050"/>
    <cellStyle name="Normal 4 3 2 2 2 3 3 3" xfId="19778"/>
    <cellStyle name="Normal 4 3 2 2 2 3 3 3 2" xfId="38738"/>
    <cellStyle name="Normal 4 3 2 2 2 3 3 3 3" xfId="57202"/>
    <cellStyle name="Normal 4 3 2 2 2 3 3 4" xfId="26433"/>
    <cellStyle name="Normal 4 3 2 2 2 3 3 5" xfId="44897"/>
    <cellStyle name="Normal 4 3 2 2 2 3 4" xfId="10560"/>
    <cellStyle name="Normal 4 3 2 2 2 3 4 2" xfId="29520"/>
    <cellStyle name="Normal 4 3 2 2 2 3 4 3" xfId="47984"/>
    <cellStyle name="Normal 4 3 2 2 2 3 5" xfId="16712"/>
    <cellStyle name="Normal 4 3 2 2 2 3 5 2" xfId="35672"/>
    <cellStyle name="Normal 4 3 2 2 2 3 5 3" xfId="54136"/>
    <cellStyle name="Normal 4 3 2 2 2 3 6" xfId="23367"/>
    <cellStyle name="Normal 4 3 2 2 2 3 7" xfId="41831"/>
    <cellStyle name="Normal 4 3 2 2 2 4" xfId="5101"/>
    <cellStyle name="Normal 4 3 2 2 2 4 2" xfId="8199"/>
    <cellStyle name="Normal 4 3 2 2 2 4 2 2" xfId="14391"/>
    <cellStyle name="Normal 4 3 2 2 2 4 2 2 2" xfId="33351"/>
    <cellStyle name="Normal 4 3 2 2 2 4 2 2 3" xfId="51815"/>
    <cellStyle name="Normal 4 3 2 2 2 4 2 3" xfId="20543"/>
    <cellStyle name="Normal 4 3 2 2 2 4 2 3 2" xfId="39503"/>
    <cellStyle name="Normal 4 3 2 2 2 4 2 3 3" xfId="57967"/>
    <cellStyle name="Normal 4 3 2 2 2 4 2 4" xfId="27198"/>
    <cellStyle name="Normal 4 3 2 2 2 4 2 5" xfId="45662"/>
    <cellStyle name="Normal 4 3 2 2 2 4 3" xfId="11325"/>
    <cellStyle name="Normal 4 3 2 2 2 4 3 2" xfId="30285"/>
    <cellStyle name="Normal 4 3 2 2 2 4 3 3" xfId="48749"/>
    <cellStyle name="Normal 4 3 2 2 2 4 4" xfId="17477"/>
    <cellStyle name="Normal 4 3 2 2 2 4 4 2" xfId="36437"/>
    <cellStyle name="Normal 4 3 2 2 2 4 4 3" xfId="54901"/>
    <cellStyle name="Normal 4 3 2 2 2 4 5" xfId="24132"/>
    <cellStyle name="Normal 4 3 2 2 2 4 6" xfId="42596"/>
    <cellStyle name="Normal 4 3 2 2 2 5" xfId="6664"/>
    <cellStyle name="Normal 4 3 2 2 2 5 2" xfId="12857"/>
    <cellStyle name="Normal 4 3 2 2 2 5 2 2" xfId="31817"/>
    <cellStyle name="Normal 4 3 2 2 2 5 2 3" xfId="50281"/>
    <cellStyle name="Normal 4 3 2 2 2 5 3" xfId="19009"/>
    <cellStyle name="Normal 4 3 2 2 2 5 3 2" xfId="37969"/>
    <cellStyle name="Normal 4 3 2 2 2 5 3 3" xfId="56433"/>
    <cellStyle name="Normal 4 3 2 2 2 5 4" xfId="25664"/>
    <cellStyle name="Normal 4 3 2 2 2 5 5" xfId="44128"/>
    <cellStyle name="Normal 4 3 2 2 2 6" xfId="9791"/>
    <cellStyle name="Normal 4 3 2 2 2 6 2" xfId="28751"/>
    <cellStyle name="Normal 4 3 2 2 2 6 3" xfId="47215"/>
    <cellStyle name="Normal 4 3 2 2 2 7" xfId="15943"/>
    <cellStyle name="Normal 4 3 2 2 2 7 2" xfId="34903"/>
    <cellStyle name="Normal 4 3 2 2 2 7 3" xfId="53367"/>
    <cellStyle name="Normal 4 3 2 2 2 8" xfId="22598"/>
    <cellStyle name="Normal 4 3 2 2 2 9" xfId="41062"/>
    <cellStyle name="Normal 4 3 2 2 3" xfId="3085"/>
    <cellStyle name="Normal 4 3 2 2 3 2" xfId="3086"/>
    <cellStyle name="Normal 4 3 2 2 3 2 2" xfId="4271"/>
    <cellStyle name="Normal 4 3 2 2 3 2 2 2" xfId="5886"/>
    <cellStyle name="Normal 4 3 2 2 3 2 2 2 2" xfId="8971"/>
    <cellStyle name="Normal 4 3 2 2 3 2 2 2 2 2" xfId="15163"/>
    <cellStyle name="Normal 4 3 2 2 3 2 2 2 2 2 2" xfId="34123"/>
    <cellStyle name="Normal 4 3 2 2 3 2 2 2 2 2 3" xfId="52587"/>
    <cellStyle name="Normal 4 3 2 2 3 2 2 2 2 3" xfId="21315"/>
    <cellStyle name="Normal 4 3 2 2 3 2 2 2 2 3 2" xfId="40275"/>
    <cellStyle name="Normal 4 3 2 2 3 2 2 2 2 3 3" xfId="58739"/>
    <cellStyle name="Normal 4 3 2 2 3 2 2 2 2 4" xfId="27970"/>
    <cellStyle name="Normal 4 3 2 2 3 2 2 2 2 5" xfId="46434"/>
    <cellStyle name="Normal 4 3 2 2 3 2 2 2 3" xfId="12097"/>
    <cellStyle name="Normal 4 3 2 2 3 2 2 2 3 2" xfId="31057"/>
    <cellStyle name="Normal 4 3 2 2 3 2 2 2 3 3" xfId="49521"/>
    <cellStyle name="Normal 4 3 2 2 3 2 2 2 4" xfId="18249"/>
    <cellStyle name="Normal 4 3 2 2 3 2 2 2 4 2" xfId="37209"/>
    <cellStyle name="Normal 4 3 2 2 3 2 2 2 4 3" xfId="55673"/>
    <cellStyle name="Normal 4 3 2 2 3 2 2 2 5" xfId="24904"/>
    <cellStyle name="Normal 4 3 2 2 3 2 2 2 6" xfId="43368"/>
    <cellStyle name="Normal 4 3 2 2 3 2 2 3" xfId="7436"/>
    <cellStyle name="Normal 4 3 2 2 3 2 2 3 2" xfId="13629"/>
    <cellStyle name="Normal 4 3 2 2 3 2 2 3 2 2" xfId="32589"/>
    <cellStyle name="Normal 4 3 2 2 3 2 2 3 2 3" xfId="51053"/>
    <cellStyle name="Normal 4 3 2 2 3 2 2 3 3" xfId="19781"/>
    <cellStyle name="Normal 4 3 2 2 3 2 2 3 3 2" xfId="38741"/>
    <cellStyle name="Normal 4 3 2 2 3 2 2 3 3 3" xfId="57205"/>
    <cellStyle name="Normal 4 3 2 2 3 2 2 3 4" xfId="26436"/>
    <cellStyle name="Normal 4 3 2 2 3 2 2 3 5" xfId="44900"/>
    <cellStyle name="Normal 4 3 2 2 3 2 2 4" xfId="10563"/>
    <cellStyle name="Normal 4 3 2 2 3 2 2 4 2" xfId="29523"/>
    <cellStyle name="Normal 4 3 2 2 3 2 2 4 3" xfId="47987"/>
    <cellStyle name="Normal 4 3 2 2 3 2 2 5" xfId="16715"/>
    <cellStyle name="Normal 4 3 2 2 3 2 2 5 2" xfId="35675"/>
    <cellStyle name="Normal 4 3 2 2 3 2 2 5 3" xfId="54139"/>
    <cellStyle name="Normal 4 3 2 2 3 2 2 6" xfId="23370"/>
    <cellStyle name="Normal 4 3 2 2 3 2 2 7" xfId="41834"/>
    <cellStyle name="Normal 4 3 2 2 3 2 3" xfId="5104"/>
    <cellStyle name="Normal 4 3 2 2 3 2 3 2" xfId="8202"/>
    <cellStyle name="Normal 4 3 2 2 3 2 3 2 2" xfId="14394"/>
    <cellStyle name="Normal 4 3 2 2 3 2 3 2 2 2" xfId="33354"/>
    <cellStyle name="Normal 4 3 2 2 3 2 3 2 2 3" xfId="51818"/>
    <cellStyle name="Normal 4 3 2 2 3 2 3 2 3" xfId="20546"/>
    <cellStyle name="Normal 4 3 2 2 3 2 3 2 3 2" xfId="39506"/>
    <cellStyle name="Normal 4 3 2 2 3 2 3 2 3 3" xfId="57970"/>
    <cellStyle name="Normal 4 3 2 2 3 2 3 2 4" xfId="27201"/>
    <cellStyle name="Normal 4 3 2 2 3 2 3 2 5" xfId="45665"/>
    <cellStyle name="Normal 4 3 2 2 3 2 3 3" xfId="11328"/>
    <cellStyle name="Normal 4 3 2 2 3 2 3 3 2" xfId="30288"/>
    <cellStyle name="Normal 4 3 2 2 3 2 3 3 3" xfId="48752"/>
    <cellStyle name="Normal 4 3 2 2 3 2 3 4" xfId="17480"/>
    <cellStyle name="Normal 4 3 2 2 3 2 3 4 2" xfId="36440"/>
    <cellStyle name="Normal 4 3 2 2 3 2 3 4 3" xfId="54904"/>
    <cellStyle name="Normal 4 3 2 2 3 2 3 5" xfId="24135"/>
    <cellStyle name="Normal 4 3 2 2 3 2 3 6" xfId="42599"/>
    <cellStyle name="Normal 4 3 2 2 3 2 4" xfId="6667"/>
    <cellStyle name="Normal 4 3 2 2 3 2 4 2" xfId="12860"/>
    <cellStyle name="Normal 4 3 2 2 3 2 4 2 2" xfId="31820"/>
    <cellStyle name="Normal 4 3 2 2 3 2 4 2 3" xfId="50284"/>
    <cellStyle name="Normal 4 3 2 2 3 2 4 3" xfId="19012"/>
    <cellStyle name="Normal 4 3 2 2 3 2 4 3 2" xfId="37972"/>
    <cellStyle name="Normal 4 3 2 2 3 2 4 3 3" xfId="56436"/>
    <cellStyle name="Normal 4 3 2 2 3 2 4 4" xfId="25667"/>
    <cellStyle name="Normal 4 3 2 2 3 2 4 5" xfId="44131"/>
    <cellStyle name="Normal 4 3 2 2 3 2 5" xfId="9794"/>
    <cellStyle name="Normal 4 3 2 2 3 2 5 2" xfId="28754"/>
    <cellStyle name="Normal 4 3 2 2 3 2 5 3" xfId="47218"/>
    <cellStyle name="Normal 4 3 2 2 3 2 6" xfId="15946"/>
    <cellStyle name="Normal 4 3 2 2 3 2 6 2" xfId="34906"/>
    <cellStyle name="Normal 4 3 2 2 3 2 6 3" xfId="53370"/>
    <cellStyle name="Normal 4 3 2 2 3 2 7" xfId="22601"/>
    <cellStyle name="Normal 4 3 2 2 3 2 8" xfId="41065"/>
    <cellStyle name="Normal 4 3 2 2 3 3" xfId="4270"/>
    <cellStyle name="Normal 4 3 2 2 3 3 2" xfId="5885"/>
    <cellStyle name="Normal 4 3 2 2 3 3 2 2" xfId="8970"/>
    <cellStyle name="Normal 4 3 2 2 3 3 2 2 2" xfId="15162"/>
    <cellStyle name="Normal 4 3 2 2 3 3 2 2 2 2" xfId="34122"/>
    <cellStyle name="Normal 4 3 2 2 3 3 2 2 2 3" xfId="52586"/>
    <cellStyle name="Normal 4 3 2 2 3 3 2 2 3" xfId="21314"/>
    <cellStyle name="Normal 4 3 2 2 3 3 2 2 3 2" xfId="40274"/>
    <cellStyle name="Normal 4 3 2 2 3 3 2 2 3 3" xfId="58738"/>
    <cellStyle name="Normal 4 3 2 2 3 3 2 2 4" xfId="27969"/>
    <cellStyle name="Normal 4 3 2 2 3 3 2 2 5" xfId="46433"/>
    <cellStyle name="Normal 4 3 2 2 3 3 2 3" xfId="12096"/>
    <cellStyle name="Normal 4 3 2 2 3 3 2 3 2" xfId="31056"/>
    <cellStyle name="Normal 4 3 2 2 3 3 2 3 3" xfId="49520"/>
    <cellStyle name="Normal 4 3 2 2 3 3 2 4" xfId="18248"/>
    <cellStyle name="Normal 4 3 2 2 3 3 2 4 2" xfId="37208"/>
    <cellStyle name="Normal 4 3 2 2 3 3 2 4 3" xfId="55672"/>
    <cellStyle name="Normal 4 3 2 2 3 3 2 5" xfId="24903"/>
    <cellStyle name="Normal 4 3 2 2 3 3 2 6" xfId="43367"/>
    <cellStyle name="Normal 4 3 2 2 3 3 3" xfId="7435"/>
    <cellStyle name="Normal 4 3 2 2 3 3 3 2" xfId="13628"/>
    <cellStyle name="Normal 4 3 2 2 3 3 3 2 2" xfId="32588"/>
    <cellStyle name="Normal 4 3 2 2 3 3 3 2 3" xfId="51052"/>
    <cellStyle name="Normal 4 3 2 2 3 3 3 3" xfId="19780"/>
    <cellStyle name="Normal 4 3 2 2 3 3 3 3 2" xfId="38740"/>
    <cellStyle name="Normal 4 3 2 2 3 3 3 3 3" xfId="57204"/>
    <cellStyle name="Normal 4 3 2 2 3 3 3 4" xfId="26435"/>
    <cellStyle name="Normal 4 3 2 2 3 3 3 5" xfId="44899"/>
    <cellStyle name="Normal 4 3 2 2 3 3 4" xfId="10562"/>
    <cellStyle name="Normal 4 3 2 2 3 3 4 2" xfId="29522"/>
    <cellStyle name="Normal 4 3 2 2 3 3 4 3" xfId="47986"/>
    <cellStyle name="Normal 4 3 2 2 3 3 5" xfId="16714"/>
    <cellStyle name="Normal 4 3 2 2 3 3 5 2" xfId="35674"/>
    <cellStyle name="Normal 4 3 2 2 3 3 5 3" xfId="54138"/>
    <cellStyle name="Normal 4 3 2 2 3 3 6" xfId="23369"/>
    <cellStyle name="Normal 4 3 2 2 3 3 7" xfId="41833"/>
    <cellStyle name="Normal 4 3 2 2 3 4" xfId="5103"/>
    <cellStyle name="Normal 4 3 2 2 3 4 2" xfId="8201"/>
    <cellStyle name="Normal 4 3 2 2 3 4 2 2" xfId="14393"/>
    <cellStyle name="Normal 4 3 2 2 3 4 2 2 2" xfId="33353"/>
    <cellStyle name="Normal 4 3 2 2 3 4 2 2 3" xfId="51817"/>
    <cellStyle name="Normal 4 3 2 2 3 4 2 3" xfId="20545"/>
    <cellStyle name="Normal 4 3 2 2 3 4 2 3 2" xfId="39505"/>
    <cellStyle name="Normal 4 3 2 2 3 4 2 3 3" xfId="57969"/>
    <cellStyle name="Normal 4 3 2 2 3 4 2 4" xfId="27200"/>
    <cellStyle name="Normal 4 3 2 2 3 4 2 5" xfId="45664"/>
    <cellStyle name="Normal 4 3 2 2 3 4 3" xfId="11327"/>
    <cellStyle name="Normal 4 3 2 2 3 4 3 2" xfId="30287"/>
    <cellStyle name="Normal 4 3 2 2 3 4 3 3" xfId="48751"/>
    <cellStyle name="Normal 4 3 2 2 3 4 4" xfId="17479"/>
    <cellStyle name="Normal 4 3 2 2 3 4 4 2" xfId="36439"/>
    <cellStyle name="Normal 4 3 2 2 3 4 4 3" xfId="54903"/>
    <cellStyle name="Normal 4 3 2 2 3 4 5" xfId="24134"/>
    <cellStyle name="Normal 4 3 2 2 3 4 6" xfId="42598"/>
    <cellStyle name="Normal 4 3 2 2 3 5" xfId="6666"/>
    <cellStyle name="Normal 4 3 2 2 3 5 2" xfId="12859"/>
    <cellStyle name="Normal 4 3 2 2 3 5 2 2" xfId="31819"/>
    <cellStyle name="Normal 4 3 2 2 3 5 2 3" xfId="50283"/>
    <cellStyle name="Normal 4 3 2 2 3 5 3" xfId="19011"/>
    <cellStyle name="Normal 4 3 2 2 3 5 3 2" xfId="37971"/>
    <cellStyle name="Normal 4 3 2 2 3 5 3 3" xfId="56435"/>
    <cellStyle name="Normal 4 3 2 2 3 5 4" xfId="25666"/>
    <cellStyle name="Normal 4 3 2 2 3 5 5" xfId="44130"/>
    <cellStyle name="Normal 4 3 2 2 3 6" xfId="9793"/>
    <cellStyle name="Normal 4 3 2 2 3 6 2" xfId="28753"/>
    <cellStyle name="Normal 4 3 2 2 3 6 3" xfId="47217"/>
    <cellStyle name="Normal 4 3 2 2 3 7" xfId="15945"/>
    <cellStyle name="Normal 4 3 2 2 3 7 2" xfId="34905"/>
    <cellStyle name="Normal 4 3 2 2 3 7 3" xfId="53369"/>
    <cellStyle name="Normal 4 3 2 2 3 8" xfId="22600"/>
    <cellStyle name="Normal 4 3 2 2 3 9" xfId="41064"/>
    <cellStyle name="Normal 4 3 2 2 4" xfId="3087"/>
    <cellStyle name="Normal 4 3 2 2 4 2" xfId="4272"/>
    <cellStyle name="Normal 4 3 2 2 4 2 2" xfId="5887"/>
    <cellStyle name="Normal 4 3 2 2 4 2 2 2" xfId="8972"/>
    <cellStyle name="Normal 4 3 2 2 4 2 2 2 2" xfId="15164"/>
    <cellStyle name="Normal 4 3 2 2 4 2 2 2 2 2" xfId="34124"/>
    <cellStyle name="Normal 4 3 2 2 4 2 2 2 2 3" xfId="52588"/>
    <cellStyle name="Normal 4 3 2 2 4 2 2 2 3" xfId="21316"/>
    <cellStyle name="Normal 4 3 2 2 4 2 2 2 3 2" xfId="40276"/>
    <cellStyle name="Normal 4 3 2 2 4 2 2 2 3 3" xfId="58740"/>
    <cellStyle name="Normal 4 3 2 2 4 2 2 2 4" xfId="27971"/>
    <cellStyle name="Normal 4 3 2 2 4 2 2 2 5" xfId="46435"/>
    <cellStyle name="Normal 4 3 2 2 4 2 2 3" xfId="12098"/>
    <cellStyle name="Normal 4 3 2 2 4 2 2 3 2" xfId="31058"/>
    <cellStyle name="Normal 4 3 2 2 4 2 2 3 3" xfId="49522"/>
    <cellStyle name="Normal 4 3 2 2 4 2 2 4" xfId="18250"/>
    <cellStyle name="Normal 4 3 2 2 4 2 2 4 2" xfId="37210"/>
    <cellStyle name="Normal 4 3 2 2 4 2 2 4 3" xfId="55674"/>
    <cellStyle name="Normal 4 3 2 2 4 2 2 5" xfId="24905"/>
    <cellStyle name="Normal 4 3 2 2 4 2 2 6" xfId="43369"/>
    <cellStyle name="Normal 4 3 2 2 4 2 3" xfId="7437"/>
    <cellStyle name="Normal 4 3 2 2 4 2 3 2" xfId="13630"/>
    <cellStyle name="Normal 4 3 2 2 4 2 3 2 2" xfId="32590"/>
    <cellStyle name="Normal 4 3 2 2 4 2 3 2 3" xfId="51054"/>
    <cellStyle name="Normal 4 3 2 2 4 2 3 3" xfId="19782"/>
    <cellStyle name="Normal 4 3 2 2 4 2 3 3 2" xfId="38742"/>
    <cellStyle name="Normal 4 3 2 2 4 2 3 3 3" xfId="57206"/>
    <cellStyle name="Normal 4 3 2 2 4 2 3 4" xfId="26437"/>
    <cellStyle name="Normal 4 3 2 2 4 2 3 5" xfId="44901"/>
    <cellStyle name="Normal 4 3 2 2 4 2 4" xfId="10564"/>
    <cellStyle name="Normal 4 3 2 2 4 2 4 2" xfId="29524"/>
    <cellStyle name="Normal 4 3 2 2 4 2 4 3" xfId="47988"/>
    <cellStyle name="Normal 4 3 2 2 4 2 5" xfId="16716"/>
    <cellStyle name="Normal 4 3 2 2 4 2 5 2" xfId="35676"/>
    <cellStyle name="Normal 4 3 2 2 4 2 5 3" xfId="54140"/>
    <cellStyle name="Normal 4 3 2 2 4 2 6" xfId="23371"/>
    <cellStyle name="Normal 4 3 2 2 4 2 7" xfId="41835"/>
    <cellStyle name="Normal 4 3 2 2 4 3" xfId="5105"/>
    <cellStyle name="Normal 4 3 2 2 4 3 2" xfId="8203"/>
    <cellStyle name="Normal 4 3 2 2 4 3 2 2" xfId="14395"/>
    <cellStyle name="Normal 4 3 2 2 4 3 2 2 2" xfId="33355"/>
    <cellStyle name="Normal 4 3 2 2 4 3 2 2 3" xfId="51819"/>
    <cellStyle name="Normal 4 3 2 2 4 3 2 3" xfId="20547"/>
    <cellStyle name="Normal 4 3 2 2 4 3 2 3 2" xfId="39507"/>
    <cellStyle name="Normal 4 3 2 2 4 3 2 3 3" xfId="57971"/>
    <cellStyle name="Normal 4 3 2 2 4 3 2 4" xfId="27202"/>
    <cellStyle name="Normal 4 3 2 2 4 3 2 5" xfId="45666"/>
    <cellStyle name="Normal 4 3 2 2 4 3 3" xfId="11329"/>
    <cellStyle name="Normal 4 3 2 2 4 3 3 2" xfId="30289"/>
    <cellStyle name="Normal 4 3 2 2 4 3 3 3" xfId="48753"/>
    <cellStyle name="Normal 4 3 2 2 4 3 4" xfId="17481"/>
    <cellStyle name="Normal 4 3 2 2 4 3 4 2" xfId="36441"/>
    <cellStyle name="Normal 4 3 2 2 4 3 4 3" xfId="54905"/>
    <cellStyle name="Normal 4 3 2 2 4 3 5" xfId="24136"/>
    <cellStyle name="Normal 4 3 2 2 4 3 6" xfId="42600"/>
    <cellStyle name="Normal 4 3 2 2 4 4" xfId="6668"/>
    <cellStyle name="Normal 4 3 2 2 4 4 2" xfId="12861"/>
    <cellStyle name="Normal 4 3 2 2 4 4 2 2" xfId="31821"/>
    <cellStyle name="Normal 4 3 2 2 4 4 2 3" xfId="50285"/>
    <cellStyle name="Normal 4 3 2 2 4 4 3" xfId="19013"/>
    <cellStyle name="Normal 4 3 2 2 4 4 3 2" xfId="37973"/>
    <cellStyle name="Normal 4 3 2 2 4 4 3 3" xfId="56437"/>
    <cellStyle name="Normal 4 3 2 2 4 4 4" xfId="25668"/>
    <cellStyle name="Normal 4 3 2 2 4 4 5" xfId="44132"/>
    <cellStyle name="Normal 4 3 2 2 4 5" xfId="9795"/>
    <cellStyle name="Normal 4 3 2 2 4 5 2" xfId="28755"/>
    <cellStyle name="Normal 4 3 2 2 4 5 3" xfId="47219"/>
    <cellStyle name="Normal 4 3 2 2 4 6" xfId="15947"/>
    <cellStyle name="Normal 4 3 2 2 4 6 2" xfId="34907"/>
    <cellStyle name="Normal 4 3 2 2 4 6 3" xfId="53371"/>
    <cellStyle name="Normal 4 3 2 2 4 7" xfId="22602"/>
    <cellStyle name="Normal 4 3 2 2 4 8" xfId="41066"/>
    <cellStyle name="Normal 4 3 2 2 5" xfId="4267"/>
    <cellStyle name="Normal 4 3 2 2 5 2" xfId="5882"/>
    <cellStyle name="Normal 4 3 2 2 5 2 2" xfId="8967"/>
    <cellStyle name="Normal 4 3 2 2 5 2 2 2" xfId="15159"/>
    <cellStyle name="Normal 4 3 2 2 5 2 2 2 2" xfId="34119"/>
    <cellStyle name="Normal 4 3 2 2 5 2 2 2 3" xfId="52583"/>
    <cellStyle name="Normal 4 3 2 2 5 2 2 3" xfId="21311"/>
    <cellStyle name="Normal 4 3 2 2 5 2 2 3 2" xfId="40271"/>
    <cellStyle name="Normal 4 3 2 2 5 2 2 3 3" xfId="58735"/>
    <cellStyle name="Normal 4 3 2 2 5 2 2 4" xfId="27966"/>
    <cellStyle name="Normal 4 3 2 2 5 2 2 5" xfId="46430"/>
    <cellStyle name="Normal 4 3 2 2 5 2 3" xfId="12093"/>
    <cellStyle name="Normal 4 3 2 2 5 2 3 2" xfId="31053"/>
    <cellStyle name="Normal 4 3 2 2 5 2 3 3" xfId="49517"/>
    <cellStyle name="Normal 4 3 2 2 5 2 4" xfId="18245"/>
    <cellStyle name="Normal 4 3 2 2 5 2 4 2" xfId="37205"/>
    <cellStyle name="Normal 4 3 2 2 5 2 4 3" xfId="55669"/>
    <cellStyle name="Normal 4 3 2 2 5 2 5" xfId="24900"/>
    <cellStyle name="Normal 4 3 2 2 5 2 6" xfId="43364"/>
    <cellStyle name="Normal 4 3 2 2 5 3" xfId="7432"/>
    <cellStyle name="Normal 4 3 2 2 5 3 2" xfId="13625"/>
    <cellStyle name="Normal 4 3 2 2 5 3 2 2" xfId="32585"/>
    <cellStyle name="Normal 4 3 2 2 5 3 2 3" xfId="51049"/>
    <cellStyle name="Normal 4 3 2 2 5 3 3" xfId="19777"/>
    <cellStyle name="Normal 4 3 2 2 5 3 3 2" xfId="38737"/>
    <cellStyle name="Normal 4 3 2 2 5 3 3 3" xfId="57201"/>
    <cellStyle name="Normal 4 3 2 2 5 3 4" xfId="26432"/>
    <cellStyle name="Normal 4 3 2 2 5 3 5" xfId="44896"/>
    <cellStyle name="Normal 4 3 2 2 5 4" xfId="10559"/>
    <cellStyle name="Normal 4 3 2 2 5 4 2" xfId="29519"/>
    <cellStyle name="Normal 4 3 2 2 5 4 3" xfId="47983"/>
    <cellStyle name="Normal 4 3 2 2 5 5" xfId="16711"/>
    <cellStyle name="Normal 4 3 2 2 5 5 2" xfId="35671"/>
    <cellStyle name="Normal 4 3 2 2 5 5 3" xfId="54135"/>
    <cellStyle name="Normal 4 3 2 2 5 6" xfId="23366"/>
    <cellStyle name="Normal 4 3 2 2 5 7" xfId="41830"/>
    <cellStyle name="Normal 4 3 2 2 6" xfId="5100"/>
    <cellStyle name="Normal 4 3 2 2 6 2" xfId="8198"/>
    <cellStyle name="Normal 4 3 2 2 6 2 2" xfId="14390"/>
    <cellStyle name="Normal 4 3 2 2 6 2 2 2" xfId="33350"/>
    <cellStyle name="Normal 4 3 2 2 6 2 2 3" xfId="51814"/>
    <cellStyle name="Normal 4 3 2 2 6 2 3" xfId="20542"/>
    <cellStyle name="Normal 4 3 2 2 6 2 3 2" xfId="39502"/>
    <cellStyle name="Normal 4 3 2 2 6 2 3 3" xfId="57966"/>
    <cellStyle name="Normal 4 3 2 2 6 2 4" xfId="27197"/>
    <cellStyle name="Normal 4 3 2 2 6 2 5" xfId="45661"/>
    <cellStyle name="Normal 4 3 2 2 6 3" xfId="11324"/>
    <cellStyle name="Normal 4 3 2 2 6 3 2" xfId="30284"/>
    <cellStyle name="Normal 4 3 2 2 6 3 3" xfId="48748"/>
    <cellStyle name="Normal 4 3 2 2 6 4" xfId="17476"/>
    <cellStyle name="Normal 4 3 2 2 6 4 2" xfId="36436"/>
    <cellStyle name="Normal 4 3 2 2 6 4 3" xfId="54900"/>
    <cellStyle name="Normal 4 3 2 2 6 5" xfId="24131"/>
    <cellStyle name="Normal 4 3 2 2 6 6" xfId="42595"/>
    <cellStyle name="Normal 4 3 2 2 7" xfId="6663"/>
    <cellStyle name="Normal 4 3 2 2 7 2" xfId="12856"/>
    <cellStyle name="Normal 4 3 2 2 7 2 2" xfId="31816"/>
    <cellStyle name="Normal 4 3 2 2 7 2 3" xfId="50280"/>
    <cellStyle name="Normal 4 3 2 2 7 3" xfId="19008"/>
    <cellStyle name="Normal 4 3 2 2 7 3 2" xfId="37968"/>
    <cellStyle name="Normal 4 3 2 2 7 3 3" xfId="56432"/>
    <cellStyle name="Normal 4 3 2 2 7 4" xfId="25663"/>
    <cellStyle name="Normal 4 3 2 2 7 5" xfId="44127"/>
    <cellStyle name="Normal 4 3 2 2 8" xfId="9790"/>
    <cellStyle name="Normal 4 3 2 2 8 2" xfId="28750"/>
    <cellStyle name="Normal 4 3 2 2 8 3" xfId="47214"/>
    <cellStyle name="Normal 4 3 2 2 9" xfId="15942"/>
    <cellStyle name="Normal 4 3 2 2 9 2" xfId="34902"/>
    <cellStyle name="Normal 4 3 2 2 9 3" xfId="53366"/>
    <cellStyle name="Normal 4 3 2 3" xfId="3088"/>
    <cellStyle name="Normal 4 3 2 3 2" xfId="3089"/>
    <cellStyle name="Normal 4 3 2 3 2 2" xfId="4274"/>
    <cellStyle name="Normal 4 3 2 3 2 2 2" xfId="5889"/>
    <cellStyle name="Normal 4 3 2 3 2 2 2 2" xfId="8974"/>
    <cellStyle name="Normal 4 3 2 3 2 2 2 2 2" xfId="15166"/>
    <cellStyle name="Normal 4 3 2 3 2 2 2 2 2 2" xfId="34126"/>
    <cellStyle name="Normal 4 3 2 3 2 2 2 2 2 3" xfId="52590"/>
    <cellStyle name="Normal 4 3 2 3 2 2 2 2 3" xfId="21318"/>
    <cellStyle name="Normal 4 3 2 3 2 2 2 2 3 2" xfId="40278"/>
    <cellStyle name="Normal 4 3 2 3 2 2 2 2 3 3" xfId="58742"/>
    <cellStyle name="Normal 4 3 2 3 2 2 2 2 4" xfId="27973"/>
    <cellStyle name="Normal 4 3 2 3 2 2 2 2 5" xfId="46437"/>
    <cellStyle name="Normal 4 3 2 3 2 2 2 3" xfId="12100"/>
    <cellStyle name="Normal 4 3 2 3 2 2 2 3 2" xfId="31060"/>
    <cellStyle name="Normal 4 3 2 3 2 2 2 3 3" xfId="49524"/>
    <cellStyle name="Normal 4 3 2 3 2 2 2 4" xfId="18252"/>
    <cellStyle name="Normal 4 3 2 3 2 2 2 4 2" xfId="37212"/>
    <cellStyle name="Normal 4 3 2 3 2 2 2 4 3" xfId="55676"/>
    <cellStyle name="Normal 4 3 2 3 2 2 2 5" xfId="24907"/>
    <cellStyle name="Normal 4 3 2 3 2 2 2 6" xfId="43371"/>
    <cellStyle name="Normal 4 3 2 3 2 2 3" xfId="7439"/>
    <cellStyle name="Normal 4 3 2 3 2 2 3 2" xfId="13632"/>
    <cellStyle name="Normal 4 3 2 3 2 2 3 2 2" xfId="32592"/>
    <cellStyle name="Normal 4 3 2 3 2 2 3 2 3" xfId="51056"/>
    <cellStyle name="Normal 4 3 2 3 2 2 3 3" xfId="19784"/>
    <cellStyle name="Normal 4 3 2 3 2 2 3 3 2" xfId="38744"/>
    <cellStyle name="Normal 4 3 2 3 2 2 3 3 3" xfId="57208"/>
    <cellStyle name="Normal 4 3 2 3 2 2 3 4" xfId="26439"/>
    <cellStyle name="Normal 4 3 2 3 2 2 3 5" xfId="44903"/>
    <cellStyle name="Normal 4 3 2 3 2 2 4" xfId="10566"/>
    <cellStyle name="Normal 4 3 2 3 2 2 4 2" xfId="29526"/>
    <cellStyle name="Normal 4 3 2 3 2 2 4 3" xfId="47990"/>
    <cellStyle name="Normal 4 3 2 3 2 2 5" xfId="16718"/>
    <cellStyle name="Normal 4 3 2 3 2 2 5 2" xfId="35678"/>
    <cellStyle name="Normal 4 3 2 3 2 2 5 3" xfId="54142"/>
    <cellStyle name="Normal 4 3 2 3 2 2 6" xfId="23373"/>
    <cellStyle name="Normal 4 3 2 3 2 2 7" xfId="41837"/>
    <cellStyle name="Normal 4 3 2 3 2 3" xfId="5107"/>
    <cellStyle name="Normal 4 3 2 3 2 3 2" xfId="8205"/>
    <cellStyle name="Normal 4 3 2 3 2 3 2 2" xfId="14397"/>
    <cellStyle name="Normal 4 3 2 3 2 3 2 2 2" xfId="33357"/>
    <cellStyle name="Normal 4 3 2 3 2 3 2 2 3" xfId="51821"/>
    <cellStyle name="Normal 4 3 2 3 2 3 2 3" xfId="20549"/>
    <cellStyle name="Normal 4 3 2 3 2 3 2 3 2" xfId="39509"/>
    <cellStyle name="Normal 4 3 2 3 2 3 2 3 3" xfId="57973"/>
    <cellStyle name="Normal 4 3 2 3 2 3 2 4" xfId="27204"/>
    <cellStyle name="Normal 4 3 2 3 2 3 2 5" xfId="45668"/>
    <cellStyle name="Normal 4 3 2 3 2 3 3" xfId="11331"/>
    <cellStyle name="Normal 4 3 2 3 2 3 3 2" xfId="30291"/>
    <cellStyle name="Normal 4 3 2 3 2 3 3 3" xfId="48755"/>
    <cellStyle name="Normal 4 3 2 3 2 3 4" xfId="17483"/>
    <cellStyle name="Normal 4 3 2 3 2 3 4 2" xfId="36443"/>
    <cellStyle name="Normal 4 3 2 3 2 3 4 3" xfId="54907"/>
    <cellStyle name="Normal 4 3 2 3 2 3 5" xfId="24138"/>
    <cellStyle name="Normal 4 3 2 3 2 3 6" xfId="42602"/>
    <cellStyle name="Normal 4 3 2 3 2 4" xfId="6670"/>
    <cellStyle name="Normal 4 3 2 3 2 4 2" xfId="12863"/>
    <cellStyle name="Normal 4 3 2 3 2 4 2 2" xfId="31823"/>
    <cellStyle name="Normal 4 3 2 3 2 4 2 3" xfId="50287"/>
    <cellStyle name="Normal 4 3 2 3 2 4 3" xfId="19015"/>
    <cellStyle name="Normal 4 3 2 3 2 4 3 2" xfId="37975"/>
    <cellStyle name="Normal 4 3 2 3 2 4 3 3" xfId="56439"/>
    <cellStyle name="Normal 4 3 2 3 2 4 4" xfId="25670"/>
    <cellStyle name="Normal 4 3 2 3 2 4 5" xfId="44134"/>
    <cellStyle name="Normal 4 3 2 3 2 5" xfId="9797"/>
    <cellStyle name="Normal 4 3 2 3 2 5 2" xfId="28757"/>
    <cellStyle name="Normal 4 3 2 3 2 5 3" xfId="47221"/>
    <cellStyle name="Normal 4 3 2 3 2 6" xfId="15949"/>
    <cellStyle name="Normal 4 3 2 3 2 6 2" xfId="34909"/>
    <cellStyle name="Normal 4 3 2 3 2 6 3" xfId="53373"/>
    <cellStyle name="Normal 4 3 2 3 2 7" xfId="22604"/>
    <cellStyle name="Normal 4 3 2 3 2 8" xfId="41068"/>
    <cellStyle name="Normal 4 3 2 3 3" xfId="4273"/>
    <cellStyle name="Normal 4 3 2 3 3 2" xfId="5888"/>
    <cellStyle name="Normal 4 3 2 3 3 2 2" xfId="8973"/>
    <cellStyle name="Normal 4 3 2 3 3 2 2 2" xfId="15165"/>
    <cellStyle name="Normal 4 3 2 3 3 2 2 2 2" xfId="34125"/>
    <cellStyle name="Normal 4 3 2 3 3 2 2 2 3" xfId="52589"/>
    <cellStyle name="Normal 4 3 2 3 3 2 2 3" xfId="21317"/>
    <cellStyle name="Normal 4 3 2 3 3 2 2 3 2" xfId="40277"/>
    <cellStyle name="Normal 4 3 2 3 3 2 2 3 3" xfId="58741"/>
    <cellStyle name="Normal 4 3 2 3 3 2 2 4" xfId="27972"/>
    <cellStyle name="Normal 4 3 2 3 3 2 2 5" xfId="46436"/>
    <cellStyle name="Normal 4 3 2 3 3 2 3" xfId="12099"/>
    <cellStyle name="Normal 4 3 2 3 3 2 3 2" xfId="31059"/>
    <cellStyle name="Normal 4 3 2 3 3 2 3 3" xfId="49523"/>
    <cellStyle name="Normal 4 3 2 3 3 2 4" xfId="18251"/>
    <cellStyle name="Normal 4 3 2 3 3 2 4 2" xfId="37211"/>
    <cellStyle name="Normal 4 3 2 3 3 2 4 3" xfId="55675"/>
    <cellStyle name="Normal 4 3 2 3 3 2 5" xfId="24906"/>
    <cellStyle name="Normal 4 3 2 3 3 2 6" xfId="43370"/>
    <cellStyle name="Normal 4 3 2 3 3 3" xfId="7438"/>
    <cellStyle name="Normal 4 3 2 3 3 3 2" xfId="13631"/>
    <cellStyle name="Normal 4 3 2 3 3 3 2 2" xfId="32591"/>
    <cellStyle name="Normal 4 3 2 3 3 3 2 3" xfId="51055"/>
    <cellStyle name="Normal 4 3 2 3 3 3 3" xfId="19783"/>
    <cellStyle name="Normal 4 3 2 3 3 3 3 2" xfId="38743"/>
    <cellStyle name="Normal 4 3 2 3 3 3 3 3" xfId="57207"/>
    <cellStyle name="Normal 4 3 2 3 3 3 4" xfId="26438"/>
    <cellStyle name="Normal 4 3 2 3 3 3 5" xfId="44902"/>
    <cellStyle name="Normal 4 3 2 3 3 4" xfId="10565"/>
    <cellStyle name="Normal 4 3 2 3 3 4 2" xfId="29525"/>
    <cellStyle name="Normal 4 3 2 3 3 4 3" xfId="47989"/>
    <cellStyle name="Normal 4 3 2 3 3 5" xfId="16717"/>
    <cellStyle name="Normal 4 3 2 3 3 5 2" xfId="35677"/>
    <cellStyle name="Normal 4 3 2 3 3 5 3" xfId="54141"/>
    <cellStyle name="Normal 4 3 2 3 3 6" xfId="23372"/>
    <cellStyle name="Normal 4 3 2 3 3 7" xfId="41836"/>
    <cellStyle name="Normal 4 3 2 3 4" xfId="5106"/>
    <cellStyle name="Normal 4 3 2 3 4 2" xfId="8204"/>
    <cellStyle name="Normal 4 3 2 3 4 2 2" xfId="14396"/>
    <cellStyle name="Normal 4 3 2 3 4 2 2 2" xfId="33356"/>
    <cellStyle name="Normal 4 3 2 3 4 2 2 3" xfId="51820"/>
    <cellStyle name="Normal 4 3 2 3 4 2 3" xfId="20548"/>
    <cellStyle name="Normal 4 3 2 3 4 2 3 2" xfId="39508"/>
    <cellStyle name="Normal 4 3 2 3 4 2 3 3" xfId="57972"/>
    <cellStyle name="Normal 4 3 2 3 4 2 4" xfId="27203"/>
    <cellStyle name="Normal 4 3 2 3 4 2 5" xfId="45667"/>
    <cellStyle name="Normal 4 3 2 3 4 3" xfId="11330"/>
    <cellStyle name="Normal 4 3 2 3 4 3 2" xfId="30290"/>
    <cellStyle name="Normal 4 3 2 3 4 3 3" xfId="48754"/>
    <cellStyle name="Normal 4 3 2 3 4 4" xfId="17482"/>
    <cellStyle name="Normal 4 3 2 3 4 4 2" xfId="36442"/>
    <cellStyle name="Normal 4 3 2 3 4 4 3" xfId="54906"/>
    <cellStyle name="Normal 4 3 2 3 4 5" xfId="24137"/>
    <cellStyle name="Normal 4 3 2 3 4 6" xfId="42601"/>
    <cellStyle name="Normal 4 3 2 3 5" xfId="6669"/>
    <cellStyle name="Normal 4 3 2 3 5 2" xfId="12862"/>
    <cellStyle name="Normal 4 3 2 3 5 2 2" xfId="31822"/>
    <cellStyle name="Normal 4 3 2 3 5 2 3" xfId="50286"/>
    <cellStyle name="Normal 4 3 2 3 5 3" xfId="19014"/>
    <cellStyle name="Normal 4 3 2 3 5 3 2" xfId="37974"/>
    <cellStyle name="Normal 4 3 2 3 5 3 3" xfId="56438"/>
    <cellStyle name="Normal 4 3 2 3 5 4" xfId="25669"/>
    <cellStyle name="Normal 4 3 2 3 5 5" xfId="44133"/>
    <cellStyle name="Normal 4 3 2 3 6" xfId="9796"/>
    <cellStyle name="Normal 4 3 2 3 6 2" xfId="28756"/>
    <cellStyle name="Normal 4 3 2 3 6 3" xfId="47220"/>
    <cellStyle name="Normal 4 3 2 3 7" xfId="15948"/>
    <cellStyle name="Normal 4 3 2 3 7 2" xfId="34908"/>
    <cellStyle name="Normal 4 3 2 3 7 3" xfId="53372"/>
    <cellStyle name="Normal 4 3 2 3 8" xfId="22603"/>
    <cellStyle name="Normal 4 3 2 3 9" xfId="41067"/>
    <cellStyle name="Normal 4 3 2 4" xfId="3090"/>
    <cellStyle name="Normal 4 3 2 4 2" xfId="3091"/>
    <cellStyle name="Normal 4 3 2 4 2 2" xfId="4276"/>
    <cellStyle name="Normal 4 3 2 4 2 2 2" xfId="5891"/>
    <cellStyle name="Normal 4 3 2 4 2 2 2 2" xfId="8976"/>
    <cellStyle name="Normal 4 3 2 4 2 2 2 2 2" xfId="15168"/>
    <cellStyle name="Normal 4 3 2 4 2 2 2 2 2 2" xfId="34128"/>
    <cellStyle name="Normal 4 3 2 4 2 2 2 2 2 3" xfId="52592"/>
    <cellStyle name="Normal 4 3 2 4 2 2 2 2 3" xfId="21320"/>
    <cellStyle name="Normal 4 3 2 4 2 2 2 2 3 2" xfId="40280"/>
    <cellStyle name="Normal 4 3 2 4 2 2 2 2 3 3" xfId="58744"/>
    <cellStyle name="Normal 4 3 2 4 2 2 2 2 4" xfId="27975"/>
    <cellStyle name="Normal 4 3 2 4 2 2 2 2 5" xfId="46439"/>
    <cellStyle name="Normal 4 3 2 4 2 2 2 3" xfId="12102"/>
    <cellStyle name="Normal 4 3 2 4 2 2 2 3 2" xfId="31062"/>
    <cellStyle name="Normal 4 3 2 4 2 2 2 3 3" xfId="49526"/>
    <cellStyle name="Normal 4 3 2 4 2 2 2 4" xfId="18254"/>
    <cellStyle name="Normal 4 3 2 4 2 2 2 4 2" xfId="37214"/>
    <cellStyle name="Normal 4 3 2 4 2 2 2 4 3" xfId="55678"/>
    <cellStyle name="Normal 4 3 2 4 2 2 2 5" xfId="24909"/>
    <cellStyle name="Normal 4 3 2 4 2 2 2 6" xfId="43373"/>
    <cellStyle name="Normal 4 3 2 4 2 2 3" xfId="7441"/>
    <cellStyle name="Normal 4 3 2 4 2 2 3 2" xfId="13634"/>
    <cellStyle name="Normal 4 3 2 4 2 2 3 2 2" xfId="32594"/>
    <cellStyle name="Normal 4 3 2 4 2 2 3 2 3" xfId="51058"/>
    <cellStyle name="Normal 4 3 2 4 2 2 3 3" xfId="19786"/>
    <cellStyle name="Normal 4 3 2 4 2 2 3 3 2" xfId="38746"/>
    <cellStyle name="Normal 4 3 2 4 2 2 3 3 3" xfId="57210"/>
    <cellStyle name="Normal 4 3 2 4 2 2 3 4" xfId="26441"/>
    <cellStyle name="Normal 4 3 2 4 2 2 3 5" xfId="44905"/>
    <cellStyle name="Normal 4 3 2 4 2 2 4" xfId="10568"/>
    <cellStyle name="Normal 4 3 2 4 2 2 4 2" xfId="29528"/>
    <cellStyle name="Normal 4 3 2 4 2 2 4 3" xfId="47992"/>
    <cellStyle name="Normal 4 3 2 4 2 2 5" xfId="16720"/>
    <cellStyle name="Normal 4 3 2 4 2 2 5 2" xfId="35680"/>
    <cellStyle name="Normal 4 3 2 4 2 2 5 3" xfId="54144"/>
    <cellStyle name="Normal 4 3 2 4 2 2 6" xfId="23375"/>
    <cellStyle name="Normal 4 3 2 4 2 2 7" xfId="41839"/>
    <cellStyle name="Normal 4 3 2 4 2 3" xfId="5109"/>
    <cellStyle name="Normal 4 3 2 4 2 3 2" xfId="8207"/>
    <cellStyle name="Normal 4 3 2 4 2 3 2 2" xfId="14399"/>
    <cellStyle name="Normal 4 3 2 4 2 3 2 2 2" xfId="33359"/>
    <cellStyle name="Normal 4 3 2 4 2 3 2 2 3" xfId="51823"/>
    <cellStyle name="Normal 4 3 2 4 2 3 2 3" xfId="20551"/>
    <cellStyle name="Normal 4 3 2 4 2 3 2 3 2" xfId="39511"/>
    <cellStyle name="Normal 4 3 2 4 2 3 2 3 3" xfId="57975"/>
    <cellStyle name="Normal 4 3 2 4 2 3 2 4" xfId="27206"/>
    <cellStyle name="Normal 4 3 2 4 2 3 2 5" xfId="45670"/>
    <cellStyle name="Normal 4 3 2 4 2 3 3" xfId="11333"/>
    <cellStyle name="Normal 4 3 2 4 2 3 3 2" xfId="30293"/>
    <cellStyle name="Normal 4 3 2 4 2 3 3 3" xfId="48757"/>
    <cellStyle name="Normal 4 3 2 4 2 3 4" xfId="17485"/>
    <cellStyle name="Normal 4 3 2 4 2 3 4 2" xfId="36445"/>
    <cellStyle name="Normal 4 3 2 4 2 3 4 3" xfId="54909"/>
    <cellStyle name="Normal 4 3 2 4 2 3 5" xfId="24140"/>
    <cellStyle name="Normal 4 3 2 4 2 3 6" xfId="42604"/>
    <cellStyle name="Normal 4 3 2 4 2 4" xfId="6672"/>
    <cellStyle name="Normal 4 3 2 4 2 4 2" xfId="12865"/>
    <cellStyle name="Normal 4 3 2 4 2 4 2 2" xfId="31825"/>
    <cellStyle name="Normal 4 3 2 4 2 4 2 3" xfId="50289"/>
    <cellStyle name="Normal 4 3 2 4 2 4 3" xfId="19017"/>
    <cellStyle name="Normal 4 3 2 4 2 4 3 2" xfId="37977"/>
    <cellStyle name="Normal 4 3 2 4 2 4 3 3" xfId="56441"/>
    <cellStyle name="Normal 4 3 2 4 2 4 4" xfId="25672"/>
    <cellStyle name="Normal 4 3 2 4 2 4 5" xfId="44136"/>
    <cellStyle name="Normal 4 3 2 4 2 5" xfId="9799"/>
    <cellStyle name="Normal 4 3 2 4 2 5 2" xfId="28759"/>
    <cellStyle name="Normal 4 3 2 4 2 5 3" xfId="47223"/>
    <cellStyle name="Normal 4 3 2 4 2 6" xfId="15951"/>
    <cellStyle name="Normal 4 3 2 4 2 6 2" xfId="34911"/>
    <cellStyle name="Normal 4 3 2 4 2 6 3" xfId="53375"/>
    <cellStyle name="Normal 4 3 2 4 2 7" xfId="22606"/>
    <cellStyle name="Normal 4 3 2 4 2 8" xfId="41070"/>
    <cellStyle name="Normal 4 3 2 4 3" xfId="4275"/>
    <cellStyle name="Normal 4 3 2 4 3 2" xfId="5890"/>
    <cellStyle name="Normal 4 3 2 4 3 2 2" xfId="8975"/>
    <cellStyle name="Normal 4 3 2 4 3 2 2 2" xfId="15167"/>
    <cellStyle name="Normal 4 3 2 4 3 2 2 2 2" xfId="34127"/>
    <cellStyle name="Normal 4 3 2 4 3 2 2 2 3" xfId="52591"/>
    <cellStyle name="Normal 4 3 2 4 3 2 2 3" xfId="21319"/>
    <cellStyle name="Normal 4 3 2 4 3 2 2 3 2" xfId="40279"/>
    <cellStyle name="Normal 4 3 2 4 3 2 2 3 3" xfId="58743"/>
    <cellStyle name="Normal 4 3 2 4 3 2 2 4" xfId="27974"/>
    <cellStyle name="Normal 4 3 2 4 3 2 2 5" xfId="46438"/>
    <cellStyle name="Normal 4 3 2 4 3 2 3" xfId="12101"/>
    <cellStyle name="Normal 4 3 2 4 3 2 3 2" xfId="31061"/>
    <cellStyle name="Normal 4 3 2 4 3 2 3 3" xfId="49525"/>
    <cellStyle name="Normal 4 3 2 4 3 2 4" xfId="18253"/>
    <cellStyle name="Normal 4 3 2 4 3 2 4 2" xfId="37213"/>
    <cellStyle name="Normal 4 3 2 4 3 2 4 3" xfId="55677"/>
    <cellStyle name="Normal 4 3 2 4 3 2 5" xfId="24908"/>
    <cellStyle name="Normal 4 3 2 4 3 2 6" xfId="43372"/>
    <cellStyle name="Normal 4 3 2 4 3 3" xfId="7440"/>
    <cellStyle name="Normal 4 3 2 4 3 3 2" xfId="13633"/>
    <cellStyle name="Normal 4 3 2 4 3 3 2 2" xfId="32593"/>
    <cellStyle name="Normal 4 3 2 4 3 3 2 3" xfId="51057"/>
    <cellStyle name="Normal 4 3 2 4 3 3 3" xfId="19785"/>
    <cellStyle name="Normal 4 3 2 4 3 3 3 2" xfId="38745"/>
    <cellStyle name="Normal 4 3 2 4 3 3 3 3" xfId="57209"/>
    <cellStyle name="Normal 4 3 2 4 3 3 4" xfId="26440"/>
    <cellStyle name="Normal 4 3 2 4 3 3 5" xfId="44904"/>
    <cellStyle name="Normal 4 3 2 4 3 4" xfId="10567"/>
    <cellStyle name="Normal 4 3 2 4 3 4 2" xfId="29527"/>
    <cellStyle name="Normal 4 3 2 4 3 4 3" xfId="47991"/>
    <cellStyle name="Normal 4 3 2 4 3 5" xfId="16719"/>
    <cellStyle name="Normal 4 3 2 4 3 5 2" xfId="35679"/>
    <cellStyle name="Normal 4 3 2 4 3 5 3" xfId="54143"/>
    <cellStyle name="Normal 4 3 2 4 3 6" xfId="23374"/>
    <cellStyle name="Normal 4 3 2 4 3 7" xfId="41838"/>
    <cellStyle name="Normal 4 3 2 4 4" xfId="5108"/>
    <cellStyle name="Normal 4 3 2 4 4 2" xfId="8206"/>
    <cellStyle name="Normal 4 3 2 4 4 2 2" xfId="14398"/>
    <cellStyle name="Normal 4 3 2 4 4 2 2 2" xfId="33358"/>
    <cellStyle name="Normal 4 3 2 4 4 2 2 3" xfId="51822"/>
    <cellStyle name="Normal 4 3 2 4 4 2 3" xfId="20550"/>
    <cellStyle name="Normal 4 3 2 4 4 2 3 2" xfId="39510"/>
    <cellStyle name="Normal 4 3 2 4 4 2 3 3" xfId="57974"/>
    <cellStyle name="Normal 4 3 2 4 4 2 4" xfId="27205"/>
    <cellStyle name="Normal 4 3 2 4 4 2 5" xfId="45669"/>
    <cellStyle name="Normal 4 3 2 4 4 3" xfId="11332"/>
    <cellStyle name="Normal 4 3 2 4 4 3 2" xfId="30292"/>
    <cellStyle name="Normal 4 3 2 4 4 3 3" xfId="48756"/>
    <cellStyle name="Normal 4 3 2 4 4 4" xfId="17484"/>
    <cellStyle name="Normal 4 3 2 4 4 4 2" xfId="36444"/>
    <cellStyle name="Normal 4 3 2 4 4 4 3" xfId="54908"/>
    <cellStyle name="Normal 4 3 2 4 4 5" xfId="24139"/>
    <cellStyle name="Normal 4 3 2 4 4 6" xfId="42603"/>
    <cellStyle name="Normal 4 3 2 4 5" xfId="6671"/>
    <cellStyle name="Normal 4 3 2 4 5 2" xfId="12864"/>
    <cellStyle name="Normal 4 3 2 4 5 2 2" xfId="31824"/>
    <cellStyle name="Normal 4 3 2 4 5 2 3" xfId="50288"/>
    <cellStyle name="Normal 4 3 2 4 5 3" xfId="19016"/>
    <cellStyle name="Normal 4 3 2 4 5 3 2" xfId="37976"/>
    <cellStyle name="Normal 4 3 2 4 5 3 3" xfId="56440"/>
    <cellStyle name="Normal 4 3 2 4 5 4" xfId="25671"/>
    <cellStyle name="Normal 4 3 2 4 5 5" xfId="44135"/>
    <cellStyle name="Normal 4 3 2 4 6" xfId="9798"/>
    <cellStyle name="Normal 4 3 2 4 6 2" xfId="28758"/>
    <cellStyle name="Normal 4 3 2 4 6 3" xfId="47222"/>
    <cellStyle name="Normal 4 3 2 4 7" xfId="15950"/>
    <cellStyle name="Normal 4 3 2 4 7 2" xfId="34910"/>
    <cellStyle name="Normal 4 3 2 4 7 3" xfId="53374"/>
    <cellStyle name="Normal 4 3 2 4 8" xfId="22605"/>
    <cellStyle name="Normal 4 3 2 4 9" xfId="41069"/>
    <cellStyle name="Normal 4 3 2 5" xfId="3092"/>
    <cellStyle name="Normal 4 3 2 5 2" xfId="4277"/>
    <cellStyle name="Normal 4 3 2 5 2 2" xfId="5892"/>
    <cellStyle name="Normal 4 3 2 5 2 2 2" xfId="8977"/>
    <cellStyle name="Normal 4 3 2 5 2 2 2 2" xfId="15169"/>
    <cellStyle name="Normal 4 3 2 5 2 2 2 2 2" xfId="34129"/>
    <cellStyle name="Normal 4 3 2 5 2 2 2 2 3" xfId="52593"/>
    <cellStyle name="Normal 4 3 2 5 2 2 2 3" xfId="21321"/>
    <cellStyle name="Normal 4 3 2 5 2 2 2 3 2" xfId="40281"/>
    <cellStyle name="Normal 4 3 2 5 2 2 2 3 3" xfId="58745"/>
    <cellStyle name="Normal 4 3 2 5 2 2 2 4" xfId="27976"/>
    <cellStyle name="Normal 4 3 2 5 2 2 2 5" xfId="46440"/>
    <cellStyle name="Normal 4 3 2 5 2 2 3" xfId="12103"/>
    <cellStyle name="Normal 4 3 2 5 2 2 3 2" xfId="31063"/>
    <cellStyle name="Normal 4 3 2 5 2 2 3 3" xfId="49527"/>
    <cellStyle name="Normal 4 3 2 5 2 2 4" xfId="18255"/>
    <cellStyle name="Normal 4 3 2 5 2 2 4 2" xfId="37215"/>
    <cellStyle name="Normal 4 3 2 5 2 2 4 3" xfId="55679"/>
    <cellStyle name="Normal 4 3 2 5 2 2 5" xfId="24910"/>
    <cellStyle name="Normal 4 3 2 5 2 2 6" xfId="43374"/>
    <cellStyle name="Normal 4 3 2 5 2 3" xfId="7442"/>
    <cellStyle name="Normal 4 3 2 5 2 3 2" xfId="13635"/>
    <cellStyle name="Normal 4 3 2 5 2 3 2 2" xfId="32595"/>
    <cellStyle name="Normal 4 3 2 5 2 3 2 3" xfId="51059"/>
    <cellStyle name="Normal 4 3 2 5 2 3 3" xfId="19787"/>
    <cellStyle name="Normal 4 3 2 5 2 3 3 2" xfId="38747"/>
    <cellStyle name="Normal 4 3 2 5 2 3 3 3" xfId="57211"/>
    <cellStyle name="Normal 4 3 2 5 2 3 4" xfId="26442"/>
    <cellStyle name="Normal 4 3 2 5 2 3 5" xfId="44906"/>
    <cellStyle name="Normal 4 3 2 5 2 4" xfId="10569"/>
    <cellStyle name="Normal 4 3 2 5 2 4 2" xfId="29529"/>
    <cellStyle name="Normal 4 3 2 5 2 4 3" xfId="47993"/>
    <cellStyle name="Normal 4 3 2 5 2 5" xfId="16721"/>
    <cellStyle name="Normal 4 3 2 5 2 5 2" xfId="35681"/>
    <cellStyle name="Normal 4 3 2 5 2 5 3" xfId="54145"/>
    <cellStyle name="Normal 4 3 2 5 2 6" xfId="23376"/>
    <cellStyle name="Normal 4 3 2 5 2 7" xfId="41840"/>
    <cellStyle name="Normal 4 3 2 5 3" xfId="5110"/>
    <cellStyle name="Normal 4 3 2 5 3 2" xfId="8208"/>
    <cellStyle name="Normal 4 3 2 5 3 2 2" xfId="14400"/>
    <cellStyle name="Normal 4 3 2 5 3 2 2 2" xfId="33360"/>
    <cellStyle name="Normal 4 3 2 5 3 2 2 3" xfId="51824"/>
    <cellStyle name="Normal 4 3 2 5 3 2 3" xfId="20552"/>
    <cellStyle name="Normal 4 3 2 5 3 2 3 2" xfId="39512"/>
    <cellStyle name="Normal 4 3 2 5 3 2 3 3" xfId="57976"/>
    <cellStyle name="Normal 4 3 2 5 3 2 4" xfId="27207"/>
    <cellStyle name="Normal 4 3 2 5 3 2 5" xfId="45671"/>
    <cellStyle name="Normal 4 3 2 5 3 3" xfId="11334"/>
    <cellStyle name="Normal 4 3 2 5 3 3 2" xfId="30294"/>
    <cellStyle name="Normal 4 3 2 5 3 3 3" xfId="48758"/>
    <cellStyle name="Normal 4 3 2 5 3 4" xfId="17486"/>
    <cellStyle name="Normal 4 3 2 5 3 4 2" xfId="36446"/>
    <cellStyle name="Normal 4 3 2 5 3 4 3" xfId="54910"/>
    <cellStyle name="Normal 4 3 2 5 3 5" xfId="24141"/>
    <cellStyle name="Normal 4 3 2 5 3 6" xfId="42605"/>
    <cellStyle name="Normal 4 3 2 5 4" xfId="6673"/>
    <cellStyle name="Normal 4 3 2 5 4 2" xfId="12866"/>
    <cellStyle name="Normal 4 3 2 5 4 2 2" xfId="31826"/>
    <cellStyle name="Normal 4 3 2 5 4 2 3" xfId="50290"/>
    <cellStyle name="Normal 4 3 2 5 4 3" xfId="19018"/>
    <cellStyle name="Normal 4 3 2 5 4 3 2" xfId="37978"/>
    <cellStyle name="Normal 4 3 2 5 4 3 3" xfId="56442"/>
    <cellStyle name="Normal 4 3 2 5 4 4" xfId="25673"/>
    <cellStyle name="Normal 4 3 2 5 4 5" xfId="44137"/>
    <cellStyle name="Normal 4 3 2 5 5" xfId="9800"/>
    <cellStyle name="Normal 4 3 2 5 5 2" xfId="28760"/>
    <cellStyle name="Normal 4 3 2 5 5 3" xfId="47224"/>
    <cellStyle name="Normal 4 3 2 5 6" xfId="15952"/>
    <cellStyle name="Normal 4 3 2 5 6 2" xfId="34912"/>
    <cellStyle name="Normal 4 3 2 5 6 3" xfId="53376"/>
    <cellStyle name="Normal 4 3 2 5 7" xfId="22607"/>
    <cellStyle name="Normal 4 3 2 5 8" xfId="41071"/>
    <cellStyle name="Normal 4 3 2 6" xfId="4266"/>
    <cellStyle name="Normal 4 3 2 6 2" xfId="5881"/>
    <cellStyle name="Normal 4 3 2 6 2 2" xfId="8966"/>
    <cellStyle name="Normal 4 3 2 6 2 2 2" xfId="15158"/>
    <cellStyle name="Normal 4 3 2 6 2 2 2 2" xfId="34118"/>
    <cellStyle name="Normal 4 3 2 6 2 2 2 3" xfId="52582"/>
    <cellStyle name="Normal 4 3 2 6 2 2 3" xfId="21310"/>
    <cellStyle name="Normal 4 3 2 6 2 2 3 2" xfId="40270"/>
    <cellStyle name="Normal 4 3 2 6 2 2 3 3" xfId="58734"/>
    <cellStyle name="Normal 4 3 2 6 2 2 4" xfId="27965"/>
    <cellStyle name="Normal 4 3 2 6 2 2 5" xfId="46429"/>
    <cellStyle name="Normal 4 3 2 6 2 3" xfId="12092"/>
    <cellStyle name="Normal 4 3 2 6 2 3 2" xfId="31052"/>
    <cellStyle name="Normal 4 3 2 6 2 3 3" xfId="49516"/>
    <cellStyle name="Normal 4 3 2 6 2 4" xfId="18244"/>
    <cellStyle name="Normal 4 3 2 6 2 4 2" xfId="37204"/>
    <cellStyle name="Normal 4 3 2 6 2 4 3" xfId="55668"/>
    <cellStyle name="Normal 4 3 2 6 2 5" xfId="24899"/>
    <cellStyle name="Normal 4 3 2 6 2 6" xfId="43363"/>
    <cellStyle name="Normal 4 3 2 6 3" xfId="7431"/>
    <cellStyle name="Normal 4 3 2 6 3 2" xfId="13624"/>
    <cellStyle name="Normal 4 3 2 6 3 2 2" xfId="32584"/>
    <cellStyle name="Normal 4 3 2 6 3 2 3" xfId="51048"/>
    <cellStyle name="Normal 4 3 2 6 3 3" xfId="19776"/>
    <cellStyle name="Normal 4 3 2 6 3 3 2" xfId="38736"/>
    <cellStyle name="Normal 4 3 2 6 3 3 3" xfId="57200"/>
    <cellStyle name="Normal 4 3 2 6 3 4" xfId="26431"/>
    <cellStyle name="Normal 4 3 2 6 3 5" xfId="44895"/>
    <cellStyle name="Normal 4 3 2 6 4" xfId="10558"/>
    <cellStyle name="Normal 4 3 2 6 4 2" xfId="29518"/>
    <cellStyle name="Normal 4 3 2 6 4 3" xfId="47982"/>
    <cellStyle name="Normal 4 3 2 6 5" xfId="16710"/>
    <cellStyle name="Normal 4 3 2 6 5 2" xfId="35670"/>
    <cellStyle name="Normal 4 3 2 6 5 3" xfId="54134"/>
    <cellStyle name="Normal 4 3 2 6 6" xfId="23365"/>
    <cellStyle name="Normal 4 3 2 6 7" xfId="41829"/>
    <cellStyle name="Normal 4 3 2 7" xfId="5099"/>
    <cellStyle name="Normal 4 3 2 7 2" xfId="8197"/>
    <cellStyle name="Normal 4 3 2 7 2 2" xfId="14389"/>
    <cellStyle name="Normal 4 3 2 7 2 2 2" xfId="33349"/>
    <cellStyle name="Normal 4 3 2 7 2 2 3" xfId="51813"/>
    <cellStyle name="Normal 4 3 2 7 2 3" xfId="20541"/>
    <cellStyle name="Normal 4 3 2 7 2 3 2" xfId="39501"/>
    <cellStyle name="Normal 4 3 2 7 2 3 3" xfId="57965"/>
    <cellStyle name="Normal 4 3 2 7 2 4" xfId="27196"/>
    <cellStyle name="Normal 4 3 2 7 2 5" xfId="45660"/>
    <cellStyle name="Normal 4 3 2 7 3" xfId="11323"/>
    <cellStyle name="Normal 4 3 2 7 3 2" xfId="30283"/>
    <cellStyle name="Normal 4 3 2 7 3 3" xfId="48747"/>
    <cellStyle name="Normal 4 3 2 7 4" xfId="17475"/>
    <cellStyle name="Normal 4 3 2 7 4 2" xfId="36435"/>
    <cellStyle name="Normal 4 3 2 7 4 3" xfId="54899"/>
    <cellStyle name="Normal 4 3 2 7 5" xfId="24130"/>
    <cellStyle name="Normal 4 3 2 7 6" xfId="42594"/>
    <cellStyle name="Normal 4 3 2 8" xfId="6662"/>
    <cellStyle name="Normal 4 3 2 8 2" xfId="12855"/>
    <cellStyle name="Normal 4 3 2 8 2 2" xfId="31815"/>
    <cellStyle name="Normal 4 3 2 8 2 3" xfId="50279"/>
    <cellStyle name="Normal 4 3 2 8 3" xfId="19007"/>
    <cellStyle name="Normal 4 3 2 8 3 2" xfId="37967"/>
    <cellStyle name="Normal 4 3 2 8 3 3" xfId="56431"/>
    <cellStyle name="Normal 4 3 2 8 4" xfId="25662"/>
    <cellStyle name="Normal 4 3 2 8 5" xfId="44126"/>
    <cellStyle name="Normal 4 3 2 9" xfId="9789"/>
    <cellStyle name="Normal 4 3 2 9 2" xfId="28749"/>
    <cellStyle name="Normal 4 3 2 9 3" xfId="47213"/>
    <cellStyle name="Normal 4 3 3" xfId="103"/>
    <cellStyle name="Normal 4 3 3 10" xfId="22093"/>
    <cellStyle name="Normal 4 3 3 11" xfId="22608"/>
    <cellStyle name="Normal 4 3 3 12" xfId="41072"/>
    <cellStyle name="Normal 4 3 3 2" xfId="317"/>
    <cellStyle name="Normal 4 3 3 2 2" xfId="3093"/>
    <cellStyle name="Normal 4 3 3 2 2 2" xfId="4280"/>
    <cellStyle name="Normal 4 3 3 2 2 2 2" xfId="5895"/>
    <cellStyle name="Normal 4 3 3 2 2 2 2 2" xfId="8980"/>
    <cellStyle name="Normal 4 3 3 2 2 2 2 2 2" xfId="15172"/>
    <cellStyle name="Normal 4 3 3 2 2 2 2 2 2 2" xfId="34132"/>
    <cellStyle name="Normal 4 3 3 2 2 2 2 2 2 3" xfId="52596"/>
    <cellStyle name="Normal 4 3 3 2 2 2 2 2 3" xfId="21324"/>
    <cellStyle name="Normal 4 3 3 2 2 2 2 2 3 2" xfId="40284"/>
    <cellStyle name="Normal 4 3 3 2 2 2 2 2 3 3" xfId="58748"/>
    <cellStyle name="Normal 4 3 3 2 2 2 2 2 4" xfId="27979"/>
    <cellStyle name="Normal 4 3 3 2 2 2 2 2 5" xfId="46443"/>
    <cellStyle name="Normal 4 3 3 2 2 2 2 3" xfId="12106"/>
    <cellStyle name="Normal 4 3 3 2 2 2 2 3 2" xfId="31066"/>
    <cellStyle name="Normal 4 3 3 2 2 2 2 3 3" xfId="49530"/>
    <cellStyle name="Normal 4 3 3 2 2 2 2 4" xfId="18258"/>
    <cellStyle name="Normal 4 3 3 2 2 2 2 4 2" xfId="37218"/>
    <cellStyle name="Normal 4 3 3 2 2 2 2 4 3" xfId="55682"/>
    <cellStyle name="Normal 4 3 3 2 2 2 2 5" xfId="24913"/>
    <cellStyle name="Normal 4 3 3 2 2 2 2 6" xfId="43377"/>
    <cellStyle name="Normal 4 3 3 2 2 2 3" xfId="7445"/>
    <cellStyle name="Normal 4 3 3 2 2 2 3 2" xfId="13638"/>
    <cellStyle name="Normal 4 3 3 2 2 2 3 2 2" xfId="32598"/>
    <cellStyle name="Normal 4 3 3 2 2 2 3 2 3" xfId="51062"/>
    <cellStyle name="Normal 4 3 3 2 2 2 3 3" xfId="19790"/>
    <cellStyle name="Normal 4 3 3 2 2 2 3 3 2" xfId="38750"/>
    <cellStyle name="Normal 4 3 3 2 2 2 3 3 3" xfId="57214"/>
    <cellStyle name="Normal 4 3 3 2 2 2 3 4" xfId="26445"/>
    <cellStyle name="Normal 4 3 3 2 2 2 3 5" xfId="44909"/>
    <cellStyle name="Normal 4 3 3 2 2 2 4" xfId="10572"/>
    <cellStyle name="Normal 4 3 3 2 2 2 4 2" xfId="29532"/>
    <cellStyle name="Normal 4 3 3 2 2 2 4 3" xfId="47996"/>
    <cellStyle name="Normal 4 3 3 2 2 2 5" xfId="16724"/>
    <cellStyle name="Normal 4 3 3 2 2 2 5 2" xfId="35684"/>
    <cellStyle name="Normal 4 3 3 2 2 2 5 3" xfId="54148"/>
    <cellStyle name="Normal 4 3 3 2 2 2 6" xfId="23379"/>
    <cellStyle name="Normal 4 3 3 2 2 2 7" xfId="41843"/>
    <cellStyle name="Normal 4 3 3 2 2 3" xfId="5113"/>
    <cellStyle name="Normal 4 3 3 2 2 3 2" xfId="8211"/>
    <cellStyle name="Normal 4 3 3 2 2 3 2 2" xfId="14403"/>
    <cellStyle name="Normal 4 3 3 2 2 3 2 2 2" xfId="33363"/>
    <cellStyle name="Normal 4 3 3 2 2 3 2 2 3" xfId="51827"/>
    <cellStyle name="Normal 4 3 3 2 2 3 2 3" xfId="20555"/>
    <cellStyle name="Normal 4 3 3 2 2 3 2 3 2" xfId="39515"/>
    <cellStyle name="Normal 4 3 3 2 2 3 2 3 3" xfId="57979"/>
    <cellStyle name="Normal 4 3 3 2 2 3 2 4" xfId="27210"/>
    <cellStyle name="Normal 4 3 3 2 2 3 2 5" xfId="45674"/>
    <cellStyle name="Normal 4 3 3 2 2 3 3" xfId="11337"/>
    <cellStyle name="Normal 4 3 3 2 2 3 3 2" xfId="30297"/>
    <cellStyle name="Normal 4 3 3 2 2 3 3 3" xfId="48761"/>
    <cellStyle name="Normal 4 3 3 2 2 3 4" xfId="17489"/>
    <cellStyle name="Normal 4 3 3 2 2 3 4 2" xfId="36449"/>
    <cellStyle name="Normal 4 3 3 2 2 3 4 3" xfId="54913"/>
    <cellStyle name="Normal 4 3 3 2 2 3 5" xfId="24144"/>
    <cellStyle name="Normal 4 3 3 2 2 3 6" xfId="42608"/>
    <cellStyle name="Normal 4 3 3 2 2 4" xfId="6676"/>
    <cellStyle name="Normal 4 3 3 2 2 4 2" xfId="12869"/>
    <cellStyle name="Normal 4 3 3 2 2 4 2 2" xfId="31829"/>
    <cellStyle name="Normal 4 3 3 2 2 4 2 3" xfId="50293"/>
    <cellStyle name="Normal 4 3 3 2 2 4 3" xfId="19021"/>
    <cellStyle name="Normal 4 3 3 2 2 4 3 2" xfId="37981"/>
    <cellStyle name="Normal 4 3 3 2 2 4 3 3" xfId="56445"/>
    <cellStyle name="Normal 4 3 3 2 2 4 4" xfId="25676"/>
    <cellStyle name="Normal 4 3 3 2 2 4 5" xfId="44140"/>
    <cellStyle name="Normal 4 3 3 2 2 5" xfId="9803"/>
    <cellStyle name="Normal 4 3 3 2 2 5 2" xfId="28763"/>
    <cellStyle name="Normal 4 3 3 2 2 5 3" xfId="47227"/>
    <cellStyle name="Normal 4 3 3 2 2 6" xfId="15955"/>
    <cellStyle name="Normal 4 3 3 2 2 6 2" xfId="34915"/>
    <cellStyle name="Normal 4 3 3 2 2 6 3" xfId="53379"/>
    <cellStyle name="Normal 4 3 3 2 2 7" xfId="22610"/>
    <cellStyle name="Normal 4 3 3 2 2 8" xfId="41074"/>
    <cellStyle name="Normal 4 3 3 2 3" xfId="4279"/>
    <cellStyle name="Normal 4 3 3 2 3 2" xfId="5894"/>
    <cellStyle name="Normal 4 3 3 2 3 2 2" xfId="8979"/>
    <cellStyle name="Normal 4 3 3 2 3 2 2 2" xfId="15171"/>
    <cellStyle name="Normal 4 3 3 2 3 2 2 2 2" xfId="34131"/>
    <cellStyle name="Normal 4 3 3 2 3 2 2 2 3" xfId="52595"/>
    <cellStyle name="Normal 4 3 3 2 3 2 2 3" xfId="21323"/>
    <cellStyle name="Normal 4 3 3 2 3 2 2 3 2" xfId="40283"/>
    <cellStyle name="Normal 4 3 3 2 3 2 2 3 3" xfId="58747"/>
    <cellStyle name="Normal 4 3 3 2 3 2 2 4" xfId="27978"/>
    <cellStyle name="Normal 4 3 3 2 3 2 2 5" xfId="46442"/>
    <cellStyle name="Normal 4 3 3 2 3 2 3" xfId="12105"/>
    <cellStyle name="Normal 4 3 3 2 3 2 3 2" xfId="31065"/>
    <cellStyle name="Normal 4 3 3 2 3 2 3 3" xfId="49529"/>
    <cellStyle name="Normal 4 3 3 2 3 2 4" xfId="18257"/>
    <cellStyle name="Normal 4 3 3 2 3 2 4 2" xfId="37217"/>
    <cellStyle name="Normal 4 3 3 2 3 2 4 3" xfId="55681"/>
    <cellStyle name="Normal 4 3 3 2 3 2 5" xfId="24912"/>
    <cellStyle name="Normal 4 3 3 2 3 2 6" xfId="43376"/>
    <cellStyle name="Normal 4 3 3 2 3 3" xfId="7444"/>
    <cellStyle name="Normal 4 3 3 2 3 3 2" xfId="13637"/>
    <cellStyle name="Normal 4 3 3 2 3 3 2 2" xfId="32597"/>
    <cellStyle name="Normal 4 3 3 2 3 3 2 3" xfId="51061"/>
    <cellStyle name="Normal 4 3 3 2 3 3 3" xfId="19789"/>
    <cellStyle name="Normal 4 3 3 2 3 3 3 2" xfId="38749"/>
    <cellStyle name="Normal 4 3 3 2 3 3 3 3" xfId="57213"/>
    <cellStyle name="Normal 4 3 3 2 3 3 4" xfId="26444"/>
    <cellStyle name="Normal 4 3 3 2 3 3 5" xfId="44908"/>
    <cellStyle name="Normal 4 3 3 2 3 4" xfId="10571"/>
    <cellStyle name="Normal 4 3 3 2 3 4 2" xfId="29531"/>
    <cellStyle name="Normal 4 3 3 2 3 4 3" xfId="47995"/>
    <cellStyle name="Normal 4 3 3 2 3 5" xfId="16723"/>
    <cellStyle name="Normal 4 3 3 2 3 5 2" xfId="35683"/>
    <cellStyle name="Normal 4 3 3 2 3 5 3" xfId="54147"/>
    <cellStyle name="Normal 4 3 3 2 3 6" xfId="23378"/>
    <cellStyle name="Normal 4 3 3 2 3 7" xfId="41842"/>
    <cellStyle name="Normal 4 3 3 2 4" xfId="5112"/>
    <cellStyle name="Normal 4 3 3 2 4 2" xfId="8210"/>
    <cellStyle name="Normal 4 3 3 2 4 2 2" xfId="14402"/>
    <cellStyle name="Normal 4 3 3 2 4 2 2 2" xfId="33362"/>
    <cellStyle name="Normal 4 3 3 2 4 2 2 3" xfId="51826"/>
    <cellStyle name="Normal 4 3 3 2 4 2 3" xfId="20554"/>
    <cellStyle name="Normal 4 3 3 2 4 2 3 2" xfId="39514"/>
    <cellStyle name="Normal 4 3 3 2 4 2 3 3" xfId="57978"/>
    <cellStyle name="Normal 4 3 3 2 4 2 4" xfId="27209"/>
    <cellStyle name="Normal 4 3 3 2 4 2 5" xfId="45673"/>
    <cellStyle name="Normal 4 3 3 2 4 3" xfId="11336"/>
    <cellStyle name="Normal 4 3 3 2 4 3 2" xfId="30296"/>
    <cellStyle name="Normal 4 3 3 2 4 3 3" xfId="48760"/>
    <cellStyle name="Normal 4 3 3 2 4 4" xfId="17488"/>
    <cellStyle name="Normal 4 3 3 2 4 4 2" xfId="36448"/>
    <cellStyle name="Normal 4 3 3 2 4 4 3" xfId="54912"/>
    <cellStyle name="Normal 4 3 3 2 4 5" xfId="24143"/>
    <cellStyle name="Normal 4 3 3 2 4 6" xfId="42607"/>
    <cellStyle name="Normal 4 3 3 2 5" xfId="6675"/>
    <cellStyle name="Normal 4 3 3 2 5 2" xfId="12868"/>
    <cellStyle name="Normal 4 3 3 2 5 2 2" xfId="31828"/>
    <cellStyle name="Normal 4 3 3 2 5 2 3" xfId="50292"/>
    <cellStyle name="Normal 4 3 3 2 5 3" xfId="19020"/>
    <cellStyle name="Normal 4 3 3 2 5 3 2" xfId="37980"/>
    <cellStyle name="Normal 4 3 3 2 5 3 3" xfId="56444"/>
    <cellStyle name="Normal 4 3 3 2 5 4" xfId="25675"/>
    <cellStyle name="Normal 4 3 3 2 5 5" xfId="44139"/>
    <cellStyle name="Normal 4 3 3 2 6" xfId="9802"/>
    <cellStyle name="Normal 4 3 3 2 6 2" xfId="28762"/>
    <cellStyle name="Normal 4 3 3 2 6 3" xfId="47226"/>
    <cellStyle name="Normal 4 3 3 2 7" xfId="15954"/>
    <cellStyle name="Normal 4 3 3 2 7 2" xfId="34914"/>
    <cellStyle name="Normal 4 3 3 2 7 3" xfId="53378"/>
    <cellStyle name="Normal 4 3 3 2 8" xfId="22609"/>
    <cellStyle name="Normal 4 3 3 2 9" xfId="41073"/>
    <cellStyle name="Normal 4 3 3 3" xfId="3094"/>
    <cellStyle name="Normal 4 3 3 3 2" xfId="3095"/>
    <cellStyle name="Normal 4 3 3 3 2 2" xfId="4282"/>
    <cellStyle name="Normal 4 3 3 3 2 2 2" xfId="5897"/>
    <cellStyle name="Normal 4 3 3 3 2 2 2 2" xfId="8982"/>
    <cellStyle name="Normal 4 3 3 3 2 2 2 2 2" xfId="15174"/>
    <cellStyle name="Normal 4 3 3 3 2 2 2 2 2 2" xfId="34134"/>
    <cellStyle name="Normal 4 3 3 3 2 2 2 2 2 3" xfId="52598"/>
    <cellStyle name="Normal 4 3 3 3 2 2 2 2 3" xfId="21326"/>
    <cellStyle name="Normal 4 3 3 3 2 2 2 2 3 2" xfId="40286"/>
    <cellStyle name="Normal 4 3 3 3 2 2 2 2 3 3" xfId="58750"/>
    <cellStyle name="Normal 4 3 3 3 2 2 2 2 4" xfId="27981"/>
    <cellStyle name="Normal 4 3 3 3 2 2 2 2 5" xfId="46445"/>
    <cellStyle name="Normal 4 3 3 3 2 2 2 3" xfId="12108"/>
    <cellStyle name="Normal 4 3 3 3 2 2 2 3 2" xfId="31068"/>
    <cellStyle name="Normal 4 3 3 3 2 2 2 3 3" xfId="49532"/>
    <cellStyle name="Normal 4 3 3 3 2 2 2 4" xfId="18260"/>
    <cellStyle name="Normal 4 3 3 3 2 2 2 4 2" xfId="37220"/>
    <cellStyle name="Normal 4 3 3 3 2 2 2 4 3" xfId="55684"/>
    <cellStyle name="Normal 4 3 3 3 2 2 2 5" xfId="24915"/>
    <cellStyle name="Normal 4 3 3 3 2 2 2 6" xfId="43379"/>
    <cellStyle name="Normal 4 3 3 3 2 2 3" xfId="7447"/>
    <cellStyle name="Normal 4 3 3 3 2 2 3 2" xfId="13640"/>
    <cellStyle name="Normal 4 3 3 3 2 2 3 2 2" xfId="32600"/>
    <cellStyle name="Normal 4 3 3 3 2 2 3 2 3" xfId="51064"/>
    <cellStyle name="Normal 4 3 3 3 2 2 3 3" xfId="19792"/>
    <cellStyle name="Normal 4 3 3 3 2 2 3 3 2" xfId="38752"/>
    <cellStyle name="Normal 4 3 3 3 2 2 3 3 3" xfId="57216"/>
    <cellStyle name="Normal 4 3 3 3 2 2 3 4" xfId="26447"/>
    <cellStyle name="Normal 4 3 3 3 2 2 3 5" xfId="44911"/>
    <cellStyle name="Normal 4 3 3 3 2 2 4" xfId="10574"/>
    <cellStyle name="Normal 4 3 3 3 2 2 4 2" xfId="29534"/>
    <cellStyle name="Normal 4 3 3 3 2 2 4 3" xfId="47998"/>
    <cellStyle name="Normal 4 3 3 3 2 2 5" xfId="16726"/>
    <cellStyle name="Normal 4 3 3 3 2 2 5 2" xfId="35686"/>
    <cellStyle name="Normal 4 3 3 3 2 2 5 3" xfId="54150"/>
    <cellStyle name="Normal 4 3 3 3 2 2 6" xfId="23381"/>
    <cellStyle name="Normal 4 3 3 3 2 2 7" xfId="41845"/>
    <cellStyle name="Normal 4 3 3 3 2 3" xfId="5115"/>
    <cellStyle name="Normal 4 3 3 3 2 3 2" xfId="8213"/>
    <cellStyle name="Normal 4 3 3 3 2 3 2 2" xfId="14405"/>
    <cellStyle name="Normal 4 3 3 3 2 3 2 2 2" xfId="33365"/>
    <cellStyle name="Normal 4 3 3 3 2 3 2 2 3" xfId="51829"/>
    <cellStyle name="Normal 4 3 3 3 2 3 2 3" xfId="20557"/>
    <cellStyle name="Normal 4 3 3 3 2 3 2 3 2" xfId="39517"/>
    <cellStyle name="Normal 4 3 3 3 2 3 2 3 3" xfId="57981"/>
    <cellStyle name="Normal 4 3 3 3 2 3 2 4" xfId="27212"/>
    <cellStyle name="Normal 4 3 3 3 2 3 2 5" xfId="45676"/>
    <cellStyle name="Normal 4 3 3 3 2 3 3" xfId="11339"/>
    <cellStyle name="Normal 4 3 3 3 2 3 3 2" xfId="30299"/>
    <cellStyle name="Normal 4 3 3 3 2 3 3 3" xfId="48763"/>
    <cellStyle name="Normal 4 3 3 3 2 3 4" xfId="17491"/>
    <cellStyle name="Normal 4 3 3 3 2 3 4 2" xfId="36451"/>
    <cellStyle name="Normal 4 3 3 3 2 3 4 3" xfId="54915"/>
    <cellStyle name="Normal 4 3 3 3 2 3 5" xfId="24146"/>
    <cellStyle name="Normal 4 3 3 3 2 3 6" xfId="42610"/>
    <cellStyle name="Normal 4 3 3 3 2 4" xfId="6678"/>
    <cellStyle name="Normal 4 3 3 3 2 4 2" xfId="12871"/>
    <cellStyle name="Normal 4 3 3 3 2 4 2 2" xfId="31831"/>
    <cellStyle name="Normal 4 3 3 3 2 4 2 3" xfId="50295"/>
    <cellStyle name="Normal 4 3 3 3 2 4 3" xfId="19023"/>
    <cellStyle name="Normal 4 3 3 3 2 4 3 2" xfId="37983"/>
    <cellStyle name="Normal 4 3 3 3 2 4 3 3" xfId="56447"/>
    <cellStyle name="Normal 4 3 3 3 2 4 4" xfId="25678"/>
    <cellStyle name="Normal 4 3 3 3 2 4 5" xfId="44142"/>
    <cellStyle name="Normal 4 3 3 3 2 5" xfId="9805"/>
    <cellStyle name="Normal 4 3 3 3 2 5 2" xfId="28765"/>
    <cellStyle name="Normal 4 3 3 3 2 5 3" xfId="47229"/>
    <cellStyle name="Normal 4 3 3 3 2 6" xfId="15957"/>
    <cellStyle name="Normal 4 3 3 3 2 6 2" xfId="34917"/>
    <cellStyle name="Normal 4 3 3 3 2 6 3" xfId="53381"/>
    <cellStyle name="Normal 4 3 3 3 2 7" xfId="22612"/>
    <cellStyle name="Normal 4 3 3 3 2 8" xfId="41076"/>
    <cellStyle name="Normal 4 3 3 3 3" xfId="4281"/>
    <cellStyle name="Normal 4 3 3 3 3 2" xfId="5896"/>
    <cellStyle name="Normal 4 3 3 3 3 2 2" xfId="8981"/>
    <cellStyle name="Normal 4 3 3 3 3 2 2 2" xfId="15173"/>
    <cellStyle name="Normal 4 3 3 3 3 2 2 2 2" xfId="34133"/>
    <cellStyle name="Normal 4 3 3 3 3 2 2 2 3" xfId="52597"/>
    <cellStyle name="Normal 4 3 3 3 3 2 2 3" xfId="21325"/>
    <cellStyle name="Normal 4 3 3 3 3 2 2 3 2" xfId="40285"/>
    <cellStyle name="Normal 4 3 3 3 3 2 2 3 3" xfId="58749"/>
    <cellStyle name="Normal 4 3 3 3 3 2 2 4" xfId="27980"/>
    <cellStyle name="Normal 4 3 3 3 3 2 2 5" xfId="46444"/>
    <cellStyle name="Normal 4 3 3 3 3 2 3" xfId="12107"/>
    <cellStyle name="Normal 4 3 3 3 3 2 3 2" xfId="31067"/>
    <cellStyle name="Normal 4 3 3 3 3 2 3 3" xfId="49531"/>
    <cellStyle name="Normal 4 3 3 3 3 2 4" xfId="18259"/>
    <cellStyle name="Normal 4 3 3 3 3 2 4 2" xfId="37219"/>
    <cellStyle name="Normal 4 3 3 3 3 2 4 3" xfId="55683"/>
    <cellStyle name="Normal 4 3 3 3 3 2 5" xfId="24914"/>
    <cellStyle name="Normal 4 3 3 3 3 2 6" xfId="43378"/>
    <cellStyle name="Normal 4 3 3 3 3 3" xfId="7446"/>
    <cellStyle name="Normal 4 3 3 3 3 3 2" xfId="13639"/>
    <cellStyle name="Normal 4 3 3 3 3 3 2 2" xfId="32599"/>
    <cellStyle name="Normal 4 3 3 3 3 3 2 3" xfId="51063"/>
    <cellStyle name="Normal 4 3 3 3 3 3 3" xfId="19791"/>
    <cellStyle name="Normal 4 3 3 3 3 3 3 2" xfId="38751"/>
    <cellStyle name="Normal 4 3 3 3 3 3 3 3" xfId="57215"/>
    <cellStyle name="Normal 4 3 3 3 3 3 4" xfId="26446"/>
    <cellStyle name="Normal 4 3 3 3 3 3 5" xfId="44910"/>
    <cellStyle name="Normal 4 3 3 3 3 4" xfId="10573"/>
    <cellStyle name="Normal 4 3 3 3 3 4 2" xfId="29533"/>
    <cellStyle name="Normal 4 3 3 3 3 4 3" xfId="47997"/>
    <cellStyle name="Normal 4 3 3 3 3 5" xfId="16725"/>
    <cellStyle name="Normal 4 3 3 3 3 5 2" xfId="35685"/>
    <cellStyle name="Normal 4 3 3 3 3 5 3" xfId="54149"/>
    <cellStyle name="Normal 4 3 3 3 3 6" xfId="23380"/>
    <cellStyle name="Normal 4 3 3 3 3 7" xfId="41844"/>
    <cellStyle name="Normal 4 3 3 3 4" xfId="5114"/>
    <cellStyle name="Normal 4 3 3 3 4 2" xfId="8212"/>
    <cellStyle name="Normal 4 3 3 3 4 2 2" xfId="14404"/>
    <cellStyle name="Normal 4 3 3 3 4 2 2 2" xfId="33364"/>
    <cellStyle name="Normal 4 3 3 3 4 2 2 3" xfId="51828"/>
    <cellStyle name="Normal 4 3 3 3 4 2 3" xfId="20556"/>
    <cellStyle name="Normal 4 3 3 3 4 2 3 2" xfId="39516"/>
    <cellStyle name="Normal 4 3 3 3 4 2 3 3" xfId="57980"/>
    <cellStyle name="Normal 4 3 3 3 4 2 4" xfId="27211"/>
    <cellStyle name="Normal 4 3 3 3 4 2 5" xfId="45675"/>
    <cellStyle name="Normal 4 3 3 3 4 3" xfId="11338"/>
    <cellStyle name="Normal 4 3 3 3 4 3 2" xfId="30298"/>
    <cellStyle name="Normal 4 3 3 3 4 3 3" xfId="48762"/>
    <cellStyle name="Normal 4 3 3 3 4 4" xfId="17490"/>
    <cellStyle name="Normal 4 3 3 3 4 4 2" xfId="36450"/>
    <cellStyle name="Normal 4 3 3 3 4 4 3" xfId="54914"/>
    <cellStyle name="Normal 4 3 3 3 4 5" xfId="24145"/>
    <cellStyle name="Normal 4 3 3 3 4 6" xfId="42609"/>
    <cellStyle name="Normal 4 3 3 3 5" xfId="6677"/>
    <cellStyle name="Normal 4 3 3 3 5 2" xfId="12870"/>
    <cellStyle name="Normal 4 3 3 3 5 2 2" xfId="31830"/>
    <cellStyle name="Normal 4 3 3 3 5 2 3" xfId="50294"/>
    <cellStyle name="Normal 4 3 3 3 5 3" xfId="19022"/>
    <cellStyle name="Normal 4 3 3 3 5 3 2" xfId="37982"/>
    <cellStyle name="Normal 4 3 3 3 5 3 3" xfId="56446"/>
    <cellStyle name="Normal 4 3 3 3 5 4" xfId="25677"/>
    <cellStyle name="Normal 4 3 3 3 5 5" xfId="44141"/>
    <cellStyle name="Normal 4 3 3 3 6" xfId="9804"/>
    <cellStyle name="Normal 4 3 3 3 6 2" xfId="28764"/>
    <cellStyle name="Normal 4 3 3 3 6 3" xfId="47228"/>
    <cellStyle name="Normal 4 3 3 3 7" xfId="15956"/>
    <cellStyle name="Normal 4 3 3 3 7 2" xfId="34916"/>
    <cellStyle name="Normal 4 3 3 3 7 3" xfId="53380"/>
    <cellStyle name="Normal 4 3 3 3 8" xfId="22611"/>
    <cellStyle name="Normal 4 3 3 3 9" xfId="41075"/>
    <cellStyle name="Normal 4 3 3 4" xfId="3096"/>
    <cellStyle name="Normal 4 3 3 4 2" xfId="4283"/>
    <cellStyle name="Normal 4 3 3 4 2 2" xfId="5898"/>
    <cellStyle name="Normal 4 3 3 4 2 2 2" xfId="8983"/>
    <cellStyle name="Normal 4 3 3 4 2 2 2 2" xfId="15175"/>
    <cellStyle name="Normal 4 3 3 4 2 2 2 2 2" xfId="34135"/>
    <cellStyle name="Normal 4 3 3 4 2 2 2 2 3" xfId="52599"/>
    <cellStyle name="Normal 4 3 3 4 2 2 2 3" xfId="21327"/>
    <cellStyle name="Normal 4 3 3 4 2 2 2 3 2" xfId="40287"/>
    <cellStyle name="Normal 4 3 3 4 2 2 2 3 3" xfId="58751"/>
    <cellStyle name="Normal 4 3 3 4 2 2 2 4" xfId="27982"/>
    <cellStyle name="Normal 4 3 3 4 2 2 2 5" xfId="46446"/>
    <cellStyle name="Normal 4 3 3 4 2 2 3" xfId="12109"/>
    <cellStyle name="Normal 4 3 3 4 2 2 3 2" xfId="31069"/>
    <cellStyle name="Normal 4 3 3 4 2 2 3 3" xfId="49533"/>
    <cellStyle name="Normal 4 3 3 4 2 2 4" xfId="18261"/>
    <cellStyle name="Normal 4 3 3 4 2 2 4 2" xfId="37221"/>
    <cellStyle name="Normal 4 3 3 4 2 2 4 3" xfId="55685"/>
    <cellStyle name="Normal 4 3 3 4 2 2 5" xfId="24916"/>
    <cellStyle name="Normal 4 3 3 4 2 2 6" xfId="43380"/>
    <cellStyle name="Normal 4 3 3 4 2 3" xfId="7448"/>
    <cellStyle name="Normal 4 3 3 4 2 3 2" xfId="13641"/>
    <cellStyle name="Normal 4 3 3 4 2 3 2 2" xfId="32601"/>
    <cellStyle name="Normal 4 3 3 4 2 3 2 3" xfId="51065"/>
    <cellStyle name="Normal 4 3 3 4 2 3 3" xfId="19793"/>
    <cellStyle name="Normal 4 3 3 4 2 3 3 2" xfId="38753"/>
    <cellStyle name="Normal 4 3 3 4 2 3 3 3" xfId="57217"/>
    <cellStyle name="Normal 4 3 3 4 2 3 4" xfId="26448"/>
    <cellStyle name="Normal 4 3 3 4 2 3 5" xfId="44912"/>
    <cellStyle name="Normal 4 3 3 4 2 4" xfId="10575"/>
    <cellStyle name="Normal 4 3 3 4 2 4 2" xfId="29535"/>
    <cellStyle name="Normal 4 3 3 4 2 4 3" xfId="47999"/>
    <cellStyle name="Normal 4 3 3 4 2 5" xfId="16727"/>
    <cellStyle name="Normal 4 3 3 4 2 5 2" xfId="35687"/>
    <cellStyle name="Normal 4 3 3 4 2 5 3" xfId="54151"/>
    <cellStyle name="Normal 4 3 3 4 2 6" xfId="23382"/>
    <cellStyle name="Normal 4 3 3 4 2 7" xfId="41846"/>
    <cellStyle name="Normal 4 3 3 4 3" xfId="5116"/>
    <cellStyle name="Normal 4 3 3 4 3 2" xfId="8214"/>
    <cellStyle name="Normal 4 3 3 4 3 2 2" xfId="14406"/>
    <cellStyle name="Normal 4 3 3 4 3 2 2 2" xfId="33366"/>
    <cellStyle name="Normal 4 3 3 4 3 2 2 3" xfId="51830"/>
    <cellStyle name="Normal 4 3 3 4 3 2 3" xfId="20558"/>
    <cellStyle name="Normal 4 3 3 4 3 2 3 2" xfId="39518"/>
    <cellStyle name="Normal 4 3 3 4 3 2 3 3" xfId="57982"/>
    <cellStyle name="Normal 4 3 3 4 3 2 4" xfId="27213"/>
    <cellStyle name="Normal 4 3 3 4 3 2 5" xfId="45677"/>
    <cellStyle name="Normal 4 3 3 4 3 3" xfId="11340"/>
    <cellStyle name="Normal 4 3 3 4 3 3 2" xfId="30300"/>
    <cellStyle name="Normal 4 3 3 4 3 3 3" xfId="48764"/>
    <cellStyle name="Normal 4 3 3 4 3 4" xfId="17492"/>
    <cellStyle name="Normal 4 3 3 4 3 4 2" xfId="36452"/>
    <cellStyle name="Normal 4 3 3 4 3 4 3" xfId="54916"/>
    <cellStyle name="Normal 4 3 3 4 3 5" xfId="24147"/>
    <cellStyle name="Normal 4 3 3 4 3 6" xfId="42611"/>
    <cellStyle name="Normal 4 3 3 4 4" xfId="6679"/>
    <cellStyle name="Normal 4 3 3 4 4 2" xfId="12872"/>
    <cellStyle name="Normal 4 3 3 4 4 2 2" xfId="31832"/>
    <cellStyle name="Normal 4 3 3 4 4 2 3" xfId="50296"/>
    <cellStyle name="Normal 4 3 3 4 4 3" xfId="19024"/>
    <cellStyle name="Normal 4 3 3 4 4 3 2" xfId="37984"/>
    <cellStyle name="Normal 4 3 3 4 4 3 3" xfId="56448"/>
    <cellStyle name="Normal 4 3 3 4 4 4" xfId="25679"/>
    <cellStyle name="Normal 4 3 3 4 4 5" xfId="44143"/>
    <cellStyle name="Normal 4 3 3 4 5" xfId="9806"/>
    <cellStyle name="Normal 4 3 3 4 5 2" xfId="28766"/>
    <cellStyle name="Normal 4 3 3 4 5 3" xfId="47230"/>
    <cellStyle name="Normal 4 3 3 4 6" xfId="15958"/>
    <cellStyle name="Normal 4 3 3 4 6 2" xfId="34918"/>
    <cellStyle name="Normal 4 3 3 4 6 3" xfId="53382"/>
    <cellStyle name="Normal 4 3 3 4 7" xfId="22613"/>
    <cellStyle name="Normal 4 3 3 4 8" xfId="41077"/>
    <cellStyle name="Normal 4 3 3 5" xfId="4278"/>
    <cellStyle name="Normal 4 3 3 5 2" xfId="5893"/>
    <cellStyle name="Normal 4 3 3 5 2 2" xfId="8978"/>
    <cellStyle name="Normal 4 3 3 5 2 2 2" xfId="15170"/>
    <cellStyle name="Normal 4 3 3 5 2 2 2 2" xfId="34130"/>
    <cellStyle name="Normal 4 3 3 5 2 2 2 3" xfId="52594"/>
    <cellStyle name="Normal 4 3 3 5 2 2 3" xfId="21322"/>
    <cellStyle name="Normal 4 3 3 5 2 2 3 2" xfId="40282"/>
    <cellStyle name="Normal 4 3 3 5 2 2 3 3" xfId="58746"/>
    <cellStyle name="Normal 4 3 3 5 2 2 4" xfId="27977"/>
    <cellStyle name="Normal 4 3 3 5 2 2 5" xfId="46441"/>
    <cellStyle name="Normal 4 3 3 5 2 3" xfId="12104"/>
    <cellStyle name="Normal 4 3 3 5 2 3 2" xfId="31064"/>
    <cellStyle name="Normal 4 3 3 5 2 3 3" xfId="49528"/>
    <cellStyle name="Normal 4 3 3 5 2 4" xfId="18256"/>
    <cellStyle name="Normal 4 3 3 5 2 4 2" xfId="37216"/>
    <cellStyle name="Normal 4 3 3 5 2 4 3" xfId="55680"/>
    <cellStyle name="Normal 4 3 3 5 2 5" xfId="24911"/>
    <cellStyle name="Normal 4 3 3 5 2 6" xfId="43375"/>
    <cellStyle name="Normal 4 3 3 5 3" xfId="7443"/>
    <cellStyle name="Normal 4 3 3 5 3 2" xfId="13636"/>
    <cellStyle name="Normal 4 3 3 5 3 2 2" xfId="32596"/>
    <cellStyle name="Normal 4 3 3 5 3 2 3" xfId="51060"/>
    <cellStyle name="Normal 4 3 3 5 3 3" xfId="19788"/>
    <cellStyle name="Normal 4 3 3 5 3 3 2" xfId="38748"/>
    <cellStyle name="Normal 4 3 3 5 3 3 3" xfId="57212"/>
    <cellStyle name="Normal 4 3 3 5 3 4" xfId="26443"/>
    <cellStyle name="Normal 4 3 3 5 3 5" xfId="44907"/>
    <cellStyle name="Normal 4 3 3 5 4" xfId="10570"/>
    <cellStyle name="Normal 4 3 3 5 4 2" xfId="29530"/>
    <cellStyle name="Normal 4 3 3 5 4 3" xfId="47994"/>
    <cellStyle name="Normal 4 3 3 5 5" xfId="16722"/>
    <cellStyle name="Normal 4 3 3 5 5 2" xfId="35682"/>
    <cellStyle name="Normal 4 3 3 5 5 3" xfId="54146"/>
    <cellStyle name="Normal 4 3 3 5 6" xfId="23377"/>
    <cellStyle name="Normal 4 3 3 5 7" xfId="41841"/>
    <cellStyle name="Normal 4 3 3 6" xfId="5111"/>
    <cellStyle name="Normal 4 3 3 6 2" xfId="8209"/>
    <cellStyle name="Normal 4 3 3 6 2 2" xfId="14401"/>
    <cellStyle name="Normal 4 3 3 6 2 2 2" xfId="33361"/>
    <cellStyle name="Normal 4 3 3 6 2 2 3" xfId="51825"/>
    <cellStyle name="Normal 4 3 3 6 2 3" xfId="20553"/>
    <cellStyle name="Normal 4 3 3 6 2 3 2" xfId="39513"/>
    <cellStyle name="Normal 4 3 3 6 2 3 3" xfId="57977"/>
    <cellStyle name="Normal 4 3 3 6 2 4" xfId="27208"/>
    <cellStyle name="Normal 4 3 3 6 2 5" xfId="45672"/>
    <cellStyle name="Normal 4 3 3 6 3" xfId="11335"/>
    <cellStyle name="Normal 4 3 3 6 3 2" xfId="30295"/>
    <cellStyle name="Normal 4 3 3 6 3 3" xfId="48759"/>
    <cellStyle name="Normal 4 3 3 6 4" xfId="17487"/>
    <cellStyle name="Normal 4 3 3 6 4 2" xfId="36447"/>
    <cellStyle name="Normal 4 3 3 6 4 3" xfId="54911"/>
    <cellStyle name="Normal 4 3 3 6 5" xfId="24142"/>
    <cellStyle name="Normal 4 3 3 6 6" xfId="42606"/>
    <cellStyle name="Normal 4 3 3 7" xfId="6674"/>
    <cellStyle name="Normal 4 3 3 7 2" xfId="12867"/>
    <cellStyle name="Normal 4 3 3 7 2 2" xfId="31827"/>
    <cellStyle name="Normal 4 3 3 7 2 3" xfId="50291"/>
    <cellStyle name="Normal 4 3 3 7 3" xfId="19019"/>
    <cellStyle name="Normal 4 3 3 7 3 2" xfId="37979"/>
    <cellStyle name="Normal 4 3 3 7 3 3" xfId="56443"/>
    <cellStyle name="Normal 4 3 3 7 4" xfId="25674"/>
    <cellStyle name="Normal 4 3 3 7 5" xfId="44138"/>
    <cellStyle name="Normal 4 3 3 8" xfId="9801"/>
    <cellStyle name="Normal 4 3 3 8 2" xfId="28761"/>
    <cellStyle name="Normal 4 3 3 8 3" xfId="47225"/>
    <cellStyle name="Normal 4 3 3 9" xfId="15953"/>
    <cellStyle name="Normal 4 3 3 9 2" xfId="34913"/>
    <cellStyle name="Normal 4 3 3 9 3" xfId="53377"/>
    <cellStyle name="Normal 4 3 4" xfId="315"/>
    <cellStyle name="Normal 4 3 4 2" xfId="3097"/>
    <cellStyle name="Normal 4 3 4 2 2" xfId="4285"/>
    <cellStyle name="Normal 4 3 4 2 2 2" xfId="5900"/>
    <cellStyle name="Normal 4 3 4 2 2 2 2" xfId="8985"/>
    <cellStyle name="Normal 4 3 4 2 2 2 2 2" xfId="15177"/>
    <cellStyle name="Normal 4 3 4 2 2 2 2 2 2" xfId="34137"/>
    <cellStyle name="Normal 4 3 4 2 2 2 2 2 3" xfId="52601"/>
    <cellStyle name="Normal 4 3 4 2 2 2 2 3" xfId="21329"/>
    <cellStyle name="Normal 4 3 4 2 2 2 2 3 2" xfId="40289"/>
    <cellStyle name="Normal 4 3 4 2 2 2 2 3 3" xfId="58753"/>
    <cellStyle name="Normal 4 3 4 2 2 2 2 4" xfId="27984"/>
    <cellStyle name="Normal 4 3 4 2 2 2 2 5" xfId="46448"/>
    <cellStyle name="Normal 4 3 4 2 2 2 3" xfId="12111"/>
    <cellStyle name="Normal 4 3 4 2 2 2 3 2" xfId="31071"/>
    <cellStyle name="Normal 4 3 4 2 2 2 3 3" xfId="49535"/>
    <cellStyle name="Normal 4 3 4 2 2 2 4" xfId="18263"/>
    <cellStyle name="Normal 4 3 4 2 2 2 4 2" xfId="37223"/>
    <cellStyle name="Normal 4 3 4 2 2 2 4 3" xfId="55687"/>
    <cellStyle name="Normal 4 3 4 2 2 2 5" xfId="24918"/>
    <cellStyle name="Normal 4 3 4 2 2 2 6" xfId="43382"/>
    <cellStyle name="Normal 4 3 4 2 2 3" xfId="7450"/>
    <cellStyle name="Normal 4 3 4 2 2 3 2" xfId="13643"/>
    <cellStyle name="Normal 4 3 4 2 2 3 2 2" xfId="32603"/>
    <cellStyle name="Normal 4 3 4 2 2 3 2 3" xfId="51067"/>
    <cellStyle name="Normal 4 3 4 2 2 3 3" xfId="19795"/>
    <cellStyle name="Normal 4 3 4 2 2 3 3 2" xfId="38755"/>
    <cellStyle name="Normal 4 3 4 2 2 3 3 3" xfId="57219"/>
    <cellStyle name="Normal 4 3 4 2 2 3 4" xfId="26450"/>
    <cellStyle name="Normal 4 3 4 2 2 3 5" xfId="44914"/>
    <cellStyle name="Normal 4 3 4 2 2 4" xfId="10577"/>
    <cellStyle name="Normal 4 3 4 2 2 4 2" xfId="29537"/>
    <cellStyle name="Normal 4 3 4 2 2 4 3" xfId="48001"/>
    <cellStyle name="Normal 4 3 4 2 2 5" xfId="16729"/>
    <cellStyle name="Normal 4 3 4 2 2 5 2" xfId="35689"/>
    <cellStyle name="Normal 4 3 4 2 2 5 3" xfId="54153"/>
    <cellStyle name="Normal 4 3 4 2 2 6" xfId="23384"/>
    <cellStyle name="Normal 4 3 4 2 2 7" xfId="41848"/>
    <cellStyle name="Normal 4 3 4 2 3" xfId="5118"/>
    <cellStyle name="Normal 4 3 4 2 3 2" xfId="8216"/>
    <cellStyle name="Normal 4 3 4 2 3 2 2" xfId="14408"/>
    <cellStyle name="Normal 4 3 4 2 3 2 2 2" xfId="33368"/>
    <cellStyle name="Normal 4 3 4 2 3 2 2 3" xfId="51832"/>
    <cellStyle name="Normal 4 3 4 2 3 2 3" xfId="20560"/>
    <cellStyle name="Normal 4 3 4 2 3 2 3 2" xfId="39520"/>
    <cellStyle name="Normal 4 3 4 2 3 2 3 3" xfId="57984"/>
    <cellStyle name="Normal 4 3 4 2 3 2 4" xfId="27215"/>
    <cellStyle name="Normal 4 3 4 2 3 2 5" xfId="45679"/>
    <cellStyle name="Normal 4 3 4 2 3 3" xfId="11342"/>
    <cellStyle name="Normal 4 3 4 2 3 3 2" xfId="30302"/>
    <cellStyle name="Normal 4 3 4 2 3 3 3" xfId="48766"/>
    <cellStyle name="Normal 4 3 4 2 3 4" xfId="17494"/>
    <cellStyle name="Normal 4 3 4 2 3 4 2" xfId="36454"/>
    <cellStyle name="Normal 4 3 4 2 3 4 3" xfId="54918"/>
    <cellStyle name="Normal 4 3 4 2 3 5" xfId="24149"/>
    <cellStyle name="Normal 4 3 4 2 3 6" xfId="42613"/>
    <cellStyle name="Normal 4 3 4 2 4" xfId="6681"/>
    <cellStyle name="Normal 4 3 4 2 4 2" xfId="12874"/>
    <cellStyle name="Normal 4 3 4 2 4 2 2" xfId="31834"/>
    <cellStyle name="Normal 4 3 4 2 4 2 3" xfId="50298"/>
    <cellStyle name="Normal 4 3 4 2 4 3" xfId="19026"/>
    <cellStyle name="Normal 4 3 4 2 4 3 2" xfId="37986"/>
    <cellStyle name="Normal 4 3 4 2 4 3 3" xfId="56450"/>
    <cellStyle name="Normal 4 3 4 2 4 4" xfId="25681"/>
    <cellStyle name="Normal 4 3 4 2 4 5" xfId="44145"/>
    <cellStyle name="Normal 4 3 4 2 5" xfId="9808"/>
    <cellStyle name="Normal 4 3 4 2 5 2" xfId="28768"/>
    <cellStyle name="Normal 4 3 4 2 5 3" xfId="47232"/>
    <cellStyle name="Normal 4 3 4 2 6" xfId="15960"/>
    <cellStyle name="Normal 4 3 4 2 6 2" xfId="34920"/>
    <cellStyle name="Normal 4 3 4 2 6 3" xfId="53384"/>
    <cellStyle name="Normal 4 3 4 2 7" xfId="22615"/>
    <cellStyle name="Normal 4 3 4 2 8" xfId="41079"/>
    <cellStyle name="Normal 4 3 4 3" xfId="4284"/>
    <cellStyle name="Normal 4 3 4 3 2" xfId="5899"/>
    <cellStyle name="Normal 4 3 4 3 2 2" xfId="8984"/>
    <cellStyle name="Normal 4 3 4 3 2 2 2" xfId="15176"/>
    <cellStyle name="Normal 4 3 4 3 2 2 2 2" xfId="34136"/>
    <cellStyle name="Normal 4 3 4 3 2 2 2 3" xfId="52600"/>
    <cellStyle name="Normal 4 3 4 3 2 2 3" xfId="21328"/>
    <cellStyle name="Normal 4 3 4 3 2 2 3 2" xfId="40288"/>
    <cellStyle name="Normal 4 3 4 3 2 2 3 3" xfId="58752"/>
    <cellStyle name="Normal 4 3 4 3 2 2 4" xfId="27983"/>
    <cellStyle name="Normal 4 3 4 3 2 2 5" xfId="46447"/>
    <cellStyle name="Normal 4 3 4 3 2 3" xfId="12110"/>
    <cellStyle name="Normal 4 3 4 3 2 3 2" xfId="31070"/>
    <cellStyle name="Normal 4 3 4 3 2 3 3" xfId="49534"/>
    <cellStyle name="Normal 4 3 4 3 2 4" xfId="18262"/>
    <cellStyle name="Normal 4 3 4 3 2 4 2" xfId="37222"/>
    <cellStyle name="Normal 4 3 4 3 2 4 3" xfId="55686"/>
    <cellStyle name="Normal 4 3 4 3 2 5" xfId="24917"/>
    <cellStyle name="Normal 4 3 4 3 2 6" xfId="43381"/>
    <cellStyle name="Normal 4 3 4 3 3" xfId="7449"/>
    <cellStyle name="Normal 4 3 4 3 3 2" xfId="13642"/>
    <cellStyle name="Normal 4 3 4 3 3 2 2" xfId="32602"/>
    <cellStyle name="Normal 4 3 4 3 3 2 3" xfId="51066"/>
    <cellStyle name="Normal 4 3 4 3 3 3" xfId="19794"/>
    <cellStyle name="Normal 4 3 4 3 3 3 2" xfId="38754"/>
    <cellStyle name="Normal 4 3 4 3 3 3 3" xfId="57218"/>
    <cellStyle name="Normal 4 3 4 3 3 4" xfId="26449"/>
    <cellStyle name="Normal 4 3 4 3 3 5" xfId="44913"/>
    <cellStyle name="Normal 4 3 4 3 4" xfId="10576"/>
    <cellStyle name="Normal 4 3 4 3 4 2" xfId="29536"/>
    <cellStyle name="Normal 4 3 4 3 4 3" xfId="48000"/>
    <cellStyle name="Normal 4 3 4 3 5" xfId="16728"/>
    <cellStyle name="Normal 4 3 4 3 5 2" xfId="35688"/>
    <cellStyle name="Normal 4 3 4 3 5 3" xfId="54152"/>
    <cellStyle name="Normal 4 3 4 3 6" xfId="23383"/>
    <cellStyle name="Normal 4 3 4 3 7" xfId="41847"/>
    <cellStyle name="Normal 4 3 4 4" xfId="5117"/>
    <cellStyle name="Normal 4 3 4 4 2" xfId="8215"/>
    <cellStyle name="Normal 4 3 4 4 2 2" xfId="14407"/>
    <cellStyle name="Normal 4 3 4 4 2 2 2" xfId="33367"/>
    <cellStyle name="Normal 4 3 4 4 2 2 3" xfId="51831"/>
    <cellStyle name="Normal 4 3 4 4 2 3" xfId="20559"/>
    <cellStyle name="Normal 4 3 4 4 2 3 2" xfId="39519"/>
    <cellStyle name="Normal 4 3 4 4 2 3 3" xfId="57983"/>
    <cellStyle name="Normal 4 3 4 4 2 4" xfId="27214"/>
    <cellStyle name="Normal 4 3 4 4 2 5" xfId="45678"/>
    <cellStyle name="Normal 4 3 4 4 3" xfId="11341"/>
    <cellStyle name="Normal 4 3 4 4 3 2" xfId="30301"/>
    <cellStyle name="Normal 4 3 4 4 3 3" xfId="48765"/>
    <cellStyle name="Normal 4 3 4 4 4" xfId="17493"/>
    <cellStyle name="Normal 4 3 4 4 4 2" xfId="36453"/>
    <cellStyle name="Normal 4 3 4 4 4 3" xfId="54917"/>
    <cellStyle name="Normal 4 3 4 4 5" xfId="24148"/>
    <cellStyle name="Normal 4 3 4 4 6" xfId="42612"/>
    <cellStyle name="Normal 4 3 4 5" xfId="6680"/>
    <cellStyle name="Normal 4 3 4 5 2" xfId="12873"/>
    <cellStyle name="Normal 4 3 4 5 2 2" xfId="31833"/>
    <cellStyle name="Normal 4 3 4 5 2 3" xfId="50297"/>
    <cellStyle name="Normal 4 3 4 5 3" xfId="19025"/>
    <cellStyle name="Normal 4 3 4 5 3 2" xfId="37985"/>
    <cellStyle name="Normal 4 3 4 5 3 3" xfId="56449"/>
    <cellStyle name="Normal 4 3 4 5 4" xfId="25680"/>
    <cellStyle name="Normal 4 3 4 5 5" xfId="44144"/>
    <cellStyle name="Normal 4 3 4 6" xfId="9807"/>
    <cellStyle name="Normal 4 3 4 6 2" xfId="28767"/>
    <cellStyle name="Normal 4 3 4 6 3" xfId="47231"/>
    <cellStyle name="Normal 4 3 4 7" xfId="15959"/>
    <cellStyle name="Normal 4 3 4 7 2" xfId="34919"/>
    <cellStyle name="Normal 4 3 4 7 3" xfId="53383"/>
    <cellStyle name="Normal 4 3 4 8" xfId="22614"/>
    <cellStyle name="Normal 4 3 4 9" xfId="41078"/>
    <cellStyle name="Normal 4 3 5" xfId="3098"/>
    <cellStyle name="Normal 4 3 5 2" xfId="3099"/>
    <cellStyle name="Normal 4 3 5 2 2" xfId="4287"/>
    <cellStyle name="Normal 4 3 5 2 2 2" xfId="5902"/>
    <cellStyle name="Normal 4 3 5 2 2 2 2" xfId="8987"/>
    <cellStyle name="Normal 4 3 5 2 2 2 2 2" xfId="15179"/>
    <cellStyle name="Normal 4 3 5 2 2 2 2 2 2" xfId="34139"/>
    <cellStyle name="Normal 4 3 5 2 2 2 2 2 3" xfId="52603"/>
    <cellStyle name="Normal 4 3 5 2 2 2 2 3" xfId="21331"/>
    <cellStyle name="Normal 4 3 5 2 2 2 2 3 2" xfId="40291"/>
    <cellStyle name="Normal 4 3 5 2 2 2 2 3 3" xfId="58755"/>
    <cellStyle name="Normal 4 3 5 2 2 2 2 4" xfId="27986"/>
    <cellStyle name="Normal 4 3 5 2 2 2 2 5" xfId="46450"/>
    <cellStyle name="Normal 4 3 5 2 2 2 3" xfId="12113"/>
    <cellStyle name="Normal 4 3 5 2 2 2 3 2" xfId="31073"/>
    <cellStyle name="Normal 4 3 5 2 2 2 3 3" xfId="49537"/>
    <cellStyle name="Normal 4 3 5 2 2 2 4" xfId="18265"/>
    <cellStyle name="Normal 4 3 5 2 2 2 4 2" xfId="37225"/>
    <cellStyle name="Normal 4 3 5 2 2 2 4 3" xfId="55689"/>
    <cellStyle name="Normal 4 3 5 2 2 2 5" xfId="24920"/>
    <cellStyle name="Normal 4 3 5 2 2 2 6" xfId="43384"/>
    <cellStyle name="Normal 4 3 5 2 2 3" xfId="7452"/>
    <cellStyle name="Normal 4 3 5 2 2 3 2" xfId="13645"/>
    <cellStyle name="Normal 4 3 5 2 2 3 2 2" xfId="32605"/>
    <cellStyle name="Normal 4 3 5 2 2 3 2 3" xfId="51069"/>
    <cellStyle name="Normal 4 3 5 2 2 3 3" xfId="19797"/>
    <cellStyle name="Normal 4 3 5 2 2 3 3 2" xfId="38757"/>
    <cellStyle name="Normal 4 3 5 2 2 3 3 3" xfId="57221"/>
    <cellStyle name="Normal 4 3 5 2 2 3 4" xfId="26452"/>
    <cellStyle name="Normal 4 3 5 2 2 3 5" xfId="44916"/>
    <cellStyle name="Normal 4 3 5 2 2 4" xfId="10579"/>
    <cellStyle name="Normal 4 3 5 2 2 4 2" xfId="29539"/>
    <cellStyle name="Normal 4 3 5 2 2 4 3" xfId="48003"/>
    <cellStyle name="Normal 4 3 5 2 2 5" xfId="16731"/>
    <cellStyle name="Normal 4 3 5 2 2 5 2" xfId="35691"/>
    <cellStyle name="Normal 4 3 5 2 2 5 3" xfId="54155"/>
    <cellStyle name="Normal 4 3 5 2 2 6" xfId="23386"/>
    <cellStyle name="Normal 4 3 5 2 2 7" xfId="41850"/>
    <cellStyle name="Normal 4 3 5 2 3" xfId="5120"/>
    <cellStyle name="Normal 4 3 5 2 3 2" xfId="8218"/>
    <cellStyle name="Normal 4 3 5 2 3 2 2" xfId="14410"/>
    <cellStyle name="Normal 4 3 5 2 3 2 2 2" xfId="33370"/>
    <cellStyle name="Normal 4 3 5 2 3 2 2 3" xfId="51834"/>
    <cellStyle name="Normal 4 3 5 2 3 2 3" xfId="20562"/>
    <cellStyle name="Normal 4 3 5 2 3 2 3 2" xfId="39522"/>
    <cellStyle name="Normal 4 3 5 2 3 2 3 3" xfId="57986"/>
    <cellStyle name="Normal 4 3 5 2 3 2 4" xfId="27217"/>
    <cellStyle name="Normal 4 3 5 2 3 2 5" xfId="45681"/>
    <cellStyle name="Normal 4 3 5 2 3 3" xfId="11344"/>
    <cellStyle name="Normal 4 3 5 2 3 3 2" xfId="30304"/>
    <cellStyle name="Normal 4 3 5 2 3 3 3" xfId="48768"/>
    <cellStyle name="Normal 4 3 5 2 3 4" xfId="17496"/>
    <cellStyle name="Normal 4 3 5 2 3 4 2" xfId="36456"/>
    <cellStyle name="Normal 4 3 5 2 3 4 3" xfId="54920"/>
    <cellStyle name="Normal 4 3 5 2 3 5" xfId="24151"/>
    <cellStyle name="Normal 4 3 5 2 3 6" xfId="42615"/>
    <cellStyle name="Normal 4 3 5 2 4" xfId="6683"/>
    <cellStyle name="Normal 4 3 5 2 4 2" xfId="12876"/>
    <cellStyle name="Normal 4 3 5 2 4 2 2" xfId="31836"/>
    <cellStyle name="Normal 4 3 5 2 4 2 3" xfId="50300"/>
    <cellStyle name="Normal 4 3 5 2 4 3" xfId="19028"/>
    <cellStyle name="Normal 4 3 5 2 4 3 2" xfId="37988"/>
    <cellStyle name="Normal 4 3 5 2 4 3 3" xfId="56452"/>
    <cellStyle name="Normal 4 3 5 2 4 4" xfId="25683"/>
    <cellStyle name="Normal 4 3 5 2 4 5" xfId="44147"/>
    <cellStyle name="Normal 4 3 5 2 5" xfId="9810"/>
    <cellStyle name="Normal 4 3 5 2 5 2" xfId="28770"/>
    <cellStyle name="Normal 4 3 5 2 5 3" xfId="47234"/>
    <cellStyle name="Normal 4 3 5 2 6" xfId="15962"/>
    <cellStyle name="Normal 4 3 5 2 6 2" xfId="34922"/>
    <cellStyle name="Normal 4 3 5 2 6 3" xfId="53386"/>
    <cellStyle name="Normal 4 3 5 2 7" xfId="22617"/>
    <cellStyle name="Normal 4 3 5 2 8" xfId="41081"/>
    <cellStyle name="Normal 4 3 5 3" xfId="4286"/>
    <cellStyle name="Normal 4 3 5 3 2" xfId="5901"/>
    <cellStyle name="Normal 4 3 5 3 2 2" xfId="8986"/>
    <cellStyle name="Normal 4 3 5 3 2 2 2" xfId="15178"/>
    <cellStyle name="Normal 4 3 5 3 2 2 2 2" xfId="34138"/>
    <cellStyle name="Normal 4 3 5 3 2 2 2 3" xfId="52602"/>
    <cellStyle name="Normal 4 3 5 3 2 2 3" xfId="21330"/>
    <cellStyle name="Normal 4 3 5 3 2 2 3 2" xfId="40290"/>
    <cellStyle name="Normal 4 3 5 3 2 2 3 3" xfId="58754"/>
    <cellStyle name="Normal 4 3 5 3 2 2 4" xfId="27985"/>
    <cellStyle name="Normal 4 3 5 3 2 2 5" xfId="46449"/>
    <cellStyle name="Normal 4 3 5 3 2 3" xfId="12112"/>
    <cellStyle name="Normal 4 3 5 3 2 3 2" xfId="31072"/>
    <cellStyle name="Normal 4 3 5 3 2 3 3" xfId="49536"/>
    <cellStyle name="Normal 4 3 5 3 2 4" xfId="18264"/>
    <cellStyle name="Normal 4 3 5 3 2 4 2" xfId="37224"/>
    <cellStyle name="Normal 4 3 5 3 2 4 3" xfId="55688"/>
    <cellStyle name="Normal 4 3 5 3 2 5" xfId="24919"/>
    <cellStyle name="Normal 4 3 5 3 2 6" xfId="43383"/>
    <cellStyle name="Normal 4 3 5 3 3" xfId="7451"/>
    <cellStyle name="Normal 4 3 5 3 3 2" xfId="13644"/>
    <cellStyle name="Normal 4 3 5 3 3 2 2" xfId="32604"/>
    <cellStyle name="Normal 4 3 5 3 3 2 3" xfId="51068"/>
    <cellStyle name="Normal 4 3 5 3 3 3" xfId="19796"/>
    <cellStyle name="Normal 4 3 5 3 3 3 2" xfId="38756"/>
    <cellStyle name="Normal 4 3 5 3 3 3 3" xfId="57220"/>
    <cellStyle name="Normal 4 3 5 3 3 4" xfId="26451"/>
    <cellStyle name="Normal 4 3 5 3 3 5" xfId="44915"/>
    <cellStyle name="Normal 4 3 5 3 4" xfId="10578"/>
    <cellStyle name="Normal 4 3 5 3 4 2" xfId="29538"/>
    <cellStyle name="Normal 4 3 5 3 4 3" xfId="48002"/>
    <cellStyle name="Normal 4 3 5 3 5" xfId="16730"/>
    <cellStyle name="Normal 4 3 5 3 5 2" xfId="35690"/>
    <cellStyle name="Normal 4 3 5 3 5 3" xfId="54154"/>
    <cellStyle name="Normal 4 3 5 3 6" xfId="23385"/>
    <cellStyle name="Normal 4 3 5 3 7" xfId="41849"/>
    <cellStyle name="Normal 4 3 5 4" xfId="5119"/>
    <cellStyle name="Normal 4 3 5 4 2" xfId="8217"/>
    <cellStyle name="Normal 4 3 5 4 2 2" xfId="14409"/>
    <cellStyle name="Normal 4 3 5 4 2 2 2" xfId="33369"/>
    <cellStyle name="Normal 4 3 5 4 2 2 3" xfId="51833"/>
    <cellStyle name="Normal 4 3 5 4 2 3" xfId="20561"/>
    <cellStyle name="Normal 4 3 5 4 2 3 2" xfId="39521"/>
    <cellStyle name="Normal 4 3 5 4 2 3 3" xfId="57985"/>
    <cellStyle name="Normal 4 3 5 4 2 4" xfId="27216"/>
    <cellStyle name="Normal 4 3 5 4 2 5" xfId="45680"/>
    <cellStyle name="Normal 4 3 5 4 3" xfId="11343"/>
    <cellStyle name="Normal 4 3 5 4 3 2" xfId="30303"/>
    <cellStyle name="Normal 4 3 5 4 3 3" xfId="48767"/>
    <cellStyle name="Normal 4 3 5 4 4" xfId="17495"/>
    <cellStyle name="Normal 4 3 5 4 4 2" xfId="36455"/>
    <cellStyle name="Normal 4 3 5 4 4 3" xfId="54919"/>
    <cellStyle name="Normal 4 3 5 4 5" xfId="24150"/>
    <cellStyle name="Normal 4 3 5 4 6" xfId="42614"/>
    <cellStyle name="Normal 4 3 5 5" xfId="6682"/>
    <cellStyle name="Normal 4 3 5 5 2" xfId="12875"/>
    <cellStyle name="Normal 4 3 5 5 2 2" xfId="31835"/>
    <cellStyle name="Normal 4 3 5 5 2 3" xfId="50299"/>
    <cellStyle name="Normal 4 3 5 5 3" xfId="19027"/>
    <cellStyle name="Normal 4 3 5 5 3 2" xfId="37987"/>
    <cellStyle name="Normal 4 3 5 5 3 3" xfId="56451"/>
    <cellStyle name="Normal 4 3 5 5 4" xfId="25682"/>
    <cellStyle name="Normal 4 3 5 5 5" xfId="44146"/>
    <cellStyle name="Normal 4 3 5 6" xfId="9809"/>
    <cellStyle name="Normal 4 3 5 6 2" xfId="28769"/>
    <cellStyle name="Normal 4 3 5 6 3" xfId="47233"/>
    <cellStyle name="Normal 4 3 5 7" xfId="15961"/>
    <cellStyle name="Normal 4 3 5 7 2" xfId="34921"/>
    <cellStyle name="Normal 4 3 5 7 3" xfId="53385"/>
    <cellStyle name="Normal 4 3 5 8" xfId="22616"/>
    <cellStyle name="Normal 4 3 5 9" xfId="41080"/>
    <cellStyle name="Normal 4 3 6" xfId="3100"/>
    <cellStyle name="Normal 4 3 6 2" xfId="4288"/>
    <cellStyle name="Normal 4 3 6 2 2" xfId="5903"/>
    <cellStyle name="Normal 4 3 6 2 2 2" xfId="8988"/>
    <cellStyle name="Normal 4 3 6 2 2 2 2" xfId="15180"/>
    <cellStyle name="Normal 4 3 6 2 2 2 2 2" xfId="34140"/>
    <cellStyle name="Normal 4 3 6 2 2 2 2 3" xfId="52604"/>
    <cellStyle name="Normal 4 3 6 2 2 2 3" xfId="21332"/>
    <cellStyle name="Normal 4 3 6 2 2 2 3 2" xfId="40292"/>
    <cellStyle name="Normal 4 3 6 2 2 2 3 3" xfId="58756"/>
    <cellStyle name="Normal 4 3 6 2 2 2 4" xfId="27987"/>
    <cellStyle name="Normal 4 3 6 2 2 2 5" xfId="46451"/>
    <cellStyle name="Normal 4 3 6 2 2 3" xfId="12114"/>
    <cellStyle name="Normal 4 3 6 2 2 3 2" xfId="31074"/>
    <cellStyle name="Normal 4 3 6 2 2 3 3" xfId="49538"/>
    <cellStyle name="Normal 4 3 6 2 2 4" xfId="18266"/>
    <cellStyle name="Normal 4 3 6 2 2 4 2" xfId="37226"/>
    <cellStyle name="Normal 4 3 6 2 2 4 3" xfId="55690"/>
    <cellStyle name="Normal 4 3 6 2 2 5" xfId="24921"/>
    <cellStyle name="Normal 4 3 6 2 2 6" xfId="43385"/>
    <cellStyle name="Normal 4 3 6 2 3" xfId="7453"/>
    <cellStyle name="Normal 4 3 6 2 3 2" xfId="13646"/>
    <cellStyle name="Normal 4 3 6 2 3 2 2" xfId="32606"/>
    <cellStyle name="Normal 4 3 6 2 3 2 3" xfId="51070"/>
    <cellStyle name="Normal 4 3 6 2 3 3" xfId="19798"/>
    <cellStyle name="Normal 4 3 6 2 3 3 2" xfId="38758"/>
    <cellStyle name="Normal 4 3 6 2 3 3 3" xfId="57222"/>
    <cellStyle name="Normal 4 3 6 2 3 4" xfId="26453"/>
    <cellStyle name="Normal 4 3 6 2 3 5" xfId="44917"/>
    <cellStyle name="Normal 4 3 6 2 4" xfId="10580"/>
    <cellStyle name="Normal 4 3 6 2 4 2" xfId="29540"/>
    <cellStyle name="Normal 4 3 6 2 4 3" xfId="48004"/>
    <cellStyle name="Normal 4 3 6 2 5" xfId="16732"/>
    <cellStyle name="Normal 4 3 6 2 5 2" xfId="35692"/>
    <cellStyle name="Normal 4 3 6 2 5 3" xfId="54156"/>
    <cellStyle name="Normal 4 3 6 2 6" xfId="23387"/>
    <cellStyle name="Normal 4 3 6 2 7" xfId="41851"/>
    <cellStyle name="Normal 4 3 6 3" xfId="5121"/>
    <cellStyle name="Normal 4 3 6 3 2" xfId="8219"/>
    <cellStyle name="Normal 4 3 6 3 2 2" xfId="14411"/>
    <cellStyle name="Normal 4 3 6 3 2 2 2" xfId="33371"/>
    <cellStyle name="Normal 4 3 6 3 2 2 3" xfId="51835"/>
    <cellStyle name="Normal 4 3 6 3 2 3" xfId="20563"/>
    <cellStyle name="Normal 4 3 6 3 2 3 2" xfId="39523"/>
    <cellStyle name="Normal 4 3 6 3 2 3 3" xfId="57987"/>
    <cellStyle name="Normal 4 3 6 3 2 4" xfId="27218"/>
    <cellStyle name="Normal 4 3 6 3 2 5" xfId="45682"/>
    <cellStyle name="Normal 4 3 6 3 3" xfId="11345"/>
    <cellStyle name="Normal 4 3 6 3 3 2" xfId="30305"/>
    <cellStyle name="Normal 4 3 6 3 3 3" xfId="48769"/>
    <cellStyle name="Normal 4 3 6 3 4" xfId="17497"/>
    <cellStyle name="Normal 4 3 6 3 4 2" xfId="36457"/>
    <cellStyle name="Normal 4 3 6 3 4 3" xfId="54921"/>
    <cellStyle name="Normal 4 3 6 3 5" xfId="24152"/>
    <cellStyle name="Normal 4 3 6 3 6" xfId="42616"/>
    <cellStyle name="Normal 4 3 6 4" xfId="6684"/>
    <cellStyle name="Normal 4 3 6 4 2" xfId="12877"/>
    <cellStyle name="Normal 4 3 6 4 2 2" xfId="31837"/>
    <cellStyle name="Normal 4 3 6 4 2 3" xfId="50301"/>
    <cellStyle name="Normal 4 3 6 4 3" xfId="19029"/>
    <cellStyle name="Normal 4 3 6 4 3 2" xfId="37989"/>
    <cellStyle name="Normal 4 3 6 4 3 3" xfId="56453"/>
    <cellStyle name="Normal 4 3 6 4 4" xfId="25684"/>
    <cellStyle name="Normal 4 3 6 4 5" xfId="44148"/>
    <cellStyle name="Normal 4 3 6 5" xfId="9811"/>
    <cellStyle name="Normal 4 3 6 5 2" xfId="28771"/>
    <cellStyle name="Normal 4 3 6 5 3" xfId="47235"/>
    <cellStyle name="Normal 4 3 6 6" xfId="15963"/>
    <cellStyle name="Normal 4 3 6 6 2" xfId="34923"/>
    <cellStyle name="Normal 4 3 6 6 3" xfId="53387"/>
    <cellStyle name="Normal 4 3 6 7" xfId="22618"/>
    <cellStyle name="Normal 4 3 6 8" xfId="41082"/>
    <cellStyle name="Normal 4 3 7" xfId="4265"/>
    <cellStyle name="Normal 4 3 7 2" xfId="5880"/>
    <cellStyle name="Normal 4 3 7 2 2" xfId="8965"/>
    <cellStyle name="Normal 4 3 7 2 2 2" xfId="15157"/>
    <cellStyle name="Normal 4 3 7 2 2 2 2" xfId="34117"/>
    <cellStyle name="Normal 4 3 7 2 2 2 3" xfId="52581"/>
    <cellStyle name="Normal 4 3 7 2 2 3" xfId="21309"/>
    <cellStyle name="Normal 4 3 7 2 2 3 2" xfId="40269"/>
    <cellStyle name="Normal 4 3 7 2 2 3 3" xfId="58733"/>
    <cellStyle name="Normal 4 3 7 2 2 4" xfId="27964"/>
    <cellStyle name="Normal 4 3 7 2 2 5" xfId="46428"/>
    <cellStyle name="Normal 4 3 7 2 3" xfId="12091"/>
    <cellStyle name="Normal 4 3 7 2 3 2" xfId="31051"/>
    <cellStyle name="Normal 4 3 7 2 3 3" xfId="49515"/>
    <cellStyle name="Normal 4 3 7 2 4" xfId="18243"/>
    <cellStyle name="Normal 4 3 7 2 4 2" xfId="37203"/>
    <cellStyle name="Normal 4 3 7 2 4 3" xfId="55667"/>
    <cellStyle name="Normal 4 3 7 2 5" xfId="24898"/>
    <cellStyle name="Normal 4 3 7 2 6" xfId="43362"/>
    <cellStyle name="Normal 4 3 7 3" xfId="7430"/>
    <cellStyle name="Normal 4 3 7 3 2" xfId="13623"/>
    <cellStyle name="Normal 4 3 7 3 2 2" xfId="32583"/>
    <cellStyle name="Normal 4 3 7 3 2 3" xfId="51047"/>
    <cellStyle name="Normal 4 3 7 3 3" xfId="19775"/>
    <cellStyle name="Normal 4 3 7 3 3 2" xfId="38735"/>
    <cellStyle name="Normal 4 3 7 3 3 3" xfId="57199"/>
    <cellStyle name="Normal 4 3 7 3 4" xfId="26430"/>
    <cellStyle name="Normal 4 3 7 3 5" xfId="44894"/>
    <cellStyle name="Normal 4 3 7 4" xfId="10557"/>
    <cellStyle name="Normal 4 3 7 4 2" xfId="29517"/>
    <cellStyle name="Normal 4 3 7 4 3" xfId="47981"/>
    <cellStyle name="Normal 4 3 7 5" xfId="16709"/>
    <cellStyle name="Normal 4 3 7 5 2" xfId="35669"/>
    <cellStyle name="Normal 4 3 7 5 3" xfId="54133"/>
    <cellStyle name="Normal 4 3 7 6" xfId="23364"/>
    <cellStyle name="Normal 4 3 7 7" xfId="41828"/>
    <cellStyle name="Normal 4 3 8" xfId="5098"/>
    <cellStyle name="Normal 4 3 8 2" xfId="8196"/>
    <cellStyle name="Normal 4 3 8 2 2" xfId="14388"/>
    <cellStyle name="Normal 4 3 8 2 2 2" xfId="33348"/>
    <cellStyle name="Normal 4 3 8 2 2 3" xfId="51812"/>
    <cellStyle name="Normal 4 3 8 2 3" xfId="20540"/>
    <cellStyle name="Normal 4 3 8 2 3 2" xfId="39500"/>
    <cellStyle name="Normal 4 3 8 2 3 3" xfId="57964"/>
    <cellStyle name="Normal 4 3 8 2 4" xfId="27195"/>
    <cellStyle name="Normal 4 3 8 2 5" xfId="45659"/>
    <cellStyle name="Normal 4 3 8 3" xfId="11322"/>
    <cellStyle name="Normal 4 3 8 3 2" xfId="30282"/>
    <cellStyle name="Normal 4 3 8 3 3" xfId="48746"/>
    <cellStyle name="Normal 4 3 8 4" xfId="17474"/>
    <cellStyle name="Normal 4 3 8 4 2" xfId="36434"/>
    <cellStyle name="Normal 4 3 8 4 3" xfId="54898"/>
    <cellStyle name="Normal 4 3 8 5" xfId="24129"/>
    <cellStyle name="Normal 4 3 8 6" xfId="42593"/>
    <cellStyle name="Normal 4 3 9" xfId="6661"/>
    <cellStyle name="Normal 4 3 9 2" xfId="12854"/>
    <cellStyle name="Normal 4 3 9 2 2" xfId="31814"/>
    <cellStyle name="Normal 4 3 9 2 3" xfId="50278"/>
    <cellStyle name="Normal 4 3 9 3" xfId="19006"/>
    <cellStyle name="Normal 4 3 9 3 2" xfId="37966"/>
    <cellStyle name="Normal 4 3 9 3 3" xfId="56430"/>
    <cellStyle name="Normal 4 3 9 4" xfId="25661"/>
    <cellStyle name="Normal 4 3 9 5" xfId="44125"/>
    <cellStyle name="Normal 4 4" xfId="104"/>
    <cellStyle name="Normal 4 4 10" xfId="22619"/>
    <cellStyle name="Normal 4 4 11" xfId="41083"/>
    <cellStyle name="Normal 4 4 2" xfId="105"/>
    <cellStyle name="Normal 4 4 2 2" xfId="319"/>
    <cellStyle name="Normal 4 4 2 2 2" xfId="5905"/>
    <cellStyle name="Normal 4 4 2 2 2 2" xfId="8990"/>
    <cellStyle name="Normal 4 4 2 2 2 2 2" xfId="15182"/>
    <cellStyle name="Normal 4 4 2 2 2 2 2 2" xfId="34142"/>
    <cellStyle name="Normal 4 4 2 2 2 2 2 3" xfId="52606"/>
    <cellStyle name="Normal 4 4 2 2 2 2 3" xfId="21334"/>
    <cellStyle name="Normal 4 4 2 2 2 2 3 2" xfId="40294"/>
    <cellStyle name="Normal 4 4 2 2 2 2 3 3" xfId="58758"/>
    <cellStyle name="Normal 4 4 2 2 2 2 4" xfId="27989"/>
    <cellStyle name="Normal 4 4 2 2 2 2 5" xfId="46453"/>
    <cellStyle name="Normal 4 4 2 2 2 3" xfId="12116"/>
    <cellStyle name="Normal 4 4 2 2 2 3 2" xfId="31076"/>
    <cellStyle name="Normal 4 4 2 2 2 3 3" xfId="49540"/>
    <cellStyle name="Normal 4 4 2 2 2 4" xfId="18268"/>
    <cellStyle name="Normal 4 4 2 2 2 4 2" xfId="37228"/>
    <cellStyle name="Normal 4 4 2 2 2 4 3" xfId="55692"/>
    <cellStyle name="Normal 4 4 2 2 2 5" xfId="24923"/>
    <cellStyle name="Normal 4 4 2 2 2 6" xfId="43387"/>
    <cellStyle name="Normal 4 4 2 2 3" xfId="7455"/>
    <cellStyle name="Normal 4 4 2 2 3 2" xfId="13648"/>
    <cellStyle name="Normal 4 4 2 2 3 2 2" xfId="32608"/>
    <cellStyle name="Normal 4 4 2 2 3 2 3" xfId="51072"/>
    <cellStyle name="Normal 4 4 2 2 3 3" xfId="19800"/>
    <cellStyle name="Normal 4 4 2 2 3 3 2" xfId="38760"/>
    <cellStyle name="Normal 4 4 2 2 3 3 3" xfId="57224"/>
    <cellStyle name="Normal 4 4 2 2 3 4" xfId="26455"/>
    <cellStyle name="Normal 4 4 2 2 3 5" xfId="44919"/>
    <cellStyle name="Normal 4 4 2 2 4" xfId="10582"/>
    <cellStyle name="Normal 4 4 2 2 4 2" xfId="29542"/>
    <cellStyle name="Normal 4 4 2 2 4 3" xfId="48006"/>
    <cellStyle name="Normal 4 4 2 2 5" xfId="16734"/>
    <cellStyle name="Normal 4 4 2 2 5 2" xfId="35694"/>
    <cellStyle name="Normal 4 4 2 2 5 3" xfId="54158"/>
    <cellStyle name="Normal 4 4 2 2 6" xfId="23389"/>
    <cellStyle name="Normal 4 4 2 2 7" xfId="41853"/>
    <cellStyle name="Normal 4 4 2 3" xfId="5123"/>
    <cellStyle name="Normal 4 4 2 3 2" xfId="8221"/>
    <cellStyle name="Normal 4 4 2 3 2 2" xfId="14413"/>
    <cellStyle name="Normal 4 4 2 3 2 2 2" xfId="33373"/>
    <cellStyle name="Normal 4 4 2 3 2 2 3" xfId="51837"/>
    <cellStyle name="Normal 4 4 2 3 2 3" xfId="20565"/>
    <cellStyle name="Normal 4 4 2 3 2 3 2" xfId="39525"/>
    <cellStyle name="Normal 4 4 2 3 2 3 3" xfId="57989"/>
    <cellStyle name="Normal 4 4 2 3 2 4" xfId="27220"/>
    <cellStyle name="Normal 4 4 2 3 2 5" xfId="45684"/>
    <cellStyle name="Normal 4 4 2 3 3" xfId="11347"/>
    <cellStyle name="Normal 4 4 2 3 3 2" xfId="30307"/>
    <cellStyle name="Normal 4 4 2 3 3 3" xfId="48771"/>
    <cellStyle name="Normal 4 4 2 3 4" xfId="17499"/>
    <cellStyle name="Normal 4 4 2 3 4 2" xfId="36459"/>
    <cellStyle name="Normal 4 4 2 3 4 3" xfId="54923"/>
    <cellStyle name="Normal 4 4 2 3 5" xfId="24154"/>
    <cellStyle name="Normal 4 4 2 3 6" xfId="42618"/>
    <cellStyle name="Normal 4 4 2 4" xfId="6686"/>
    <cellStyle name="Normal 4 4 2 4 2" xfId="12879"/>
    <cellStyle name="Normal 4 4 2 4 2 2" xfId="31839"/>
    <cellStyle name="Normal 4 4 2 4 2 3" xfId="50303"/>
    <cellStyle name="Normal 4 4 2 4 3" xfId="19031"/>
    <cellStyle name="Normal 4 4 2 4 3 2" xfId="37991"/>
    <cellStyle name="Normal 4 4 2 4 3 3" xfId="56455"/>
    <cellStyle name="Normal 4 4 2 4 4" xfId="25686"/>
    <cellStyle name="Normal 4 4 2 4 5" xfId="44150"/>
    <cellStyle name="Normal 4 4 2 5" xfId="9813"/>
    <cellStyle name="Normal 4 4 2 5 2" xfId="28773"/>
    <cellStyle name="Normal 4 4 2 5 3" xfId="47237"/>
    <cellStyle name="Normal 4 4 2 6" xfId="15965"/>
    <cellStyle name="Normal 4 4 2 6 2" xfId="34925"/>
    <cellStyle name="Normal 4 4 2 6 3" xfId="53389"/>
    <cellStyle name="Normal 4 4 2 7" xfId="22095"/>
    <cellStyle name="Normal 4 4 2 8" xfId="22620"/>
    <cellStyle name="Normal 4 4 2 9" xfId="41084"/>
    <cellStyle name="Normal 4 4 3" xfId="318"/>
    <cellStyle name="Normal 4 4 3 2" xfId="3101"/>
    <cellStyle name="Normal 4 4 4" xfId="4289"/>
    <cellStyle name="Normal 4 4 4 2" xfId="5904"/>
    <cellStyle name="Normal 4 4 4 2 2" xfId="8989"/>
    <cellStyle name="Normal 4 4 4 2 2 2" xfId="15181"/>
    <cellStyle name="Normal 4 4 4 2 2 2 2" xfId="34141"/>
    <cellStyle name="Normal 4 4 4 2 2 2 3" xfId="52605"/>
    <cellStyle name="Normal 4 4 4 2 2 3" xfId="21333"/>
    <cellStyle name="Normal 4 4 4 2 2 3 2" xfId="40293"/>
    <cellStyle name="Normal 4 4 4 2 2 3 3" xfId="58757"/>
    <cellStyle name="Normal 4 4 4 2 2 4" xfId="27988"/>
    <cellStyle name="Normal 4 4 4 2 2 5" xfId="46452"/>
    <cellStyle name="Normal 4 4 4 2 3" xfId="12115"/>
    <cellStyle name="Normal 4 4 4 2 3 2" xfId="31075"/>
    <cellStyle name="Normal 4 4 4 2 3 3" xfId="49539"/>
    <cellStyle name="Normal 4 4 4 2 4" xfId="18267"/>
    <cellStyle name="Normal 4 4 4 2 4 2" xfId="37227"/>
    <cellStyle name="Normal 4 4 4 2 4 3" xfId="55691"/>
    <cellStyle name="Normal 4 4 4 2 5" xfId="24922"/>
    <cellStyle name="Normal 4 4 4 2 6" xfId="43386"/>
    <cellStyle name="Normal 4 4 4 3" xfId="7454"/>
    <cellStyle name="Normal 4 4 4 3 2" xfId="13647"/>
    <cellStyle name="Normal 4 4 4 3 2 2" xfId="32607"/>
    <cellStyle name="Normal 4 4 4 3 2 3" xfId="51071"/>
    <cellStyle name="Normal 4 4 4 3 3" xfId="19799"/>
    <cellStyle name="Normal 4 4 4 3 3 2" xfId="38759"/>
    <cellStyle name="Normal 4 4 4 3 3 3" xfId="57223"/>
    <cellStyle name="Normal 4 4 4 3 4" xfId="26454"/>
    <cellStyle name="Normal 4 4 4 3 5" xfId="44918"/>
    <cellStyle name="Normal 4 4 4 4" xfId="10581"/>
    <cellStyle name="Normal 4 4 4 4 2" xfId="29541"/>
    <cellStyle name="Normal 4 4 4 4 3" xfId="48005"/>
    <cellStyle name="Normal 4 4 4 5" xfId="16733"/>
    <cellStyle name="Normal 4 4 4 5 2" xfId="35693"/>
    <cellStyle name="Normal 4 4 4 5 3" xfId="54157"/>
    <cellStyle name="Normal 4 4 4 6" xfId="23388"/>
    <cellStyle name="Normal 4 4 4 7" xfId="41852"/>
    <cellStyle name="Normal 4 4 5" xfId="5122"/>
    <cellStyle name="Normal 4 4 5 2" xfId="8220"/>
    <cellStyle name="Normal 4 4 5 2 2" xfId="14412"/>
    <cellStyle name="Normal 4 4 5 2 2 2" xfId="33372"/>
    <cellStyle name="Normal 4 4 5 2 2 3" xfId="51836"/>
    <cellStyle name="Normal 4 4 5 2 3" xfId="20564"/>
    <cellStyle name="Normal 4 4 5 2 3 2" xfId="39524"/>
    <cellStyle name="Normal 4 4 5 2 3 3" xfId="57988"/>
    <cellStyle name="Normal 4 4 5 2 4" xfId="27219"/>
    <cellStyle name="Normal 4 4 5 2 5" xfId="45683"/>
    <cellStyle name="Normal 4 4 5 3" xfId="11346"/>
    <cellStyle name="Normal 4 4 5 3 2" xfId="30306"/>
    <cellStyle name="Normal 4 4 5 3 3" xfId="48770"/>
    <cellStyle name="Normal 4 4 5 4" xfId="17498"/>
    <cellStyle name="Normal 4 4 5 4 2" xfId="36458"/>
    <cellStyle name="Normal 4 4 5 4 3" xfId="54922"/>
    <cellStyle name="Normal 4 4 5 5" xfId="24153"/>
    <cellStyle name="Normal 4 4 5 6" xfId="42617"/>
    <cellStyle name="Normal 4 4 6" xfId="6685"/>
    <cellStyle name="Normal 4 4 6 2" xfId="12878"/>
    <cellStyle name="Normal 4 4 6 2 2" xfId="31838"/>
    <cellStyle name="Normal 4 4 6 2 3" xfId="50302"/>
    <cellStyle name="Normal 4 4 6 3" xfId="19030"/>
    <cellStyle name="Normal 4 4 6 3 2" xfId="37990"/>
    <cellStyle name="Normal 4 4 6 3 3" xfId="56454"/>
    <cellStyle name="Normal 4 4 6 4" xfId="25685"/>
    <cellStyle name="Normal 4 4 6 5" xfId="44149"/>
    <cellStyle name="Normal 4 4 7" xfId="9812"/>
    <cellStyle name="Normal 4 4 7 2" xfId="28772"/>
    <cellStyle name="Normal 4 4 7 3" xfId="47236"/>
    <cellStyle name="Normal 4 4 8" xfId="15964"/>
    <cellStyle name="Normal 4 4 8 2" xfId="34924"/>
    <cellStyle name="Normal 4 4 8 3" xfId="53388"/>
    <cellStyle name="Normal 4 4 9" xfId="22094"/>
    <cellStyle name="Normal 4 5" xfId="106"/>
    <cellStyle name="Normal 4 5 2" xfId="320"/>
    <cellStyle name="Normal 4 5 2 2" xfId="5906"/>
    <cellStyle name="Normal 4 5 2 2 2" xfId="8991"/>
    <cellStyle name="Normal 4 5 2 2 2 2" xfId="15183"/>
    <cellStyle name="Normal 4 5 2 2 2 2 2" xfId="34143"/>
    <cellStyle name="Normal 4 5 2 2 2 2 3" xfId="52607"/>
    <cellStyle name="Normal 4 5 2 2 2 3" xfId="21335"/>
    <cellStyle name="Normal 4 5 2 2 2 3 2" xfId="40295"/>
    <cellStyle name="Normal 4 5 2 2 2 3 3" xfId="58759"/>
    <cellStyle name="Normal 4 5 2 2 2 4" xfId="27990"/>
    <cellStyle name="Normal 4 5 2 2 2 5" xfId="46454"/>
    <cellStyle name="Normal 4 5 2 2 3" xfId="12117"/>
    <cellStyle name="Normal 4 5 2 2 3 2" xfId="31077"/>
    <cellStyle name="Normal 4 5 2 2 3 3" xfId="49541"/>
    <cellStyle name="Normal 4 5 2 2 4" xfId="18269"/>
    <cellStyle name="Normal 4 5 2 2 4 2" xfId="37229"/>
    <cellStyle name="Normal 4 5 2 2 4 3" xfId="55693"/>
    <cellStyle name="Normal 4 5 2 2 5" xfId="24924"/>
    <cellStyle name="Normal 4 5 2 2 6" xfId="43388"/>
    <cellStyle name="Normal 4 5 2 3" xfId="7456"/>
    <cellStyle name="Normal 4 5 2 3 2" xfId="13649"/>
    <cellStyle name="Normal 4 5 2 3 2 2" xfId="32609"/>
    <cellStyle name="Normal 4 5 2 3 2 3" xfId="51073"/>
    <cellStyle name="Normal 4 5 2 3 3" xfId="19801"/>
    <cellStyle name="Normal 4 5 2 3 3 2" xfId="38761"/>
    <cellStyle name="Normal 4 5 2 3 3 3" xfId="57225"/>
    <cellStyle name="Normal 4 5 2 3 4" xfId="26456"/>
    <cellStyle name="Normal 4 5 2 3 5" xfId="44920"/>
    <cellStyle name="Normal 4 5 2 4" xfId="10583"/>
    <cellStyle name="Normal 4 5 2 4 2" xfId="29543"/>
    <cellStyle name="Normal 4 5 2 4 3" xfId="48007"/>
    <cellStyle name="Normal 4 5 2 5" xfId="16735"/>
    <cellStyle name="Normal 4 5 2 5 2" xfId="35695"/>
    <cellStyle name="Normal 4 5 2 5 3" xfId="54159"/>
    <cellStyle name="Normal 4 5 2 6" xfId="23390"/>
    <cellStyle name="Normal 4 5 2 7" xfId="41854"/>
    <cellStyle name="Normal 4 5 3" xfId="5124"/>
    <cellStyle name="Normal 4 5 3 2" xfId="8222"/>
    <cellStyle name="Normal 4 5 3 2 2" xfId="14414"/>
    <cellStyle name="Normal 4 5 3 2 2 2" xfId="33374"/>
    <cellStyle name="Normal 4 5 3 2 2 3" xfId="51838"/>
    <cellStyle name="Normal 4 5 3 2 3" xfId="20566"/>
    <cellStyle name="Normal 4 5 3 2 3 2" xfId="39526"/>
    <cellStyle name="Normal 4 5 3 2 3 3" xfId="57990"/>
    <cellStyle name="Normal 4 5 3 2 4" xfId="27221"/>
    <cellStyle name="Normal 4 5 3 2 5" xfId="45685"/>
    <cellStyle name="Normal 4 5 3 3" xfId="11348"/>
    <cellStyle name="Normal 4 5 3 3 2" xfId="30308"/>
    <cellStyle name="Normal 4 5 3 3 3" xfId="48772"/>
    <cellStyle name="Normal 4 5 3 4" xfId="17500"/>
    <cellStyle name="Normal 4 5 3 4 2" xfId="36460"/>
    <cellStyle name="Normal 4 5 3 4 3" xfId="54924"/>
    <cellStyle name="Normal 4 5 3 5" xfId="24155"/>
    <cellStyle name="Normal 4 5 3 6" xfId="42619"/>
    <cellStyle name="Normal 4 5 4" xfId="6687"/>
    <cellStyle name="Normal 4 5 4 2" xfId="12880"/>
    <cellStyle name="Normal 4 5 4 2 2" xfId="31840"/>
    <cellStyle name="Normal 4 5 4 2 3" xfId="50304"/>
    <cellStyle name="Normal 4 5 4 3" xfId="19032"/>
    <cellStyle name="Normal 4 5 4 3 2" xfId="37992"/>
    <cellStyle name="Normal 4 5 4 3 3" xfId="56456"/>
    <cellStyle name="Normal 4 5 4 4" xfId="25687"/>
    <cellStyle name="Normal 4 5 4 5" xfId="44151"/>
    <cellStyle name="Normal 4 5 5" xfId="9814"/>
    <cellStyle name="Normal 4 5 5 2" xfId="28774"/>
    <cellStyle name="Normal 4 5 5 3" xfId="47238"/>
    <cellStyle name="Normal 4 5 6" xfId="15966"/>
    <cellStyle name="Normal 4 5 6 2" xfId="34926"/>
    <cellStyle name="Normal 4 5 6 3" xfId="53390"/>
    <cellStyle name="Normal 4 5 7" xfId="22096"/>
    <cellStyle name="Normal 4 5 8" xfId="22621"/>
    <cellStyle name="Normal 4 5 9" xfId="41085"/>
    <cellStyle name="Normal 4 6" xfId="107"/>
    <cellStyle name="Normal 4 6 2" xfId="321"/>
    <cellStyle name="Normal 4 6 2 2" xfId="5907"/>
    <cellStyle name="Normal 4 6 2 2 2" xfId="8992"/>
    <cellStyle name="Normal 4 6 2 2 2 2" xfId="15184"/>
    <cellStyle name="Normal 4 6 2 2 2 2 2" xfId="34144"/>
    <cellStyle name="Normal 4 6 2 2 2 2 3" xfId="52608"/>
    <cellStyle name="Normal 4 6 2 2 2 3" xfId="21336"/>
    <cellStyle name="Normal 4 6 2 2 2 3 2" xfId="40296"/>
    <cellStyle name="Normal 4 6 2 2 2 3 3" xfId="58760"/>
    <cellStyle name="Normal 4 6 2 2 2 4" xfId="27991"/>
    <cellStyle name="Normal 4 6 2 2 2 5" xfId="46455"/>
    <cellStyle name="Normal 4 6 2 2 3" xfId="12118"/>
    <cellStyle name="Normal 4 6 2 2 3 2" xfId="31078"/>
    <cellStyle name="Normal 4 6 2 2 3 3" xfId="49542"/>
    <cellStyle name="Normal 4 6 2 2 4" xfId="18270"/>
    <cellStyle name="Normal 4 6 2 2 4 2" xfId="37230"/>
    <cellStyle name="Normal 4 6 2 2 4 3" xfId="55694"/>
    <cellStyle name="Normal 4 6 2 2 5" xfId="24925"/>
    <cellStyle name="Normal 4 6 2 2 6" xfId="43389"/>
    <cellStyle name="Normal 4 6 2 3" xfId="7457"/>
    <cellStyle name="Normal 4 6 2 3 2" xfId="13650"/>
    <cellStyle name="Normal 4 6 2 3 2 2" xfId="32610"/>
    <cellStyle name="Normal 4 6 2 3 2 3" xfId="51074"/>
    <cellStyle name="Normal 4 6 2 3 3" xfId="19802"/>
    <cellStyle name="Normal 4 6 2 3 3 2" xfId="38762"/>
    <cellStyle name="Normal 4 6 2 3 3 3" xfId="57226"/>
    <cellStyle name="Normal 4 6 2 3 4" xfId="26457"/>
    <cellStyle name="Normal 4 6 2 3 5" xfId="44921"/>
    <cellStyle name="Normal 4 6 2 4" xfId="10584"/>
    <cellStyle name="Normal 4 6 2 4 2" xfId="29544"/>
    <cellStyle name="Normal 4 6 2 4 3" xfId="48008"/>
    <cellStyle name="Normal 4 6 2 5" xfId="16736"/>
    <cellStyle name="Normal 4 6 2 5 2" xfId="35696"/>
    <cellStyle name="Normal 4 6 2 5 3" xfId="54160"/>
    <cellStyle name="Normal 4 6 2 6" xfId="23391"/>
    <cellStyle name="Normal 4 6 2 7" xfId="41855"/>
    <cellStyle name="Normal 4 6 3" xfId="5125"/>
    <cellStyle name="Normal 4 6 3 2" xfId="8223"/>
    <cellStyle name="Normal 4 6 3 2 2" xfId="14415"/>
    <cellStyle name="Normal 4 6 3 2 2 2" xfId="33375"/>
    <cellStyle name="Normal 4 6 3 2 2 3" xfId="51839"/>
    <cellStyle name="Normal 4 6 3 2 3" xfId="20567"/>
    <cellStyle name="Normal 4 6 3 2 3 2" xfId="39527"/>
    <cellStyle name="Normal 4 6 3 2 3 3" xfId="57991"/>
    <cellStyle name="Normal 4 6 3 2 4" xfId="27222"/>
    <cellStyle name="Normal 4 6 3 2 5" xfId="45686"/>
    <cellStyle name="Normal 4 6 3 3" xfId="11349"/>
    <cellStyle name="Normal 4 6 3 3 2" xfId="30309"/>
    <cellStyle name="Normal 4 6 3 3 3" xfId="48773"/>
    <cellStyle name="Normal 4 6 3 4" xfId="17501"/>
    <cellStyle name="Normal 4 6 3 4 2" xfId="36461"/>
    <cellStyle name="Normal 4 6 3 4 3" xfId="54925"/>
    <cellStyle name="Normal 4 6 3 5" xfId="24156"/>
    <cellStyle name="Normal 4 6 3 6" xfId="42620"/>
    <cellStyle name="Normal 4 6 4" xfId="6688"/>
    <cellStyle name="Normal 4 6 4 2" xfId="12881"/>
    <cellStyle name="Normal 4 6 4 2 2" xfId="31841"/>
    <cellStyle name="Normal 4 6 4 2 3" xfId="50305"/>
    <cellStyle name="Normal 4 6 4 3" xfId="19033"/>
    <cellStyle name="Normal 4 6 4 3 2" xfId="37993"/>
    <cellStyle name="Normal 4 6 4 3 3" xfId="56457"/>
    <cellStyle name="Normal 4 6 4 4" xfId="25688"/>
    <cellStyle name="Normal 4 6 4 5" xfId="44152"/>
    <cellStyle name="Normal 4 6 5" xfId="9815"/>
    <cellStyle name="Normal 4 6 5 2" xfId="28775"/>
    <cellStyle name="Normal 4 6 5 3" xfId="47239"/>
    <cellStyle name="Normal 4 6 6" xfId="15967"/>
    <cellStyle name="Normal 4 6 6 2" xfId="34927"/>
    <cellStyle name="Normal 4 6 6 3" xfId="53391"/>
    <cellStyle name="Normal 4 6 7" xfId="22097"/>
    <cellStyle name="Normal 4 6 8" xfId="22622"/>
    <cellStyle name="Normal 4 6 9" xfId="41086"/>
    <cellStyle name="Normal 4 7" xfId="108"/>
    <cellStyle name="Normal 4 7 2" xfId="4290"/>
    <cellStyle name="Normal 4 7 2 2" xfId="5908"/>
    <cellStyle name="Normal 4 7 2 2 2" xfId="8993"/>
    <cellStyle name="Normal 4 7 2 2 2 2" xfId="15185"/>
    <cellStyle name="Normal 4 7 2 2 2 2 2" xfId="34145"/>
    <cellStyle name="Normal 4 7 2 2 2 2 3" xfId="52609"/>
    <cellStyle name="Normal 4 7 2 2 2 3" xfId="21337"/>
    <cellStyle name="Normal 4 7 2 2 2 3 2" xfId="40297"/>
    <cellStyle name="Normal 4 7 2 2 2 3 3" xfId="58761"/>
    <cellStyle name="Normal 4 7 2 2 2 4" xfId="27992"/>
    <cellStyle name="Normal 4 7 2 2 2 5" xfId="46456"/>
    <cellStyle name="Normal 4 7 2 2 3" xfId="12119"/>
    <cellStyle name="Normal 4 7 2 2 3 2" xfId="31079"/>
    <cellStyle name="Normal 4 7 2 2 3 3" xfId="49543"/>
    <cellStyle name="Normal 4 7 2 2 4" xfId="18271"/>
    <cellStyle name="Normal 4 7 2 2 4 2" xfId="37231"/>
    <cellStyle name="Normal 4 7 2 2 4 3" xfId="55695"/>
    <cellStyle name="Normal 4 7 2 2 5" xfId="24926"/>
    <cellStyle name="Normal 4 7 2 2 6" xfId="43390"/>
    <cellStyle name="Normal 4 7 2 3" xfId="7458"/>
    <cellStyle name="Normal 4 7 2 3 2" xfId="13651"/>
    <cellStyle name="Normal 4 7 2 3 2 2" xfId="32611"/>
    <cellStyle name="Normal 4 7 2 3 2 3" xfId="51075"/>
    <cellStyle name="Normal 4 7 2 3 3" xfId="19803"/>
    <cellStyle name="Normal 4 7 2 3 3 2" xfId="38763"/>
    <cellStyle name="Normal 4 7 2 3 3 3" xfId="57227"/>
    <cellStyle name="Normal 4 7 2 3 4" xfId="26458"/>
    <cellStyle name="Normal 4 7 2 3 5" xfId="44922"/>
    <cellStyle name="Normal 4 7 2 4" xfId="10585"/>
    <cellStyle name="Normal 4 7 2 4 2" xfId="29545"/>
    <cellStyle name="Normal 4 7 2 4 3" xfId="48009"/>
    <cellStyle name="Normal 4 7 2 5" xfId="16737"/>
    <cellStyle name="Normal 4 7 2 5 2" xfId="35697"/>
    <cellStyle name="Normal 4 7 2 5 3" xfId="54161"/>
    <cellStyle name="Normal 4 7 2 6" xfId="23392"/>
    <cellStyle name="Normal 4 7 2 7" xfId="41856"/>
    <cellStyle name="Normal 4 7 3" xfId="5126"/>
    <cellStyle name="Normal 4 7 3 2" xfId="8224"/>
    <cellStyle name="Normal 4 7 3 2 2" xfId="14416"/>
    <cellStyle name="Normal 4 7 3 2 2 2" xfId="33376"/>
    <cellStyle name="Normal 4 7 3 2 2 3" xfId="51840"/>
    <cellStyle name="Normal 4 7 3 2 3" xfId="20568"/>
    <cellStyle name="Normal 4 7 3 2 3 2" xfId="39528"/>
    <cellStyle name="Normal 4 7 3 2 3 3" xfId="57992"/>
    <cellStyle name="Normal 4 7 3 2 4" xfId="27223"/>
    <cellStyle name="Normal 4 7 3 2 5" xfId="45687"/>
    <cellStyle name="Normal 4 7 3 3" xfId="11350"/>
    <cellStyle name="Normal 4 7 3 3 2" xfId="30310"/>
    <cellStyle name="Normal 4 7 3 3 3" xfId="48774"/>
    <cellStyle name="Normal 4 7 3 4" xfId="17502"/>
    <cellStyle name="Normal 4 7 3 4 2" xfId="36462"/>
    <cellStyle name="Normal 4 7 3 4 3" xfId="54926"/>
    <cellStyle name="Normal 4 7 3 5" xfId="24157"/>
    <cellStyle name="Normal 4 7 3 6" xfId="42621"/>
    <cellStyle name="Normal 4 7 4" xfId="6689"/>
    <cellStyle name="Normal 4 7 4 2" xfId="12882"/>
    <cellStyle name="Normal 4 7 4 2 2" xfId="31842"/>
    <cellStyle name="Normal 4 7 4 2 3" xfId="50306"/>
    <cellStyle name="Normal 4 7 4 3" xfId="19034"/>
    <cellStyle name="Normal 4 7 4 3 2" xfId="37994"/>
    <cellStyle name="Normal 4 7 4 3 3" xfId="56458"/>
    <cellStyle name="Normal 4 7 4 4" xfId="25689"/>
    <cellStyle name="Normal 4 7 4 5" xfId="44153"/>
    <cellStyle name="Normal 4 7 5" xfId="9816"/>
    <cellStyle name="Normal 4 7 5 2" xfId="28776"/>
    <cellStyle name="Normal 4 7 5 3" xfId="47240"/>
    <cellStyle name="Normal 4 7 6" xfId="15968"/>
    <cellStyle name="Normal 4 7 6 2" xfId="34928"/>
    <cellStyle name="Normal 4 7 6 3" xfId="53392"/>
    <cellStyle name="Normal 4 7 7" xfId="3102"/>
    <cellStyle name="Normal 4 7 8" xfId="22623"/>
    <cellStyle name="Normal 4 7 9" xfId="41087"/>
    <cellStyle name="Normal 4 8" xfId="227"/>
    <cellStyle name="Normal 4 8 2" xfId="4291"/>
    <cellStyle name="Normal 4 8 2 2" xfId="5909"/>
    <cellStyle name="Normal 4 8 2 2 2" xfId="8994"/>
    <cellStyle name="Normal 4 8 2 2 2 2" xfId="15186"/>
    <cellStyle name="Normal 4 8 2 2 2 2 2" xfId="34146"/>
    <cellStyle name="Normal 4 8 2 2 2 2 3" xfId="52610"/>
    <cellStyle name="Normal 4 8 2 2 2 3" xfId="21338"/>
    <cellStyle name="Normal 4 8 2 2 2 3 2" xfId="40298"/>
    <cellStyle name="Normal 4 8 2 2 2 3 3" xfId="58762"/>
    <cellStyle name="Normal 4 8 2 2 2 4" xfId="27993"/>
    <cellStyle name="Normal 4 8 2 2 2 5" xfId="46457"/>
    <cellStyle name="Normal 4 8 2 2 3" xfId="12120"/>
    <cellStyle name="Normal 4 8 2 2 3 2" xfId="31080"/>
    <cellStyle name="Normal 4 8 2 2 3 3" xfId="49544"/>
    <cellStyle name="Normal 4 8 2 2 4" xfId="18272"/>
    <cellStyle name="Normal 4 8 2 2 4 2" xfId="37232"/>
    <cellStyle name="Normal 4 8 2 2 4 3" xfId="55696"/>
    <cellStyle name="Normal 4 8 2 2 5" xfId="24927"/>
    <cellStyle name="Normal 4 8 2 2 6" xfId="43391"/>
    <cellStyle name="Normal 4 8 2 3" xfId="7459"/>
    <cellStyle name="Normal 4 8 2 3 2" xfId="13652"/>
    <cellStyle name="Normal 4 8 2 3 2 2" xfId="32612"/>
    <cellStyle name="Normal 4 8 2 3 2 3" xfId="51076"/>
    <cellStyle name="Normal 4 8 2 3 3" xfId="19804"/>
    <cellStyle name="Normal 4 8 2 3 3 2" xfId="38764"/>
    <cellStyle name="Normal 4 8 2 3 3 3" xfId="57228"/>
    <cellStyle name="Normal 4 8 2 3 4" xfId="26459"/>
    <cellStyle name="Normal 4 8 2 3 5" xfId="44923"/>
    <cellStyle name="Normal 4 8 2 4" xfId="10586"/>
    <cellStyle name="Normal 4 8 2 4 2" xfId="29546"/>
    <cellStyle name="Normal 4 8 2 4 3" xfId="48010"/>
    <cellStyle name="Normal 4 8 2 5" xfId="16738"/>
    <cellStyle name="Normal 4 8 2 5 2" xfId="35698"/>
    <cellStyle name="Normal 4 8 2 5 3" xfId="54162"/>
    <cellStyle name="Normal 4 8 2 6" xfId="23393"/>
    <cellStyle name="Normal 4 8 2 7" xfId="41857"/>
    <cellStyle name="Normal 4 8 3" xfId="5127"/>
    <cellStyle name="Normal 4 8 3 2" xfId="8225"/>
    <cellStyle name="Normal 4 8 3 2 2" xfId="14417"/>
    <cellStyle name="Normal 4 8 3 2 2 2" xfId="33377"/>
    <cellStyle name="Normal 4 8 3 2 2 3" xfId="51841"/>
    <cellStyle name="Normal 4 8 3 2 3" xfId="20569"/>
    <cellStyle name="Normal 4 8 3 2 3 2" xfId="39529"/>
    <cellStyle name="Normal 4 8 3 2 3 3" xfId="57993"/>
    <cellStyle name="Normal 4 8 3 2 4" xfId="27224"/>
    <cellStyle name="Normal 4 8 3 2 5" xfId="45688"/>
    <cellStyle name="Normal 4 8 3 3" xfId="11351"/>
    <cellStyle name="Normal 4 8 3 3 2" xfId="30311"/>
    <cellStyle name="Normal 4 8 3 3 3" xfId="48775"/>
    <cellStyle name="Normal 4 8 3 4" xfId="17503"/>
    <cellStyle name="Normal 4 8 3 4 2" xfId="36463"/>
    <cellStyle name="Normal 4 8 3 4 3" xfId="54927"/>
    <cellStyle name="Normal 4 8 3 5" xfId="24158"/>
    <cellStyle name="Normal 4 8 3 6" xfId="42622"/>
    <cellStyle name="Normal 4 8 4" xfId="6690"/>
    <cellStyle name="Normal 4 8 4 2" xfId="12883"/>
    <cellStyle name="Normal 4 8 4 2 2" xfId="31843"/>
    <cellStyle name="Normal 4 8 4 2 3" xfId="50307"/>
    <cellStyle name="Normal 4 8 4 3" xfId="19035"/>
    <cellStyle name="Normal 4 8 4 3 2" xfId="37995"/>
    <cellStyle name="Normal 4 8 4 3 3" xfId="56459"/>
    <cellStyle name="Normal 4 8 4 4" xfId="25690"/>
    <cellStyle name="Normal 4 8 4 5" xfId="44154"/>
    <cellStyle name="Normal 4 8 5" xfId="9817"/>
    <cellStyle name="Normal 4 8 5 2" xfId="28777"/>
    <cellStyle name="Normal 4 8 5 3" xfId="47241"/>
    <cellStyle name="Normal 4 8 6" xfId="15969"/>
    <cellStyle name="Normal 4 8 6 2" xfId="34929"/>
    <cellStyle name="Normal 4 8 6 3" xfId="53393"/>
    <cellStyle name="Normal 4 8 7" xfId="22624"/>
    <cellStyle name="Normal 4 8 8" xfId="41088"/>
    <cellStyle name="Normal 4 9" xfId="3103"/>
    <cellStyle name="Normal 40" xfId="3104"/>
    <cellStyle name="Normal 40 2" xfId="3105"/>
    <cellStyle name="Normal 41" xfId="3106"/>
    <cellStyle name="Normal 41 2" xfId="3107"/>
    <cellStyle name="Normal 41 2 2" xfId="4292"/>
    <cellStyle name="Normal 41 2 2 2" xfId="5910"/>
    <cellStyle name="Normal 41 2 2 2 2" xfId="8995"/>
    <cellStyle name="Normal 41 2 2 2 2 2" xfId="15187"/>
    <cellStyle name="Normal 41 2 2 2 2 2 2" xfId="34147"/>
    <cellStyle name="Normal 41 2 2 2 2 2 3" xfId="52611"/>
    <cellStyle name="Normal 41 2 2 2 2 3" xfId="21339"/>
    <cellStyle name="Normal 41 2 2 2 2 3 2" xfId="40299"/>
    <cellStyle name="Normal 41 2 2 2 2 3 3" xfId="58763"/>
    <cellStyle name="Normal 41 2 2 2 2 4" xfId="27994"/>
    <cellStyle name="Normal 41 2 2 2 2 5" xfId="46458"/>
    <cellStyle name="Normal 41 2 2 2 3" xfId="12121"/>
    <cellStyle name="Normal 41 2 2 2 3 2" xfId="31081"/>
    <cellStyle name="Normal 41 2 2 2 3 3" xfId="49545"/>
    <cellStyle name="Normal 41 2 2 2 4" xfId="18273"/>
    <cellStyle name="Normal 41 2 2 2 4 2" xfId="37233"/>
    <cellStyle name="Normal 41 2 2 2 4 3" xfId="55697"/>
    <cellStyle name="Normal 41 2 2 2 5" xfId="24928"/>
    <cellStyle name="Normal 41 2 2 2 6" xfId="43392"/>
    <cellStyle name="Normal 41 2 2 3" xfId="7460"/>
    <cellStyle name="Normal 41 2 2 3 2" xfId="13653"/>
    <cellStyle name="Normal 41 2 2 3 2 2" xfId="32613"/>
    <cellStyle name="Normal 41 2 2 3 2 3" xfId="51077"/>
    <cellStyle name="Normal 41 2 2 3 3" xfId="19805"/>
    <cellStyle name="Normal 41 2 2 3 3 2" xfId="38765"/>
    <cellStyle name="Normal 41 2 2 3 3 3" xfId="57229"/>
    <cellStyle name="Normal 41 2 2 3 4" xfId="26460"/>
    <cellStyle name="Normal 41 2 2 3 5" xfId="44924"/>
    <cellStyle name="Normal 41 2 2 4" xfId="10587"/>
    <cellStyle name="Normal 41 2 2 4 2" xfId="29547"/>
    <cellStyle name="Normal 41 2 2 4 3" xfId="48011"/>
    <cellStyle name="Normal 41 2 2 5" xfId="16739"/>
    <cellStyle name="Normal 41 2 2 5 2" xfId="35699"/>
    <cellStyle name="Normal 41 2 2 5 3" xfId="54163"/>
    <cellStyle name="Normal 41 2 2 6" xfId="23394"/>
    <cellStyle name="Normal 41 2 2 7" xfId="41858"/>
    <cellStyle name="Normal 41 2 3" xfId="5128"/>
    <cellStyle name="Normal 41 2 3 2" xfId="8226"/>
    <cellStyle name="Normal 41 2 3 2 2" xfId="14418"/>
    <cellStyle name="Normal 41 2 3 2 2 2" xfId="33378"/>
    <cellStyle name="Normal 41 2 3 2 2 3" xfId="51842"/>
    <cellStyle name="Normal 41 2 3 2 3" xfId="20570"/>
    <cellStyle name="Normal 41 2 3 2 3 2" xfId="39530"/>
    <cellStyle name="Normal 41 2 3 2 3 3" xfId="57994"/>
    <cellStyle name="Normal 41 2 3 2 4" xfId="27225"/>
    <cellStyle name="Normal 41 2 3 2 5" xfId="45689"/>
    <cellStyle name="Normal 41 2 3 3" xfId="11352"/>
    <cellStyle name="Normal 41 2 3 3 2" xfId="30312"/>
    <cellStyle name="Normal 41 2 3 3 3" xfId="48776"/>
    <cellStyle name="Normal 41 2 3 4" xfId="17504"/>
    <cellStyle name="Normal 41 2 3 4 2" xfId="36464"/>
    <cellStyle name="Normal 41 2 3 4 3" xfId="54928"/>
    <cellStyle name="Normal 41 2 3 5" xfId="24159"/>
    <cellStyle name="Normal 41 2 3 6" xfId="42623"/>
    <cellStyle name="Normal 41 2 4" xfId="6691"/>
    <cellStyle name="Normal 41 2 4 2" xfId="12884"/>
    <cellStyle name="Normal 41 2 4 2 2" xfId="31844"/>
    <cellStyle name="Normal 41 2 4 2 3" xfId="50308"/>
    <cellStyle name="Normal 41 2 4 3" xfId="19036"/>
    <cellStyle name="Normal 41 2 4 3 2" xfId="37996"/>
    <cellStyle name="Normal 41 2 4 3 3" xfId="56460"/>
    <cellStyle name="Normal 41 2 4 4" xfId="25691"/>
    <cellStyle name="Normal 41 2 4 5" xfId="44155"/>
    <cellStyle name="Normal 41 2 5" xfId="9818"/>
    <cellStyle name="Normal 41 2 5 2" xfId="28778"/>
    <cellStyle name="Normal 41 2 5 3" xfId="47242"/>
    <cellStyle name="Normal 41 2 6" xfId="15970"/>
    <cellStyle name="Normal 41 2 6 2" xfId="34930"/>
    <cellStyle name="Normal 41 2 6 3" xfId="53394"/>
    <cellStyle name="Normal 41 2 7" xfId="22625"/>
    <cellStyle name="Normal 41 2 8" xfId="41089"/>
    <cellStyle name="Normal 41 3" xfId="3108"/>
    <cellStyle name="Normal 41 3 2" xfId="3109"/>
    <cellStyle name="Normal 41 4" xfId="3110"/>
    <cellStyle name="Normal 42" xfId="3111"/>
    <cellStyle name="Normal 42 2" xfId="3112"/>
    <cellStyle name="Normal 43" xfId="3113"/>
    <cellStyle name="Normal 44" xfId="3114"/>
    <cellStyle name="Normal 44 2" xfId="3115"/>
    <cellStyle name="Normal 45" xfId="3116"/>
    <cellStyle name="Normal 46" xfId="3117"/>
    <cellStyle name="Normal 46 2" xfId="4293"/>
    <cellStyle name="Normal 46 2 2" xfId="5911"/>
    <cellStyle name="Normal 46 2 2 2" xfId="8996"/>
    <cellStyle name="Normal 46 2 2 2 2" xfId="15188"/>
    <cellStyle name="Normal 46 2 2 2 2 2" xfId="34148"/>
    <cellStyle name="Normal 46 2 2 2 2 3" xfId="52612"/>
    <cellStyle name="Normal 46 2 2 2 3" xfId="21340"/>
    <cellStyle name="Normal 46 2 2 2 3 2" xfId="40300"/>
    <cellStyle name="Normal 46 2 2 2 3 3" xfId="58764"/>
    <cellStyle name="Normal 46 2 2 2 4" xfId="27995"/>
    <cellStyle name="Normal 46 2 2 2 5" xfId="46459"/>
    <cellStyle name="Normal 46 2 2 3" xfId="12122"/>
    <cellStyle name="Normal 46 2 2 3 2" xfId="31082"/>
    <cellStyle name="Normal 46 2 2 3 3" xfId="49546"/>
    <cellStyle name="Normal 46 2 2 4" xfId="18274"/>
    <cellStyle name="Normal 46 2 2 4 2" xfId="37234"/>
    <cellStyle name="Normal 46 2 2 4 3" xfId="55698"/>
    <cellStyle name="Normal 46 2 2 5" xfId="24929"/>
    <cellStyle name="Normal 46 2 2 6" xfId="43393"/>
    <cellStyle name="Normal 46 2 3" xfId="7461"/>
    <cellStyle name="Normal 46 2 3 2" xfId="13654"/>
    <cellStyle name="Normal 46 2 3 2 2" xfId="32614"/>
    <cellStyle name="Normal 46 2 3 2 3" xfId="51078"/>
    <cellStyle name="Normal 46 2 3 3" xfId="19806"/>
    <cellStyle name="Normal 46 2 3 3 2" xfId="38766"/>
    <cellStyle name="Normal 46 2 3 3 3" xfId="57230"/>
    <cellStyle name="Normal 46 2 3 4" xfId="26461"/>
    <cellStyle name="Normal 46 2 3 5" xfId="44925"/>
    <cellStyle name="Normal 46 2 4" xfId="10588"/>
    <cellStyle name="Normal 46 2 4 2" xfId="29548"/>
    <cellStyle name="Normal 46 2 4 3" xfId="48012"/>
    <cellStyle name="Normal 46 2 5" xfId="16740"/>
    <cellStyle name="Normal 46 2 5 2" xfId="35700"/>
    <cellStyle name="Normal 46 2 5 3" xfId="54164"/>
    <cellStyle name="Normal 46 2 6" xfId="23395"/>
    <cellStyle name="Normal 46 2 7" xfId="41859"/>
    <cellStyle name="Normal 46 3" xfId="5129"/>
    <cellStyle name="Normal 46 3 2" xfId="8227"/>
    <cellStyle name="Normal 46 3 2 2" xfId="14419"/>
    <cellStyle name="Normal 46 3 2 2 2" xfId="33379"/>
    <cellStyle name="Normal 46 3 2 2 3" xfId="51843"/>
    <cellStyle name="Normal 46 3 2 3" xfId="20571"/>
    <cellStyle name="Normal 46 3 2 3 2" xfId="39531"/>
    <cellStyle name="Normal 46 3 2 3 3" xfId="57995"/>
    <cellStyle name="Normal 46 3 2 4" xfId="27226"/>
    <cellStyle name="Normal 46 3 2 5" xfId="45690"/>
    <cellStyle name="Normal 46 3 3" xfId="11353"/>
    <cellStyle name="Normal 46 3 3 2" xfId="30313"/>
    <cellStyle name="Normal 46 3 3 3" xfId="48777"/>
    <cellStyle name="Normal 46 3 4" xfId="17505"/>
    <cellStyle name="Normal 46 3 4 2" xfId="36465"/>
    <cellStyle name="Normal 46 3 4 3" xfId="54929"/>
    <cellStyle name="Normal 46 3 5" xfId="24160"/>
    <cellStyle name="Normal 46 3 6" xfId="42624"/>
    <cellStyle name="Normal 46 4" xfId="6692"/>
    <cellStyle name="Normal 46 4 2" xfId="12885"/>
    <cellStyle name="Normal 46 4 2 2" xfId="31845"/>
    <cellStyle name="Normal 46 4 2 3" xfId="50309"/>
    <cellStyle name="Normal 46 4 3" xfId="19037"/>
    <cellStyle name="Normal 46 4 3 2" xfId="37997"/>
    <cellStyle name="Normal 46 4 3 3" xfId="56461"/>
    <cellStyle name="Normal 46 4 4" xfId="25692"/>
    <cellStyle name="Normal 46 4 5" xfId="44156"/>
    <cellStyle name="Normal 46 5" xfId="9819"/>
    <cellStyle name="Normal 46 5 2" xfId="28779"/>
    <cellStyle name="Normal 46 5 3" xfId="47243"/>
    <cellStyle name="Normal 46 6" xfId="15971"/>
    <cellStyle name="Normal 46 6 2" xfId="34931"/>
    <cellStyle name="Normal 46 6 3" xfId="53395"/>
    <cellStyle name="Normal 46 7" xfId="22626"/>
    <cellStyle name="Normal 46 8" xfId="41090"/>
    <cellStyle name="Normal 47" xfId="3118"/>
    <cellStyle name="Normal 48" xfId="3119"/>
    <cellStyle name="Normal 49" xfId="432"/>
    <cellStyle name="Normal 5" xfId="13"/>
    <cellStyle name="Normal 5 10" xfId="3121"/>
    <cellStyle name="Normal 5 11" xfId="3122"/>
    <cellStyle name="Normal 5 12" xfId="3123"/>
    <cellStyle name="Normal 5 13" xfId="3124"/>
    <cellStyle name="Normal 5 14" xfId="3125"/>
    <cellStyle name="Normal 5 15" xfId="3126"/>
    <cellStyle name="Normal 5 16" xfId="3127"/>
    <cellStyle name="Normal 5 17" xfId="3128"/>
    <cellStyle name="Normal 5 18" xfId="3129"/>
    <cellStyle name="Normal 5 19" xfId="3130"/>
    <cellStyle name="Normal 5 2" xfId="109"/>
    <cellStyle name="Normal 5 2 10" xfId="9821"/>
    <cellStyle name="Normal 5 2 10 2" xfId="28781"/>
    <cellStyle name="Normal 5 2 10 3" xfId="47245"/>
    <cellStyle name="Normal 5 2 11" xfId="15973"/>
    <cellStyle name="Normal 5 2 11 2" xfId="34933"/>
    <cellStyle name="Normal 5 2 11 3" xfId="53397"/>
    <cellStyle name="Normal 5 2 12" xfId="22098"/>
    <cellStyle name="Normal 5 2 13" xfId="22628"/>
    <cellStyle name="Normal 5 2 14" xfId="41092"/>
    <cellStyle name="Normal 5 2 2" xfId="110"/>
    <cellStyle name="Normal 5 2 2 2" xfId="324"/>
    <cellStyle name="Normal 5 2 2 2 2" xfId="3133"/>
    <cellStyle name="Normal 5 2 2 2 2 2" xfId="4296"/>
    <cellStyle name="Normal 5 2 2 2 2 2 2" xfId="5914"/>
    <cellStyle name="Normal 5 2 2 2 2 2 2 2" xfId="8999"/>
    <cellStyle name="Normal 5 2 2 2 2 2 2 2 2" xfId="15191"/>
    <cellStyle name="Normal 5 2 2 2 2 2 2 2 2 2" xfId="34151"/>
    <cellStyle name="Normal 5 2 2 2 2 2 2 2 2 3" xfId="52615"/>
    <cellStyle name="Normal 5 2 2 2 2 2 2 2 3" xfId="21343"/>
    <cellStyle name="Normal 5 2 2 2 2 2 2 2 3 2" xfId="40303"/>
    <cellStyle name="Normal 5 2 2 2 2 2 2 2 3 3" xfId="58767"/>
    <cellStyle name="Normal 5 2 2 2 2 2 2 2 4" xfId="27998"/>
    <cellStyle name="Normal 5 2 2 2 2 2 2 2 5" xfId="46462"/>
    <cellStyle name="Normal 5 2 2 2 2 2 2 3" xfId="12125"/>
    <cellStyle name="Normal 5 2 2 2 2 2 2 3 2" xfId="31085"/>
    <cellStyle name="Normal 5 2 2 2 2 2 2 3 3" xfId="49549"/>
    <cellStyle name="Normal 5 2 2 2 2 2 2 4" xfId="18277"/>
    <cellStyle name="Normal 5 2 2 2 2 2 2 4 2" xfId="37237"/>
    <cellStyle name="Normal 5 2 2 2 2 2 2 4 3" xfId="55701"/>
    <cellStyle name="Normal 5 2 2 2 2 2 2 5" xfId="24932"/>
    <cellStyle name="Normal 5 2 2 2 2 2 2 6" xfId="43396"/>
    <cellStyle name="Normal 5 2 2 2 2 2 3" xfId="7464"/>
    <cellStyle name="Normal 5 2 2 2 2 2 3 2" xfId="13657"/>
    <cellStyle name="Normal 5 2 2 2 2 2 3 2 2" xfId="32617"/>
    <cellStyle name="Normal 5 2 2 2 2 2 3 2 3" xfId="51081"/>
    <cellStyle name="Normal 5 2 2 2 2 2 3 3" xfId="19809"/>
    <cellStyle name="Normal 5 2 2 2 2 2 3 3 2" xfId="38769"/>
    <cellStyle name="Normal 5 2 2 2 2 2 3 3 3" xfId="57233"/>
    <cellStyle name="Normal 5 2 2 2 2 2 3 4" xfId="26464"/>
    <cellStyle name="Normal 5 2 2 2 2 2 3 5" xfId="44928"/>
    <cellStyle name="Normal 5 2 2 2 2 2 4" xfId="10591"/>
    <cellStyle name="Normal 5 2 2 2 2 2 4 2" xfId="29551"/>
    <cellStyle name="Normal 5 2 2 2 2 2 4 3" xfId="48015"/>
    <cellStyle name="Normal 5 2 2 2 2 2 5" xfId="16743"/>
    <cellStyle name="Normal 5 2 2 2 2 2 5 2" xfId="35703"/>
    <cellStyle name="Normal 5 2 2 2 2 2 5 3" xfId="54167"/>
    <cellStyle name="Normal 5 2 2 2 2 2 6" xfId="23398"/>
    <cellStyle name="Normal 5 2 2 2 2 2 7" xfId="41862"/>
    <cellStyle name="Normal 5 2 2 2 2 3" xfId="5132"/>
    <cellStyle name="Normal 5 2 2 2 2 3 2" xfId="8230"/>
    <cellStyle name="Normal 5 2 2 2 2 3 2 2" xfId="14422"/>
    <cellStyle name="Normal 5 2 2 2 2 3 2 2 2" xfId="33382"/>
    <cellStyle name="Normal 5 2 2 2 2 3 2 2 3" xfId="51846"/>
    <cellStyle name="Normal 5 2 2 2 2 3 2 3" xfId="20574"/>
    <cellStyle name="Normal 5 2 2 2 2 3 2 3 2" xfId="39534"/>
    <cellStyle name="Normal 5 2 2 2 2 3 2 3 3" xfId="57998"/>
    <cellStyle name="Normal 5 2 2 2 2 3 2 4" xfId="27229"/>
    <cellStyle name="Normal 5 2 2 2 2 3 2 5" xfId="45693"/>
    <cellStyle name="Normal 5 2 2 2 2 3 3" xfId="11356"/>
    <cellStyle name="Normal 5 2 2 2 2 3 3 2" xfId="30316"/>
    <cellStyle name="Normal 5 2 2 2 2 3 3 3" xfId="48780"/>
    <cellStyle name="Normal 5 2 2 2 2 3 4" xfId="17508"/>
    <cellStyle name="Normal 5 2 2 2 2 3 4 2" xfId="36468"/>
    <cellStyle name="Normal 5 2 2 2 2 3 4 3" xfId="54932"/>
    <cellStyle name="Normal 5 2 2 2 2 3 5" xfId="24163"/>
    <cellStyle name="Normal 5 2 2 2 2 3 6" xfId="42627"/>
    <cellStyle name="Normal 5 2 2 2 2 4" xfId="6695"/>
    <cellStyle name="Normal 5 2 2 2 2 4 2" xfId="12888"/>
    <cellStyle name="Normal 5 2 2 2 2 4 2 2" xfId="31848"/>
    <cellStyle name="Normal 5 2 2 2 2 4 2 3" xfId="50312"/>
    <cellStyle name="Normal 5 2 2 2 2 4 3" xfId="19040"/>
    <cellStyle name="Normal 5 2 2 2 2 4 3 2" xfId="38000"/>
    <cellStyle name="Normal 5 2 2 2 2 4 3 3" xfId="56464"/>
    <cellStyle name="Normal 5 2 2 2 2 4 4" xfId="25695"/>
    <cellStyle name="Normal 5 2 2 2 2 4 5" xfId="44159"/>
    <cellStyle name="Normal 5 2 2 2 2 5" xfId="9822"/>
    <cellStyle name="Normal 5 2 2 2 2 5 2" xfId="28782"/>
    <cellStyle name="Normal 5 2 2 2 2 5 3" xfId="47246"/>
    <cellStyle name="Normal 5 2 2 2 2 6" xfId="15974"/>
    <cellStyle name="Normal 5 2 2 2 2 6 2" xfId="34934"/>
    <cellStyle name="Normal 5 2 2 2 2 6 3" xfId="53398"/>
    <cellStyle name="Normal 5 2 2 2 2 7" xfId="22629"/>
    <cellStyle name="Normal 5 2 2 2 2 8" xfId="41093"/>
    <cellStyle name="Normal 5 2 2 2 3" xfId="3132"/>
    <cellStyle name="Normal 5 2 2 3" xfId="3134"/>
    <cellStyle name="Normal 5 2 2 3 2" xfId="4297"/>
    <cellStyle name="Normal 5 2 2 3 2 2" xfId="5915"/>
    <cellStyle name="Normal 5 2 2 3 2 2 2" xfId="9000"/>
    <cellStyle name="Normal 5 2 2 3 2 2 2 2" xfId="15192"/>
    <cellStyle name="Normal 5 2 2 3 2 2 2 2 2" xfId="34152"/>
    <cellStyle name="Normal 5 2 2 3 2 2 2 2 3" xfId="52616"/>
    <cellStyle name="Normal 5 2 2 3 2 2 2 3" xfId="21344"/>
    <cellStyle name="Normal 5 2 2 3 2 2 2 3 2" xfId="40304"/>
    <cellStyle name="Normal 5 2 2 3 2 2 2 3 3" xfId="58768"/>
    <cellStyle name="Normal 5 2 2 3 2 2 2 4" xfId="27999"/>
    <cellStyle name="Normal 5 2 2 3 2 2 2 5" xfId="46463"/>
    <cellStyle name="Normal 5 2 2 3 2 2 3" xfId="12126"/>
    <cellStyle name="Normal 5 2 2 3 2 2 3 2" xfId="31086"/>
    <cellStyle name="Normal 5 2 2 3 2 2 3 3" xfId="49550"/>
    <cellStyle name="Normal 5 2 2 3 2 2 4" xfId="18278"/>
    <cellStyle name="Normal 5 2 2 3 2 2 4 2" xfId="37238"/>
    <cellStyle name="Normal 5 2 2 3 2 2 4 3" xfId="55702"/>
    <cellStyle name="Normal 5 2 2 3 2 2 5" xfId="24933"/>
    <cellStyle name="Normal 5 2 2 3 2 2 6" xfId="43397"/>
    <cellStyle name="Normal 5 2 2 3 2 3" xfId="7465"/>
    <cellStyle name="Normal 5 2 2 3 2 3 2" xfId="13658"/>
    <cellStyle name="Normal 5 2 2 3 2 3 2 2" xfId="32618"/>
    <cellStyle name="Normal 5 2 2 3 2 3 2 3" xfId="51082"/>
    <cellStyle name="Normal 5 2 2 3 2 3 3" xfId="19810"/>
    <cellStyle name="Normal 5 2 2 3 2 3 3 2" xfId="38770"/>
    <cellStyle name="Normal 5 2 2 3 2 3 3 3" xfId="57234"/>
    <cellStyle name="Normal 5 2 2 3 2 3 4" xfId="26465"/>
    <cellStyle name="Normal 5 2 2 3 2 3 5" xfId="44929"/>
    <cellStyle name="Normal 5 2 2 3 2 4" xfId="10592"/>
    <cellStyle name="Normal 5 2 2 3 2 4 2" xfId="29552"/>
    <cellStyle name="Normal 5 2 2 3 2 4 3" xfId="48016"/>
    <cellStyle name="Normal 5 2 2 3 2 5" xfId="16744"/>
    <cellStyle name="Normal 5 2 2 3 2 5 2" xfId="35704"/>
    <cellStyle name="Normal 5 2 2 3 2 5 3" xfId="54168"/>
    <cellStyle name="Normal 5 2 2 3 2 6" xfId="23399"/>
    <cellStyle name="Normal 5 2 2 3 2 7" xfId="41863"/>
    <cellStyle name="Normal 5 2 2 3 3" xfId="5133"/>
    <cellStyle name="Normal 5 2 2 3 3 2" xfId="8231"/>
    <cellStyle name="Normal 5 2 2 3 3 2 2" xfId="14423"/>
    <cellStyle name="Normal 5 2 2 3 3 2 2 2" xfId="33383"/>
    <cellStyle name="Normal 5 2 2 3 3 2 2 3" xfId="51847"/>
    <cellStyle name="Normal 5 2 2 3 3 2 3" xfId="20575"/>
    <cellStyle name="Normal 5 2 2 3 3 2 3 2" xfId="39535"/>
    <cellStyle name="Normal 5 2 2 3 3 2 3 3" xfId="57999"/>
    <cellStyle name="Normal 5 2 2 3 3 2 4" xfId="27230"/>
    <cellStyle name="Normal 5 2 2 3 3 2 5" xfId="45694"/>
    <cellStyle name="Normal 5 2 2 3 3 3" xfId="11357"/>
    <cellStyle name="Normal 5 2 2 3 3 3 2" xfId="30317"/>
    <cellStyle name="Normal 5 2 2 3 3 3 3" xfId="48781"/>
    <cellStyle name="Normal 5 2 2 3 3 4" xfId="17509"/>
    <cellStyle name="Normal 5 2 2 3 3 4 2" xfId="36469"/>
    <cellStyle name="Normal 5 2 2 3 3 4 3" xfId="54933"/>
    <cellStyle name="Normal 5 2 2 3 3 5" xfId="24164"/>
    <cellStyle name="Normal 5 2 2 3 3 6" xfId="42628"/>
    <cellStyle name="Normal 5 2 2 3 4" xfId="6696"/>
    <cellStyle name="Normal 5 2 2 3 4 2" xfId="12889"/>
    <cellStyle name="Normal 5 2 2 3 4 2 2" xfId="31849"/>
    <cellStyle name="Normal 5 2 2 3 4 2 3" xfId="50313"/>
    <cellStyle name="Normal 5 2 2 3 4 3" xfId="19041"/>
    <cellStyle name="Normal 5 2 2 3 4 3 2" xfId="38001"/>
    <cellStyle name="Normal 5 2 2 3 4 3 3" xfId="56465"/>
    <cellStyle name="Normal 5 2 2 3 4 4" xfId="25696"/>
    <cellStyle name="Normal 5 2 2 3 4 5" xfId="44160"/>
    <cellStyle name="Normal 5 2 2 3 5" xfId="9823"/>
    <cellStyle name="Normal 5 2 2 3 5 2" xfId="28783"/>
    <cellStyle name="Normal 5 2 2 3 5 3" xfId="47247"/>
    <cellStyle name="Normal 5 2 2 3 6" xfId="15975"/>
    <cellStyle name="Normal 5 2 2 3 6 2" xfId="34935"/>
    <cellStyle name="Normal 5 2 2 3 6 3" xfId="53399"/>
    <cellStyle name="Normal 5 2 2 3 7" xfId="22630"/>
    <cellStyle name="Normal 5 2 2 3 8" xfId="41094"/>
    <cellStyle name="Normal 5 2 2 4" xfId="3131"/>
    <cellStyle name="Normal 5 2 2 5" xfId="22099"/>
    <cellStyle name="Normal 5 2 3" xfId="111"/>
    <cellStyle name="Normal 5 2 3 2" xfId="325"/>
    <cellStyle name="Normal 5 2 3 2 2" xfId="3137"/>
    <cellStyle name="Normal 5 2 3 2 2 2" xfId="4298"/>
    <cellStyle name="Normal 5 2 3 2 2 2 2" xfId="5916"/>
    <cellStyle name="Normal 5 2 3 2 2 2 2 2" xfId="9001"/>
    <cellStyle name="Normal 5 2 3 2 2 2 2 2 2" xfId="15193"/>
    <cellStyle name="Normal 5 2 3 2 2 2 2 2 2 2" xfId="34153"/>
    <cellStyle name="Normal 5 2 3 2 2 2 2 2 2 3" xfId="52617"/>
    <cellStyle name="Normal 5 2 3 2 2 2 2 2 3" xfId="21345"/>
    <cellStyle name="Normal 5 2 3 2 2 2 2 2 3 2" xfId="40305"/>
    <cellStyle name="Normal 5 2 3 2 2 2 2 2 3 3" xfId="58769"/>
    <cellStyle name="Normal 5 2 3 2 2 2 2 2 4" xfId="28000"/>
    <cellStyle name="Normal 5 2 3 2 2 2 2 2 5" xfId="46464"/>
    <cellStyle name="Normal 5 2 3 2 2 2 2 3" xfId="12127"/>
    <cellStyle name="Normal 5 2 3 2 2 2 2 3 2" xfId="31087"/>
    <cellStyle name="Normal 5 2 3 2 2 2 2 3 3" xfId="49551"/>
    <cellStyle name="Normal 5 2 3 2 2 2 2 4" xfId="18279"/>
    <cellStyle name="Normal 5 2 3 2 2 2 2 4 2" xfId="37239"/>
    <cellStyle name="Normal 5 2 3 2 2 2 2 4 3" xfId="55703"/>
    <cellStyle name="Normal 5 2 3 2 2 2 2 5" xfId="24934"/>
    <cellStyle name="Normal 5 2 3 2 2 2 2 6" xfId="43398"/>
    <cellStyle name="Normal 5 2 3 2 2 2 3" xfId="7466"/>
    <cellStyle name="Normal 5 2 3 2 2 2 3 2" xfId="13659"/>
    <cellStyle name="Normal 5 2 3 2 2 2 3 2 2" xfId="32619"/>
    <cellStyle name="Normal 5 2 3 2 2 2 3 2 3" xfId="51083"/>
    <cellStyle name="Normal 5 2 3 2 2 2 3 3" xfId="19811"/>
    <cellStyle name="Normal 5 2 3 2 2 2 3 3 2" xfId="38771"/>
    <cellStyle name="Normal 5 2 3 2 2 2 3 3 3" xfId="57235"/>
    <cellStyle name="Normal 5 2 3 2 2 2 3 4" xfId="26466"/>
    <cellStyle name="Normal 5 2 3 2 2 2 3 5" xfId="44930"/>
    <cellStyle name="Normal 5 2 3 2 2 2 4" xfId="10593"/>
    <cellStyle name="Normal 5 2 3 2 2 2 4 2" xfId="29553"/>
    <cellStyle name="Normal 5 2 3 2 2 2 4 3" xfId="48017"/>
    <cellStyle name="Normal 5 2 3 2 2 2 5" xfId="16745"/>
    <cellStyle name="Normal 5 2 3 2 2 2 5 2" xfId="35705"/>
    <cellStyle name="Normal 5 2 3 2 2 2 5 3" xfId="54169"/>
    <cellStyle name="Normal 5 2 3 2 2 2 6" xfId="23400"/>
    <cellStyle name="Normal 5 2 3 2 2 2 7" xfId="41864"/>
    <cellStyle name="Normal 5 2 3 2 2 3" xfId="5134"/>
    <cellStyle name="Normal 5 2 3 2 2 3 2" xfId="8232"/>
    <cellStyle name="Normal 5 2 3 2 2 3 2 2" xfId="14424"/>
    <cellStyle name="Normal 5 2 3 2 2 3 2 2 2" xfId="33384"/>
    <cellStyle name="Normal 5 2 3 2 2 3 2 2 3" xfId="51848"/>
    <cellStyle name="Normal 5 2 3 2 2 3 2 3" xfId="20576"/>
    <cellStyle name="Normal 5 2 3 2 2 3 2 3 2" xfId="39536"/>
    <cellStyle name="Normal 5 2 3 2 2 3 2 3 3" xfId="58000"/>
    <cellStyle name="Normal 5 2 3 2 2 3 2 4" xfId="27231"/>
    <cellStyle name="Normal 5 2 3 2 2 3 2 5" xfId="45695"/>
    <cellStyle name="Normal 5 2 3 2 2 3 3" xfId="11358"/>
    <cellStyle name="Normal 5 2 3 2 2 3 3 2" xfId="30318"/>
    <cellStyle name="Normal 5 2 3 2 2 3 3 3" xfId="48782"/>
    <cellStyle name="Normal 5 2 3 2 2 3 4" xfId="17510"/>
    <cellStyle name="Normal 5 2 3 2 2 3 4 2" xfId="36470"/>
    <cellStyle name="Normal 5 2 3 2 2 3 4 3" xfId="54934"/>
    <cellStyle name="Normal 5 2 3 2 2 3 5" xfId="24165"/>
    <cellStyle name="Normal 5 2 3 2 2 3 6" xfId="42629"/>
    <cellStyle name="Normal 5 2 3 2 2 4" xfId="6697"/>
    <cellStyle name="Normal 5 2 3 2 2 4 2" xfId="12890"/>
    <cellStyle name="Normal 5 2 3 2 2 4 2 2" xfId="31850"/>
    <cellStyle name="Normal 5 2 3 2 2 4 2 3" xfId="50314"/>
    <cellStyle name="Normal 5 2 3 2 2 4 3" xfId="19042"/>
    <cellStyle name="Normal 5 2 3 2 2 4 3 2" xfId="38002"/>
    <cellStyle name="Normal 5 2 3 2 2 4 3 3" xfId="56466"/>
    <cellStyle name="Normal 5 2 3 2 2 4 4" xfId="25697"/>
    <cellStyle name="Normal 5 2 3 2 2 4 5" xfId="44161"/>
    <cellStyle name="Normal 5 2 3 2 2 5" xfId="9824"/>
    <cellStyle name="Normal 5 2 3 2 2 5 2" xfId="28784"/>
    <cellStyle name="Normal 5 2 3 2 2 5 3" xfId="47248"/>
    <cellStyle name="Normal 5 2 3 2 2 6" xfId="15976"/>
    <cellStyle name="Normal 5 2 3 2 2 6 2" xfId="34936"/>
    <cellStyle name="Normal 5 2 3 2 2 6 3" xfId="53400"/>
    <cellStyle name="Normal 5 2 3 2 2 7" xfId="22631"/>
    <cellStyle name="Normal 5 2 3 2 2 8" xfId="41095"/>
    <cellStyle name="Normal 5 2 3 2 3" xfId="3136"/>
    <cellStyle name="Normal 5 2 3 3" xfId="3138"/>
    <cellStyle name="Normal 5 2 3 3 2" xfId="4299"/>
    <cellStyle name="Normal 5 2 3 3 2 2" xfId="5917"/>
    <cellStyle name="Normal 5 2 3 3 2 2 2" xfId="9002"/>
    <cellStyle name="Normal 5 2 3 3 2 2 2 2" xfId="15194"/>
    <cellStyle name="Normal 5 2 3 3 2 2 2 2 2" xfId="34154"/>
    <cellStyle name="Normal 5 2 3 3 2 2 2 2 3" xfId="52618"/>
    <cellStyle name="Normal 5 2 3 3 2 2 2 3" xfId="21346"/>
    <cellStyle name="Normal 5 2 3 3 2 2 2 3 2" xfId="40306"/>
    <cellStyle name="Normal 5 2 3 3 2 2 2 3 3" xfId="58770"/>
    <cellStyle name="Normal 5 2 3 3 2 2 2 4" xfId="28001"/>
    <cellStyle name="Normal 5 2 3 3 2 2 2 5" xfId="46465"/>
    <cellStyle name="Normal 5 2 3 3 2 2 3" xfId="12128"/>
    <cellStyle name="Normal 5 2 3 3 2 2 3 2" xfId="31088"/>
    <cellStyle name="Normal 5 2 3 3 2 2 3 3" xfId="49552"/>
    <cellStyle name="Normal 5 2 3 3 2 2 4" xfId="18280"/>
    <cellStyle name="Normal 5 2 3 3 2 2 4 2" xfId="37240"/>
    <cellStyle name="Normal 5 2 3 3 2 2 4 3" xfId="55704"/>
    <cellStyle name="Normal 5 2 3 3 2 2 5" xfId="24935"/>
    <cellStyle name="Normal 5 2 3 3 2 2 6" xfId="43399"/>
    <cellStyle name="Normal 5 2 3 3 2 3" xfId="7467"/>
    <cellStyle name="Normal 5 2 3 3 2 3 2" xfId="13660"/>
    <cellStyle name="Normal 5 2 3 3 2 3 2 2" xfId="32620"/>
    <cellStyle name="Normal 5 2 3 3 2 3 2 3" xfId="51084"/>
    <cellStyle name="Normal 5 2 3 3 2 3 3" xfId="19812"/>
    <cellStyle name="Normal 5 2 3 3 2 3 3 2" xfId="38772"/>
    <cellStyle name="Normal 5 2 3 3 2 3 3 3" xfId="57236"/>
    <cellStyle name="Normal 5 2 3 3 2 3 4" xfId="26467"/>
    <cellStyle name="Normal 5 2 3 3 2 3 5" xfId="44931"/>
    <cellStyle name="Normal 5 2 3 3 2 4" xfId="10594"/>
    <cellStyle name="Normal 5 2 3 3 2 4 2" xfId="29554"/>
    <cellStyle name="Normal 5 2 3 3 2 4 3" xfId="48018"/>
    <cellStyle name="Normal 5 2 3 3 2 5" xfId="16746"/>
    <cellStyle name="Normal 5 2 3 3 2 5 2" xfId="35706"/>
    <cellStyle name="Normal 5 2 3 3 2 5 3" xfId="54170"/>
    <cellStyle name="Normal 5 2 3 3 2 6" xfId="23401"/>
    <cellStyle name="Normal 5 2 3 3 2 7" xfId="41865"/>
    <cellStyle name="Normal 5 2 3 3 3" xfId="5135"/>
    <cellStyle name="Normal 5 2 3 3 3 2" xfId="8233"/>
    <cellStyle name="Normal 5 2 3 3 3 2 2" xfId="14425"/>
    <cellStyle name="Normal 5 2 3 3 3 2 2 2" xfId="33385"/>
    <cellStyle name="Normal 5 2 3 3 3 2 2 3" xfId="51849"/>
    <cellStyle name="Normal 5 2 3 3 3 2 3" xfId="20577"/>
    <cellStyle name="Normal 5 2 3 3 3 2 3 2" xfId="39537"/>
    <cellStyle name="Normal 5 2 3 3 3 2 3 3" xfId="58001"/>
    <cellStyle name="Normal 5 2 3 3 3 2 4" xfId="27232"/>
    <cellStyle name="Normal 5 2 3 3 3 2 5" xfId="45696"/>
    <cellStyle name="Normal 5 2 3 3 3 3" xfId="11359"/>
    <cellStyle name="Normal 5 2 3 3 3 3 2" xfId="30319"/>
    <cellStyle name="Normal 5 2 3 3 3 3 3" xfId="48783"/>
    <cellStyle name="Normal 5 2 3 3 3 4" xfId="17511"/>
    <cellStyle name="Normal 5 2 3 3 3 4 2" xfId="36471"/>
    <cellStyle name="Normal 5 2 3 3 3 4 3" xfId="54935"/>
    <cellStyle name="Normal 5 2 3 3 3 5" xfId="24166"/>
    <cellStyle name="Normal 5 2 3 3 3 6" xfId="42630"/>
    <cellStyle name="Normal 5 2 3 3 4" xfId="6698"/>
    <cellStyle name="Normal 5 2 3 3 4 2" xfId="12891"/>
    <cellStyle name="Normal 5 2 3 3 4 2 2" xfId="31851"/>
    <cellStyle name="Normal 5 2 3 3 4 2 3" xfId="50315"/>
    <cellStyle name="Normal 5 2 3 3 4 3" xfId="19043"/>
    <cellStyle name="Normal 5 2 3 3 4 3 2" xfId="38003"/>
    <cellStyle name="Normal 5 2 3 3 4 3 3" xfId="56467"/>
    <cellStyle name="Normal 5 2 3 3 4 4" xfId="25698"/>
    <cellStyle name="Normal 5 2 3 3 4 5" xfId="44162"/>
    <cellStyle name="Normal 5 2 3 3 5" xfId="9825"/>
    <cellStyle name="Normal 5 2 3 3 5 2" xfId="28785"/>
    <cellStyle name="Normal 5 2 3 3 5 3" xfId="47249"/>
    <cellStyle name="Normal 5 2 3 3 6" xfId="15977"/>
    <cellStyle name="Normal 5 2 3 3 6 2" xfId="34937"/>
    <cellStyle name="Normal 5 2 3 3 6 3" xfId="53401"/>
    <cellStyle name="Normal 5 2 3 3 7" xfId="22632"/>
    <cellStyle name="Normal 5 2 3 3 8" xfId="41096"/>
    <cellStyle name="Normal 5 2 3 4" xfId="3135"/>
    <cellStyle name="Normal 5 2 3 5" xfId="22100"/>
    <cellStyle name="Normal 5 2 4" xfId="323"/>
    <cellStyle name="Normal 5 2 4 2" xfId="3140"/>
    <cellStyle name="Normal 5 2 4 2 2" xfId="4300"/>
    <cellStyle name="Normal 5 2 4 2 2 2" xfId="5918"/>
    <cellStyle name="Normal 5 2 4 2 2 2 2" xfId="9003"/>
    <cellStyle name="Normal 5 2 4 2 2 2 2 2" xfId="15195"/>
    <cellStyle name="Normal 5 2 4 2 2 2 2 2 2" xfId="34155"/>
    <cellStyle name="Normal 5 2 4 2 2 2 2 2 3" xfId="52619"/>
    <cellStyle name="Normal 5 2 4 2 2 2 2 3" xfId="21347"/>
    <cellStyle name="Normal 5 2 4 2 2 2 2 3 2" xfId="40307"/>
    <cellStyle name="Normal 5 2 4 2 2 2 2 3 3" xfId="58771"/>
    <cellStyle name="Normal 5 2 4 2 2 2 2 4" xfId="28002"/>
    <cellStyle name="Normal 5 2 4 2 2 2 2 5" xfId="46466"/>
    <cellStyle name="Normal 5 2 4 2 2 2 3" xfId="12129"/>
    <cellStyle name="Normal 5 2 4 2 2 2 3 2" xfId="31089"/>
    <cellStyle name="Normal 5 2 4 2 2 2 3 3" xfId="49553"/>
    <cellStyle name="Normal 5 2 4 2 2 2 4" xfId="18281"/>
    <cellStyle name="Normal 5 2 4 2 2 2 4 2" xfId="37241"/>
    <cellStyle name="Normal 5 2 4 2 2 2 4 3" xfId="55705"/>
    <cellStyle name="Normal 5 2 4 2 2 2 5" xfId="24936"/>
    <cellStyle name="Normal 5 2 4 2 2 2 6" xfId="43400"/>
    <cellStyle name="Normal 5 2 4 2 2 3" xfId="7468"/>
    <cellStyle name="Normal 5 2 4 2 2 3 2" xfId="13661"/>
    <cellStyle name="Normal 5 2 4 2 2 3 2 2" xfId="32621"/>
    <cellStyle name="Normal 5 2 4 2 2 3 2 3" xfId="51085"/>
    <cellStyle name="Normal 5 2 4 2 2 3 3" xfId="19813"/>
    <cellStyle name="Normal 5 2 4 2 2 3 3 2" xfId="38773"/>
    <cellStyle name="Normal 5 2 4 2 2 3 3 3" xfId="57237"/>
    <cellStyle name="Normal 5 2 4 2 2 3 4" xfId="26468"/>
    <cellStyle name="Normal 5 2 4 2 2 3 5" xfId="44932"/>
    <cellStyle name="Normal 5 2 4 2 2 4" xfId="10595"/>
    <cellStyle name="Normal 5 2 4 2 2 4 2" xfId="29555"/>
    <cellStyle name="Normal 5 2 4 2 2 4 3" xfId="48019"/>
    <cellStyle name="Normal 5 2 4 2 2 5" xfId="16747"/>
    <cellStyle name="Normal 5 2 4 2 2 5 2" xfId="35707"/>
    <cellStyle name="Normal 5 2 4 2 2 5 3" xfId="54171"/>
    <cellStyle name="Normal 5 2 4 2 2 6" xfId="23402"/>
    <cellStyle name="Normal 5 2 4 2 2 7" xfId="41866"/>
    <cellStyle name="Normal 5 2 4 2 3" xfId="5136"/>
    <cellStyle name="Normal 5 2 4 2 3 2" xfId="8234"/>
    <cellStyle name="Normal 5 2 4 2 3 2 2" xfId="14426"/>
    <cellStyle name="Normal 5 2 4 2 3 2 2 2" xfId="33386"/>
    <cellStyle name="Normal 5 2 4 2 3 2 2 3" xfId="51850"/>
    <cellStyle name="Normal 5 2 4 2 3 2 3" xfId="20578"/>
    <cellStyle name="Normal 5 2 4 2 3 2 3 2" xfId="39538"/>
    <cellStyle name="Normal 5 2 4 2 3 2 3 3" xfId="58002"/>
    <cellStyle name="Normal 5 2 4 2 3 2 4" xfId="27233"/>
    <cellStyle name="Normal 5 2 4 2 3 2 5" xfId="45697"/>
    <cellStyle name="Normal 5 2 4 2 3 3" xfId="11360"/>
    <cellStyle name="Normal 5 2 4 2 3 3 2" xfId="30320"/>
    <cellStyle name="Normal 5 2 4 2 3 3 3" xfId="48784"/>
    <cellStyle name="Normal 5 2 4 2 3 4" xfId="17512"/>
    <cellStyle name="Normal 5 2 4 2 3 4 2" xfId="36472"/>
    <cellStyle name="Normal 5 2 4 2 3 4 3" xfId="54936"/>
    <cellStyle name="Normal 5 2 4 2 3 5" xfId="24167"/>
    <cellStyle name="Normal 5 2 4 2 3 6" xfId="42631"/>
    <cellStyle name="Normal 5 2 4 2 4" xfId="6699"/>
    <cellStyle name="Normal 5 2 4 2 4 2" xfId="12892"/>
    <cellStyle name="Normal 5 2 4 2 4 2 2" xfId="31852"/>
    <cellStyle name="Normal 5 2 4 2 4 2 3" xfId="50316"/>
    <cellStyle name="Normal 5 2 4 2 4 3" xfId="19044"/>
    <cellStyle name="Normal 5 2 4 2 4 3 2" xfId="38004"/>
    <cellStyle name="Normal 5 2 4 2 4 3 3" xfId="56468"/>
    <cellStyle name="Normal 5 2 4 2 4 4" xfId="25699"/>
    <cellStyle name="Normal 5 2 4 2 4 5" xfId="44163"/>
    <cellStyle name="Normal 5 2 4 2 5" xfId="9826"/>
    <cellStyle name="Normal 5 2 4 2 5 2" xfId="28786"/>
    <cellStyle name="Normal 5 2 4 2 5 3" xfId="47250"/>
    <cellStyle name="Normal 5 2 4 2 6" xfId="15978"/>
    <cellStyle name="Normal 5 2 4 2 6 2" xfId="34938"/>
    <cellStyle name="Normal 5 2 4 2 6 3" xfId="53402"/>
    <cellStyle name="Normal 5 2 4 2 7" xfId="22633"/>
    <cellStyle name="Normal 5 2 4 2 8" xfId="41097"/>
    <cellStyle name="Normal 5 2 4 3" xfId="3139"/>
    <cellStyle name="Normal 5 2 5" xfId="3141"/>
    <cellStyle name="Normal 5 2 6" xfId="3142"/>
    <cellStyle name="Normal 5 2 6 2" xfId="4301"/>
    <cellStyle name="Normal 5 2 6 2 2" xfId="5919"/>
    <cellStyle name="Normal 5 2 6 2 2 2" xfId="9004"/>
    <cellStyle name="Normal 5 2 6 2 2 2 2" xfId="15196"/>
    <cellStyle name="Normal 5 2 6 2 2 2 2 2" xfId="34156"/>
    <cellStyle name="Normal 5 2 6 2 2 2 2 3" xfId="52620"/>
    <cellStyle name="Normal 5 2 6 2 2 2 3" xfId="21348"/>
    <cellStyle name="Normal 5 2 6 2 2 2 3 2" xfId="40308"/>
    <cellStyle name="Normal 5 2 6 2 2 2 3 3" xfId="58772"/>
    <cellStyle name="Normal 5 2 6 2 2 2 4" xfId="28003"/>
    <cellStyle name="Normal 5 2 6 2 2 2 5" xfId="46467"/>
    <cellStyle name="Normal 5 2 6 2 2 3" xfId="12130"/>
    <cellStyle name="Normal 5 2 6 2 2 3 2" xfId="31090"/>
    <cellStyle name="Normal 5 2 6 2 2 3 3" xfId="49554"/>
    <cellStyle name="Normal 5 2 6 2 2 4" xfId="18282"/>
    <cellStyle name="Normal 5 2 6 2 2 4 2" xfId="37242"/>
    <cellStyle name="Normal 5 2 6 2 2 4 3" xfId="55706"/>
    <cellStyle name="Normal 5 2 6 2 2 5" xfId="24937"/>
    <cellStyle name="Normal 5 2 6 2 2 6" xfId="43401"/>
    <cellStyle name="Normal 5 2 6 2 3" xfId="7469"/>
    <cellStyle name="Normal 5 2 6 2 3 2" xfId="13662"/>
    <cellStyle name="Normal 5 2 6 2 3 2 2" xfId="32622"/>
    <cellStyle name="Normal 5 2 6 2 3 2 3" xfId="51086"/>
    <cellStyle name="Normal 5 2 6 2 3 3" xfId="19814"/>
    <cellStyle name="Normal 5 2 6 2 3 3 2" xfId="38774"/>
    <cellStyle name="Normal 5 2 6 2 3 3 3" xfId="57238"/>
    <cellStyle name="Normal 5 2 6 2 3 4" xfId="26469"/>
    <cellStyle name="Normal 5 2 6 2 3 5" xfId="44933"/>
    <cellStyle name="Normal 5 2 6 2 4" xfId="10596"/>
    <cellStyle name="Normal 5 2 6 2 4 2" xfId="29556"/>
    <cellStyle name="Normal 5 2 6 2 4 3" xfId="48020"/>
    <cellStyle name="Normal 5 2 6 2 5" xfId="16748"/>
    <cellStyle name="Normal 5 2 6 2 5 2" xfId="35708"/>
    <cellStyle name="Normal 5 2 6 2 5 3" xfId="54172"/>
    <cellStyle name="Normal 5 2 6 2 6" xfId="23403"/>
    <cellStyle name="Normal 5 2 6 2 7" xfId="41867"/>
    <cellStyle name="Normal 5 2 6 3" xfId="5137"/>
    <cellStyle name="Normal 5 2 6 3 2" xfId="8235"/>
    <cellStyle name="Normal 5 2 6 3 2 2" xfId="14427"/>
    <cellStyle name="Normal 5 2 6 3 2 2 2" xfId="33387"/>
    <cellStyle name="Normal 5 2 6 3 2 2 3" xfId="51851"/>
    <cellStyle name="Normal 5 2 6 3 2 3" xfId="20579"/>
    <cellStyle name="Normal 5 2 6 3 2 3 2" xfId="39539"/>
    <cellStyle name="Normal 5 2 6 3 2 3 3" xfId="58003"/>
    <cellStyle name="Normal 5 2 6 3 2 4" xfId="27234"/>
    <cellStyle name="Normal 5 2 6 3 2 5" xfId="45698"/>
    <cellStyle name="Normal 5 2 6 3 3" xfId="11361"/>
    <cellStyle name="Normal 5 2 6 3 3 2" xfId="30321"/>
    <cellStyle name="Normal 5 2 6 3 3 3" xfId="48785"/>
    <cellStyle name="Normal 5 2 6 3 4" xfId="17513"/>
    <cellStyle name="Normal 5 2 6 3 4 2" xfId="36473"/>
    <cellStyle name="Normal 5 2 6 3 4 3" xfId="54937"/>
    <cellStyle name="Normal 5 2 6 3 5" xfId="24168"/>
    <cellStyle name="Normal 5 2 6 3 6" xfId="42632"/>
    <cellStyle name="Normal 5 2 6 4" xfId="6700"/>
    <cellStyle name="Normal 5 2 6 4 2" xfId="12893"/>
    <cellStyle name="Normal 5 2 6 4 2 2" xfId="31853"/>
    <cellStyle name="Normal 5 2 6 4 2 3" xfId="50317"/>
    <cellStyle name="Normal 5 2 6 4 3" xfId="19045"/>
    <cellStyle name="Normal 5 2 6 4 3 2" xfId="38005"/>
    <cellStyle name="Normal 5 2 6 4 3 3" xfId="56469"/>
    <cellStyle name="Normal 5 2 6 4 4" xfId="25700"/>
    <cellStyle name="Normal 5 2 6 4 5" xfId="44164"/>
    <cellStyle name="Normal 5 2 6 5" xfId="9827"/>
    <cellStyle name="Normal 5 2 6 5 2" xfId="28787"/>
    <cellStyle name="Normal 5 2 6 5 3" xfId="47251"/>
    <cellStyle name="Normal 5 2 6 6" xfId="15979"/>
    <cellStyle name="Normal 5 2 6 6 2" xfId="34939"/>
    <cellStyle name="Normal 5 2 6 6 3" xfId="53403"/>
    <cellStyle name="Normal 5 2 6 7" xfId="22634"/>
    <cellStyle name="Normal 5 2 6 8" xfId="41098"/>
    <cellStyle name="Normal 5 2 7" xfId="4295"/>
    <cellStyle name="Normal 5 2 7 2" xfId="5913"/>
    <cellStyle name="Normal 5 2 7 2 2" xfId="8998"/>
    <cellStyle name="Normal 5 2 7 2 2 2" xfId="15190"/>
    <cellStyle name="Normal 5 2 7 2 2 2 2" xfId="34150"/>
    <cellStyle name="Normal 5 2 7 2 2 2 3" xfId="52614"/>
    <cellStyle name="Normal 5 2 7 2 2 3" xfId="21342"/>
    <cellStyle name="Normal 5 2 7 2 2 3 2" xfId="40302"/>
    <cellStyle name="Normal 5 2 7 2 2 3 3" xfId="58766"/>
    <cellStyle name="Normal 5 2 7 2 2 4" xfId="27997"/>
    <cellStyle name="Normal 5 2 7 2 2 5" xfId="46461"/>
    <cellStyle name="Normal 5 2 7 2 3" xfId="12124"/>
    <cellStyle name="Normal 5 2 7 2 3 2" xfId="31084"/>
    <cellStyle name="Normal 5 2 7 2 3 3" xfId="49548"/>
    <cellStyle name="Normal 5 2 7 2 4" xfId="18276"/>
    <cellStyle name="Normal 5 2 7 2 4 2" xfId="37236"/>
    <cellStyle name="Normal 5 2 7 2 4 3" xfId="55700"/>
    <cellStyle name="Normal 5 2 7 2 5" xfId="24931"/>
    <cellStyle name="Normal 5 2 7 2 6" xfId="43395"/>
    <cellStyle name="Normal 5 2 7 3" xfId="7463"/>
    <cellStyle name="Normal 5 2 7 3 2" xfId="13656"/>
    <cellStyle name="Normal 5 2 7 3 2 2" xfId="32616"/>
    <cellStyle name="Normal 5 2 7 3 2 3" xfId="51080"/>
    <cellStyle name="Normal 5 2 7 3 3" xfId="19808"/>
    <cellStyle name="Normal 5 2 7 3 3 2" xfId="38768"/>
    <cellStyle name="Normal 5 2 7 3 3 3" xfId="57232"/>
    <cellStyle name="Normal 5 2 7 3 4" xfId="26463"/>
    <cellStyle name="Normal 5 2 7 3 5" xfId="44927"/>
    <cellStyle name="Normal 5 2 7 4" xfId="10590"/>
    <cellStyle name="Normal 5 2 7 4 2" xfId="29550"/>
    <cellStyle name="Normal 5 2 7 4 3" xfId="48014"/>
    <cellStyle name="Normal 5 2 7 5" xfId="16742"/>
    <cellStyle name="Normal 5 2 7 5 2" xfId="35702"/>
    <cellStyle name="Normal 5 2 7 5 3" xfId="54166"/>
    <cellStyle name="Normal 5 2 7 6" xfId="23397"/>
    <cellStyle name="Normal 5 2 7 7" xfId="41861"/>
    <cellStyle name="Normal 5 2 8" xfId="5131"/>
    <cellStyle name="Normal 5 2 8 2" xfId="8229"/>
    <cellStyle name="Normal 5 2 8 2 2" xfId="14421"/>
    <cellStyle name="Normal 5 2 8 2 2 2" xfId="33381"/>
    <cellStyle name="Normal 5 2 8 2 2 3" xfId="51845"/>
    <cellStyle name="Normal 5 2 8 2 3" xfId="20573"/>
    <cellStyle name="Normal 5 2 8 2 3 2" xfId="39533"/>
    <cellStyle name="Normal 5 2 8 2 3 3" xfId="57997"/>
    <cellStyle name="Normal 5 2 8 2 4" xfId="27228"/>
    <cellStyle name="Normal 5 2 8 2 5" xfId="45692"/>
    <cellStyle name="Normal 5 2 8 3" xfId="11355"/>
    <cellStyle name="Normal 5 2 8 3 2" xfId="30315"/>
    <cellStyle name="Normal 5 2 8 3 3" xfId="48779"/>
    <cellStyle name="Normal 5 2 8 4" xfId="17507"/>
    <cellStyle name="Normal 5 2 8 4 2" xfId="36467"/>
    <cellStyle name="Normal 5 2 8 4 3" xfId="54931"/>
    <cellStyle name="Normal 5 2 8 5" xfId="24162"/>
    <cellStyle name="Normal 5 2 8 6" xfId="42626"/>
    <cellStyle name="Normal 5 2 9" xfId="6694"/>
    <cellStyle name="Normal 5 2 9 2" xfId="12887"/>
    <cellStyle name="Normal 5 2 9 2 2" xfId="31847"/>
    <cellStyle name="Normal 5 2 9 2 3" xfId="50311"/>
    <cellStyle name="Normal 5 2 9 3" xfId="19039"/>
    <cellStyle name="Normal 5 2 9 3 2" xfId="37999"/>
    <cellStyle name="Normal 5 2 9 3 3" xfId="56463"/>
    <cellStyle name="Normal 5 2 9 4" xfId="25694"/>
    <cellStyle name="Normal 5 2 9 5" xfId="44158"/>
    <cellStyle name="Normal 5 20" xfId="3143"/>
    <cellStyle name="Normal 5 21" xfId="3144"/>
    <cellStyle name="Normal 5 22" xfId="3145"/>
    <cellStyle name="Normal 5 23" xfId="3146"/>
    <cellStyle name="Normal 5 24" xfId="3147"/>
    <cellStyle name="Normal 5 24 2" xfId="4302"/>
    <cellStyle name="Normal 5 24 2 2" xfId="5920"/>
    <cellStyle name="Normal 5 24 2 2 2" xfId="9005"/>
    <cellStyle name="Normal 5 24 2 2 2 2" xfId="15197"/>
    <cellStyle name="Normal 5 24 2 2 2 2 2" xfId="34157"/>
    <cellStyle name="Normal 5 24 2 2 2 2 3" xfId="52621"/>
    <cellStyle name="Normal 5 24 2 2 2 3" xfId="21349"/>
    <cellStyle name="Normal 5 24 2 2 2 3 2" xfId="40309"/>
    <cellStyle name="Normal 5 24 2 2 2 3 3" xfId="58773"/>
    <cellStyle name="Normal 5 24 2 2 2 4" xfId="28004"/>
    <cellStyle name="Normal 5 24 2 2 2 5" xfId="46468"/>
    <cellStyle name="Normal 5 24 2 2 3" xfId="12131"/>
    <cellStyle name="Normal 5 24 2 2 3 2" xfId="31091"/>
    <cellStyle name="Normal 5 24 2 2 3 3" xfId="49555"/>
    <cellStyle name="Normal 5 24 2 2 4" xfId="18283"/>
    <cellStyle name="Normal 5 24 2 2 4 2" xfId="37243"/>
    <cellStyle name="Normal 5 24 2 2 4 3" xfId="55707"/>
    <cellStyle name="Normal 5 24 2 2 5" xfId="24938"/>
    <cellStyle name="Normal 5 24 2 2 6" xfId="43402"/>
    <cellStyle name="Normal 5 24 2 3" xfId="7470"/>
    <cellStyle name="Normal 5 24 2 3 2" xfId="13663"/>
    <cellStyle name="Normal 5 24 2 3 2 2" xfId="32623"/>
    <cellStyle name="Normal 5 24 2 3 2 3" xfId="51087"/>
    <cellStyle name="Normal 5 24 2 3 3" xfId="19815"/>
    <cellStyle name="Normal 5 24 2 3 3 2" xfId="38775"/>
    <cellStyle name="Normal 5 24 2 3 3 3" xfId="57239"/>
    <cellStyle name="Normal 5 24 2 3 4" xfId="26470"/>
    <cellStyle name="Normal 5 24 2 3 5" xfId="44934"/>
    <cellStyle name="Normal 5 24 2 4" xfId="10597"/>
    <cellStyle name="Normal 5 24 2 4 2" xfId="29557"/>
    <cellStyle name="Normal 5 24 2 4 3" xfId="48021"/>
    <cellStyle name="Normal 5 24 2 5" xfId="16749"/>
    <cellStyle name="Normal 5 24 2 5 2" xfId="35709"/>
    <cellStyle name="Normal 5 24 2 5 3" xfId="54173"/>
    <cellStyle name="Normal 5 24 2 6" xfId="23404"/>
    <cellStyle name="Normal 5 24 2 7" xfId="41868"/>
    <cellStyle name="Normal 5 24 3" xfId="5138"/>
    <cellStyle name="Normal 5 24 3 2" xfId="8236"/>
    <cellStyle name="Normal 5 24 3 2 2" xfId="14428"/>
    <cellStyle name="Normal 5 24 3 2 2 2" xfId="33388"/>
    <cellStyle name="Normal 5 24 3 2 2 3" xfId="51852"/>
    <cellStyle name="Normal 5 24 3 2 3" xfId="20580"/>
    <cellStyle name="Normal 5 24 3 2 3 2" xfId="39540"/>
    <cellStyle name="Normal 5 24 3 2 3 3" xfId="58004"/>
    <cellStyle name="Normal 5 24 3 2 4" xfId="27235"/>
    <cellStyle name="Normal 5 24 3 2 5" xfId="45699"/>
    <cellStyle name="Normal 5 24 3 3" xfId="11362"/>
    <cellStyle name="Normal 5 24 3 3 2" xfId="30322"/>
    <cellStyle name="Normal 5 24 3 3 3" xfId="48786"/>
    <cellStyle name="Normal 5 24 3 4" xfId="17514"/>
    <cellStyle name="Normal 5 24 3 4 2" xfId="36474"/>
    <cellStyle name="Normal 5 24 3 4 3" xfId="54938"/>
    <cellStyle name="Normal 5 24 3 5" xfId="24169"/>
    <cellStyle name="Normal 5 24 3 6" xfId="42633"/>
    <cellStyle name="Normal 5 24 4" xfId="6701"/>
    <cellStyle name="Normal 5 24 4 2" xfId="12894"/>
    <cellStyle name="Normal 5 24 4 2 2" xfId="31854"/>
    <cellStyle name="Normal 5 24 4 2 3" xfId="50318"/>
    <cellStyle name="Normal 5 24 4 3" xfId="19046"/>
    <cellStyle name="Normal 5 24 4 3 2" xfId="38006"/>
    <cellStyle name="Normal 5 24 4 3 3" xfId="56470"/>
    <cellStyle name="Normal 5 24 4 4" xfId="25701"/>
    <cellStyle name="Normal 5 24 4 5" xfId="44165"/>
    <cellStyle name="Normal 5 24 5" xfId="9828"/>
    <cellStyle name="Normal 5 24 5 2" xfId="28788"/>
    <cellStyle name="Normal 5 24 5 3" xfId="47252"/>
    <cellStyle name="Normal 5 24 6" xfId="15980"/>
    <cellStyle name="Normal 5 24 6 2" xfId="34940"/>
    <cellStyle name="Normal 5 24 6 3" xfId="53404"/>
    <cellStyle name="Normal 5 24 7" xfId="22635"/>
    <cellStyle name="Normal 5 24 8" xfId="41099"/>
    <cellStyle name="Normal 5 25" xfId="3148"/>
    <cellStyle name="Normal 5 25 2" xfId="3149"/>
    <cellStyle name="Normal 5 26" xfId="3150"/>
    <cellStyle name="Normal 5 26 2" xfId="3151"/>
    <cellStyle name="Normal 5 27" xfId="3705"/>
    <cellStyle name="Normal 5 28" xfId="3120"/>
    <cellStyle name="Normal 5 28 2" xfId="4294"/>
    <cellStyle name="Normal 5 28 2 2" xfId="5912"/>
    <cellStyle name="Normal 5 28 2 2 2" xfId="8997"/>
    <cellStyle name="Normal 5 28 2 2 2 2" xfId="15189"/>
    <cellStyle name="Normal 5 28 2 2 2 2 2" xfId="34149"/>
    <cellStyle name="Normal 5 28 2 2 2 2 3" xfId="52613"/>
    <cellStyle name="Normal 5 28 2 2 2 3" xfId="21341"/>
    <cellStyle name="Normal 5 28 2 2 2 3 2" xfId="40301"/>
    <cellStyle name="Normal 5 28 2 2 2 3 3" xfId="58765"/>
    <cellStyle name="Normal 5 28 2 2 2 4" xfId="27996"/>
    <cellStyle name="Normal 5 28 2 2 2 5" xfId="46460"/>
    <cellStyle name="Normal 5 28 2 2 3" xfId="12123"/>
    <cellStyle name="Normal 5 28 2 2 3 2" xfId="31083"/>
    <cellStyle name="Normal 5 28 2 2 3 3" xfId="49547"/>
    <cellStyle name="Normal 5 28 2 2 4" xfId="18275"/>
    <cellStyle name="Normal 5 28 2 2 4 2" xfId="37235"/>
    <cellStyle name="Normal 5 28 2 2 4 3" xfId="55699"/>
    <cellStyle name="Normal 5 28 2 2 5" xfId="24930"/>
    <cellStyle name="Normal 5 28 2 2 6" xfId="43394"/>
    <cellStyle name="Normal 5 28 2 3" xfId="7462"/>
    <cellStyle name="Normal 5 28 2 3 2" xfId="13655"/>
    <cellStyle name="Normal 5 28 2 3 2 2" xfId="32615"/>
    <cellStyle name="Normal 5 28 2 3 2 3" xfId="51079"/>
    <cellStyle name="Normal 5 28 2 3 3" xfId="19807"/>
    <cellStyle name="Normal 5 28 2 3 3 2" xfId="38767"/>
    <cellStyle name="Normal 5 28 2 3 3 3" xfId="57231"/>
    <cellStyle name="Normal 5 28 2 3 4" xfId="26462"/>
    <cellStyle name="Normal 5 28 2 3 5" xfId="44926"/>
    <cellStyle name="Normal 5 28 2 4" xfId="10589"/>
    <cellStyle name="Normal 5 28 2 4 2" xfId="29549"/>
    <cellStyle name="Normal 5 28 2 4 3" xfId="48013"/>
    <cellStyle name="Normal 5 28 2 5" xfId="16741"/>
    <cellStyle name="Normal 5 28 2 5 2" xfId="35701"/>
    <cellStyle name="Normal 5 28 2 5 3" xfId="54165"/>
    <cellStyle name="Normal 5 28 2 6" xfId="23396"/>
    <cellStyle name="Normal 5 28 2 7" xfId="41860"/>
    <cellStyle name="Normal 5 28 3" xfId="5130"/>
    <cellStyle name="Normal 5 28 3 2" xfId="8228"/>
    <cellStyle name="Normal 5 28 3 2 2" xfId="14420"/>
    <cellStyle name="Normal 5 28 3 2 2 2" xfId="33380"/>
    <cellStyle name="Normal 5 28 3 2 2 3" xfId="51844"/>
    <cellStyle name="Normal 5 28 3 2 3" xfId="20572"/>
    <cellStyle name="Normal 5 28 3 2 3 2" xfId="39532"/>
    <cellStyle name="Normal 5 28 3 2 3 3" xfId="57996"/>
    <cellStyle name="Normal 5 28 3 2 4" xfId="27227"/>
    <cellStyle name="Normal 5 28 3 2 5" xfId="45691"/>
    <cellStyle name="Normal 5 28 3 3" xfId="11354"/>
    <cellStyle name="Normal 5 28 3 3 2" xfId="30314"/>
    <cellStyle name="Normal 5 28 3 3 3" xfId="48778"/>
    <cellStyle name="Normal 5 28 3 4" xfId="17506"/>
    <cellStyle name="Normal 5 28 3 4 2" xfId="36466"/>
    <cellStyle name="Normal 5 28 3 4 3" xfId="54930"/>
    <cellStyle name="Normal 5 28 3 5" xfId="24161"/>
    <cellStyle name="Normal 5 28 3 6" xfId="42625"/>
    <cellStyle name="Normal 5 28 4" xfId="6693"/>
    <cellStyle name="Normal 5 28 4 2" xfId="12886"/>
    <cellStyle name="Normal 5 28 4 2 2" xfId="31846"/>
    <cellStyle name="Normal 5 28 4 2 3" xfId="50310"/>
    <cellStyle name="Normal 5 28 4 3" xfId="19038"/>
    <cellStyle name="Normal 5 28 4 3 2" xfId="37998"/>
    <cellStyle name="Normal 5 28 4 3 3" xfId="56462"/>
    <cellStyle name="Normal 5 28 4 4" xfId="25693"/>
    <cellStyle name="Normal 5 28 4 5" xfId="44157"/>
    <cellStyle name="Normal 5 28 5" xfId="9820"/>
    <cellStyle name="Normal 5 28 5 2" xfId="28780"/>
    <cellStyle name="Normal 5 28 5 3" xfId="47244"/>
    <cellStyle name="Normal 5 28 6" xfId="15972"/>
    <cellStyle name="Normal 5 28 6 2" xfId="34932"/>
    <cellStyle name="Normal 5 28 6 3" xfId="53396"/>
    <cellStyle name="Normal 5 28 7" xfId="22627"/>
    <cellStyle name="Normal 5 28 8" xfId="41091"/>
    <cellStyle name="Normal 5 29" xfId="229"/>
    <cellStyle name="Normal 5 3" xfId="112"/>
    <cellStyle name="Normal 5 3 10" xfId="41100"/>
    <cellStyle name="Normal 5 3 2" xfId="113"/>
    <cellStyle name="Normal 5 3 2 2" xfId="327"/>
    <cellStyle name="Normal 5 3 2 3" xfId="3152"/>
    <cellStyle name="Normal 5 3 2 4" xfId="22102"/>
    <cellStyle name="Normal 5 3 3" xfId="326"/>
    <cellStyle name="Normal 5 3 3 2" xfId="5921"/>
    <cellStyle name="Normal 5 3 3 2 2" xfId="9006"/>
    <cellStyle name="Normal 5 3 3 2 2 2" xfId="15198"/>
    <cellStyle name="Normal 5 3 3 2 2 2 2" xfId="34158"/>
    <cellStyle name="Normal 5 3 3 2 2 2 3" xfId="52622"/>
    <cellStyle name="Normal 5 3 3 2 2 3" xfId="21350"/>
    <cellStyle name="Normal 5 3 3 2 2 3 2" xfId="40310"/>
    <cellStyle name="Normal 5 3 3 2 2 3 3" xfId="58774"/>
    <cellStyle name="Normal 5 3 3 2 2 4" xfId="28005"/>
    <cellStyle name="Normal 5 3 3 2 2 5" xfId="46469"/>
    <cellStyle name="Normal 5 3 3 2 3" xfId="12132"/>
    <cellStyle name="Normal 5 3 3 2 3 2" xfId="31092"/>
    <cellStyle name="Normal 5 3 3 2 3 3" xfId="49556"/>
    <cellStyle name="Normal 5 3 3 2 4" xfId="18284"/>
    <cellStyle name="Normal 5 3 3 2 4 2" xfId="37244"/>
    <cellStyle name="Normal 5 3 3 2 4 3" xfId="55708"/>
    <cellStyle name="Normal 5 3 3 2 5" xfId="24939"/>
    <cellStyle name="Normal 5 3 3 2 6" xfId="43403"/>
    <cellStyle name="Normal 5 3 3 3" xfId="7471"/>
    <cellStyle name="Normal 5 3 3 3 2" xfId="13664"/>
    <cellStyle name="Normal 5 3 3 3 2 2" xfId="32624"/>
    <cellStyle name="Normal 5 3 3 3 2 3" xfId="51088"/>
    <cellStyle name="Normal 5 3 3 3 3" xfId="19816"/>
    <cellStyle name="Normal 5 3 3 3 3 2" xfId="38776"/>
    <cellStyle name="Normal 5 3 3 3 3 3" xfId="57240"/>
    <cellStyle name="Normal 5 3 3 3 4" xfId="26471"/>
    <cellStyle name="Normal 5 3 3 3 5" xfId="44935"/>
    <cellStyle name="Normal 5 3 3 4" xfId="10598"/>
    <cellStyle name="Normal 5 3 3 4 2" xfId="29558"/>
    <cellStyle name="Normal 5 3 3 4 3" xfId="48022"/>
    <cellStyle name="Normal 5 3 3 5" xfId="16750"/>
    <cellStyle name="Normal 5 3 3 5 2" xfId="35710"/>
    <cellStyle name="Normal 5 3 3 5 3" xfId="54174"/>
    <cellStyle name="Normal 5 3 3 6" xfId="23405"/>
    <cellStyle name="Normal 5 3 3 7" xfId="41869"/>
    <cellStyle name="Normal 5 3 4" xfId="5139"/>
    <cellStyle name="Normal 5 3 4 2" xfId="8237"/>
    <cellStyle name="Normal 5 3 4 2 2" xfId="14429"/>
    <cellStyle name="Normal 5 3 4 2 2 2" xfId="33389"/>
    <cellStyle name="Normal 5 3 4 2 2 3" xfId="51853"/>
    <cellStyle name="Normal 5 3 4 2 3" xfId="20581"/>
    <cellStyle name="Normal 5 3 4 2 3 2" xfId="39541"/>
    <cellStyle name="Normal 5 3 4 2 3 3" xfId="58005"/>
    <cellStyle name="Normal 5 3 4 2 4" xfId="27236"/>
    <cellStyle name="Normal 5 3 4 2 5" xfId="45700"/>
    <cellStyle name="Normal 5 3 4 3" xfId="11363"/>
    <cellStyle name="Normal 5 3 4 3 2" xfId="30323"/>
    <cellStyle name="Normal 5 3 4 3 3" xfId="48787"/>
    <cellStyle name="Normal 5 3 4 4" xfId="17515"/>
    <cellStyle name="Normal 5 3 4 4 2" xfId="36475"/>
    <cellStyle name="Normal 5 3 4 4 3" xfId="54939"/>
    <cellStyle name="Normal 5 3 4 5" xfId="24170"/>
    <cellStyle name="Normal 5 3 4 6" xfId="42634"/>
    <cellStyle name="Normal 5 3 5" xfId="6702"/>
    <cellStyle name="Normal 5 3 5 2" xfId="12895"/>
    <cellStyle name="Normal 5 3 5 2 2" xfId="31855"/>
    <cellStyle name="Normal 5 3 5 2 3" xfId="50319"/>
    <cellStyle name="Normal 5 3 5 3" xfId="19047"/>
    <cellStyle name="Normal 5 3 5 3 2" xfId="38007"/>
    <cellStyle name="Normal 5 3 5 3 3" xfId="56471"/>
    <cellStyle name="Normal 5 3 5 4" xfId="25702"/>
    <cellStyle name="Normal 5 3 5 5" xfId="44166"/>
    <cellStyle name="Normal 5 3 6" xfId="9829"/>
    <cellStyle name="Normal 5 3 6 2" xfId="28789"/>
    <cellStyle name="Normal 5 3 6 3" xfId="47253"/>
    <cellStyle name="Normal 5 3 7" xfId="15981"/>
    <cellStyle name="Normal 5 3 7 2" xfId="34941"/>
    <cellStyle name="Normal 5 3 7 3" xfId="53405"/>
    <cellStyle name="Normal 5 3 8" xfId="22101"/>
    <cellStyle name="Normal 5 3 9" xfId="22636"/>
    <cellStyle name="Normal 5 4" xfId="114"/>
    <cellStyle name="Normal 5 4 10" xfId="41101"/>
    <cellStyle name="Normal 5 4 2" xfId="328"/>
    <cellStyle name="Normal 5 4 2 2" xfId="3153"/>
    <cellStyle name="Normal 5 4 3" xfId="4303"/>
    <cellStyle name="Normal 5 4 3 2" xfId="5922"/>
    <cellStyle name="Normal 5 4 3 2 2" xfId="9007"/>
    <cellStyle name="Normal 5 4 3 2 2 2" xfId="15199"/>
    <cellStyle name="Normal 5 4 3 2 2 2 2" xfId="34159"/>
    <cellStyle name="Normal 5 4 3 2 2 2 3" xfId="52623"/>
    <cellStyle name="Normal 5 4 3 2 2 3" xfId="21351"/>
    <cellStyle name="Normal 5 4 3 2 2 3 2" xfId="40311"/>
    <cellStyle name="Normal 5 4 3 2 2 3 3" xfId="58775"/>
    <cellStyle name="Normal 5 4 3 2 2 4" xfId="28006"/>
    <cellStyle name="Normal 5 4 3 2 2 5" xfId="46470"/>
    <cellStyle name="Normal 5 4 3 2 3" xfId="12133"/>
    <cellStyle name="Normal 5 4 3 2 3 2" xfId="31093"/>
    <cellStyle name="Normal 5 4 3 2 3 3" xfId="49557"/>
    <cellStyle name="Normal 5 4 3 2 4" xfId="18285"/>
    <cellStyle name="Normal 5 4 3 2 4 2" xfId="37245"/>
    <cellStyle name="Normal 5 4 3 2 4 3" xfId="55709"/>
    <cellStyle name="Normal 5 4 3 2 5" xfId="24940"/>
    <cellStyle name="Normal 5 4 3 2 6" xfId="43404"/>
    <cellStyle name="Normal 5 4 3 3" xfId="7472"/>
    <cellStyle name="Normal 5 4 3 3 2" xfId="13665"/>
    <cellStyle name="Normal 5 4 3 3 2 2" xfId="32625"/>
    <cellStyle name="Normal 5 4 3 3 2 3" xfId="51089"/>
    <cellStyle name="Normal 5 4 3 3 3" xfId="19817"/>
    <cellStyle name="Normal 5 4 3 3 3 2" xfId="38777"/>
    <cellStyle name="Normal 5 4 3 3 3 3" xfId="57241"/>
    <cellStyle name="Normal 5 4 3 3 4" xfId="26472"/>
    <cellStyle name="Normal 5 4 3 3 5" xfId="44936"/>
    <cellStyle name="Normal 5 4 3 4" xfId="10599"/>
    <cellStyle name="Normal 5 4 3 4 2" xfId="29559"/>
    <cellStyle name="Normal 5 4 3 4 3" xfId="48023"/>
    <cellStyle name="Normal 5 4 3 5" xfId="16751"/>
    <cellStyle name="Normal 5 4 3 5 2" xfId="35711"/>
    <cellStyle name="Normal 5 4 3 5 3" xfId="54175"/>
    <cellStyle name="Normal 5 4 3 6" xfId="23406"/>
    <cellStyle name="Normal 5 4 3 7" xfId="41870"/>
    <cellStyle name="Normal 5 4 4" xfId="5140"/>
    <cellStyle name="Normal 5 4 4 2" xfId="8238"/>
    <cellStyle name="Normal 5 4 4 2 2" xfId="14430"/>
    <cellStyle name="Normal 5 4 4 2 2 2" xfId="33390"/>
    <cellStyle name="Normal 5 4 4 2 2 3" xfId="51854"/>
    <cellStyle name="Normal 5 4 4 2 3" xfId="20582"/>
    <cellStyle name="Normal 5 4 4 2 3 2" xfId="39542"/>
    <cellStyle name="Normal 5 4 4 2 3 3" xfId="58006"/>
    <cellStyle name="Normal 5 4 4 2 4" xfId="27237"/>
    <cellStyle name="Normal 5 4 4 2 5" xfId="45701"/>
    <cellStyle name="Normal 5 4 4 3" xfId="11364"/>
    <cellStyle name="Normal 5 4 4 3 2" xfId="30324"/>
    <cellStyle name="Normal 5 4 4 3 3" xfId="48788"/>
    <cellStyle name="Normal 5 4 4 4" xfId="17516"/>
    <cellStyle name="Normal 5 4 4 4 2" xfId="36476"/>
    <cellStyle name="Normal 5 4 4 4 3" xfId="54940"/>
    <cellStyle name="Normal 5 4 4 5" xfId="24171"/>
    <cellStyle name="Normal 5 4 4 6" xfId="42635"/>
    <cellStyle name="Normal 5 4 5" xfId="6703"/>
    <cellStyle name="Normal 5 4 5 2" xfId="12896"/>
    <cellStyle name="Normal 5 4 5 2 2" xfId="31856"/>
    <cellStyle name="Normal 5 4 5 2 3" xfId="50320"/>
    <cellStyle name="Normal 5 4 5 3" xfId="19048"/>
    <cellStyle name="Normal 5 4 5 3 2" xfId="38008"/>
    <cellStyle name="Normal 5 4 5 3 3" xfId="56472"/>
    <cellStyle name="Normal 5 4 5 4" xfId="25703"/>
    <cellStyle name="Normal 5 4 5 5" xfId="44167"/>
    <cellStyle name="Normal 5 4 6" xfId="9830"/>
    <cellStyle name="Normal 5 4 6 2" xfId="28790"/>
    <cellStyle name="Normal 5 4 6 3" xfId="47254"/>
    <cellStyle name="Normal 5 4 7" xfId="15982"/>
    <cellStyle name="Normal 5 4 7 2" xfId="34942"/>
    <cellStyle name="Normal 5 4 7 3" xfId="53406"/>
    <cellStyle name="Normal 5 4 8" xfId="22103"/>
    <cellStyle name="Normal 5 4 9" xfId="22637"/>
    <cellStyle name="Normal 5 5" xfId="115"/>
    <cellStyle name="Normal 5 5 10" xfId="41102"/>
    <cellStyle name="Normal 5 5 2" xfId="329"/>
    <cellStyle name="Normal 5 5 2 2" xfId="3154"/>
    <cellStyle name="Normal 5 5 3" xfId="4304"/>
    <cellStyle name="Normal 5 5 3 2" xfId="5923"/>
    <cellStyle name="Normal 5 5 3 2 2" xfId="9008"/>
    <cellStyle name="Normal 5 5 3 2 2 2" xfId="15200"/>
    <cellStyle name="Normal 5 5 3 2 2 2 2" xfId="34160"/>
    <cellStyle name="Normal 5 5 3 2 2 2 3" xfId="52624"/>
    <cellStyle name="Normal 5 5 3 2 2 3" xfId="21352"/>
    <cellStyle name="Normal 5 5 3 2 2 3 2" xfId="40312"/>
    <cellStyle name="Normal 5 5 3 2 2 3 3" xfId="58776"/>
    <cellStyle name="Normal 5 5 3 2 2 4" xfId="28007"/>
    <cellStyle name="Normal 5 5 3 2 2 5" xfId="46471"/>
    <cellStyle name="Normal 5 5 3 2 3" xfId="12134"/>
    <cellStyle name="Normal 5 5 3 2 3 2" xfId="31094"/>
    <cellStyle name="Normal 5 5 3 2 3 3" xfId="49558"/>
    <cellStyle name="Normal 5 5 3 2 4" xfId="18286"/>
    <cellStyle name="Normal 5 5 3 2 4 2" xfId="37246"/>
    <cellStyle name="Normal 5 5 3 2 4 3" xfId="55710"/>
    <cellStyle name="Normal 5 5 3 2 5" xfId="24941"/>
    <cellStyle name="Normal 5 5 3 2 6" xfId="43405"/>
    <cellStyle name="Normal 5 5 3 3" xfId="7473"/>
    <cellStyle name="Normal 5 5 3 3 2" xfId="13666"/>
    <cellStyle name="Normal 5 5 3 3 2 2" xfId="32626"/>
    <cellStyle name="Normal 5 5 3 3 2 3" xfId="51090"/>
    <cellStyle name="Normal 5 5 3 3 3" xfId="19818"/>
    <cellStyle name="Normal 5 5 3 3 3 2" xfId="38778"/>
    <cellStyle name="Normal 5 5 3 3 3 3" xfId="57242"/>
    <cellStyle name="Normal 5 5 3 3 4" xfId="26473"/>
    <cellStyle name="Normal 5 5 3 3 5" xfId="44937"/>
    <cellStyle name="Normal 5 5 3 4" xfId="10600"/>
    <cellStyle name="Normal 5 5 3 4 2" xfId="29560"/>
    <cellStyle name="Normal 5 5 3 4 3" xfId="48024"/>
    <cellStyle name="Normal 5 5 3 5" xfId="16752"/>
    <cellStyle name="Normal 5 5 3 5 2" xfId="35712"/>
    <cellStyle name="Normal 5 5 3 5 3" xfId="54176"/>
    <cellStyle name="Normal 5 5 3 6" xfId="23407"/>
    <cellStyle name="Normal 5 5 3 7" xfId="41871"/>
    <cellStyle name="Normal 5 5 4" xfId="5141"/>
    <cellStyle name="Normal 5 5 4 2" xfId="8239"/>
    <cellStyle name="Normal 5 5 4 2 2" xfId="14431"/>
    <cellStyle name="Normal 5 5 4 2 2 2" xfId="33391"/>
    <cellStyle name="Normal 5 5 4 2 2 3" xfId="51855"/>
    <cellStyle name="Normal 5 5 4 2 3" xfId="20583"/>
    <cellStyle name="Normal 5 5 4 2 3 2" xfId="39543"/>
    <cellStyle name="Normal 5 5 4 2 3 3" xfId="58007"/>
    <cellStyle name="Normal 5 5 4 2 4" xfId="27238"/>
    <cellStyle name="Normal 5 5 4 2 5" xfId="45702"/>
    <cellStyle name="Normal 5 5 4 3" xfId="11365"/>
    <cellStyle name="Normal 5 5 4 3 2" xfId="30325"/>
    <cellStyle name="Normal 5 5 4 3 3" xfId="48789"/>
    <cellStyle name="Normal 5 5 4 4" xfId="17517"/>
    <cellStyle name="Normal 5 5 4 4 2" xfId="36477"/>
    <cellStyle name="Normal 5 5 4 4 3" xfId="54941"/>
    <cellStyle name="Normal 5 5 4 5" xfId="24172"/>
    <cellStyle name="Normal 5 5 4 6" xfId="42636"/>
    <cellStyle name="Normal 5 5 5" xfId="6704"/>
    <cellStyle name="Normal 5 5 5 2" xfId="12897"/>
    <cellStyle name="Normal 5 5 5 2 2" xfId="31857"/>
    <cellStyle name="Normal 5 5 5 2 3" xfId="50321"/>
    <cellStyle name="Normal 5 5 5 3" xfId="19049"/>
    <cellStyle name="Normal 5 5 5 3 2" xfId="38009"/>
    <cellStyle name="Normal 5 5 5 3 3" xfId="56473"/>
    <cellStyle name="Normal 5 5 5 4" xfId="25704"/>
    <cellStyle name="Normal 5 5 5 5" xfId="44168"/>
    <cellStyle name="Normal 5 5 6" xfId="9831"/>
    <cellStyle name="Normal 5 5 6 2" xfId="28791"/>
    <cellStyle name="Normal 5 5 6 3" xfId="47255"/>
    <cellStyle name="Normal 5 5 7" xfId="15983"/>
    <cellStyle name="Normal 5 5 7 2" xfId="34943"/>
    <cellStyle name="Normal 5 5 7 3" xfId="53407"/>
    <cellStyle name="Normal 5 5 8" xfId="22104"/>
    <cellStyle name="Normal 5 5 9" xfId="22638"/>
    <cellStyle name="Normal 5 6" xfId="116"/>
    <cellStyle name="Normal 5 6 10" xfId="41103"/>
    <cellStyle name="Normal 5 6 2" xfId="3156"/>
    <cellStyle name="Normal 5 6 3" xfId="4305"/>
    <cellStyle name="Normal 5 6 3 2" xfId="5924"/>
    <cellStyle name="Normal 5 6 3 2 2" xfId="9009"/>
    <cellStyle name="Normal 5 6 3 2 2 2" xfId="15201"/>
    <cellStyle name="Normal 5 6 3 2 2 2 2" xfId="34161"/>
    <cellStyle name="Normal 5 6 3 2 2 2 3" xfId="52625"/>
    <cellStyle name="Normal 5 6 3 2 2 3" xfId="21353"/>
    <cellStyle name="Normal 5 6 3 2 2 3 2" xfId="40313"/>
    <cellStyle name="Normal 5 6 3 2 2 3 3" xfId="58777"/>
    <cellStyle name="Normal 5 6 3 2 2 4" xfId="28008"/>
    <cellStyle name="Normal 5 6 3 2 2 5" xfId="46472"/>
    <cellStyle name="Normal 5 6 3 2 3" xfId="12135"/>
    <cellStyle name="Normal 5 6 3 2 3 2" xfId="31095"/>
    <cellStyle name="Normal 5 6 3 2 3 3" xfId="49559"/>
    <cellStyle name="Normal 5 6 3 2 4" xfId="18287"/>
    <cellStyle name="Normal 5 6 3 2 4 2" xfId="37247"/>
    <cellStyle name="Normal 5 6 3 2 4 3" xfId="55711"/>
    <cellStyle name="Normal 5 6 3 2 5" xfId="24942"/>
    <cellStyle name="Normal 5 6 3 2 6" xfId="43406"/>
    <cellStyle name="Normal 5 6 3 3" xfId="7474"/>
    <cellStyle name="Normal 5 6 3 3 2" xfId="13667"/>
    <cellStyle name="Normal 5 6 3 3 2 2" xfId="32627"/>
    <cellStyle name="Normal 5 6 3 3 2 3" xfId="51091"/>
    <cellStyle name="Normal 5 6 3 3 3" xfId="19819"/>
    <cellStyle name="Normal 5 6 3 3 3 2" xfId="38779"/>
    <cellStyle name="Normal 5 6 3 3 3 3" xfId="57243"/>
    <cellStyle name="Normal 5 6 3 3 4" xfId="26474"/>
    <cellStyle name="Normal 5 6 3 3 5" xfId="44938"/>
    <cellStyle name="Normal 5 6 3 4" xfId="10601"/>
    <cellStyle name="Normal 5 6 3 4 2" xfId="29561"/>
    <cellStyle name="Normal 5 6 3 4 3" xfId="48025"/>
    <cellStyle name="Normal 5 6 3 5" xfId="16753"/>
    <cellStyle name="Normal 5 6 3 5 2" xfId="35713"/>
    <cellStyle name="Normal 5 6 3 5 3" xfId="54177"/>
    <cellStyle name="Normal 5 6 3 6" xfId="23408"/>
    <cellStyle name="Normal 5 6 3 7" xfId="41872"/>
    <cellStyle name="Normal 5 6 4" xfId="5142"/>
    <cellStyle name="Normal 5 6 4 2" xfId="8240"/>
    <cellStyle name="Normal 5 6 4 2 2" xfId="14432"/>
    <cellStyle name="Normal 5 6 4 2 2 2" xfId="33392"/>
    <cellStyle name="Normal 5 6 4 2 2 3" xfId="51856"/>
    <cellStyle name="Normal 5 6 4 2 3" xfId="20584"/>
    <cellStyle name="Normal 5 6 4 2 3 2" xfId="39544"/>
    <cellStyle name="Normal 5 6 4 2 3 3" xfId="58008"/>
    <cellStyle name="Normal 5 6 4 2 4" xfId="27239"/>
    <cellStyle name="Normal 5 6 4 2 5" xfId="45703"/>
    <cellStyle name="Normal 5 6 4 3" xfId="11366"/>
    <cellStyle name="Normal 5 6 4 3 2" xfId="30326"/>
    <cellStyle name="Normal 5 6 4 3 3" xfId="48790"/>
    <cellStyle name="Normal 5 6 4 4" xfId="17518"/>
    <cellStyle name="Normal 5 6 4 4 2" xfId="36478"/>
    <cellStyle name="Normal 5 6 4 4 3" xfId="54942"/>
    <cellStyle name="Normal 5 6 4 5" xfId="24173"/>
    <cellStyle name="Normal 5 6 4 6" xfId="42637"/>
    <cellStyle name="Normal 5 6 5" xfId="6705"/>
    <cellStyle name="Normal 5 6 5 2" xfId="12898"/>
    <cellStyle name="Normal 5 6 5 2 2" xfId="31858"/>
    <cellStyle name="Normal 5 6 5 2 3" xfId="50322"/>
    <cellStyle name="Normal 5 6 5 3" xfId="19050"/>
    <cellStyle name="Normal 5 6 5 3 2" xfId="38010"/>
    <cellStyle name="Normal 5 6 5 3 3" xfId="56474"/>
    <cellStyle name="Normal 5 6 5 4" xfId="25705"/>
    <cellStyle name="Normal 5 6 5 5" xfId="44169"/>
    <cellStyle name="Normal 5 6 6" xfId="9832"/>
    <cellStyle name="Normal 5 6 6 2" xfId="28792"/>
    <cellStyle name="Normal 5 6 6 3" xfId="47256"/>
    <cellStyle name="Normal 5 6 7" xfId="15984"/>
    <cellStyle name="Normal 5 6 7 2" xfId="34944"/>
    <cellStyle name="Normal 5 6 7 3" xfId="53408"/>
    <cellStyle name="Normal 5 6 8" xfId="3155"/>
    <cellStyle name="Normal 5 6 9" xfId="22639"/>
    <cellStyle name="Normal 5 7" xfId="117"/>
    <cellStyle name="Normal 5 7 10" xfId="41104"/>
    <cellStyle name="Normal 5 7 2" xfId="3158"/>
    <cellStyle name="Normal 5 7 3" xfId="4306"/>
    <cellStyle name="Normal 5 7 3 2" xfId="5925"/>
    <cellStyle name="Normal 5 7 3 2 2" xfId="9010"/>
    <cellStyle name="Normal 5 7 3 2 2 2" xfId="15202"/>
    <cellStyle name="Normal 5 7 3 2 2 2 2" xfId="34162"/>
    <cellStyle name="Normal 5 7 3 2 2 2 3" xfId="52626"/>
    <cellStyle name="Normal 5 7 3 2 2 3" xfId="21354"/>
    <cellStyle name="Normal 5 7 3 2 2 3 2" xfId="40314"/>
    <cellStyle name="Normal 5 7 3 2 2 3 3" xfId="58778"/>
    <cellStyle name="Normal 5 7 3 2 2 4" xfId="28009"/>
    <cellStyle name="Normal 5 7 3 2 2 5" xfId="46473"/>
    <cellStyle name="Normal 5 7 3 2 3" xfId="12136"/>
    <cellStyle name="Normal 5 7 3 2 3 2" xfId="31096"/>
    <cellStyle name="Normal 5 7 3 2 3 3" xfId="49560"/>
    <cellStyle name="Normal 5 7 3 2 4" xfId="18288"/>
    <cellStyle name="Normal 5 7 3 2 4 2" xfId="37248"/>
    <cellStyle name="Normal 5 7 3 2 4 3" xfId="55712"/>
    <cellStyle name="Normal 5 7 3 2 5" xfId="24943"/>
    <cellStyle name="Normal 5 7 3 2 6" xfId="43407"/>
    <cellStyle name="Normal 5 7 3 3" xfId="7475"/>
    <cellStyle name="Normal 5 7 3 3 2" xfId="13668"/>
    <cellStyle name="Normal 5 7 3 3 2 2" xfId="32628"/>
    <cellStyle name="Normal 5 7 3 3 2 3" xfId="51092"/>
    <cellStyle name="Normal 5 7 3 3 3" xfId="19820"/>
    <cellStyle name="Normal 5 7 3 3 3 2" xfId="38780"/>
    <cellStyle name="Normal 5 7 3 3 3 3" xfId="57244"/>
    <cellStyle name="Normal 5 7 3 3 4" xfId="26475"/>
    <cellStyle name="Normal 5 7 3 3 5" xfId="44939"/>
    <cellStyle name="Normal 5 7 3 4" xfId="10602"/>
    <cellStyle name="Normal 5 7 3 4 2" xfId="29562"/>
    <cellStyle name="Normal 5 7 3 4 3" xfId="48026"/>
    <cellStyle name="Normal 5 7 3 5" xfId="16754"/>
    <cellStyle name="Normal 5 7 3 5 2" xfId="35714"/>
    <cellStyle name="Normal 5 7 3 5 3" xfId="54178"/>
    <cellStyle name="Normal 5 7 3 6" xfId="23409"/>
    <cellStyle name="Normal 5 7 3 7" xfId="41873"/>
    <cellStyle name="Normal 5 7 4" xfId="5143"/>
    <cellStyle name="Normal 5 7 4 2" xfId="8241"/>
    <cellStyle name="Normal 5 7 4 2 2" xfId="14433"/>
    <cellStyle name="Normal 5 7 4 2 2 2" xfId="33393"/>
    <cellStyle name="Normal 5 7 4 2 2 3" xfId="51857"/>
    <cellStyle name="Normal 5 7 4 2 3" xfId="20585"/>
    <cellStyle name="Normal 5 7 4 2 3 2" xfId="39545"/>
    <cellStyle name="Normal 5 7 4 2 3 3" xfId="58009"/>
    <cellStyle name="Normal 5 7 4 2 4" xfId="27240"/>
    <cellStyle name="Normal 5 7 4 2 5" xfId="45704"/>
    <cellStyle name="Normal 5 7 4 3" xfId="11367"/>
    <cellStyle name="Normal 5 7 4 3 2" xfId="30327"/>
    <cellStyle name="Normal 5 7 4 3 3" xfId="48791"/>
    <cellStyle name="Normal 5 7 4 4" xfId="17519"/>
    <cellStyle name="Normal 5 7 4 4 2" xfId="36479"/>
    <cellStyle name="Normal 5 7 4 4 3" xfId="54943"/>
    <cellStyle name="Normal 5 7 4 5" xfId="24174"/>
    <cellStyle name="Normal 5 7 4 6" xfId="42638"/>
    <cellStyle name="Normal 5 7 5" xfId="6706"/>
    <cellStyle name="Normal 5 7 5 2" xfId="12899"/>
    <cellStyle name="Normal 5 7 5 2 2" xfId="31859"/>
    <cellStyle name="Normal 5 7 5 2 3" xfId="50323"/>
    <cellStyle name="Normal 5 7 5 3" xfId="19051"/>
    <cellStyle name="Normal 5 7 5 3 2" xfId="38011"/>
    <cellStyle name="Normal 5 7 5 3 3" xfId="56475"/>
    <cellStyle name="Normal 5 7 5 4" xfId="25706"/>
    <cellStyle name="Normal 5 7 5 5" xfId="44170"/>
    <cellStyle name="Normal 5 7 6" xfId="9833"/>
    <cellStyle name="Normal 5 7 6 2" xfId="28793"/>
    <cellStyle name="Normal 5 7 6 3" xfId="47257"/>
    <cellStyle name="Normal 5 7 7" xfId="15985"/>
    <cellStyle name="Normal 5 7 7 2" xfId="34945"/>
    <cellStyle name="Normal 5 7 7 3" xfId="53409"/>
    <cellStyle name="Normal 5 7 8" xfId="3157"/>
    <cellStyle name="Normal 5 7 9" xfId="22640"/>
    <cellStyle name="Normal 5 8" xfId="3159"/>
    <cellStyle name="Normal 5 9" xfId="3160"/>
    <cellStyle name="Normal 50" xfId="459"/>
    <cellStyle name="Normal 50 2" xfId="3844"/>
    <cellStyle name="Normal 50 2 2" xfId="5433"/>
    <cellStyle name="Normal 50 2 2 2" xfId="8518"/>
    <cellStyle name="Normal 50 2 2 2 2" xfId="14710"/>
    <cellStyle name="Normal 50 2 2 2 2 2" xfId="33670"/>
    <cellStyle name="Normal 50 2 2 2 2 3" xfId="52134"/>
    <cellStyle name="Normal 50 2 2 2 3" xfId="20862"/>
    <cellStyle name="Normal 50 2 2 2 3 2" xfId="39822"/>
    <cellStyle name="Normal 50 2 2 2 3 3" xfId="58286"/>
    <cellStyle name="Normal 50 2 2 2 4" xfId="27517"/>
    <cellStyle name="Normal 50 2 2 2 5" xfId="45981"/>
    <cellStyle name="Normal 50 2 2 3" xfId="11644"/>
    <cellStyle name="Normal 50 2 2 3 2" xfId="30604"/>
    <cellStyle name="Normal 50 2 2 3 3" xfId="49068"/>
    <cellStyle name="Normal 50 2 2 4" xfId="17796"/>
    <cellStyle name="Normal 50 2 2 4 2" xfId="36756"/>
    <cellStyle name="Normal 50 2 2 4 3" xfId="55220"/>
    <cellStyle name="Normal 50 2 2 5" xfId="24451"/>
    <cellStyle name="Normal 50 2 2 6" xfId="42915"/>
    <cellStyle name="Normal 50 2 3" xfId="6983"/>
    <cellStyle name="Normal 50 2 3 2" xfId="13176"/>
    <cellStyle name="Normal 50 2 3 2 2" xfId="32136"/>
    <cellStyle name="Normal 50 2 3 2 3" xfId="50600"/>
    <cellStyle name="Normal 50 2 3 3" xfId="19328"/>
    <cellStyle name="Normal 50 2 3 3 2" xfId="38288"/>
    <cellStyle name="Normal 50 2 3 3 3" xfId="56752"/>
    <cellStyle name="Normal 50 2 3 4" xfId="25983"/>
    <cellStyle name="Normal 50 2 3 5" xfId="44447"/>
    <cellStyle name="Normal 50 2 4" xfId="10110"/>
    <cellStyle name="Normal 50 2 4 2" xfId="29070"/>
    <cellStyle name="Normal 50 2 4 3" xfId="47534"/>
    <cellStyle name="Normal 50 2 5" xfId="16262"/>
    <cellStyle name="Normal 50 2 5 2" xfId="35222"/>
    <cellStyle name="Normal 50 2 5 3" xfId="53686"/>
    <cellStyle name="Normal 50 2 6" xfId="22917"/>
    <cellStyle name="Normal 50 2 7" xfId="41381"/>
    <cellStyle name="Normal 50 3" xfId="4648"/>
    <cellStyle name="Normal 50 3 2" xfId="7749"/>
    <cellStyle name="Normal 50 3 2 2" xfId="13941"/>
    <cellStyle name="Normal 50 3 2 2 2" xfId="32901"/>
    <cellStyle name="Normal 50 3 2 2 3" xfId="51365"/>
    <cellStyle name="Normal 50 3 2 3" xfId="20093"/>
    <cellStyle name="Normal 50 3 2 3 2" xfId="39053"/>
    <cellStyle name="Normal 50 3 2 3 3" xfId="57517"/>
    <cellStyle name="Normal 50 3 2 4" xfId="26748"/>
    <cellStyle name="Normal 50 3 2 5" xfId="45212"/>
    <cellStyle name="Normal 50 3 3" xfId="10875"/>
    <cellStyle name="Normal 50 3 3 2" xfId="29835"/>
    <cellStyle name="Normal 50 3 3 3" xfId="48299"/>
    <cellStyle name="Normal 50 3 4" xfId="17027"/>
    <cellStyle name="Normal 50 3 4 2" xfId="35987"/>
    <cellStyle name="Normal 50 3 4 3" xfId="54451"/>
    <cellStyle name="Normal 50 3 5" xfId="23682"/>
    <cellStyle name="Normal 50 3 6" xfId="42146"/>
    <cellStyle name="Normal 50 4" xfId="6214"/>
    <cellStyle name="Normal 50 4 2" xfId="12407"/>
    <cellStyle name="Normal 50 4 2 2" xfId="31367"/>
    <cellStyle name="Normal 50 4 2 3" xfId="49831"/>
    <cellStyle name="Normal 50 4 3" xfId="18559"/>
    <cellStyle name="Normal 50 4 3 2" xfId="37519"/>
    <cellStyle name="Normal 50 4 3 3" xfId="55983"/>
    <cellStyle name="Normal 50 4 4" xfId="25214"/>
    <cellStyle name="Normal 50 4 5" xfId="43678"/>
    <cellStyle name="Normal 50 5" xfId="9341"/>
    <cellStyle name="Normal 50 5 2" xfId="28301"/>
    <cellStyle name="Normal 50 5 3" xfId="46765"/>
    <cellStyle name="Normal 50 6" xfId="15493"/>
    <cellStyle name="Normal 50 6 2" xfId="34453"/>
    <cellStyle name="Normal 50 6 3" xfId="52917"/>
    <cellStyle name="Normal 50 7" xfId="22148"/>
    <cellStyle name="Normal 50 8" xfId="40609"/>
    <cellStyle name="Normal 51" xfId="3808"/>
    <cellStyle name="Normal 51 2" xfId="3819"/>
    <cellStyle name="Normal 51 3" xfId="5404"/>
    <cellStyle name="Normal 51 3 2" xfId="8489"/>
    <cellStyle name="Normal 51 3 2 2" xfId="14681"/>
    <cellStyle name="Normal 51 3 2 2 2" xfId="33641"/>
    <cellStyle name="Normal 51 3 2 2 3" xfId="52105"/>
    <cellStyle name="Normal 51 3 2 3" xfId="20833"/>
    <cellStyle name="Normal 51 3 2 3 2" xfId="39793"/>
    <cellStyle name="Normal 51 3 2 3 3" xfId="58257"/>
    <cellStyle name="Normal 51 3 2 4" xfId="27488"/>
    <cellStyle name="Normal 51 3 2 5" xfId="45952"/>
    <cellStyle name="Normal 51 3 3" xfId="11615"/>
    <cellStyle name="Normal 51 3 3 2" xfId="30575"/>
    <cellStyle name="Normal 51 3 3 3" xfId="49039"/>
    <cellStyle name="Normal 51 3 4" xfId="17767"/>
    <cellStyle name="Normal 51 3 4 2" xfId="36727"/>
    <cellStyle name="Normal 51 3 4 3" xfId="55191"/>
    <cellStyle name="Normal 51 3 5" xfId="24422"/>
    <cellStyle name="Normal 51 3 6" xfId="42886"/>
    <cellStyle name="Normal 51 4" xfId="6954"/>
    <cellStyle name="Normal 51 4 2" xfId="13147"/>
    <cellStyle name="Normal 51 4 2 2" xfId="32107"/>
    <cellStyle name="Normal 51 4 2 3" xfId="50571"/>
    <cellStyle name="Normal 51 4 3" xfId="19299"/>
    <cellStyle name="Normal 51 4 3 2" xfId="38259"/>
    <cellStyle name="Normal 51 4 3 3" xfId="56723"/>
    <cellStyle name="Normal 51 4 4" xfId="25954"/>
    <cellStyle name="Normal 51 4 5" xfId="44418"/>
    <cellStyle name="Normal 51 5" xfId="10081"/>
    <cellStyle name="Normal 51 5 2" xfId="29041"/>
    <cellStyle name="Normal 51 5 3" xfId="47505"/>
    <cellStyle name="Normal 51 6" xfId="16233"/>
    <cellStyle name="Normal 51 6 2" xfId="35193"/>
    <cellStyle name="Normal 51 6 3" xfId="53657"/>
    <cellStyle name="Normal 51 7" xfId="22888"/>
    <cellStyle name="Normal 51 8" xfId="41352"/>
    <cellStyle name="Normal 52" xfId="4621"/>
    <cellStyle name="Normal 52 2" xfId="7723"/>
    <cellStyle name="Normal 52 2 2" xfId="13916"/>
    <cellStyle name="Normal 52 2 2 2" xfId="32876"/>
    <cellStyle name="Normal 52 2 2 3" xfId="51340"/>
    <cellStyle name="Normal 52 2 3" xfId="20068"/>
    <cellStyle name="Normal 52 2 3 2" xfId="39028"/>
    <cellStyle name="Normal 52 2 3 3" xfId="57492"/>
    <cellStyle name="Normal 52 2 4" xfId="26723"/>
    <cellStyle name="Normal 52 2 5" xfId="45187"/>
    <cellStyle name="Normal 52 3" xfId="10850"/>
    <cellStyle name="Normal 52 3 2" xfId="29810"/>
    <cellStyle name="Normal 52 3 3" xfId="48274"/>
    <cellStyle name="Normal 52 4" xfId="17002"/>
    <cellStyle name="Normal 52 4 2" xfId="35962"/>
    <cellStyle name="Normal 52 4 3" xfId="54426"/>
    <cellStyle name="Normal 52 5" xfId="23657"/>
    <cellStyle name="Normal 52 6" xfId="42121"/>
    <cellStyle name="Normal 53" xfId="6185"/>
    <cellStyle name="Normal 54" xfId="6184"/>
    <cellStyle name="Normal 54 2" xfId="12384"/>
    <cellStyle name="Normal 54 2 2" xfId="31344"/>
    <cellStyle name="Normal 54 2 3" xfId="49808"/>
    <cellStyle name="Normal 54 3" xfId="18536"/>
    <cellStyle name="Normal 54 3 2" xfId="37496"/>
    <cellStyle name="Normal 54 3 3" xfId="55960"/>
    <cellStyle name="Normal 54 4" xfId="25191"/>
    <cellStyle name="Normal 54 5" xfId="43655"/>
    <cellStyle name="Normal 55" xfId="9261"/>
    <cellStyle name="Normal 56" xfId="9312"/>
    <cellStyle name="Normal 57" xfId="9311"/>
    <cellStyle name="Normal 57 2" xfId="28278"/>
    <cellStyle name="Normal 57 3" xfId="46742"/>
    <cellStyle name="Normal 58" xfId="356"/>
    <cellStyle name="Normal 59" xfId="301"/>
    <cellStyle name="Normal 6" xfId="15"/>
    <cellStyle name="Normal 6 2" xfId="118"/>
    <cellStyle name="Normal 6 2 2" xfId="3162"/>
    <cellStyle name="Normal 6 3" xfId="3163"/>
    <cellStyle name="Normal 6 4" xfId="3164"/>
    <cellStyle name="Normal 6 5" xfId="3165"/>
    <cellStyle name="Normal 6 5 2" xfId="3166"/>
    <cellStyle name="Normal 6 6" xfId="3167"/>
    <cellStyle name="Normal 6 6 2" xfId="3168"/>
    <cellStyle name="Normal 6 7" xfId="3706"/>
    <cellStyle name="Normal 6 8" xfId="3161"/>
    <cellStyle name="Normal 6 9" xfId="381"/>
    <cellStyle name="Normal 60" xfId="21688"/>
    <cellStyle name="Normal 61" xfId="21813"/>
    <cellStyle name="Normal 62" xfId="21840"/>
    <cellStyle name="Normal 63" xfId="21796"/>
    <cellStyle name="Normal 63 2" xfId="59105"/>
    <cellStyle name="Normal 64" xfId="21640"/>
    <cellStyle name="Normal 65" xfId="21996"/>
    <cellStyle name="Normal 66" xfId="21667"/>
    <cellStyle name="Normal 67" xfId="21791"/>
    <cellStyle name="Normal 68" xfId="21731"/>
    <cellStyle name="Normal 69" xfId="21703"/>
    <cellStyle name="Normal 7" xfId="24"/>
    <cellStyle name="Normal 7 10" xfId="3170"/>
    <cellStyle name="Normal 7 10 2" xfId="4308"/>
    <cellStyle name="Normal 7 10 2 2" xfId="5927"/>
    <cellStyle name="Normal 7 10 2 2 2" xfId="9012"/>
    <cellStyle name="Normal 7 10 2 2 2 2" xfId="15204"/>
    <cellStyle name="Normal 7 10 2 2 2 2 2" xfId="34164"/>
    <cellStyle name="Normal 7 10 2 2 2 2 3" xfId="52628"/>
    <cellStyle name="Normal 7 10 2 2 2 3" xfId="21356"/>
    <cellStyle name="Normal 7 10 2 2 2 3 2" xfId="40316"/>
    <cellStyle name="Normal 7 10 2 2 2 3 3" xfId="58780"/>
    <cellStyle name="Normal 7 10 2 2 2 4" xfId="28011"/>
    <cellStyle name="Normal 7 10 2 2 2 5" xfId="46475"/>
    <cellStyle name="Normal 7 10 2 2 3" xfId="12138"/>
    <cellStyle name="Normal 7 10 2 2 3 2" xfId="31098"/>
    <cellStyle name="Normal 7 10 2 2 3 3" xfId="49562"/>
    <cellStyle name="Normal 7 10 2 2 4" xfId="18290"/>
    <cellStyle name="Normal 7 10 2 2 4 2" xfId="37250"/>
    <cellStyle name="Normal 7 10 2 2 4 3" xfId="55714"/>
    <cellStyle name="Normal 7 10 2 2 5" xfId="24945"/>
    <cellStyle name="Normal 7 10 2 2 6" xfId="43409"/>
    <cellStyle name="Normal 7 10 2 3" xfId="7477"/>
    <cellStyle name="Normal 7 10 2 3 2" xfId="13670"/>
    <cellStyle name="Normal 7 10 2 3 2 2" xfId="32630"/>
    <cellStyle name="Normal 7 10 2 3 2 3" xfId="51094"/>
    <cellStyle name="Normal 7 10 2 3 3" xfId="19822"/>
    <cellStyle name="Normal 7 10 2 3 3 2" xfId="38782"/>
    <cellStyle name="Normal 7 10 2 3 3 3" xfId="57246"/>
    <cellStyle name="Normal 7 10 2 3 4" xfId="26477"/>
    <cellStyle name="Normal 7 10 2 3 5" xfId="44941"/>
    <cellStyle name="Normal 7 10 2 4" xfId="10604"/>
    <cellStyle name="Normal 7 10 2 4 2" xfId="29564"/>
    <cellStyle name="Normal 7 10 2 4 3" xfId="48028"/>
    <cellStyle name="Normal 7 10 2 5" xfId="16756"/>
    <cellStyle name="Normal 7 10 2 5 2" xfId="35716"/>
    <cellStyle name="Normal 7 10 2 5 3" xfId="54180"/>
    <cellStyle name="Normal 7 10 2 6" xfId="23411"/>
    <cellStyle name="Normal 7 10 2 7" xfId="41875"/>
    <cellStyle name="Normal 7 10 3" xfId="5145"/>
    <cellStyle name="Normal 7 10 3 2" xfId="8243"/>
    <cellStyle name="Normal 7 10 3 2 2" xfId="14435"/>
    <cellStyle name="Normal 7 10 3 2 2 2" xfId="33395"/>
    <cellStyle name="Normal 7 10 3 2 2 3" xfId="51859"/>
    <cellStyle name="Normal 7 10 3 2 3" xfId="20587"/>
    <cellStyle name="Normal 7 10 3 2 3 2" xfId="39547"/>
    <cellStyle name="Normal 7 10 3 2 3 3" xfId="58011"/>
    <cellStyle name="Normal 7 10 3 2 4" xfId="27242"/>
    <cellStyle name="Normal 7 10 3 2 5" xfId="45706"/>
    <cellStyle name="Normal 7 10 3 3" xfId="11369"/>
    <cellStyle name="Normal 7 10 3 3 2" xfId="30329"/>
    <cellStyle name="Normal 7 10 3 3 3" xfId="48793"/>
    <cellStyle name="Normal 7 10 3 4" xfId="17521"/>
    <cellStyle name="Normal 7 10 3 4 2" xfId="36481"/>
    <cellStyle name="Normal 7 10 3 4 3" xfId="54945"/>
    <cellStyle name="Normal 7 10 3 5" xfId="24176"/>
    <cellStyle name="Normal 7 10 3 6" xfId="42640"/>
    <cellStyle name="Normal 7 10 4" xfId="6708"/>
    <cellStyle name="Normal 7 10 4 2" xfId="12901"/>
    <cellStyle name="Normal 7 10 4 2 2" xfId="31861"/>
    <cellStyle name="Normal 7 10 4 2 3" xfId="50325"/>
    <cellStyle name="Normal 7 10 4 3" xfId="19053"/>
    <cellStyle name="Normal 7 10 4 3 2" xfId="38013"/>
    <cellStyle name="Normal 7 10 4 3 3" xfId="56477"/>
    <cellStyle name="Normal 7 10 4 4" xfId="25708"/>
    <cellStyle name="Normal 7 10 4 5" xfId="44172"/>
    <cellStyle name="Normal 7 10 5" xfId="9835"/>
    <cellStyle name="Normal 7 10 5 2" xfId="28795"/>
    <cellStyle name="Normal 7 10 5 3" xfId="47259"/>
    <cellStyle name="Normal 7 10 6" xfId="15987"/>
    <cellStyle name="Normal 7 10 6 2" xfId="34947"/>
    <cellStyle name="Normal 7 10 6 3" xfId="53411"/>
    <cellStyle name="Normal 7 10 7" xfId="22642"/>
    <cellStyle name="Normal 7 10 8" xfId="41106"/>
    <cellStyle name="Normal 7 11" xfId="3171"/>
    <cellStyle name="Normal 7 11 2" xfId="4309"/>
    <cellStyle name="Normal 7 11 2 2" xfId="5928"/>
    <cellStyle name="Normal 7 11 2 2 2" xfId="9013"/>
    <cellStyle name="Normal 7 11 2 2 2 2" xfId="15205"/>
    <cellStyle name="Normal 7 11 2 2 2 2 2" xfId="34165"/>
    <cellStyle name="Normal 7 11 2 2 2 2 3" xfId="52629"/>
    <cellStyle name="Normal 7 11 2 2 2 3" xfId="21357"/>
    <cellStyle name="Normal 7 11 2 2 2 3 2" xfId="40317"/>
    <cellStyle name="Normal 7 11 2 2 2 3 3" xfId="58781"/>
    <cellStyle name="Normal 7 11 2 2 2 4" xfId="28012"/>
    <cellStyle name="Normal 7 11 2 2 2 5" xfId="46476"/>
    <cellStyle name="Normal 7 11 2 2 3" xfId="12139"/>
    <cellStyle name="Normal 7 11 2 2 3 2" xfId="31099"/>
    <cellStyle name="Normal 7 11 2 2 3 3" xfId="49563"/>
    <cellStyle name="Normal 7 11 2 2 4" xfId="18291"/>
    <cellStyle name="Normal 7 11 2 2 4 2" xfId="37251"/>
    <cellStyle name="Normal 7 11 2 2 4 3" xfId="55715"/>
    <cellStyle name="Normal 7 11 2 2 5" xfId="24946"/>
    <cellStyle name="Normal 7 11 2 2 6" xfId="43410"/>
    <cellStyle name="Normal 7 11 2 3" xfId="7478"/>
    <cellStyle name="Normal 7 11 2 3 2" xfId="13671"/>
    <cellStyle name="Normal 7 11 2 3 2 2" xfId="32631"/>
    <cellStyle name="Normal 7 11 2 3 2 3" xfId="51095"/>
    <cellStyle name="Normal 7 11 2 3 3" xfId="19823"/>
    <cellStyle name="Normal 7 11 2 3 3 2" xfId="38783"/>
    <cellStyle name="Normal 7 11 2 3 3 3" xfId="57247"/>
    <cellStyle name="Normal 7 11 2 3 4" xfId="26478"/>
    <cellStyle name="Normal 7 11 2 3 5" xfId="44942"/>
    <cellStyle name="Normal 7 11 2 4" xfId="10605"/>
    <cellStyle name="Normal 7 11 2 4 2" xfId="29565"/>
    <cellStyle name="Normal 7 11 2 4 3" xfId="48029"/>
    <cellStyle name="Normal 7 11 2 5" xfId="16757"/>
    <cellStyle name="Normal 7 11 2 5 2" xfId="35717"/>
    <cellStyle name="Normal 7 11 2 5 3" xfId="54181"/>
    <cellStyle name="Normal 7 11 2 6" xfId="23412"/>
    <cellStyle name="Normal 7 11 2 7" xfId="41876"/>
    <cellStyle name="Normal 7 11 3" xfId="5146"/>
    <cellStyle name="Normal 7 11 3 2" xfId="8244"/>
    <cellStyle name="Normal 7 11 3 2 2" xfId="14436"/>
    <cellStyle name="Normal 7 11 3 2 2 2" xfId="33396"/>
    <cellStyle name="Normal 7 11 3 2 2 3" xfId="51860"/>
    <cellStyle name="Normal 7 11 3 2 3" xfId="20588"/>
    <cellStyle name="Normal 7 11 3 2 3 2" xfId="39548"/>
    <cellStyle name="Normal 7 11 3 2 3 3" xfId="58012"/>
    <cellStyle name="Normal 7 11 3 2 4" xfId="27243"/>
    <cellStyle name="Normal 7 11 3 2 5" xfId="45707"/>
    <cellStyle name="Normal 7 11 3 3" xfId="11370"/>
    <cellStyle name="Normal 7 11 3 3 2" xfId="30330"/>
    <cellStyle name="Normal 7 11 3 3 3" xfId="48794"/>
    <cellStyle name="Normal 7 11 3 4" xfId="17522"/>
    <cellStyle name="Normal 7 11 3 4 2" xfId="36482"/>
    <cellStyle name="Normal 7 11 3 4 3" xfId="54946"/>
    <cellStyle name="Normal 7 11 3 5" xfId="24177"/>
    <cellStyle name="Normal 7 11 3 6" xfId="42641"/>
    <cellStyle name="Normal 7 11 4" xfId="6709"/>
    <cellStyle name="Normal 7 11 4 2" xfId="12902"/>
    <cellStyle name="Normal 7 11 4 2 2" xfId="31862"/>
    <cellStyle name="Normal 7 11 4 2 3" xfId="50326"/>
    <cellStyle name="Normal 7 11 4 3" xfId="19054"/>
    <cellStyle name="Normal 7 11 4 3 2" xfId="38014"/>
    <cellStyle name="Normal 7 11 4 3 3" xfId="56478"/>
    <cellStyle name="Normal 7 11 4 4" xfId="25709"/>
    <cellStyle name="Normal 7 11 4 5" xfId="44173"/>
    <cellStyle name="Normal 7 11 5" xfId="9836"/>
    <cellStyle name="Normal 7 11 5 2" xfId="28796"/>
    <cellStyle name="Normal 7 11 5 3" xfId="47260"/>
    <cellStyle name="Normal 7 11 6" xfId="15988"/>
    <cellStyle name="Normal 7 11 6 2" xfId="34948"/>
    <cellStyle name="Normal 7 11 6 3" xfId="53412"/>
    <cellStyle name="Normal 7 11 7" xfId="22643"/>
    <cellStyle name="Normal 7 11 8" xfId="41107"/>
    <cellStyle name="Normal 7 12" xfId="3172"/>
    <cellStyle name="Normal 7 12 2" xfId="4310"/>
    <cellStyle name="Normal 7 12 2 2" xfId="5929"/>
    <cellStyle name="Normal 7 12 2 2 2" xfId="9014"/>
    <cellStyle name="Normal 7 12 2 2 2 2" xfId="15206"/>
    <cellStyle name="Normal 7 12 2 2 2 2 2" xfId="34166"/>
    <cellStyle name="Normal 7 12 2 2 2 2 3" xfId="52630"/>
    <cellStyle name="Normal 7 12 2 2 2 3" xfId="21358"/>
    <cellStyle name="Normal 7 12 2 2 2 3 2" xfId="40318"/>
    <cellStyle name="Normal 7 12 2 2 2 3 3" xfId="58782"/>
    <cellStyle name="Normal 7 12 2 2 2 4" xfId="28013"/>
    <cellStyle name="Normal 7 12 2 2 2 5" xfId="46477"/>
    <cellStyle name="Normal 7 12 2 2 3" xfId="12140"/>
    <cellStyle name="Normal 7 12 2 2 3 2" xfId="31100"/>
    <cellStyle name="Normal 7 12 2 2 3 3" xfId="49564"/>
    <cellStyle name="Normal 7 12 2 2 4" xfId="18292"/>
    <cellStyle name="Normal 7 12 2 2 4 2" xfId="37252"/>
    <cellStyle name="Normal 7 12 2 2 4 3" xfId="55716"/>
    <cellStyle name="Normal 7 12 2 2 5" xfId="24947"/>
    <cellStyle name="Normal 7 12 2 2 6" xfId="43411"/>
    <cellStyle name="Normal 7 12 2 3" xfId="7479"/>
    <cellStyle name="Normal 7 12 2 3 2" xfId="13672"/>
    <cellStyle name="Normal 7 12 2 3 2 2" xfId="32632"/>
    <cellStyle name="Normal 7 12 2 3 2 3" xfId="51096"/>
    <cellStyle name="Normal 7 12 2 3 3" xfId="19824"/>
    <cellStyle name="Normal 7 12 2 3 3 2" xfId="38784"/>
    <cellStyle name="Normal 7 12 2 3 3 3" xfId="57248"/>
    <cellStyle name="Normal 7 12 2 3 4" xfId="26479"/>
    <cellStyle name="Normal 7 12 2 3 5" xfId="44943"/>
    <cellStyle name="Normal 7 12 2 4" xfId="10606"/>
    <cellStyle name="Normal 7 12 2 4 2" xfId="29566"/>
    <cellStyle name="Normal 7 12 2 4 3" xfId="48030"/>
    <cellStyle name="Normal 7 12 2 5" xfId="16758"/>
    <cellStyle name="Normal 7 12 2 5 2" xfId="35718"/>
    <cellStyle name="Normal 7 12 2 5 3" xfId="54182"/>
    <cellStyle name="Normal 7 12 2 6" xfId="23413"/>
    <cellStyle name="Normal 7 12 2 7" xfId="41877"/>
    <cellStyle name="Normal 7 12 3" xfId="5147"/>
    <cellStyle name="Normal 7 12 3 2" xfId="8245"/>
    <cellStyle name="Normal 7 12 3 2 2" xfId="14437"/>
    <cellStyle name="Normal 7 12 3 2 2 2" xfId="33397"/>
    <cellStyle name="Normal 7 12 3 2 2 3" xfId="51861"/>
    <cellStyle name="Normal 7 12 3 2 3" xfId="20589"/>
    <cellStyle name="Normal 7 12 3 2 3 2" xfId="39549"/>
    <cellStyle name="Normal 7 12 3 2 3 3" xfId="58013"/>
    <cellStyle name="Normal 7 12 3 2 4" xfId="27244"/>
    <cellStyle name="Normal 7 12 3 2 5" xfId="45708"/>
    <cellStyle name="Normal 7 12 3 3" xfId="11371"/>
    <cellStyle name="Normal 7 12 3 3 2" xfId="30331"/>
    <cellStyle name="Normal 7 12 3 3 3" xfId="48795"/>
    <cellStyle name="Normal 7 12 3 4" xfId="17523"/>
    <cellStyle name="Normal 7 12 3 4 2" xfId="36483"/>
    <cellStyle name="Normal 7 12 3 4 3" xfId="54947"/>
    <cellStyle name="Normal 7 12 3 5" xfId="24178"/>
    <cellStyle name="Normal 7 12 3 6" xfId="42642"/>
    <cellStyle name="Normal 7 12 4" xfId="6710"/>
    <cellStyle name="Normal 7 12 4 2" xfId="12903"/>
    <cellStyle name="Normal 7 12 4 2 2" xfId="31863"/>
    <cellStyle name="Normal 7 12 4 2 3" xfId="50327"/>
    <cellStyle name="Normal 7 12 4 3" xfId="19055"/>
    <cellStyle name="Normal 7 12 4 3 2" xfId="38015"/>
    <cellStyle name="Normal 7 12 4 3 3" xfId="56479"/>
    <cellStyle name="Normal 7 12 4 4" xfId="25710"/>
    <cellStyle name="Normal 7 12 4 5" xfId="44174"/>
    <cellStyle name="Normal 7 12 5" xfId="9837"/>
    <cellStyle name="Normal 7 12 5 2" xfId="28797"/>
    <cellStyle name="Normal 7 12 5 3" xfId="47261"/>
    <cellStyle name="Normal 7 12 6" xfId="15989"/>
    <cellStyle name="Normal 7 12 6 2" xfId="34949"/>
    <cellStyle name="Normal 7 12 6 3" xfId="53413"/>
    <cellStyle name="Normal 7 12 7" xfId="22644"/>
    <cellStyle name="Normal 7 12 8" xfId="41108"/>
    <cellStyle name="Normal 7 13" xfId="3173"/>
    <cellStyle name="Normal 7 13 2" xfId="4311"/>
    <cellStyle name="Normal 7 13 2 2" xfId="5930"/>
    <cellStyle name="Normal 7 13 2 2 2" xfId="9015"/>
    <cellStyle name="Normal 7 13 2 2 2 2" xfId="15207"/>
    <cellStyle name="Normal 7 13 2 2 2 2 2" xfId="34167"/>
    <cellStyle name="Normal 7 13 2 2 2 2 3" xfId="52631"/>
    <cellStyle name="Normal 7 13 2 2 2 3" xfId="21359"/>
    <cellStyle name="Normal 7 13 2 2 2 3 2" xfId="40319"/>
    <cellStyle name="Normal 7 13 2 2 2 3 3" xfId="58783"/>
    <cellStyle name="Normal 7 13 2 2 2 4" xfId="28014"/>
    <cellStyle name="Normal 7 13 2 2 2 5" xfId="46478"/>
    <cellStyle name="Normal 7 13 2 2 3" xfId="12141"/>
    <cellStyle name="Normal 7 13 2 2 3 2" xfId="31101"/>
    <cellStyle name="Normal 7 13 2 2 3 3" xfId="49565"/>
    <cellStyle name="Normal 7 13 2 2 4" xfId="18293"/>
    <cellStyle name="Normal 7 13 2 2 4 2" xfId="37253"/>
    <cellStyle name="Normal 7 13 2 2 4 3" xfId="55717"/>
    <cellStyle name="Normal 7 13 2 2 5" xfId="24948"/>
    <cellStyle name="Normal 7 13 2 2 6" xfId="43412"/>
    <cellStyle name="Normal 7 13 2 3" xfId="7480"/>
    <cellStyle name="Normal 7 13 2 3 2" xfId="13673"/>
    <cellStyle name="Normal 7 13 2 3 2 2" xfId="32633"/>
    <cellStyle name="Normal 7 13 2 3 2 3" xfId="51097"/>
    <cellStyle name="Normal 7 13 2 3 3" xfId="19825"/>
    <cellStyle name="Normal 7 13 2 3 3 2" xfId="38785"/>
    <cellStyle name="Normal 7 13 2 3 3 3" xfId="57249"/>
    <cellStyle name="Normal 7 13 2 3 4" xfId="26480"/>
    <cellStyle name="Normal 7 13 2 3 5" xfId="44944"/>
    <cellStyle name="Normal 7 13 2 4" xfId="10607"/>
    <cellStyle name="Normal 7 13 2 4 2" xfId="29567"/>
    <cellStyle name="Normal 7 13 2 4 3" xfId="48031"/>
    <cellStyle name="Normal 7 13 2 5" xfId="16759"/>
    <cellStyle name="Normal 7 13 2 5 2" xfId="35719"/>
    <cellStyle name="Normal 7 13 2 5 3" xfId="54183"/>
    <cellStyle name="Normal 7 13 2 6" xfId="23414"/>
    <cellStyle name="Normal 7 13 2 7" xfId="41878"/>
    <cellStyle name="Normal 7 13 3" xfId="5148"/>
    <cellStyle name="Normal 7 13 3 2" xfId="8246"/>
    <cellStyle name="Normal 7 13 3 2 2" xfId="14438"/>
    <cellStyle name="Normal 7 13 3 2 2 2" xfId="33398"/>
    <cellStyle name="Normal 7 13 3 2 2 3" xfId="51862"/>
    <cellStyle name="Normal 7 13 3 2 3" xfId="20590"/>
    <cellStyle name="Normal 7 13 3 2 3 2" xfId="39550"/>
    <cellStyle name="Normal 7 13 3 2 3 3" xfId="58014"/>
    <cellStyle name="Normal 7 13 3 2 4" xfId="27245"/>
    <cellStyle name="Normal 7 13 3 2 5" xfId="45709"/>
    <cellStyle name="Normal 7 13 3 3" xfId="11372"/>
    <cellStyle name="Normal 7 13 3 3 2" xfId="30332"/>
    <cellStyle name="Normal 7 13 3 3 3" xfId="48796"/>
    <cellStyle name="Normal 7 13 3 4" xfId="17524"/>
    <cellStyle name="Normal 7 13 3 4 2" xfId="36484"/>
    <cellStyle name="Normal 7 13 3 4 3" xfId="54948"/>
    <cellStyle name="Normal 7 13 3 5" xfId="24179"/>
    <cellStyle name="Normal 7 13 3 6" xfId="42643"/>
    <cellStyle name="Normal 7 13 4" xfId="6711"/>
    <cellStyle name="Normal 7 13 4 2" xfId="12904"/>
    <cellStyle name="Normal 7 13 4 2 2" xfId="31864"/>
    <cellStyle name="Normal 7 13 4 2 3" xfId="50328"/>
    <cellStyle name="Normal 7 13 4 3" xfId="19056"/>
    <cellStyle name="Normal 7 13 4 3 2" xfId="38016"/>
    <cellStyle name="Normal 7 13 4 3 3" xfId="56480"/>
    <cellStyle name="Normal 7 13 4 4" xfId="25711"/>
    <cellStyle name="Normal 7 13 4 5" xfId="44175"/>
    <cellStyle name="Normal 7 13 5" xfId="9838"/>
    <cellStyle name="Normal 7 13 5 2" xfId="28798"/>
    <cellStyle name="Normal 7 13 5 3" xfId="47262"/>
    <cellStyle name="Normal 7 13 6" xfId="15990"/>
    <cellStyle name="Normal 7 13 6 2" xfId="34950"/>
    <cellStyle name="Normal 7 13 6 3" xfId="53414"/>
    <cellStyle name="Normal 7 13 7" xfId="22645"/>
    <cellStyle name="Normal 7 13 8" xfId="41109"/>
    <cellStyle name="Normal 7 14" xfId="3174"/>
    <cellStyle name="Normal 7 14 2" xfId="4312"/>
    <cellStyle name="Normal 7 14 2 2" xfId="5931"/>
    <cellStyle name="Normal 7 14 2 2 2" xfId="9016"/>
    <cellStyle name="Normal 7 14 2 2 2 2" xfId="15208"/>
    <cellStyle name="Normal 7 14 2 2 2 2 2" xfId="34168"/>
    <cellStyle name="Normal 7 14 2 2 2 2 3" xfId="52632"/>
    <cellStyle name="Normal 7 14 2 2 2 3" xfId="21360"/>
    <cellStyle name="Normal 7 14 2 2 2 3 2" xfId="40320"/>
    <cellStyle name="Normal 7 14 2 2 2 3 3" xfId="58784"/>
    <cellStyle name="Normal 7 14 2 2 2 4" xfId="28015"/>
    <cellStyle name="Normal 7 14 2 2 2 5" xfId="46479"/>
    <cellStyle name="Normal 7 14 2 2 3" xfId="12142"/>
    <cellStyle name="Normal 7 14 2 2 3 2" xfId="31102"/>
    <cellStyle name="Normal 7 14 2 2 3 3" xfId="49566"/>
    <cellStyle name="Normal 7 14 2 2 4" xfId="18294"/>
    <cellStyle name="Normal 7 14 2 2 4 2" xfId="37254"/>
    <cellStyle name="Normal 7 14 2 2 4 3" xfId="55718"/>
    <cellStyle name="Normal 7 14 2 2 5" xfId="24949"/>
    <cellStyle name="Normal 7 14 2 2 6" xfId="43413"/>
    <cellStyle name="Normal 7 14 2 3" xfId="7481"/>
    <cellStyle name="Normal 7 14 2 3 2" xfId="13674"/>
    <cellStyle name="Normal 7 14 2 3 2 2" xfId="32634"/>
    <cellStyle name="Normal 7 14 2 3 2 3" xfId="51098"/>
    <cellStyle name="Normal 7 14 2 3 3" xfId="19826"/>
    <cellStyle name="Normal 7 14 2 3 3 2" xfId="38786"/>
    <cellStyle name="Normal 7 14 2 3 3 3" xfId="57250"/>
    <cellStyle name="Normal 7 14 2 3 4" xfId="26481"/>
    <cellStyle name="Normal 7 14 2 3 5" xfId="44945"/>
    <cellStyle name="Normal 7 14 2 4" xfId="10608"/>
    <cellStyle name="Normal 7 14 2 4 2" xfId="29568"/>
    <cellStyle name="Normal 7 14 2 4 3" xfId="48032"/>
    <cellStyle name="Normal 7 14 2 5" xfId="16760"/>
    <cellStyle name="Normal 7 14 2 5 2" xfId="35720"/>
    <cellStyle name="Normal 7 14 2 5 3" xfId="54184"/>
    <cellStyle name="Normal 7 14 2 6" xfId="23415"/>
    <cellStyle name="Normal 7 14 2 7" xfId="41879"/>
    <cellStyle name="Normal 7 14 3" xfId="5149"/>
    <cellStyle name="Normal 7 14 3 2" xfId="8247"/>
    <cellStyle name="Normal 7 14 3 2 2" xfId="14439"/>
    <cellStyle name="Normal 7 14 3 2 2 2" xfId="33399"/>
    <cellStyle name="Normal 7 14 3 2 2 3" xfId="51863"/>
    <cellStyle name="Normal 7 14 3 2 3" xfId="20591"/>
    <cellStyle name="Normal 7 14 3 2 3 2" xfId="39551"/>
    <cellStyle name="Normal 7 14 3 2 3 3" xfId="58015"/>
    <cellStyle name="Normal 7 14 3 2 4" xfId="27246"/>
    <cellStyle name="Normal 7 14 3 2 5" xfId="45710"/>
    <cellStyle name="Normal 7 14 3 3" xfId="11373"/>
    <cellStyle name="Normal 7 14 3 3 2" xfId="30333"/>
    <cellStyle name="Normal 7 14 3 3 3" xfId="48797"/>
    <cellStyle name="Normal 7 14 3 4" xfId="17525"/>
    <cellStyle name="Normal 7 14 3 4 2" xfId="36485"/>
    <cellStyle name="Normal 7 14 3 4 3" xfId="54949"/>
    <cellStyle name="Normal 7 14 3 5" xfId="24180"/>
    <cellStyle name="Normal 7 14 3 6" xfId="42644"/>
    <cellStyle name="Normal 7 14 4" xfId="6712"/>
    <cellStyle name="Normal 7 14 4 2" xfId="12905"/>
    <cellStyle name="Normal 7 14 4 2 2" xfId="31865"/>
    <cellStyle name="Normal 7 14 4 2 3" xfId="50329"/>
    <cellStyle name="Normal 7 14 4 3" xfId="19057"/>
    <cellStyle name="Normal 7 14 4 3 2" xfId="38017"/>
    <cellStyle name="Normal 7 14 4 3 3" xfId="56481"/>
    <cellStyle name="Normal 7 14 4 4" xfId="25712"/>
    <cellStyle name="Normal 7 14 4 5" xfId="44176"/>
    <cellStyle name="Normal 7 14 5" xfId="9839"/>
    <cellStyle name="Normal 7 14 5 2" xfId="28799"/>
    <cellStyle name="Normal 7 14 5 3" xfId="47263"/>
    <cellStyle name="Normal 7 14 6" xfId="15991"/>
    <cellStyle name="Normal 7 14 6 2" xfId="34951"/>
    <cellStyle name="Normal 7 14 6 3" xfId="53415"/>
    <cellStyle name="Normal 7 14 7" xfId="22646"/>
    <cellStyle name="Normal 7 14 8" xfId="41110"/>
    <cellStyle name="Normal 7 15" xfId="3175"/>
    <cellStyle name="Normal 7 15 2" xfId="4313"/>
    <cellStyle name="Normal 7 15 2 2" xfId="5932"/>
    <cellStyle name="Normal 7 15 2 2 2" xfId="9017"/>
    <cellStyle name="Normal 7 15 2 2 2 2" xfId="15209"/>
    <cellStyle name="Normal 7 15 2 2 2 2 2" xfId="34169"/>
    <cellStyle name="Normal 7 15 2 2 2 2 3" xfId="52633"/>
    <cellStyle name="Normal 7 15 2 2 2 3" xfId="21361"/>
    <cellStyle name="Normal 7 15 2 2 2 3 2" xfId="40321"/>
    <cellStyle name="Normal 7 15 2 2 2 3 3" xfId="58785"/>
    <cellStyle name="Normal 7 15 2 2 2 4" xfId="28016"/>
    <cellStyle name="Normal 7 15 2 2 2 5" xfId="46480"/>
    <cellStyle name="Normal 7 15 2 2 3" xfId="12143"/>
    <cellStyle name="Normal 7 15 2 2 3 2" xfId="31103"/>
    <cellStyle name="Normal 7 15 2 2 3 3" xfId="49567"/>
    <cellStyle name="Normal 7 15 2 2 4" xfId="18295"/>
    <cellStyle name="Normal 7 15 2 2 4 2" xfId="37255"/>
    <cellStyle name="Normal 7 15 2 2 4 3" xfId="55719"/>
    <cellStyle name="Normal 7 15 2 2 5" xfId="24950"/>
    <cellStyle name="Normal 7 15 2 2 6" xfId="43414"/>
    <cellStyle name="Normal 7 15 2 3" xfId="7482"/>
    <cellStyle name="Normal 7 15 2 3 2" xfId="13675"/>
    <cellStyle name="Normal 7 15 2 3 2 2" xfId="32635"/>
    <cellStyle name="Normal 7 15 2 3 2 3" xfId="51099"/>
    <cellStyle name="Normal 7 15 2 3 3" xfId="19827"/>
    <cellStyle name="Normal 7 15 2 3 3 2" xfId="38787"/>
    <cellStyle name="Normal 7 15 2 3 3 3" xfId="57251"/>
    <cellStyle name="Normal 7 15 2 3 4" xfId="26482"/>
    <cellStyle name="Normal 7 15 2 3 5" xfId="44946"/>
    <cellStyle name="Normal 7 15 2 4" xfId="10609"/>
    <cellStyle name="Normal 7 15 2 4 2" xfId="29569"/>
    <cellStyle name="Normal 7 15 2 4 3" xfId="48033"/>
    <cellStyle name="Normal 7 15 2 5" xfId="16761"/>
    <cellStyle name="Normal 7 15 2 5 2" xfId="35721"/>
    <cellStyle name="Normal 7 15 2 5 3" xfId="54185"/>
    <cellStyle name="Normal 7 15 2 6" xfId="23416"/>
    <cellStyle name="Normal 7 15 2 7" xfId="41880"/>
    <cellStyle name="Normal 7 15 3" xfId="5150"/>
    <cellStyle name="Normal 7 15 3 2" xfId="8248"/>
    <cellStyle name="Normal 7 15 3 2 2" xfId="14440"/>
    <cellStyle name="Normal 7 15 3 2 2 2" xfId="33400"/>
    <cellStyle name="Normal 7 15 3 2 2 3" xfId="51864"/>
    <cellStyle name="Normal 7 15 3 2 3" xfId="20592"/>
    <cellStyle name="Normal 7 15 3 2 3 2" xfId="39552"/>
    <cellStyle name="Normal 7 15 3 2 3 3" xfId="58016"/>
    <cellStyle name="Normal 7 15 3 2 4" xfId="27247"/>
    <cellStyle name="Normal 7 15 3 2 5" xfId="45711"/>
    <cellStyle name="Normal 7 15 3 3" xfId="11374"/>
    <cellStyle name="Normal 7 15 3 3 2" xfId="30334"/>
    <cellStyle name="Normal 7 15 3 3 3" xfId="48798"/>
    <cellStyle name="Normal 7 15 3 4" xfId="17526"/>
    <cellStyle name="Normal 7 15 3 4 2" xfId="36486"/>
    <cellStyle name="Normal 7 15 3 4 3" xfId="54950"/>
    <cellStyle name="Normal 7 15 3 5" xfId="24181"/>
    <cellStyle name="Normal 7 15 3 6" xfId="42645"/>
    <cellStyle name="Normal 7 15 4" xfId="6713"/>
    <cellStyle name="Normal 7 15 4 2" xfId="12906"/>
    <cellStyle name="Normal 7 15 4 2 2" xfId="31866"/>
    <cellStyle name="Normal 7 15 4 2 3" xfId="50330"/>
    <cellStyle name="Normal 7 15 4 3" xfId="19058"/>
    <cellStyle name="Normal 7 15 4 3 2" xfId="38018"/>
    <cellStyle name="Normal 7 15 4 3 3" xfId="56482"/>
    <cellStyle name="Normal 7 15 4 4" xfId="25713"/>
    <cellStyle name="Normal 7 15 4 5" xfId="44177"/>
    <cellStyle name="Normal 7 15 5" xfId="9840"/>
    <cellStyle name="Normal 7 15 5 2" xfId="28800"/>
    <cellStyle name="Normal 7 15 5 3" xfId="47264"/>
    <cellStyle name="Normal 7 15 6" xfId="15992"/>
    <cellStyle name="Normal 7 15 6 2" xfId="34952"/>
    <cellStyle name="Normal 7 15 6 3" xfId="53416"/>
    <cellStyle name="Normal 7 15 7" xfId="22647"/>
    <cellStyle name="Normal 7 15 8" xfId="41111"/>
    <cellStyle name="Normal 7 16" xfId="3176"/>
    <cellStyle name="Normal 7 16 2" xfId="4314"/>
    <cellStyle name="Normal 7 16 2 2" xfId="5933"/>
    <cellStyle name="Normal 7 16 2 2 2" xfId="9018"/>
    <cellStyle name="Normal 7 16 2 2 2 2" xfId="15210"/>
    <cellStyle name="Normal 7 16 2 2 2 2 2" xfId="34170"/>
    <cellStyle name="Normal 7 16 2 2 2 2 3" xfId="52634"/>
    <cellStyle name="Normal 7 16 2 2 2 3" xfId="21362"/>
    <cellStyle name="Normal 7 16 2 2 2 3 2" xfId="40322"/>
    <cellStyle name="Normal 7 16 2 2 2 3 3" xfId="58786"/>
    <cellStyle name="Normal 7 16 2 2 2 4" xfId="28017"/>
    <cellStyle name="Normal 7 16 2 2 2 5" xfId="46481"/>
    <cellStyle name="Normal 7 16 2 2 3" xfId="12144"/>
    <cellStyle name="Normal 7 16 2 2 3 2" xfId="31104"/>
    <cellStyle name="Normal 7 16 2 2 3 3" xfId="49568"/>
    <cellStyle name="Normal 7 16 2 2 4" xfId="18296"/>
    <cellStyle name="Normal 7 16 2 2 4 2" xfId="37256"/>
    <cellStyle name="Normal 7 16 2 2 4 3" xfId="55720"/>
    <cellStyle name="Normal 7 16 2 2 5" xfId="24951"/>
    <cellStyle name="Normal 7 16 2 2 6" xfId="43415"/>
    <cellStyle name="Normal 7 16 2 3" xfId="7483"/>
    <cellStyle name="Normal 7 16 2 3 2" xfId="13676"/>
    <cellStyle name="Normal 7 16 2 3 2 2" xfId="32636"/>
    <cellStyle name="Normal 7 16 2 3 2 3" xfId="51100"/>
    <cellStyle name="Normal 7 16 2 3 3" xfId="19828"/>
    <cellStyle name="Normal 7 16 2 3 3 2" xfId="38788"/>
    <cellStyle name="Normal 7 16 2 3 3 3" xfId="57252"/>
    <cellStyle name="Normal 7 16 2 3 4" xfId="26483"/>
    <cellStyle name="Normal 7 16 2 3 5" xfId="44947"/>
    <cellStyle name="Normal 7 16 2 4" xfId="10610"/>
    <cellStyle name="Normal 7 16 2 4 2" xfId="29570"/>
    <cellStyle name="Normal 7 16 2 4 3" xfId="48034"/>
    <cellStyle name="Normal 7 16 2 5" xfId="16762"/>
    <cellStyle name="Normal 7 16 2 5 2" xfId="35722"/>
    <cellStyle name="Normal 7 16 2 5 3" xfId="54186"/>
    <cellStyle name="Normal 7 16 2 6" xfId="23417"/>
    <cellStyle name="Normal 7 16 2 7" xfId="41881"/>
    <cellStyle name="Normal 7 16 3" xfId="5151"/>
    <cellStyle name="Normal 7 16 3 2" xfId="8249"/>
    <cellStyle name="Normal 7 16 3 2 2" xfId="14441"/>
    <cellStyle name="Normal 7 16 3 2 2 2" xfId="33401"/>
    <cellStyle name="Normal 7 16 3 2 2 3" xfId="51865"/>
    <cellStyle name="Normal 7 16 3 2 3" xfId="20593"/>
    <cellStyle name="Normal 7 16 3 2 3 2" xfId="39553"/>
    <cellStyle name="Normal 7 16 3 2 3 3" xfId="58017"/>
    <cellStyle name="Normal 7 16 3 2 4" xfId="27248"/>
    <cellStyle name="Normal 7 16 3 2 5" xfId="45712"/>
    <cellStyle name="Normal 7 16 3 3" xfId="11375"/>
    <cellStyle name="Normal 7 16 3 3 2" xfId="30335"/>
    <cellStyle name="Normal 7 16 3 3 3" xfId="48799"/>
    <cellStyle name="Normal 7 16 3 4" xfId="17527"/>
    <cellStyle name="Normal 7 16 3 4 2" xfId="36487"/>
    <cellStyle name="Normal 7 16 3 4 3" xfId="54951"/>
    <cellStyle name="Normal 7 16 3 5" xfId="24182"/>
    <cellStyle name="Normal 7 16 3 6" xfId="42646"/>
    <cellStyle name="Normal 7 16 4" xfId="6714"/>
    <cellStyle name="Normal 7 16 4 2" xfId="12907"/>
    <cellStyle name="Normal 7 16 4 2 2" xfId="31867"/>
    <cellStyle name="Normal 7 16 4 2 3" xfId="50331"/>
    <cellStyle name="Normal 7 16 4 3" xfId="19059"/>
    <cellStyle name="Normal 7 16 4 3 2" xfId="38019"/>
    <cellStyle name="Normal 7 16 4 3 3" xfId="56483"/>
    <cellStyle name="Normal 7 16 4 4" xfId="25714"/>
    <cellStyle name="Normal 7 16 4 5" xfId="44178"/>
    <cellStyle name="Normal 7 16 5" xfId="9841"/>
    <cellStyle name="Normal 7 16 5 2" xfId="28801"/>
    <cellStyle name="Normal 7 16 5 3" xfId="47265"/>
    <cellStyle name="Normal 7 16 6" xfId="15993"/>
    <cellStyle name="Normal 7 16 6 2" xfId="34953"/>
    <cellStyle name="Normal 7 16 6 3" xfId="53417"/>
    <cellStyle name="Normal 7 16 7" xfId="22648"/>
    <cellStyle name="Normal 7 16 8" xfId="41112"/>
    <cellStyle name="Normal 7 17" xfId="3177"/>
    <cellStyle name="Normal 7 17 2" xfId="4315"/>
    <cellStyle name="Normal 7 17 2 2" xfId="5934"/>
    <cellStyle name="Normal 7 17 2 2 2" xfId="9019"/>
    <cellStyle name="Normal 7 17 2 2 2 2" xfId="15211"/>
    <cellStyle name="Normal 7 17 2 2 2 2 2" xfId="34171"/>
    <cellStyle name="Normal 7 17 2 2 2 2 3" xfId="52635"/>
    <cellStyle name="Normal 7 17 2 2 2 3" xfId="21363"/>
    <cellStyle name="Normal 7 17 2 2 2 3 2" xfId="40323"/>
    <cellStyle name="Normal 7 17 2 2 2 3 3" xfId="58787"/>
    <cellStyle name="Normal 7 17 2 2 2 4" xfId="28018"/>
    <cellStyle name="Normal 7 17 2 2 2 5" xfId="46482"/>
    <cellStyle name="Normal 7 17 2 2 3" xfId="12145"/>
    <cellStyle name="Normal 7 17 2 2 3 2" xfId="31105"/>
    <cellStyle name="Normal 7 17 2 2 3 3" xfId="49569"/>
    <cellStyle name="Normal 7 17 2 2 4" xfId="18297"/>
    <cellStyle name="Normal 7 17 2 2 4 2" xfId="37257"/>
    <cellStyle name="Normal 7 17 2 2 4 3" xfId="55721"/>
    <cellStyle name="Normal 7 17 2 2 5" xfId="24952"/>
    <cellStyle name="Normal 7 17 2 2 6" xfId="43416"/>
    <cellStyle name="Normal 7 17 2 3" xfId="7484"/>
    <cellStyle name="Normal 7 17 2 3 2" xfId="13677"/>
    <cellStyle name="Normal 7 17 2 3 2 2" xfId="32637"/>
    <cellStyle name="Normal 7 17 2 3 2 3" xfId="51101"/>
    <cellStyle name="Normal 7 17 2 3 3" xfId="19829"/>
    <cellStyle name="Normal 7 17 2 3 3 2" xfId="38789"/>
    <cellStyle name="Normal 7 17 2 3 3 3" xfId="57253"/>
    <cellStyle name="Normal 7 17 2 3 4" xfId="26484"/>
    <cellStyle name="Normal 7 17 2 3 5" xfId="44948"/>
    <cellStyle name="Normal 7 17 2 4" xfId="10611"/>
    <cellStyle name="Normal 7 17 2 4 2" xfId="29571"/>
    <cellStyle name="Normal 7 17 2 4 3" xfId="48035"/>
    <cellStyle name="Normal 7 17 2 5" xfId="16763"/>
    <cellStyle name="Normal 7 17 2 5 2" xfId="35723"/>
    <cellStyle name="Normal 7 17 2 5 3" xfId="54187"/>
    <cellStyle name="Normal 7 17 2 6" xfId="23418"/>
    <cellStyle name="Normal 7 17 2 7" xfId="41882"/>
    <cellStyle name="Normal 7 17 3" xfId="5152"/>
    <cellStyle name="Normal 7 17 3 2" xfId="8250"/>
    <cellStyle name="Normal 7 17 3 2 2" xfId="14442"/>
    <cellStyle name="Normal 7 17 3 2 2 2" xfId="33402"/>
    <cellStyle name="Normal 7 17 3 2 2 3" xfId="51866"/>
    <cellStyle name="Normal 7 17 3 2 3" xfId="20594"/>
    <cellStyle name="Normal 7 17 3 2 3 2" xfId="39554"/>
    <cellStyle name="Normal 7 17 3 2 3 3" xfId="58018"/>
    <cellStyle name="Normal 7 17 3 2 4" xfId="27249"/>
    <cellStyle name="Normal 7 17 3 2 5" xfId="45713"/>
    <cellStyle name="Normal 7 17 3 3" xfId="11376"/>
    <cellStyle name="Normal 7 17 3 3 2" xfId="30336"/>
    <cellStyle name="Normal 7 17 3 3 3" xfId="48800"/>
    <cellStyle name="Normal 7 17 3 4" xfId="17528"/>
    <cellStyle name="Normal 7 17 3 4 2" xfId="36488"/>
    <cellStyle name="Normal 7 17 3 4 3" xfId="54952"/>
    <cellStyle name="Normal 7 17 3 5" xfId="24183"/>
    <cellStyle name="Normal 7 17 3 6" xfId="42647"/>
    <cellStyle name="Normal 7 17 4" xfId="6715"/>
    <cellStyle name="Normal 7 17 4 2" xfId="12908"/>
    <cellStyle name="Normal 7 17 4 2 2" xfId="31868"/>
    <cellStyle name="Normal 7 17 4 2 3" xfId="50332"/>
    <cellStyle name="Normal 7 17 4 3" xfId="19060"/>
    <cellStyle name="Normal 7 17 4 3 2" xfId="38020"/>
    <cellStyle name="Normal 7 17 4 3 3" xfId="56484"/>
    <cellStyle name="Normal 7 17 4 4" xfId="25715"/>
    <cellStyle name="Normal 7 17 4 5" xfId="44179"/>
    <cellStyle name="Normal 7 17 5" xfId="9842"/>
    <cellStyle name="Normal 7 17 5 2" xfId="28802"/>
    <cellStyle name="Normal 7 17 5 3" xfId="47266"/>
    <cellStyle name="Normal 7 17 6" xfId="15994"/>
    <cellStyle name="Normal 7 17 6 2" xfId="34954"/>
    <cellStyle name="Normal 7 17 6 3" xfId="53418"/>
    <cellStyle name="Normal 7 17 7" xfId="22649"/>
    <cellStyle name="Normal 7 17 8" xfId="41113"/>
    <cellStyle name="Normal 7 18" xfId="3178"/>
    <cellStyle name="Normal 7 18 2" xfId="4316"/>
    <cellStyle name="Normal 7 18 2 2" xfId="5935"/>
    <cellStyle name="Normal 7 18 2 2 2" xfId="9020"/>
    <cellStyle name="Normal 7 18 2 2 2 2" xfId="15212"/>
    <cellStyle name="Normal 7 18 2 2 2 2 2" xfId="34172"/>
    <cellStyle name="Normal 7 18 2 2 2 2 3" xfId="52636"/>
    <cellStyle name="Normal 7 18 2 2 2 3" xfId="21364"/>
    <cellStyle name="Normal 7 18 2 2 2 3 2" xfId="40324"/>
    <cellStyle name="Normal 7 18 2 2 2 3 3" xfId="58788"/>
    <cellStyle name="Normal 7 18 2 2 2 4" xfId="28019"/>
    <cellStyle name="Normal 7 18 2 2 2 5" xfId="46483"/>
    <cellStyle name="Normal 7 18 2 2 3" xfId="12146"/>
    <cellStyle name="Normal 7 18 2 2 3 2" xfId="31106"/>
    <cellStyle name="Normal 7 18 2 2 3 3" xfId="49570"/>
    <cellStyle name="Normal 7 18 2 2 4" xfId="18298"/>
    <cellStyle name="Normal 7 18 2 2 4 2" xfId="37258"/>
    <cellStyle name="Normal 7 18 2 2 4 3" xfId="55722"/>
    <cellStyle name="Normal 7 18 2 2 5" xfId="24953"/>
    <cellStyle name="Normal 7 18 2 2 6" xfId="43417"/>
    <cellStyle name="Normal 7 18 2 3" xfId="7485"/>
    <cellStyle name="Normal 7 18 2 3 2" xfId="13678"/>
    <cellStyle name="Normal 7 18 2 3 2 2" xfId="32638"/>
    <cellStyle name="Normal 7 18 2 3 2 3" xfId="51102"/>
    <cellStyle name="Normal 7 18 2 3 3" xfId="19830"/>
    <cellStyle name="Normal 7 18 2 3 3 2" xfId="38790"/>
    <cellStyle name="Normal 7 18 2 3 3 3" xfId="57254"/>
    <cellStyle name="Normal 7 18 2 3 4" xfId="26485"/>
    <cellStyle name="Normal 7 18 2 3 5" xfId="44949"/>
    <cellStyle name="Normal 7 18 2 4" xfId="10612"/>
    <cellStyle name="Normal 7 18 2 4 2" xfId="29572"/>
    <cellStyle name="Normal 7 18 2 4 3" xfId="48036"/>
    <cellStyle name="Normal 7 18 2 5" xfId="16764"/>
    <cellStyle name="Normal 7 18 2 5 2" xfId="35724"/>
    <cellStyle name="Normal 7 18 2 5 3" xfId="54188"/>
    <cellStyle name="Normal 7 18 2 6" xfId="23419"/>
    <cellStyle name="Normal 7 18 2 7" xfId="41883"/>
    <cellStyle name="Normal 7 18 3" xfId="5153"/>
    <cellStyle name="Normal 7 18 3 2" xfId="8251"/>
    <cellStyle name="Normal 7 18 3 2 2" xfId="14443"/>
    <cellStyle name="Normal 7 18 3 2 2 2" xfId="33403"/>
    <cellStyle name="Normal 7 18 3 2 2 3" xfId="51867"/>
    <cellStyle name="Normal 7 18 3 2 3" xfId="20595"/>
    <cellStyle name="Normal 7 18 3 2 3 2" xfId="39555"/>
    <cellStyle name="Normal 7 18 3 2 3 3" xfId="58019"/>
    <cellStyle name="Normal 7 18 3 2 4" xfId="27250"/>
    <cellStyle name="Normal 7 18 3 2 5" xfId="45714"/>
    <cellStyle name="Normal 7 18 3 3" xfId="11377"/>
    <cellStyle name="Normal 7 18 3 3 2" xfId="30337"/>
    <cellStyle name="Normal 7 18 3 3 3" xfId="48801"/>
    <cellStyle name="Normal 7 18 3 4" xfId="17529"/>
    <cellStyle name="Normal 7 18 3 4 2" xfId="36489"/>
    <cellStyle name="Normal 7 18 3 4 3" xfId="54953"/>
    <cellStyle name="Normal 7 18 3 5" xfId="24184"/>
    <cellStyle name="Normal 7 18 3 6" xfId="42648"/>
    <cellStyle name="Normal 7 18 4" xfId="6716"/>
    <cellStyle name="Normal 7 18 4 2" xfId="12909"/>
    <cellStyle name="Normal 7 18 4 2 2" xfId="31869"/>
    <cellStyle name="Normal 7 18 4 2 3" xfId="50333"/>
    <cellStyle name="Normal 7 18 4 3" xfId="19061"/>
    <cellStyle name="Normal 7 18 4 3 2" xfId="38021"/>
    <cellStyle name="Normal 7 18 4 3 3" xfId="56485"/>
    <cellStyle name="Normal 7 18 4 4" xfId="25716"/>
    <cellStyle name="Normal 7 18 4 5" xfId="44180"/>
    <cellStyle name="Normal 7 18 5" xfId="9843"/>
    <cellStyle name="Normal 7 18 5 2" xfId="28803"/>
    <cellStyle name="Normal 7 18 5 3" xfId="47267"/>
    <cellStyle name="Normal 7 18 6" xfId="15995"/>
    <cellStyle name="Normal 7 18 6 2" xfId="34955"/>
    <cellStyle name="Normal 7 18 6 3" xfId="53419"/>
    <cellStyle name="Normal 7 18 7" xfId="22650"/>
    <cellStyle name="Normal 7 18 8" xfId="41114"/>
    <cellStyle name="Normal 7 19" xfId="3179"/>
    <cellStyle name="Normal 7 19 2" xfId="4317"/>
    <cellStyle name="Normal 7 19 2 2" xfId="5936"/>
    <cellStyle name="Normal 7 19 2 2 2" xfId="9021"/>
    <cellStyle name="Normal 7 19 2 2 2 2" xfId="15213"/>
    <cellStyle name="Normal 7 19 2 2 2 2 2" xfId="34173"/>
    <cellStyle name="Normal 7 19 2 2 2 2 3" xfId="52637"/>
    <cellStyle name="Normal 7 19 2 2 2 3" xfId="21365"/>
    <cellStyle name="Normal 7 19 2 2 2 3 2" xfId="40325"/>
    <cellStyle name="Normal 7 19 2 2 2 3 3" xfId="58789"/>
    <cellStyle name="Normal 7 19 2 2 2 4" xfId="28020"/>
    <cellStyle name="Normal 7 19 2 2 2 5" xfId="46484"/>
    <cellStyle name="Normal 7 19 2 2 3" xfId="12147"/>
    <cellStyle name="Normal 7 19 2 2 3 2" xfId="31107"/>
    <cellStyle name="Normal 7 19 2 2 3 3" xfId="49571"/>
    <cellStyle name="Normal 7 19 2 2 4" xfId="18299"/>
    <cellStyle name="Normal 7 19 2 2 4 2" xfId="37259"/>
    <cellStyle name="Normal 7 19 2 2 4 3" xfId="55723"/>
    <cellStyle name="Normal 7 19 2 2 5" xfId="24954"/>
    <cellStyle name="Normal 7 19 2 2 6" xfId="43418"/>
    <cellStyle name="Normal 7 19 2 3" xfId="7486"/>
    <cellStyle name="Normal 7 19 2 3 2" xfId="13679"/>
    <cellStyle name="Normal 7 19 2 3 2 2" xfId="32639"/>
    <cellStyle name="Normal 7 19 2 3 2 3" xfId="51103"/>
    <cellStyle name="Normal 7 19 2 3 3" xfId="19831"/>
    <cellStyle name="Normal 7 19 2 3 3 2" xfId="38791"/>
    <cellStyle name="Normal 7 19 2 3 3 3" xfId="57255"/>
    <cellStyle name="Normal 7 19 2 3 4" xfId="26486"/>
    <cellStyle name="Normal 7 19 2 3 5" xfId="44950"/>
    <cellStyle name="Normal 7 19 2 4" xfId="10613"/>
    <cellStyle name="Normal 7 19 2 4 2" xfId="29573"/>
    <cellStyle name="Normal 7 19 2 4 3" xfId="48037"/>
    <cellStyle name="Normal 7 19 2 5" xfId="16765"/>
    <cellStyle name="Normal 7 19 2 5 2" xfId="35725"/>
    <cellStyle name="Normal 7 19 2 5 3" xfId="54189"/>
    <cellStyle name="Normal 7 19 2 6" xfId="23420"/>
    <cellStyle name="Normal 7 19 2 7" xfId="41884"/>
    <cellStyle name="Normal 7 19 3" xfId="5154"/>
    <cellStyle name="Normal 7 19 3 2" xfId="8252"/>
    <cellStyle name="Normal 7 19 3 2 2" xfId="14444"/>
    <cellStyle name="Normal 7 19 3 2 2 2" xfId="33404"/>
    <cellStyle name="Normal 7 19 3 2 2 3" xfId="51868"/>
    <cellStyle name="Normal 7 19 3 2 3" xfId="20596"/>
    <cellStyle name="Normal 7 19 3 2 3 2" xfId="39556"/>
    <cellStyle name="Normal 7 19 3 2 3 3" xfId="58020"/>
    <cellStyle name="Normal 7 19 3 2 4" xfId="27251"/>
    <cellStyle name="Normal 7 19 3 2 5" xfId="45715"/>
    <cellStyle name="Normal 7 19 3 3" xfId="11378"/>
    <cellStyle name="Normal 7 19 3 3 2" xfId="30338"/>
    <cellStyle name="Normal 7 19 3 3 3" xfId="48802"/>
    <cellStyle name="Normal 7 19 3 4" xfId="17530"/>
    <cellStyle name="Normal 7 19 3 4 2" xfId="36490"/>
    <cellStyle name="Normal 7 19 3 4 3" xfId="54954"/>
    <cellStyle name="Normal 7 19 3 5" xfId="24185"/>
    <cellStyle name="Normal 7 19 3 6" xfId="42649"/>
    <cellStyle name="Normal 7 19 4" xfId="6717"/>
    <cellStyle name="Normal 7 19 4 2" xfId="12910"/>
    <cellStyle name="Normal 7 19 4 2 2" xfId="31870"/>
    <cellStyle name="Normal 7 19 4 2 3" xfId="50334"/>
    <cellStyle name="Normal 7 19 4 3" xfId="19062"/>
    <cellStyle name="Normal 7 19 4 3 2" xfId="38022"/>
    <cellStyle name="Normal 7 19 4 3 3" xfId="56486"/>
    <cellStyle name="Normal 7 19 4 4" xfId="25717"/>
    <cellStyle name="Normal 7 19 4 5" xfId="44181"/>
    <cellStyle name="Normal 7 19 5" xfId="9844"/>
    <cellStyle name="Normal 7 19 5 2" xfId="28804"/>
    <cellStyle name="Normal 7 19 5 3" xfId="47268"/>
    <cellStyle name="Normal 7 19 6" xfId="15996"/>
    <cellStyle name="Normal 7 19 6 2" xfId="34956"/>
    <cellStyle name="Normal 7 19 6 3" xfId="53420"/>
    <cellStyle name="Normal 7 19 7" xfId="22651"/>
    <cellStyle name="Normal 7 19 8" xfId="41115"/>
    <cellStyle name="Normal 7 2" xfId="119"/>
    <cellStyle name="Normal 7 2 10" xfId="9845"/>
    <cellStyle name="Normal 7 2 10 2" xfId="28805"/>
    <cellStyle name="Normal 7 2 10 3" xfId="47269"/>
    <cellStyle name="Normal 7 2 11" xfId="15997"/>
    <cellStyle name="Normal 7 2 11 2" xfId="34957"/>
    <cellStyle name="Normal 7 2 11 3" xfId="53421"/>
    <cellStyle name="Normal 7 2 12" xfId="3180"/>
    <cellStyle name="Normal 7 2 13" xfId="22652"/>
    <cellStyle name="Normal 7 2 14" xfId="41116"/>
    <cellStyle name="Normal 7 2 2" xfId="3181"/>
    <cellStyle name="Normal 7 2 2 2" xfId="4319"/>
    <cellStyle name="Normal 7 2 2 2 2" xfId="5938"/>
    <cellStyle name="Normal 7 2 2 2 2 2" xfId="9023"/>
    <cellStyle name="Normal 7 2 2 2 2 2 2" xfId="15215"/>
    <cellStyle name="Normal 7 2 2 2 2 2 2 2" xfId="34175"/>
    <cellStyle name="Normal 7 2 2 2 2 2 2 3" xfId="52639"/>
    <cellStyle name="Normal 7 2 2 2 2 2 3" xfId="21367"/>
    <cellStyle name="Normal 7 2 2 2 2 2 3 2" xfId="40327"/>
    <cellStyle name="Normal 7 2 2 2 2 2 3 3" xfId="58791"/>
    <cellStyle name="Normal 7 2 2 2 2 2 4" xfId="28022"/>
    <cellStyle name="Normal 7 2 2 2 2 2 5" xfId="46486"/>
    <cellStyle name="Normal 7 2 2 2 2 3" xfId="12149"/>
    <cellStyle name="Normal 7 2 2 2 2 3 2" xfId="31109"/>
    <cellStyle name="Normal 7 2 2 2 2 3 3" xfId="49573"/>
    <cellStyle name="Normal 7 2 2 2 2 4" xfId="18301"/>
    <cellStyle name="Normal 7 2 2 2 2 4 2" xfId="37261"/>
    <cellStyle name="Normal 7 2 2 2 2 4 3" xfId="55725"/>
    <cellStyle name="Normal 7 2 2 2 2 5" xfId="24956"/>
    <cellStyle name="Normal 7 2 2 2 2 6" xfId="43420"/>
    <cellStyle name="Normal 7 2 2 2 3" xfId="7488"/>
    <cellStyle name="Normal 7 2 2 2 3 2" xfId="13681"/>
    <cellStyle name="Normal 7 2 2 2 3 2 2" xfId="32641"/>
    <cellStyle name="Normal 7 2 2 2 3 2 3" xfId="51105"/>
    <cellStyle name="Normal 7 2 2 2 3 3" xfId="19833"/>
    <cellStyle name="Normal 7 2 2 2 3 3 2" xfId="38793"/>
    <cellStyle name="Normal 7 2 2 2 3 3 3" xfId="57257"/>
    <cellStyle name="Normal 7 2 2 2 3 4" xfId="26488"/>
    <cellStyle name="Normal 7 2 2 2 3 5" xfId="44952"/>
    <cellStyle name="Normal 7 2 2 2 4" xfId="10615"/>
    <cellStyle name="Normal 7 2 2 2 4 2" xfId="29575"/>
    <cellStyle name="Normal 7 2 2 2 4 3" xfId="48039"/>
    <cellStyle name="Normal 7 2 2 2 5" xfId="16767"/>
    <cellStyle name="Normal 7 2 2 2 5 2" xfId="35727"/>
    <cellStyle name="Normal 7 2 2 2 5 3" xfId="54191"/>
    <cellStyle name="Normal 7 2 2 2 6" xfId="23422"/>
    <cellStyle name="Normal 7 2 2 2 7" xfId="41886"/>
    <cellStyle name="Normal 7 2 2 3" xfId="5156"/>
    <cellStyle name="Normal 7 2 2 3 2" xfId="8254"/>
    <cellStyle name="Normal 7 2 2 3 2 2" xfId="14446"/>
    <cellStyle name="Normal 7 2 2 3 2 2 2" xfId="33406"/>
    <cellStyle name="Normal 7 2 2 3 2 2 3" xfId="51870"/>
    <cellStyle name="Normal 7 2 2 3 2 3" xfId="20598"/>
    <cellStyle name="Normal 7 2 2 3 2 3 2" xfId="39558"/>
    <cellStyle name="Normal 7 2 2 3 2 3 3" xfId="58022"/>
    <cellStyle name="Normal 7 2 2 3 2 4" xfId="27253"/>
    <cellStyle name="Normal 7 2 2 3 2 5" xfId="45717"/>
    <cellStyle name="Normal 7 2 2 3 3" xfId="11380"/>
    <cellStyle name="Normal 7 2 2 3 3 2" xfId="30340"/>
    <cellStyle name="Normal 7 2 2 3 3 3" xfId="48804"/>
    <cellStyle name="Normal 7 2 2 3 4" xfId="17532"/>
    <cellStyle name="Normal 7 2 2 3 4 2" xfId="36492"/>
    <cellStyle name="Normal 7 2 2 3 4 3" xfId="54956"/>
    <cellStyle name="Normal 7 2 2 3 5" xfId="24187"/>
    <cellStyle name="Normal 7 2 2 3 6" xfId="42651"/>
    <cellStyle name="Normal 7 2 2 4" xfId="6719"/>
    <cellStyle name="Normal 7 2 2 4 2" xfId="12912"/>
    <cellStyle name="Normal 7 2 2 4 2 2" xfId="31872"/>
    <cellStyle name="Normal 7 2 2 4 2 3" xfId="50336"/>
    <cellStyle name="Normal 7 2 2 4 3" xfId="19064"/>
    <cellStyle name="Normal 7 2 2 4 3 2" xfId="38024"/>
    <cellStyle name="Normal 7 2 2 4 3 3" xfId="56488"/>
    <cellStyle name="Normal 7 2 2 4 4" xfId="25719"/>
    <cellStyle name="Normal 7 2 2 4 5" xfId="44183"/>
    <cellStyle name="Normal 7 2 2 5" xfId="9846"/>
    <cellStyle name="Normal 7 2 2 5 2" xfId="28806"/>
    <cellStyle name="Normal 7 2 2 5 3" xfId="47270"/>
    <cellStyle name="Normal 7 2 2 6" xfId="15998"/>
    <cellStyle name="Normal 7 2 2 6 2" xfId="34958"/>
    <cellStyle name="Normal 7 2 2 6 3" xfId="53422"/>
    <cellStyle name="Normal 7 2 2 7" xfId="22653"/>
    <cellStyle name="Normal 7 2 2 8" xfId="41117"/>
    <cellStyle name="Normal 7 2 3" xfId="3182"/>
    <cellStyle name="Normal 7 2 3 2" xfId="4320"/>
    <cellStyle name="Normal 7 2 3 2 2" xfId="5939"/>
    <cellStyle name="Normal 7 2 3 2 2 2" xfId="9024"/>
    <cellStyle name="Normal 7 2 3 2 2 2 2" xfId="15216"/>
    <cellStyle name="Normal 7 2 3 2 2 2 2 2" xfId="34176"/>
    <cellStyle name="Normal 7 2 3 2 2 2 2 3" xfId="52640"/>
    <cellStyle name="Normal 7 2 3 2 2 2 3" xfId="21368"/>
    <cellStyle name="Normal 7 2 3 2 2 2 3 2" xfId="40328"/>
    <cellStyle name="Normal 7 2 3 2 2 2 3 3" xfId="58792"/>
    <cellStyle name="Normal 7 2 3 2 2 2 4" xfId="28023"/>
    <cellStyle name="Normal 7 2 3 2 2 2 5" xfId="46487"/>
    <cellStyle name="Normal 7 2 3 2 2 3" xfId="12150"/>
    <cellStyle name="Normal 7 2 3 2 2 3 2" xfId="31110"/>
    <cellStyle name="Normal 7 2 3 2 2 3 3" xfId="49574"/>
    <cellStyle name="Normal 7 2 3 2 2 4" xfId="18302"/>
    <cellStyle name="Normal 7 2 3 2 2 4 2" xfId="37262"/>
    <cellStyle name="Normal 7 2 3 2 2 4 3" xfId="55726"/>
    <cellStyle name="Normal 7 2 3 2 2 5" xfId="24957"/>
    <cellStyle name="Normal 7 2 3 2 2 6" xfId="43421"/>
    <cellStyle name="Normal 7 2 3 2 3" xfId="7489"/>
    <cellStyle name="Normal 7 2 3 2 3 2" xfId="13682"/>
    <cellStyle name="Normal 7 2 3 2 3 2 2" xfId="32642"/>
    <cellStyle name="Normal 7 2 3 2 3 2 3" xfId="51106"/>
    <cellStyle name="Normal 7 2 3 2 3 3" xfId="19834"/>
    <cellStyle name="Normal 7 2 3 2 3 3 2" xfId="38794"/>
    <cellStyle name="Normal 7 2 3 2 3 3 3" xfId="57258"/>
    <cellStyle name="Normal 7 2 3 2 3 4" xfId="26489"/>
    <cellStyle name="Normal 7 2 3 2 3 5" xfId="44953"/>
    <cellStyle name="Normal 7 2 3 2 4" xfId="10616"/>
    <cellStyle name="Normal 7 2 3 2 4 2" xfId="29576"/>
    <cellStyle name="Normal 7 2 3 2 4 3" xfId="48040"/>
    <cellStyle name="Normal 7 2 3 2 5" xfId="16768"/>
    <cellStyle name="Normal 7 2 3 2 5 2" xfId="35728"/>
    <cellStyle name="Normal 7 2 3 2 5 3" xfId="54192"/>
    <cellStyle name="Normal 7 2 3 2 6" xfId="23423"/>
    <cellStyle name="Normal 7 2 3 2 7" xfId="41887"/>
    <cellStyle name="Normal 7 2 3 3" xfId="5157"/>
    <cellStyle name="Normal 7 2 3 3 2" xfId="8255"/>
    <cellStyle name="Normal 7 2 3 3 2 2" xfId="14447"/>
    <cellStyle name="Normal 7 2 3 3 2 2 2" xfId="33407"/>
    <cellStyle name="Normal 7 2 3 3 2 2 3" xfId="51871"/>
    <cellStyle name="Normal 7 2 3 3 2 3" xfId="20599"/>
    <cellStyle name="Normal 7 2 3 3 2 3 2" xfId="39559"/>
    <cellStyle name="Normal 7 2 3 3 2 3 3" xfId="58023"/>
    <cellStyle name="Normal 7 2 3 3 2 4" xfId="27254"/>
    <cellStyle name="Normal 7 2 3 3 2 5" xfId="45718"/>
    <cellStyle name="Normal 7 2 3 3 3" xfId="11381"/>
    <cellStyle name="Normal 7 2 3 3 3 2" xfId="30341"/>
    <cellStyle name="Normal 7 2 3 3 3 3" xfId="48805"/>
    <cellStyle name="Normal 7 2 3 3 4" xfId="17533"/>
    <cellStyle name="Normal 7 2 3 3 4 2" xfId="36493"/>
    <cellStyle name="Normal 7 2 3 3 4 3" xfId="54957"/>
    <cellStyle name="Normal 7 2 3 3 5" xfId="24188"/>
    <cellStyle name="Normal 7 2 3 3 6" xfId="42652"/>
    <cellStyle name="Normal 7 2 3 4" xfId="6720"/>
    <cellStyle name="Normal 7 2 3 4 2" xfId="12913"/>
    <cellStyle name="Normal 7 2 3 4 2 2" xfId="31873"/>
    <cellStyle name="Normal 7 2 3 4 2 3" xfId="50337"/>
    <cellStyle name="Normal 7 2 3 4 3" xfId="19065"/>
    <cellStyle name="Normal 7 2 3 4 3 2" xfId="38025"/>
    <cellStyle name="Normal 7 2 3 4 3 3" xfId="56489"/>
    <cellStyle name="Normal 7 2 3 4 4" xfId="25720"/>
    <cellStyle name="Normal 7 2 3 4 5" xfId="44184"/>
    <cellStyle name="Normal 7 2 3 5" xfId="9847"/>
    <cellStyle name="Normal 7 2 3 5 2" xfId="28807"/>
    <cellStyle name="Normal 7 2 3 5 3" xfId="47271"/>
    <cellStyle name="Normal 7 2 3 6" xfId="15999"/>
    <cellStyle name="Normal 7 2 3 6 2" xfId="34959"/>
    <cellStyle name="Normal 7 2 3 6 3" xfId="53423"/>
    <cellStyle name="Normal 7 2 3 7" xfId="22654"/>
    <cellStyle name="Normal 7 2 3 8" xfId="41118"/>
    <cellStyle name="Normal 7 2 4" xfId="3183"/>
    <cellStyle name="Normal 7 2 4 2" xfId="4321"/>
    <cellStyle name="Normal 7 2 4 2 2" xfId="5940"/>
    <cellStyle name="Normal 7 2 4 2 2 2" xfId="9025"/>
    <cellStyle name="Normal 7 2 4 2 2 2 2" xfId="15217"/>
    <cellStyle name="Normal 7 2 4 2 2 2 2 2" xfId="34177"/>
    <cellStyle name="Normal 7 2 4 2 2 2 2 3" xfId="52641"/>
    <cellStyle name="Normal 7 2 4 2 2 2 3" xfId="21369"/>
    <cellStyle name="Normal 7 2 4 2 2 2 3 2" xfId="40329"/>
    <cellStyle name="Normal 7 2 4 2 2 2 3 3" xfId="58793"/>
    <cellStyle name="Normal 7 2 4 2 2 2 4" xfId="28024"/>
    <cellStyle name="Normal 7 2 4 2 2 2 5" xfId="46488"/>
    <cellStyle name="Normal 7 2 4 2 2 3" xfId="12151"/>
    <cellStyle name="Normal 7 2 4 2 2 3 2" xfId="31111"/>
    <cellStyle name="Normal 7 2 4 2 2 3 3" xfId="49575"/>
    <cellStyle name="Normal 7 2 4 2 2 4" xfId="18303"/>
    <cellStyle name="Normal 7 2 4 2 2 4 2" xfId="37263"/>
    <cellStyle name="Normal 7 2 4 2 2 4 3" xfId="55727"/>
    <cellStyle name="Normal 7 2 4 2 2 5" xfId="24958"/>
    <cellStyle name="Normal 7 2 4 2 2 6" xfId="43422"/>
    <cellStyle name="Normal 7 2 4 2 3" xfId="7490"/>
    <cellStyle name="Normal 7 2 4 2 3 2" xfId="13683"/>
    <cellStyle name="Normal 7 2 4 2 3 2 2" xfId="32643"/>
    <cellStyle name="Normal 7 2 4 2 3 2 3" xfId="51107"/>
    <cellStyle name="Normal 7 2 4 2 3 3" xfId="19835"/>
    <cellStyle name="Normal 7 2 4 2 3 3 2" xfId="38795"/>
    <cellStyle name="Normal 7 2 4 2 3 3 3" xfId="57259"/>
    <cellStyle name="Normal 7 2 4 2 3 4" xfId="26490"/>
    <cellStyle name="Normal 7 2 4 2 3 5" xfId="44954"/>
    <cellStyle name="Normal 7 2 4 2 4" xfId="10617"/>
    <cellStyle name="Normal 7 2 4 2 4 2" xfId="29577"/>
    <cellStyle name="Normal 7 2 4 2 4 3" xfId="48041"/>
    <cellStyle name="Normal 7 2 4 2 5" xfId="16769"/>
    <cellStyle name="Normal 7 2 4 2 5 2" xfId="35729"/>
    <cellStyle name="Normal 7 2 4 2 5 3" xfId="54193"/>
    <cellStyle name="Normal 7 2 4 2 6" xfId="23424"/>
    <cellStyle name="Normal 7 2 4 2 7" xfId="41888"/>
    <cellStyle name="Normal 7 2 4 3" xfId="5158"/>
    <cellStyle name="Normal 7 2 4 3 2" xfId="8256"/>
    <cellStyle name="Normal 7 2 4 3 2 2" xfId="14448"/>
    <cellStyle name="Normal 7 2 4 3 2 2 2" xfId="33408"/>
    <cellStyle name="Normal 7 2 4 3 2 2 3" xfId="51872"/>
    <cellStyle name="Normal 7 2 4 3 2 3" xfId="20600"/>
    <cellStyle name="Normal 7 2 4 3 2 3 2" xfId="39560"/>
    <cellStyle name="Normal 7 2 4 3 2 3 3" xfId="58024"/>
    <cellStyle name="Normal 7 2 4 3 2 4" xfId="27255"/>
    <cellStyle name="Normal 7 2 4 3 2 5" xfId="45719"/>
    <cellStyle name="Normal 7 2 4 3 3" xfId="11382"/>
    <cellStyle name="Normal 7 2 4 3 3 2" xfId="30342"/>
    <cellStyle name="Normal 7 2 4 3 3 3" xfId="48806"/>
    <cellStyle name="Normal 7 2 4 3 4" xfId="17534"/>
    <cellStyle name="Normal 7 2 4 3 4 2" xfId="36494"/>
    <cellStyle name="Normal 7 2 4 3 4 3" xfId="54958"/>
    <cellStyle name="Normal 7 2 4 3 5" xfId="24189"/>
    <cellStyle name="Normal 7 2 4 3 6" xfId="42653"/>
    <cellStyle name="Normal 7 2 4 4" xfId="6721"/>
    <cellStyle name="Normal 7 2 4 4 2" xfId="12914"/>
    <cellStyle name="Normal 7 2 4 4 2 2" xfId="31874"/>
    <cellStyle name="Normal 7 2 4 4 2 3" xfId="50338"/>
    <cellStyle name="Normal 7 2 4 4 3" xfId="19066"/>
    <cellStyle name="Normal 7 2 4 4 3 2" xfId="38026"/>
    <cellStyle name="Normal 7 2 4 4 3 3" xfId="56490"/>
    <cellStyle name="Normal 7 2 4 4 4" xfId="25721"/>
    <cellStyle name="Normal 7 2 4 4 5" xfId="44185"/>
    <cellStyle name="Normal 7 2 4 5" xfId="9848"/>
    <cellStyle name="Normal 7 2 4 5 2" xfId="28808"/>
    <cellStyle name="Normal 7 2 4 5 3" xfId="47272"/>
    <cellStyle name="Normal 7 2 4 6" xfId="16000"/>
    <cellStyle name="Normal 7 2 4 6 2" xfId="34960"/>
    <cellStyle name="Normal 7 2 4 6 3" xfId="53424"/>
    <cellStyle name="Normal 7 2 4 7" xfId="22655"/>
    <cellStyle name="Normal 7 2 4 8" xfId="41119"/>
    <cellStyle name="Normal 7 2 5" xfId="3184"/>
    <cellStyle name="Normal 7 2 5 2" xfId="4322"/>
    <cellStyle name="Normal 7 2 5 2 2" xfId="5941"/>
    <cellStyle name="Normal 7 2 5 2 2 2" xfId="9026"/>
    <cellStyle name="Normal 7 2 5 2 2 2 2" xfId="15218"/>
    <cellStyle name="Normal 7 2 5 2 2 2 2 2" xfId="34178"/>
    <cellStyle name="Normal 7 2 5 2 2 2 2 3" xfId="52642"/>
    <cellStyle name="Normal 7 2 5 2 2 2 3" xfId="21370"/>
    <cellStyle name="Normal 7 2 5 2 2 2 3 2" xfId="40330"/>
    <cellStyle name="Normal 7 2 5 2 2 2 3 3" xfId="58794"/>
    <cellStyle name="Normal 7 2 5 2 2 2 4" xfId="28025"/>
    <cellStyle name="Normal 7 2 5 2 2 2 5" xfId="46489"/>
    <cellStyle name="Normal 7 2 5 2 2 3" xfId="12152"/>
    <cellStyle name="Normal 7 2 5 2 2 3 2" xfId="31112"/>
    <cellStyle name="Normal 7 2 5 2 2 3 3" xfId="49576"/>
    <cellStyle name="Normal 7 2 5 2 2 4" xfId="18304"/>
    <cellStyle name="Normal 7 2 5 2 2 4 2" xfId="37264"/>
    <cellStyle name="Normal 7 2 5 2 2 4 3" xfId="55728"/>
    <cellStyle name="Normal 7 2 5 2 2 5" xfId="24959"/>
    <cellStyle name="Normal 7 2 5 2 2 6" xfId="43423"/>
    <cellStyle name="Normal 7 2 5 2 3" xfId="7491"/>
    <cellStyle name="Normal 7 2 5 2 3 2" xfId="13684"/>
    <cellStyle name="Normal 7 2 5 2 3 2 2" xfId="32644"/>
    <cellStyle name="Normal 7 2 5 2 3 2 3" xfId="51108"/>
    <cellStyle name="Normal 7 2 5 2 3 3" xfId="19836"/>
    <cellStyle name="Normal 7 2 5 2 3 3 2" xfId="38796"/>
    <cellStyle name="Normal 7 2 5 2 3 3 3" xfId="57260"/>
    <cellStyle name="Normal 7 2 5 2 3 4" xfId="26491"/>
    <cellStyle name="Normal 7 2 5 2 3 5" xfId="44955"/>
    <cellStyle name="Normal 7 2 5 2 4" xfId="10618"/>
    <cellStyle name="Normal 7 2 5 2 4 2" xfId="29578"/>
    <cellStyle name="Normal 7 2 5 2 4 3" xfId="48042"/>
    <cellStyle name="Normal 7 2 5 2 5" xfId="16770"/>
    <cellStyle name="Normal 7 2 5 2 5 2" xfId="35730"/>
    <cellStyle name="Normal 7 2 5 2 5 3" xfId="54194"/>
    <cellStyle name="Normal 7 2 5 2 6" xfId="23425"/>
    <cellStyle name="Normal 7 2 5 2 7" xfId="41889"/>
    <cellStyle name="Normal 7 2 5 3" xfId="5159"/>
    <cellStyle name="Normal 7 2 5 3 2" xfId="8257"/>
    <cellStyle name="Normal 7 2 5 3 2 2" xfId="14449"/>
    <cellStyle name="Normal 7 2 5 3 2 2 2" xfId="33409"/>
    <cellStyle name="Normal 7 2 5 3 2 2 3" xfId="51873"/>
    <cellStyle name="Normal 7 2 5 3 2 3" xfId="20601"/>
    <cellStyle name="Normal 7 2 5 3 2 3 2" xfId="39561"/>
    <cellStyle name="Normal 7 2 5 3 2 3 3" xfId="58025"/>
    <cellStyle name="Normal 7 2 5 3 2 4" xfId="27256"/>
    <cellStyle name="Normal 7 2 5 3 2 5" xfId="45720"/>
    <cellStyle name="Normal 7 2 5 3 3" xfId="11383"/>
    <cellStyle name="Normal 7 2 5 3 3 2" xfId="30343"/>
    <cellStyle name="Normal 7 2 5 3 3 3" xfId="48807"/>
    <cellStyle name="Normal 7 2 5 3 4" xfId="17535"/>
    <cellStyle name="Normal 7 2 5 3 4 2" xfId="36495"/>
    <cellStyle name="Normal 7 2 5 3 4 3" xfId="54959"/>
    <cellStyle name="Normal 7 2 5 3 5" xfId="24190"/>
    <cellStyle name="Normal 7 2 5 3 6" xfId="42654"/>
    <cellStyle name="Normal 7 2 5 4" xfId="6722"/>
    <cellStyle name="Normal 7 2 5 4 2" xfId="12915"/>
    <cellStyle name="Normal 7 2 5 4 2 2" xfId="31875"/>
    <cellStyle name="Normal 7 2 5 4 2 3" xfId="50339"/>
    <cellStyle name="Normal 7 2 5 4 3" xfId="19067"/>
    <cellStyle name="Normal 7 2 5 4 3 2" xfId="38027"/>
    <cellStyle name="Normal 7 2 5 4 3 3" xfId="56491"/>
    <cellStyle name="Normal 7 2 5 4 4" xfId="25722"/>
    <cellStyle name="Normal 7 2 5 4 5" xfId="44186"/>
    <cellStyle name="Normal 7 2 5 5" xfId="9849"/>
    <cellStyle name="Normal 7 2 5 5 2" xfId="28809"/>
    <cellStyle name="Normal 7 2 5 5 3" xfId="47273"/>
    <cellStyle name="Normal 7 2 5 6" xfId="16001"/>
    <cellStyle name="Normal 7 2 5 6 2" xfId="34961"/>
    <cellStyle name="Normal 7 2 5 6 3" xfId="53425"/>
    <cellStyle name="Normal 7 2 5 7" xfId="22656"/>
    <cellStyle name="Normal 7 2 5 8" xfId="41120"/>
    <cellStyle name="Normal 7 2 6" xfId="4318"/>
    <cellStyle name="Normal 7 2 6 2" xfId="5937"/>
    <cellStyle name="Normal 7 2 6 2 2" xfId="9022"/>
    <cellStyle name="Normal 7 2 6 2 2 2" xfId="15214"/>
    <cellStyle name="Normal 7 2 6 2 2 2 2" xfId="34174"/>
    <cellStyle name="Normal 7 2 6 2 2 2 3" xfId="52638"/>
    <cellStyle name="Normal 7 2 6 2 2 3" xfId="21366"/>
    <cellStyle name="Normal 7 2 6 2 2 3 2" xfId="40326"/>
    <cellStyle name="Normal 7 2 6 2 2 3 3" xfId="58790"/>
    <cellStyle name="Normal 7 2 6 2 2 4" xfId="28021"/>
    <cellStyle name="Normal 7 2 6 2 2 5" xfId="46485"/>
    <cellStyle name="Normal 7 2 6 2 3" xfId="12148"/>
    <cellStyle name="Normal 7 2 6 2 3 2" xfId="31108"/>
    <cellStyle name="Normal 7 2 6 2 3 3" xfId="49572"/>
    <cellStyle name="Normal 7 2 6 2 4" xfId="18300"/>
    <cellStyle name="Normal 7 2 6 2 4 2" xfId="37260"/>
    <cellStyle name="Normal 7 2 6 2 4 3" xfId="55724"/>
    <cellStyle name="Normal 7 2 6 2 5" xfId="24955"/>
    <cellStyle name="Normal 7 2 6 2 6" xfId="43419"/>
    <cellStyle name="Normal 7 2 6 3" xfId="7487"/>
    <cellStyle name="Normal 7 2 6 3 2" xfId="13680"/>
    <cellStyle name="Normal 7 2 6 3 2 2" xfId="32640"/>
    <cellStyle name="Normal 7 2 6 3 2 3" xfId="51104"/>
    <cellStyle name="Normal 7 2 6 3 3" xfId="19832"/>
    <cellStyle name="Normal 7 2 6 3 3 2" xfId="38792"/>
    <cellStyle name="Normal 7 2 6 3 3 3" xfId="57256"/>
    <cellStyle name="Normal 7 2 6 3 4" xfId="26487"/>
    <cellStyle name="Normal 7 2 6 3 5" xfId="44951"/>
    <cellStyle name="Normal 7 2 6 4" xfId="10614"/>
    <cellStyle name="Normal 7 2 6 4 2" xfId="29574"/>
    <cellStyle name="Normal 7 2 6 4 3" xfId="48038"/>
    <cellStyle name="Normal 7 2 6 5" xfId="16766"/>
    <cellStyle name="Normal 7 2 6 5 2" xfId="35726"/>
    <cellStyle name="Normal 7 2 6 5 3" xfId="54190"/>
    <cellStyle name="Normal 7 2 6 6" xfId="23421"/>
    <cellStyle name="Normal 7 2 6 7" xfId="41885"/>
    <cellStyle name="Normal 7 2 7" xfId="5155"/>
    <cellStyle name="Normal 7 2 7 2" xfId="8253"/>
    <cellStyle name="Normal 7 2 7 2 2" xfId="14445"/>
    <cellStyle name="Normal 7 2 7 2 2 2" xfId="33405"/>
    <cellStyle name="Normal 7 2 7 2 2 3" xfId="51869"/>
    <cellStyle name="Normal 7 2 7 2 3" xfId="20597"/>
    <cellStyle name="Normal 7 2 7 2 3 2" xfId="39557"/>
    <cellStyle name="Normal 7 2 7 2 3 3" xfId="58021"/>
    <cellStyle name="Normal 7 2 7 2 4" xfId="27252"/>
    <cellStyle name="Normal 7 2 7 2 5" xfId="45716"/>
    <cellStyle name="Normal 7 2 7 3" xfId="11379"/>
    <cellStyle name="Normal 7 2 7 3 2" xfId="30339"/>
    <cellStyle name="Normal 7 2 7 3 3" xfId="48803"/>
    <cellStyle name="Normal 7 2 7 4" xfId="17531"/>
    <cellStyle name="Normal 7 2 7 4 2" xfId="36491"/>
    <cellStyle name="Normal 7 2 7 4 3" xfId="54955"/>
    <cellStyle name="Normal 7 2 7 5" xfId="24186"/>
    <cellStyle name="Normal 7 2 7 6" xfId="42650"/>
    <cellStyle name="Normal 7 2 8" xfId="6718"/>
    <cellStyle name="Normal 7 2 8 2" xfId="12911"/>
    <cellStyle name="Normal 7 2 8 2 2" xfId="31871"/>
    <cellStyle name="Normal 7 2 8 2 3" xfId="50335"/>
    <cellStyle name="Normal 7 2 8 3" xfId="19063"/>
    <cellStyle name="Normal 7 2 8 3 2" xfId="38023"/>
    <cellStyle name="Normal 7 2 8 3 3" xfId="56487"/>
    <cellStyle name="Normal 7 2 8 4" xfId="25718"/>
    <cellStyle name="Normal 7 2 8 5" xfId="44182"/>
    <cellStyle name="Normal 7 2 9" xfId="9291"/>
    <cellStyle name="Normal 7 2 9 2" xfId="15463"/>
    <cellStyle name="Normal 7 2 9 2 2" xfId="34423"/>
    <cellStyle name="Normal 7 2 9 2 3" xfId="52887"/>
    <cellStyle name="Normal 7 2 9 3" xfId="21615"/>
    <cellStyle name="Normal 7 2 9 3 2" xfId="40575"/>
    <cellStyle name="Normal 7 2 9 3 3" xfId="59039"/>
    <cellStyle name="Normal 7 2 9 4" xfId="28270"/>
    <cellStyle name="Normal 7 2 9 5" xfId="46734"/>
    <cellStyle name="Normal 7 20" xfId="3185"/>
    <cellStyle name="Normal 7 20 2" xfId="4323"/>
    <cellStyle name="Normal 7 20 2 2" xfId="5942"/>
    <cellStyle name="Normal 7 20 2 2 2" xfId="9027"/>
    <cellStyle name="Normal 7 20 2 2 2 2" xfId="15219"/>
    <cellStyle name="Normal 7 20 2 2 2 2 2" xfId="34179"/>
    <cellStyle name="Normal 7 20 2 2 2 2 3" xfId="52643"/>
    <cellStyle name="Normal 7 20 2 2 2 3" xfId="21371"/>
    <cellStyle name="Normal 7 20 2 2 2 3 2" xfId="40331"/>
    <cellStyle name="Normal 7 20 2 2 2 3 3" xfId="58795"/>
    <cellStyle name="Normal 7 20 2 2 2 4" xfId="28026"/>
    <cellStyle name="Normal 7 20 2 2 2 5" xfId="46490"/>
    <cellStyle name="Normal 7 20 2 2 3" xfId="12153"/>
    <cellStyle name="Normal 7 20 2 2 3 2" xfId="31113"/>
    <cellStyle name="Normal 7 20 2 2 3 3" xfId="49577"/>
    <cellStyle name="Normal 7 20 2 2 4" xfId="18305"/>
    <cellStyle name="Normal 7 20 2 2 4 2" xfId="37265"/>
    <cellStyle name="Normal 7 20 2 2 4 3" xfId="55729"/>
    <cellStyle name="Normal 7 20 2 2 5" xfId="24960"/>
    <cellStyle name="Normal 7 20 2 2 6" xfId="43424"/>
    <cellStyle name="Normal 7 20 2 3" xfId="7492"/>
    <cellStyle name="Normal 7 20 2 3 2" xfId="13685"/>
    <cellStyle name="Normal 7 20 2 3 2 2" xfId="32645"/>
    <cellStyle name="Normal 7 20 2 3 2 3" xfId="51109"/>
    <cellStyle name="Normal 7 20 2 3 3" xfId="19837"/>
    <cellStyle name="Normal 7 20 2 3 3 2" xfId="38797"/>
    <cellStyle name="Normal 7 20 2 3 3 3" xfId="57261"/>
    <cellStyle name="Normal 7 20 2 3 4" xfId="26492"/>
    <cellStyle name="Normal 7 20 2 3 5" xfId="44956"/>
    <cellStyle name="Normal 7 20 2 4" xfId="10619"/>
    <cellStyle name="Normal 7 20 2 4 2" xfId="29579"/>
    <cellStyle name="Normal 7 20 2 4 3" xfId="48043"/>
    <cellStyle name="Normal 7 20 2 5" xfId="16771"/>
    <cellStyle name="Normal 7 20 2 5 2" xfId="35731"/>
    <cellStyle name="Normal 7 20 2 5 3" xfId="54195"/>
    <cellStyle name="Normal 7 20 2 6" xfId="23426"/>
    <cellStyle name="Normal 7 20 2 7" xfId="41890"/>
    <cellStyle name="Normal 7 20 3" xfId="5160"/>
    <cellStyle name="Normal 7 20 3 2" xfId="8258"/>
    <cellStyle name="Normal 7 20 3 2 2" xfId="14450"/>
    <cellStyle name="Normal 7 20 3 2 2 2" xfId="33410"/>
    <cellStyle name="Normal 7 20 3 2 2 3" xfId="51874"/>
    <cellStyle name="Normal 7 20 3 2 3" xfId="20602"/>
    <cellStyle name="Normal 7 20 3 2 3 2" xfId="39562"/>
    <cellStyle name="Normal 7 20 3 2 3 3" xfId="58026"/>
    <cellStyle name="Normal 7 20 3 2 4" xfId="27257"/>
    <cellStyle name="Normal 7 20 3 2 5" xfId="45721"/>
    <cellStyle name="Normal 7 20 3 3" xfId="11384"/>
    <cellStyle name="Normal 7 20 3 3 2" xfId="30344"/>
    <cellStyle name="Normal 7 20 3 3 3" xfId="48808"/>
    <cellStyle name="Normal 7 20 3 4" xfId="17536"/>
    <cellStyle name="Normal 7 20 3 4 2" xfId="36496"/>
    <cellStyle name="Normal 7 20 3 4 3" xfId="54960"/>
    <cellStyle name="Normal 7 20 3 5" xfId="24191"/>
    <cellStyle name="Normal 7 20 3 6" xfId="42655"/>
    <cellStyle name="Normal 7 20 4" xfId="6723"/>
    <cellStyle name="Normal 7 20 4 2" xfId="12916"/>
    <cellStyle name="Normal 7 20 4 2 2" xfId="31876"/>
    <cellStyle name="Normal 7 20 4 2 3" xfId="50340"/>
    <cellStyle name="Normal 7 20 4 3" xfId="19068"/>
    <cellStyle name="Normal 7 20 4 3 2" xfId="38028"/>
    <cellStyle name="Normal 7 20 4 3 3" xfId="56492"/>
    <cellStyle name="Normal 7 20 4 4" xfId="25723"/>
    <cellStyle name="Normal 7 20 4 5" xfId="44187"/>
    <cellStyle name="Normal 7 20 5" xfId="9850"/>
    <cellStyle name="Normal 7 20 5 2" xfId="28810"/>
    <cellStyle name="Normal 7 20 5 3" xfId="47274"/>
    <cellStyle name="Normal 7 20 6" xfId="16002"/>
    <cellStyle name="Normal 7 20 6 2" xfId="34962"/>
    <cellStyle name="Normal 7 20 6 3" xfId="53426"/>
    <cellStyle name="Normal 7 20 7" xfId="22657"/>
    <cellStyle name="Normal 7 20 8" xfId="41121"/>
    <cellStyle name="Normal 7 21" xfId="3186"/>
    <cellStyle name="Normal 7 22" xfId="3187"/>
    <cellStyle name="Normal 7 22 2" xfId="4324"/>
    <cellStyle name="Normal 7 22 2 2" xfId="5943"/>
    <cellStyle name="Normal 7 22 2 2 2" xfId="9028"/>
    <cellStyle name="Normal 7 22 2 2 2 2" xfId="15220"/>
    <cellStyle name="Normal 7 22 2 2 2 2 2" xfId="34180"/>
    <cellStyle name="Normal 7 22 2 2 2 2 3" xfId="52644"/>
    <cellStyle name="Normal 7 22 2 2 2 3" xfId="21372"/>
    <cellStyle name="Normal 7 22 2 2 2 3 2" xfId="40332"/>
    <cellStyle name="Normal 7 22 2 2 2 3 3" xfId="58796"/>
    <cellStyle name="Normal 7 22 2 2 2 4" xfId="28027"/>
    <cellStyle name="Normal 7 22 2 2 2 5" xfId="46491"/>
    <cellStyle name="Normal 7 22 2 2 3" xfId="12154"/>
    <cellStyle name="Normal 7 22 2 2 3 2" xfId="31114"/>
    <cellStyle name="Normal 7 22 2 2 3 3" xfId="49578"/>
    <cellStyle name="Normal 7 22 2 2 4" xfId="18306"/>
    <cellStyle name="Normal 7 22 2 2 4 2" xfId="37266"/>
    <cellStyle name="Normal 7 22 2 2 4 3" xfId="55730"/>
    <cellStyle name="Normal 7 22 2 2 5" xfId="24961"/>
    <cellStyle name="Normal 7 22 2 2 6" xfId="43425"/>
    <cellStyle name="Normal 7 22 2 3" xfId="7493"/>
    <cellStyle name="Normal 7 22 2 3 2" xfId="13686"/>
    <cellStyle name="Normal 7 22 2 3 2 2" xfId="32646"/>
    <cellStyle name="Normal 7 22 2 3 2 3" xfId="51110"/>
    <cellStyle name="Normal 7 22 2 3 3" xfId="19838"/>
    <cellStyle name="Normal 7 22 2 3 3 2" xfId="38798"/>
    <cellStyle name="Normal 7 22 2 3 3 3" xfId="57262"/>
    <cellStyle name="Normal 7 22 2 3 4" xfId="26493"/>
    <cellStyle name="Normal 7 22 2 3 5" xfId="44957"/>
    <cellStyle name="Normal 7 22 2 4" xfId="10620"/>
    <cellStyle name="Normal 7 22 2 4 2" xfId="29580"/>
    <cellStyle name="Normal 7 22 2 4 3" xfId="48044"/>
    <cellStyle name="Normal 7 22 2 5" xfId="16772"/>
    <cellStyle name="Normal 7 22 2 5 2" xfId="35732"/>
    <cellStyle name="Normal 7 22 2 5 3" xfId="54196"/>
    <cellStyle name="Normal 7 22 2 6" xfId="23427"/>
    <cellStyle name="Normal 7 22 2 7" xfId="41891"/>
    <cellStyle name="Normal 7 22 3" xfId="5161"/>
    <cellStyle name="Normal 7 22 3 2" xfId="8259"/>
    <cellStyle name="Normal 7 22 3 2 2" xfId="14451"/>
    <cellStyle name="Normal 7 22 3 2 2 2" xfId="33411"/>
    <cellStyle name="Normal 7 22 3 2 2 3" xfId="51875"/>
    <cellStyle name="Normal 7 22 3 2 3" xfId="20603"/>
    <cellStyle name="Normal 7 22 3 2 3 2" xfId="39563"/>
    <cellStyle name="Normal 7 22 3 2 3 3" xfId="58027"/>
    <cellStyle name="Normal 7 22 3 2 4" xfId="27258"/>
    <cellStyle name="Normal 7 22 3 2 5" xfId="45722"/>
    <cellStyle name="Normal 7 22 3 3" xfId="11385"/>
    <cellStyle name="Normal 7 22 3 3 2" xfId="30345"/>
    <cellStyle name="Normal 7 22 3 3 3" xfId="48809"/>
    <cellStyle name="Normal 7 22 3 4" xfId="17537"/>
    <cellStyle name="Normal 7 22 3 4 2" xfId="36497"/>
    <cellStyle name="Normal 7 22 3 4 3" xfId="54961"/>
    <cellStyle name="Normal 7 22 3 5" xfId="24192"/>
    <cellStyle name="Normal 7 22 3 6" xfId="42656"/>
    <cellStyle name="Normal 7 22 4" xfId="6724"/>
    <cellStyle name="Normal 7 22 4 2" xfId="12917"/>
    <cellStyle name="Normal 7 22 4 2 2" xfId="31877"/>
    <cellStyle name="Normal 7 22 4 2 3" xfId="50341"/>
    <cellStyle name="Normal 7 22 4 3" xfId="19069"/>
    <cellStyle name="Normal 7 22 4 3 2" xfId="38029"/>
    <cellStyle name="Normal 7 22 4 3 3" xfId="56493"/>
    <cellStyle name="Normal 7 22 4 4" xfId="25724"/>
    <cellStyle name="Normal 7 22 4 5" xfId="44188"/>
    <cellStyle name="Normal 7 22 5" xfId="9851"/>
    <cellStyle name="Normal 7 22 5 2" xfId="28811"/>
    <cellStyle name="Normal 7 22 5 3" xfId="47275"/>
    <cellStyle name="Normal 7 22 6" xfId="16003"/>
    <cellStyle name="Normal 7 22 6 2" xfId="34963"/>
    <cellStyle name="Normal 7 22 6 3" xfId="53427"/>
    <cellStyle name="Normal 7 22 7" xfId="22658"/>
    <cellStyle name="Normal 7 22 8" xfId="41122"/>
    <cellStyle name="Normal 7 23" xfId="3188"/>
    <cellStyle name="Normal 7 24" xfId="3707"/>
    <cellStyle name="Normal 7 25" xfId="3169"/>
    <cellStyle name="Normal 7 25 2" xfId="4307"/>
    <cellStyle name="Normal 7 25 2 2" xfId="5926"/>
    <cellStyle name="Normal 7 25 2 2 2" xfId="9011"/>
    <cellStyle name="Normal 7 25 2 2 2 2" xfId="15203"/>
    <cellStyle name="Normal 7 25 2 2 2 2 2" xfId="34163"/>
    <cellStyle name="Normal 7 25 2 2 2 2 3" xfId="52627"/>
    <cellStyle name="Normal 7 25 2 2 2 3" xfId="21355"/>
    <cellStyle name="Normal 7 25 2 2 2 3 2" xfId="40315"/>
    <cellStyle name="Normal 7 25 2 2 2 3 3" xfId="58779"/>
    <cellStyle name="Normal 7 25 2 2 2 4" xfId="28010"/>
    <cellStyle name="Normal 7 25 2 2 2 5" xfId="46474"/>
    <cellStyle name="Normal 7 25 2 2 3" xfId="12137"/>
    <cellStyle name="Normal 7 25 2 2 3 2" xfId="31097"/>
    <cellStyle name="Normal 7 25 2 2 3 3" xfId="49561"/>
    <cellStyle name="Normal 7 25 2 2 4" xfId="18289"/>
    <cellStyle name="Normal 7 25 2 2 4 2" xfId="37249"/>
    <cellStyle name="Normal 7 25 2 2 4 3" xfId="55713"/>
    <cellStyle name="Normal 7 25 2 2 5" xfId="24944"/>
    <cellStyle name="Normal 7 25 2 2 6" xfId="43408"/>
    <cellStyle name="Normal 7 25 2 3" xfId="7476"/>
    <cellStyle name="Normal 7 25 2 3 2" xfId="13669"/>
    <cellStyle name="Normal 7 25 2 3 2 2" xfId="32629"/>
    <cellStyle name="Normal 7 25 2 3 2 3" xfId="51093"/>
    <cellStyle name="Normal 7 25 2 3 3" xfId="19821"/>
    <cellStyle name="Normal 7 25 2 3 3 2" xfId="38781"/>
    <cellStyle name="Normal 7 25 2 3 3 3" xfId="57245"/>
    <cellStyle name="Normal 7 25 2 3 4" xfId="26476"/>
    <cellStyle name="Normal 7 25 2 3 5" xfId="44940"/>
    <cellStyle name="Normal 7 25 2 4" xfId="10603"/>
    <cellStyle name="Normal 7 25 2 4 2" xfId="29563"/>
    <cellStyle name="Normal 7 25 2 4 3" xfId="48027"/>
    <cellStyle name="Normal 7 25 2 5" xfId="16755"/>
    <cellStyle name="Normal 7 25 2 5 2" xfId="35715"/>
    <cellStyle name="Normal 7 25 2 5 3" xfId="54179"/>
    <cellStyle name="Normal 7 25 2 6" xfId="23410"/>
    <cellStyle name="Normal 7 25 2 7" xfId="41874"/>
    <cellStyle name="Normal 7 25 3" xfId="5144"/>
    <cellStyle name="Normal 7 25 3 2" xfId="8242"/>
    <cellStyle name="Normal 7 25 3 2 2" xfId="14434"/>
    <cellStyle name="Normal 7 25 3 2 2 2" xfId="33394"/>
    <cellStyle name="Normal 7 25 3 2 2 3" xfId="51858"/>
    <cellStyle name="Normal 7 25 3 2 3" xfId="20586"/>
    <cellStyle name="Normal 7 25 3 2 3 2" xfId="39546"/>
    <cellStyle name="Normal 7 25 3 2 3 3" xfId="58010"/>
    <cellStyle name="Normal 7 25 3 2 4" xfId="27241"/>
    <cellStyle name="Normal 7 25 3 2 5" xfId="45705"/>
    <cellStyle name="Normal 7 25 3 3" xfId="11368"/>
    <cellStyle name="Normal 7 25 3 3 2" xfId="30328"/>
    <cellStyle name="Normal 7 25 3 3 3" xfId="48792"/>
    <cellStyle name="Normal 7 25 3 4" xfId="17520"/>
    <cellStyle name="Normal 7 25 3 4 2" xfId="36480"/>
    <cellStyle name="Normal 7 25 3 4 3" xfId="54944"/>
    <cellStyle name="Normal 7 25 3 5" xfId="24175"/>
    <cellStyle name="Normal 7 25 3 6" xfId="42639"/>
    <cellStyle name="Normal 7 25 4" xfId="6707"/>
    <cellStyle name="Normal 7 25 4 2" xfId="12900"/>
    <cellStyle name="Normal 7 25 4 2 2" xfId="31860"/>
    <cellStyle name="Normal 7 25 4 2 3" xfId="50324"/>
    <cellStyle name="Normal 7 25 4 3" xfId="19052"/>
    <cellStyle name="Normal 7 25 4 3 2" xfId="38012"/>
    <cellStyle name="Normal 7 25 4 3 3" xfId="56476"/>
    <cellStyle name="Normal 7 25 4 4" xfId="25707"/>
    <cellStyle name="Normal 7 25 4 5" xfId="44171"/>
    <cellStyle name="Normal 7 25 5" xfId="9834"/>
    <cellStyle name="Normal 7 25 5 2" xfId="28794"/>
    <cellStyle name="Normal 7 25 5 3" xfId="47258"/>
    <cellStyle name="Normal 7 25 6" xfId="15986"/>
    <cellStyle name="Normal 7 25 6 2" xfId="34946"/>
    <cellStyle name="Normal 7 25 6 3" xfId="53410"/>
    <cellStyle name="Normal 7 25 7" xfId="22641"/>
    <cellStyle name="Normal 7 25 8" xfId="41105"/>
    <cellStyle name="Normal 7 26" xfId="9279"/>
    <cellStyle name="Normal 7 26 2" xfId="15454"/>
    <cellStyle name="Normal 7 26 2 2" xfId="34414"/>
    <cellStyle name="Normal 7 26 2 3" xfId="52878"/>
    <cellStyle name="Normal 7 26 3" xfId="21606"/>
    <cellStyle name="Normal 7 26 3 2" xfId="40566"/>
    <cellStyle name="Normal 7 26 3 3" xfId="59030"/>
    <cellStyle name="Normal 7 26 4" xfId="28261"/>
    <cellStyle name="Normal 7 26 5" xfId="46725"/>
    <cellStyle name="Normal 7 27" xfId="358"/>
    <cellStyle name="Normal 7 28" xfId="22036"/>
    <cellStyle name="Normal 7 3" xfId="3189"/>
    <cellStyle name="Normal 7 3 10" xfId="16004"/>
    <cellStyle name="Normal 7 3 10 2" xfId="34964"/>
    <cellStyle name="Normal 7 3 10 3" xfId="53428"/>
    <cellStyle name="Normal 7 3 11" xfId="22659"/>
    <cellStyle name="Normal 7 3 12" xfId="41123"/>
    <cellStyle name="Normal 7 3 2" xfId="3190"/>
    <cellStyle name="Normal 7 3 2 2" xfId="4326"/>
    <cellStyle name="Normal 7 3 2 2 2" xfId="5945"/>
    <cellStyle name="Normal 7 3 2 2 2 2" xfId="9030"/>
    <cellStyle name="Normal 7 3 2 2 2 2 2" xfId="15222"/>
    <cellStyle name="Normal 7 3 2 2 2 2 2 2" xfId="34182"/>
    <cellStyle name="Normal 7 3 2 2 2 2 2 3" xfId="52646"/>
    <cellStyle name="Normal 7 3 2 2 2 2 3" xfId="21374"/>
    <cellStyle name="Normal 7 3 2 2 2 2 3 2" xfId="40334"/>
    <cellStyle name="Normal 7 3 2 2 2 2 3 3" xfId="58798"/>
    <cellStyle name="Normal 7 3 2 2 2 2 4" xfId="28029"/>
    <cellStyle name="Normal 7 3 2 2 2 2 5" xfId="46493"/>
    <cellStyle name="Normal 7 3 2 2 2 3" xfId="12156"/>
    <cellStyle name="Normal 7 3 2 2 2 3 2" xfId="31116"/>
    <cellStyle name="Normal 7 3 2 2 2 3 3" xfId="49580"/>
    <cellStyle name="Normal 7 3 2 2 2 4" xfId="18308"/>
    <cellStyle name="Normal 7 3 2 2 2 4 2" xfId="37268"/>
    <cellStyle name="Normal 7 3 2 2 2 4 3" xfId="55732"/>
    <cellStyle name="Normal 7 3 2 2 2 5" xfId="24963"/>
    <cellStyle name="Normal 7 3 2 2 2 6" xfId="43427"/>
    <cellStyle name="Normal 7 3 2 2 3" xfId="7495"/>
    <cellStyle name="Normal 7 3 2 2 3 2" xfId="13688"/>
    <cellStyle name="Normal 7 3 2 2 3 2 2" xfId="32648"/>
    <cellStyle name="Normal 7 3 2 2 3 2 3" xfId="51112"/>
    <cellStyle name="Normal 7 3 2 2 3 3" xfId="19840"/>
    <cellStyle name="Normal 7 3 2 2 3 3 2" xfId="38800"/>
    <cellStyle name="Normal 7 3 2 2 3 3 3" xfId="57264"/>
    <cellStyle name="Normal 7 3 2 2 3 4" xfId="26495"/>
    <cellStyle name="Normal 7 3 2 2 3 5" xfId="44959"/>
    <cellStyle name="Normal 7 3 2 2 4" xfId="10622"/>
    <cellStyle name="Normal 7 3 2 2 4 2" xfId="29582"/>
    <cellStyle name="Normal 7 3 2 2 4 3" xfId="48046"/>
    <cellStyle name="Normal 7 3 2 2 5" xfId="16774"/>
    <cellStyle name="Normal 7 3 2 2 5 2" xfId="35734"/>
    <cellStyle name="Normal 7 3 2 2 5 3" xfId="54198"/>
    <cellStyle name="Normal 7 3 2 2 6" xfId="23429"/>
    <cellStyle name="Normal 7 3 2 2 7" xfId="41893"/>
    <cellStyle name="Normal 7 3 2 3" xfId="5163"/>
    <cellStyle name="Normal 7 3 2 3 2" xfId="8261"/>
    <cellStyle name="Normal 7 3 2 3 2 2" xfId="14453"/>
    <cellStyle name="Normal 7 3 2 3 2 2 2" xfId="33413"/>
    <cellStyle name="Normal 7 3 2 3 2 2 3" xfId="51877"/>
    <cellStyle name="Normal 7 3 2 3 2 3" xfId="20605"/>
    <cellStyle name="Normal 7 3 2 3 2 3 2" xfId="39565"/>
    <cellStyle name="Normal 7 3 2 3 2 3 3" xfId="58029"/>
    <cellStyle name="Normal 7 3 2 3 2 4" xfId="27260"/>
    <cellStyle name="Normal 7 3 2 3 2 5" xfId="45724"/>
    <cellStyle name="Normal 7 3 2 3 3" xfId="11387"/>
    <cellStyle name="Normal 7 3 2 3 3 2" xfId="30347"/>
    <cellStyle name="Normal 7 3 2 3 3 3" xfId="48811"/>
    <cellStyle name="Normal 7 3 2 3 4" xfId="17539"/>
    <cellStyle name="Normal 7 3 2 3 4 2" xfId="36499"/>
    <cellStyle name="Normal 7 3 2 3 4 3" xfId="54963"/>
    <cellStyle name="Normal 7 3 2 3 5" xfId="24194"/>
    <cellStyle name="Normal 7 3 2 3 6" xfId="42658"/>
    <cellStyle name="Normal 7 3 2 4" xfId="6726"/>
    <cellStyle name="Normal 7 3 2 4 2" xfId="12919"/>
    <cellStyle name="Normal 7 3 2 4 2 2" xfId="31879"/>
    <cellStyle name="Normal 7 3 2 4 2 3" xfId="50343"/>
    <cellStyle name="Normal 7 3 2 4 3" xfId="19071"/>
    <cellStyle name="Normal 7 3 2 4 3 2" xfId="38031"/>
    <cellStyle name="Normal 7 3 2 4 3 3" xfId="56495"/>
    <cellStyle name="Normal 7 3 2 4 4" xfId="25726"/>
    <cellStyle name="Normal 7 3 2 4 5" xfId="44190"/>
    <cellStyle name="Normal 7 3 2 5" xfId="9853"/>
    <cellStyle name="Normal 7 3 2 5 2" xfId="28813"/>
    <cellStyle name="Normal 7 3 2 5 3" xfId="47277"/>
    <cellStyle name="Normal 7 3 2 6" xfId="16005"/>
    <cellStyle name="Normal 7 3 2 6 2" xfId="34965"/>
    <cellStyle name="Normal 7 3 2 6 3" xfId="53429"/>
    <cellStyle name="Normal 7 3 2 7" xfId="22660"/>
    <cellStyle name="Normal 7 3 2 8" xfId="41124"/>
    <cellStyle name="Normal 7 3 3" xfId="3191"/>
    <cellStyle name="Normal 7 3 3 2" xfId="4327"/>
    <cellStyle name="Normal 7 3 3 2 2" xfId="5946"/>
    <cellStyle name="Normal 7 3 3 2 2 2" xfId="9031"/>
    <cellStyle name="Normal 7 3 3 2 2 2 2" xfId="15223"/>
    <cellStyle name="Normal 7 3 3 2 2 2 2 2" xfId="34183"/>
    <cellStyle name="Normal 7 3 3 2 2 2 2 3" xfId="52647"/>
    <cellStyle name="Normal 7 3 3 2 2 2 3" xfId="21375"/>
    <cellStyle name="Normal 7 3 3 2 2 2 3 2" xfId="40335"/>
    <cellStyle name="Normal 7 3 3 2 2 2 3 3" xfId="58799"/>
    <cellStyle name="Normal 7 3 3 2 2 2 4" xfId="28030"/>
    <cellStyle name="Normal 7 3 3 2 2 2 5" xfId="46494"/>
    <cellStyle name="Normal 7 3 3 2 2 3" xfId="12157"/>
    <cellStyle name="Normal 7 3 3 2 2 3 2" xfId="31117"/>
    <cellStyle name="Normal 7 3 3 2 2 3 3" xfId="49581"/>
    <cellStyle name="Normal 7 3 3 2 2 4" xfId="18309"/>
    <cellStyle name="Normal 7 3 3 2 2 4 2" xfId="37269"/>
    <cellStyle name="Normal 7 3 3 2 2 4 3" xfId="55733"/>
    <cellStyle name="Normal 7 3 3 2 2 5" xfId="24964"/>
    <cellStyle name="Normal 7 3 3 2 2 6" xfId="43428"/>
    <cellStyle name="Normal 7 3 3 2 3" xfId="7496"/>
    <cellStyle name="Normal 7 3 3 2 3 2" xfId="13689"/>
    <cellStyle name="Normal 7 3 3 2 3 2 2" xfId="32649"/>
    <cellStyle name="Normal 7 3 3 2 3 2 3" xfId="51113"/>
    <cellStyle name="Normal 7 3 3 2 3 3" xfId="19841"/>
    <cellStyle name="Normal 7 3 3 2 3 3 2" xfId="38801"/>
    <cellStyle name="Normal 7 3 3 2 3 3 3" xfId="57265"/>
    <cellStyle name="Normal 7 3 3 2 3 4" xfId="26496"/>
    <cellStyle name="Normal 7 3 3 2 3 5" xfId="44960"/>
    <cellStyle name="Normal 7 3 3 2 4" xfId="10623"/>
    <cellStyle name="Normal 7 3 3 2 4 2" xfId="29583"/>
    <cellStyle name="Normal 7 3 3 2 4 3" xfId="48047"/>
    <cellStyle name="Normal 7 3 3 2 5" xfId="16775"/>
    <cellStyle name="Normal 7 3 3 2 5 2" xfId="35735"/>
    <cellStyle name="Normal 7 3 3 2 5 3" xfId="54199"/>
    <cellStyle name="Normal 7 3 3 2 6" xfId="23430"/>
    <cellStyle name="Normal 7 3 3 2 7" xfId="41894"/>
    <cellStyle name="Normal 7 3 3 3" xfId="5164"/>
    <cellStyle name="Normal 7 3 3 3 2" xfId="8262"/>
    <cellStyle name="Normal 7 3 3 3 2 2" xfId="14454"/>
    <cellStyle name="Normal 7 3 3 3 2 2 2" xfId="33414"/>
    <cellStyle name="Normal 7 3 3 3 2 2 3" xfId="51878"/>
    <cellStyle name="Normal 7 3 3 3 2 3" xfId="20606"/>
    <cellStyle name="Normal 7 3 3 3 2 3 2" xfId="39566"/>
    <cellStyle name="Normal 7 3 3 3 2 3 3" xfId="58030"/>
    <cellStyle name="Normal 7 3 3 3 2 4" xfId="27261"/>
    <cellStyle name="Normal 7 3 3 3 2 5" xfId="45725"/>
    <cellStyle name="Normal 7 3 3 3 3" xfId="11388"/>
    <cellStyle name="Normal 7 3 3 3 3 2" xfId="30348"/>
    <cellStyle name="Normal 7 3 3 3 3 3" xfId="48812"/>
    <cellStyle name="Normal 7 3 3 3 4" xfId="17540"/>
    <cellStyle name="Normal 7 3 3 3 4 2" xfId="36500"/>
    <cellStyle name="Normal 7 3 3 3 4 3" xfId="54964"/>
    <cellStyle name="Normal 7 3 3 3 5" xfId="24195"/>
    <cellStyle name="Normal 7 3 3 3 6" xfId="42659"/>
    <cellStyle name="Normal 7 3 3 4" xfId="6727"/>
    <cellStyle name="Normal 7 3 3 4 2" xfId="12920"/>
    <cellStyle name="Normal 7 3 3 4 2 2" xfId="31880"/>
    <cellStyle name="Normal 7 3 3 4 2 3" xfId="50344"/>
    <cellStyle name="Normal 7 3 3 4 3" xfId="19072"/>
    <cellStyle name="Normal 7 3 3 4 3 2" xfId="38032"/>
    <cellStyle name="Normal 7 3 3 4 3 3" xfId="56496"/>
    <cellStyle name="Normal 7 3 3 4 4" xfId="25727"/>
    <cellStyle name="Normal 7 3 3 4 5" xfId="44191"/>
    <cellStyle name="Normal 7 3 3 5" xfId="9854"/>
    <cellStyle name="Normal 7 3 3 5 2" xfId="28814"/>
    <cellStyle name="Normal 7 3 3 5 3" xfId="47278"/>
    <cellStyle name="Normal 7 3 3 6" xfId="16006"/>
    <cellStyle name="Normal 7 3 3 6 2" xfId="34966"/>
    <cellStyle name="Normal 7 3 3 6 3" xfId="53430"/>
    <cellStyle name="Normal 7 3 3 7" xfId="22661"/>
    <cellStyle name="Normal 7 3 3 8" xfId="41125"/>
    <cellStyle name="Normal 7 3 4" xfId="3192"/>
    <cellStyle name="Normal 7 3 4 2" xfId="4328"/>
    <cellStyle name="Normal 7 3 4 2 2" xfId="5947"/>
    <cellStyle name="Normal 7 3 4 2 2 2" xfId="9032"/>
    <cellStyle name="Normal 7 3 4 2 2 2 2" xfId="15224"/>
    <cellStyle name="Normal 7 3 4 2 2 2 2 2" xfId="34184"/>
    <cellStyle name="Normal 7 3 4 2 2 2 2 3" xfId="52648"/>
    <cellStyle name="Normal 7 3 4 2 2 2 3" xfId="21376"/>
    <cellStyle name="Normal 7 3 4 2 2 2 3 2" xfId="40336"/>
    <cellStyle name="Normal 7 3 4 2 2 2 3 3" xfId="58800"/>
    <cellStyle name="Normal 7 3 4 2 2 2 4" xfId="28031"/>
    <cellStyle name="Normal 7 3 4 2 2 2 5" xfId="46495"/>
    <cellStyle name="Normal 7 3 4 2 2 3" xfId="12158"/>
    <cellStyle name="Normal 7 3 4 2 2 3 2" xfId="31118"/>
    <cellStyle name="Normal 7 3 4 2 2 3 3" xfId="49582"/>
    <cellStyle name="Normal 7 3 4 2 2 4" xfId="18310"/>
    <cellStyle name="Normal 7 3 4 2 2 4 2" xfId="37270"/>
    <cellStyle name="Normal 7 3 4 2 2 4 3" xfId="55734"/>
    <cellStyle name="Normal 7 3 4 2 2 5" xfId="24965"/>
    <cellStyle name="Normal 7 3 4 2 2 6" xfId="43429"/>
    <cellStyle name="Normal 7 3 4 2 3" xfId="7497"/>
    <cellStyle name="Normal 7 3 4 2 3 2" xfId="13690"/>
    <cellStyle name="Normal 7 3 4 2 3 2 2" xfId="32650"/>
    <cellStyle name="Normal 7 3 4 2 3 2 3" xfId="51114"/>
    <cellStyle name="Normal 7 3 4 2 3 3" xfId="19842"/>
    <cellStyle name="Normal 7 3 4 2 3 3 2" xfId="38802"/>
    <cellStyle name="Normal 7 3 4 2 3 3 3" xfId="57266"/>
    <cellStyle name="Normal 7 3 4 2 3 4" xfId="26497"/>
    <cellStyle name="Normal 7 3 4 2 3 5" xfId="44961"/>
    <cellStyle name="Normal 7 3 4 2 4" xfId="10624"/>
    <cellStyle name="Normal 7 3 4 2 4 2" xfId="29584"/>
    <cellStyle name="Normal 7 3 4 2 4 3" xfId="48048"/>
    <cellStyle name="Normal 7 3 4 2 5" xfId="16776"/>
    <cellStyle name="Normal 7 3 4 2 5 2" xfId="35736"/>
    <cellStyle name="Normal 7 3 4 2 5 3" xfId="54200"/>
    <cellStyle name="Normal 7 3 4 2 6" xfId="23431"/>
    <cellStyle name="Normal 7 3 4 2 7" xfId="41895"/>
    <cellStyle name="Normal 7 3 4 3" xfId="5165"/>
    <cellStyle name="Normal 7 3 4 3 2" xfId="8263"/>
    <cellStyle name="Normal 7 3 4 3 2 2" xfId="14455"/>
    <cellStyle name="Normal 7 3 4 3 2 2 2" xfId="33415"/>
    <cellStyle name="Normal 7 3 4 3 2 2 3" xfId="51879"/>
    <cellStyle name="Normal 7 3 4 3 2 3" xfId="20607"/>
    <cellStyle name="Normal 7 3 4 3 2 3 2" xfId="39567"/>
    <cellStyle name="Normal 7 3 4 3 2 3 3" xfId="58031"/>
    <cellStyle name="Normal 7 3 4 3 2 4" xfId="27262"/>
    <cellStyle name="Normal 7 3 4 3 2 5" xfId="45726"/>
    <cellStyle name="Normal 7 3 4 3 3" xfId="11389"/>
    <cellStyle name="Normal 7 3 4 3 3 2" xfId="30349"/>
    <cellStyle name="Normal 7 3 4 3 3 3" xfId="48813"/>
    <cellStyle name="Normal 7 3 4 3 4" xfId="17541"/>
    <cellStyle name="Normal 7 3 4 3 4 2" xfId="36501"/>
    <cellStyle name="Normal 7 3 4 3 4 3" xfId="54965"/>
    <cellStyle name="Normal 7 3 4 3 5" xfId="24196"/>
    <cellStyle name="Normal 7 3 4 3 6" xfId="42660"/>
    <cellStyle name="Normal 7 3 4 4" xfId="6728"/>
    <cellStyle name="Normal 7 3 4 4 2" xfId="12921"/>
    <cellStyle name="Normal 7 3 4 4 2 2" xfId="31881"/>
    <cellStyle name="Normal 7 3 4 4 2 3" xfId="50345"/>
    <cellStyle name="Normal 7 3 4 4 3" xfId="19073"/>
    <cellStyle name="Normal 7 3 4 4 3 2" xfId="38033"/>
    <cellStyle name="Normal 7 3 4 4 3 3" xfId="56497"/>
    <cellStyle name="Normal 7 3 4 4 4" xfId="25728"/>
    <cellStyle name="Normal 7 3 4 4 5" xfId="44192"/>
    <cellStyle name="Normal 7 3 4 5" xfId="9855"/>
    <cellStyle name="Normal 7 3 4 5 2" xfId="28815"/>
    <cellStyle name="Normal 7 3 4 5 3" xfId="47279"/>
    <cellStyle name="Normal 7 3 4 6" xfId="16007"/>
    <cellStyle name="Normal 7 3 4 6 2" xfId="34967"/>
    <cellStyle name="Normal 7 3 4 6 3" xfId="53431"/>
    <cellStyle name="Normal 7 3 4 7" xfId="22662"/>
    <cellStyle name="Normal 7 3 4 8" xfId="41126"/>
    <cellStyle name="Normal 7 3 5" xfId="3193"/>
    <cellStyle name="Normal 7 3 5 2" xfId="4329"/>
    <cellStyle name="Normal 7 3 5 2 2" xfId="5948"/>
    <cellStyle name="Normal 7 3 5 2 2 2" xfId="9033"/>
    <cellStyle name="Normal 7 3 5 2 2 2 2" xfId="15225"/>
    <cellStyle name="Normal 7 3 5 2 2 2 2 2" xfId="34185"/>
    <cellStyle name="Normal 7 3 5 2 2 2 2 3" xfId="52649"/>
    <cellStyle name="Normal 7 3 5 2 2 2 3" xfId="21377"/>
    <cellStyle name="Normal 7 3 5 2 2 2 3 2" xfId="40337"/>
    <cellStyle name="Normal 7 3 5 2 2 2 3 3" xfId="58801"/>
    <cellStyle name="Normal 7 3 5 2 2 2 4" xfId="28032"/>
    <cellStyle name="Normal 7 3 5 2 2 2 5" xfId="46496"/>
    <cellStyle name="Normal 7 3 5 2 2 3" xfId="12159"/>
    <cellStyle name="Normal 7 3 5 2 2 3 2" xfId="31119"/>
    <cellStyle name="Normal 7 3 5 2 2 3 3" xfId="49583"/>
    <cellStyle name="Normal 7 3 5 2 2 4" xfId="18311"/>
    <cellStyle name="Normal 7 3 5 2 2 4 2" xfId="37271"/>
    <cellStyle name="Normal 7 3 5 2 2 4 3" xfId="55735"/>
    <cellStyle name="Normal 7 3 5 2 2 5" xfId="24966"/>
    <cellStyle name="Normal 7 3 5 2 2 6" xfId="43430"/>
    <cellStyle name="Normal 7 3 5 2 3" xfId="7498"/>
    <cellStyle name="Normal 7 3 5 2 3 2" xfId="13691"/>
    <cellStyle name="Normal 7 3 5 2 3 2 2" xfId="32651"/>
    <cellStyle name="Normal 7 3 5 2 3 2 3" xfId="51115"/>
    <cellStyle name="Normal 7 3 5 2 3 3" xfId="19843"/>
    <cellStyle name="Normal 7 3 5 2 3 3 2" xfId="38803"/>
    <cellStyle name="Normal 7 3 5 2 3 3 3" xfId="57267"/>
    <cellStyle name="Normal 7 3 5 2 3 4" xfId="26498"/>
    <cellStyle name="Normal 7 3 5 2 3 5" xfId="44962"/>
    <cellStyle name="Normal 7 3 5 2 4" xfId="10625"/>
    <cellStyle name="Normal 7 3 5 2 4 2" xfId="29585"/>
    <cellStyle name="Normal 7 3 5 2 4 3" xfId="48049"/>
    <cellStyle name="Normal 7 3 5 2 5" xfId="16777"/>
    <cellStyle name="Normal 7 3 5 2 5 2" xfId="35737"/>
    <cellStyle name="Normal 7 3 5 2 5 3" xfId="54201"/>
    <cellStyle name="Normal 7 3 5 2 6" xfId="23432"/>
    <cellStyle name="Normal 7 3 5 2 7" xfId="41896"/>
    <cellStyle name="Normal 7 3 5 3" xfId="5166"/>
    <cellStyle name="Normal 7 3 5 3 2" xfId="8264"/>
    <cellStyle name="Normal 7 3 5 3 2 2" xfId="14456"/>
    <cellStyle name="Normal 7 3 5 3 2 2 2" xfId="33416"/>
    <cellStyle name="Normal 7 3 5 3 2 2 3" xfId="51880"/>
    <cellStyle name="Normal 7 3 5 3 2 3" xfId="20608"/>
    <cellStyle name="Normal 7 3 5 3 2 3 2" xfId="39568"/>
    <cellStyle name="Normal 7 3 5 3 2 3 3" xfId="58032"/>
    <cellStyle name="Normal 7 3 5 3 2 4" xfId="27263"/>
    <cellStyle name="Normal 7 3 5 3 2 5" xfId="45727"/>
    <cellStyle name="Normal 7 3 5 3 3" xfId="11390"/>
    <cellStyle name="Normal 7 3 5 3 3 2" xfId="30350"/>
    <cellStyle name="Normal 7 3 5 3 3 3" xfId="48814"/>
    <cellStyle name="Normal 7 3 5 3 4" xfId="17542"/>
    <cellStyle name="Normal 7 3 5 3 4 2" xfId="36502"/>
    <cellStyle name="Normal 7 3 5 3 4 3" xfId="54966"/>
    <cellStyle name="Normal 7 3 5 3 5" xfId="24197"/>
    <cellStyle name="Normal 7 3 5 3 6" xfId="42661"/>
    <cellStyle name="Normal 7 3 5 4" xfId="6729"/>
    <cellStyle name="Normal 7 3 5 4 2" xfId="12922"/>
    <cellStyle name="Normal 7 3 5 4 2 2" xfId="31882"/>
    <cellStyle name="Normal 7 3 5 4 2 3" xfId="50346"/>
    <cellStyle name="Normal 7 3 5 4 3" xfId="19074"/>
    <cellStyle name="Normal 7 3 5 4 3 2" xfId="38034"/>
    <cellStyle name="Normal 7 3 5 4 3 3" xfId="56498"/>
    <cellStyle name="Normal 7 3 5 4 4" xfId="25729"/>
    <cellStyle name="Normal 7 3 5 4 5" xfId="44193"/>
    <cellStyle name="Normal 7 3 5 5" xfId="9856"/>
    <cellStyle name="Normal 7 3 5 5 2" xfId="28816"/>
    <cellStyle name="Normal 7 3 5 5 3" xfId="47280"/>
    <cellStyle name="Normal 7 3 5 6" xfId="16008"/>
    <cellStyle name="Normal 7 3 5 6 2" xfId="34968"/>
    <cellStyle name="Normal 7 3 5 6 3" xfId="53432"/>
    <cellStyle name="Normal 7 3 5 7" xfId="22663"/>
    <cellStyle name="Normal 7 3 5 8" xfId="41127"/>
    <cellStyle name="Normal 7 3 6" xfId="4325"/>
    <cellStyle name="Normal 7 3 6 2" xfId="5944"/>
    <cellStyle name="Normal 7 3 6 2 2" xfId="9029"/>
    <cellStyle name="Normal 7 3 6 2 2 2" xfId="15221"/>
    <cellStyle name="Normal 7 3 6 2 2 2 2" xfId="34181"/>
    <cellStyle name="Normal 7 3 6 2 2 2 3" xfId="52645"/>
    <cellStyle name="Normal 7 3 6 2 2 3" xfId="21373"/>
    <cellStyle name="Normal 7 3 6 2 2 3 2" xfId="40333"/>
    <cellStyle name="Normal 7 3 6 2 2 3 3" xfId="58797"/>
    <cellStyle name="Normal 7 3 6 2 2 4" xfId="28028"/>
    <cellStyle name="Normal 7 3 6 2 2 5" xfId="46492"/>
    <cellStyle name="Normal 7 3 6 2 3" xfId="12155"/>
    <cellStyle name="Normal 7 3 6 2 3 2" xfId="31115"/>
    <cellStyle name="Normal 7 3 6 2 3 3" xfId="49579"/>
    <cellStyle name="Normal 7 3 6 2 4" xfId="18307"/>
    <cellStyle name="Normal 7 3 6 2 4 2" xfId="37267"/>
    <cellStyle name="Normal 7 3 6 2 4 3" xfId="55731"/>
    <cellStyle name="Normal 7 3 6 2 5" xfId="24962"/>
    <cellStyle name="Normal 7 3 6 2 6" xfId="43426"/>
    <cellStyle name="Normal 7 3 6 3" xfId="7494"/>
    <cellStyle name="Normal 7 3 6 3 2" xfId="13687"/>
    <cellStyle name="Normal 7 3 6 3 2 2" xfId="32647"/>
    <cellStyle name="Normal 7 3 6 3 2 3" xfId="51111"/>
    <cellStyle name="Normal 7 3 6 3 3" xfId="19839"/>
    <cellStyle name="Normal 7 3 6 3 3 2" xfId="38799"/>
    <cellStyle name="Normal 7 3 6 3 3 3" xfId="57263"/>
    <cellStyle name="Normal 7 3 6 3 4" xfId="26494"/>
    <cellStyle name="Normal 7 3 6 3 5" xfId="44958"/>
    <cellStyle name="Normal 7 3 6 4" xfId="10621"/>
    <cellStyle name="Normal 7 3 6 4 2" xfId="29581"/>
    <cellStyle name="Normal 7 3 6 4 3" xfId="48045"/>
    <cellStyle name="Normal 7 3 6 5" xfId="16773"/>
    <cellStyle name="Normal 7 3 6 5 2" xfId="35733"/>
    <cellStyle name="Normal 7 3 6 5 3" xfId="54197"/>
    <cellStyle name="Normal 7 3 6 6" xfId="23428"/>
    <cellStyle name="Normal 7 3 6 7" xfId="41892"/>
    <cellStyle name="Normal 7 3 7" xfId="5162"/>
    <cellStyle name="Normal 7 3 7 2" xfId="8260"/>
    <cellStyle name="Normal 7 3 7 2 2" xfId="14452"/>
    <cellStyle name="Normal 7 3 7 2 2 2" xfId="33412"/>
    <cellStyle name="Normal 7 3 7 2 2 3" xfId="51876"/>
    <cellStyle name="Normal 7 3 7 2 3" xfId="20604"/>
    <cellStyle name="Normal 7 3 7 2 3 2" xfId="39564"/>
    <cellStyle name="Normal 7 3 7 2 3 3" xfId="58028"/>
    <cellStyle name="Normal 7 3 7 2 4" xfId="27259"/>
    <cellStyle name="Normal 7 3 7 2 5" xfId="45723"/>
    <cellStyle name="Normal 7 3 7 3" xfId="11386"/>
    <cellStyle name="Normal 7 3 7 3 2" xfId="30346"/>
    <cellStyle name="Normal 7 3 7 3 3" xfId="48810"/>
    <cellStyle name="Normal 7 3 7 4" xfId="17538"/>
    <cellStyle name="Normal 7 3 7 4 2" xfId="36498"/>
    <cellStyle name="Normal 7 3 7 4 3" xfId="54962"/>
    <cellStyle name="Normal 7 3 7 5" xfId="24193"/>
    <cellStyle name="Normal 7 3 7 6" xfId="42657"/>
    <cellStyle name="Normal 7 3 8" xfId="6725"/>
    <cellStyle name="Normal 7 3 8 2" xfId="12918"/>
    <cellStyle name="Normal 7 3 8 2 2" xfId="31878"/>
    <cellStyle name="Normal 7 3 8 2 3" xfId="50342"/>
    <cellStyle name="Normal 7 3 8 3" xfId="19070"/>
    <cellStyle name="Normal 7 3 8 3 2" xfId="38030"/>
    <cellStyle name="Normal 7 3 8 3 3" xfId="56494"/>
    <cellStyle name="Normal 7 3 8 4" xfId="25725"/>
    <cellStyle name="Normal 7 3 8 5" xfId="44189"/>
    <cellStyle name="Normal 7 3 9" xfId="9852"/>
    <cellStyle name="Normal 7 3 9 2" xfId="28812"/>
    <cellStyle name="Normal 7 3 9 3" xfId="47276"/>
    <cellStyle name="Normal 7 4" xfId="3194"/>
    <cellStyle name="Normal 7 4 2" xfId="4330"/>
    <cellStyle name="Normal 7 4 2 2" xfId="5949"/>
    <cellStyle name="Normal 7 4 2 2 2" xfId="9034"/>
    <cellStyle name="Normal 7 4 2 2 2 2" xfId="15226"/>
    <cellStyle name="Normal 7 4 2 2 2 2 2" xfId="34186"/>
    <cellStyle name="Normal 7 4 2 2 2 2 3" xfId="52650"/>
    <cellStyle name="Normal 7 4 2 2 2 3" xfId="21378"/>
    <cellStyle name="Normal 7 4 2 2 2 3 2" xfId="40338"/>
    <cellStyle name="Normal 7 4 2 2 2 3 3" xfId="58802"/>
    <cellStyle name="Normal 7 4 2 2 2 4" xfId="28033"/>
    <cellStyle name="Normal 7 4 2 2 2 5" xfId="46497"/>
    <cellStyle name="Normal 7 4 2 2 3" xfId="12160"/>
    <cellStyle name="Normal 7 4 2 2 3 2" xfId="31120"/>
    <cellStyle name="Normal 7 4 2 2 3 3" xfId="49584"/>
    <cellStyle name="Normal 7 4 2 2 4" xfId="18312"/>
    <cellStyle name="Normal 7 4 2 2 4 2" xfId="37272"/>
    <cellStyle name="Normal 7 4 2 2 4 3" xfId="55736"/>
    <cellStyle name="Normal 7 4 2 2 5" xfId="24967"/>
    <cellStyle name="Normal 7 4 2 2 6" xfId="43431"/>
    <cellStyle name="Normal 7 4 2 3" xfId="7499"/>
    <cellStyle name="Normal 7 4 2 3 2" xfId="13692"/>
    <cellStyle name="Normal 7 4 2 3 2 2" xfId="32652"/>
    <cellStyle name="Normal 7 4 2 3 2 3" xfId="51116"/>
    <cellStyle name="Normal 7 4 2 3 3" xfId="19844"/>
    <cellStyle name="Normal 7 4 2 3 3 2" xfId="38804"/>
    <cellStyle name="Normal 7 4 2 3 3 3" xfId="57268"/>
    <cellStyle name="Normal 7 4 2 3 4" xfId="26499"/>
    <cellStyle name="Normal 7 4 2 3 5" xfId="44963"/>
    <cellStyle name="Normal 7 4 2 4" xfId="10626"/>
    <cellStyle name="Normal 7 4 2 4 2" xfId="29586"/>
    <cellStyle name="Normal 7 4 2 4 3" xfId="48050"/>
    <cellStyle name="Normal 7 4 2 5" xfId="16778"/>
    <cellStyle name="Normal 7 4 2 5 2" xfId="35738"/>
    <cellStyle name="Normal 7 4 2 5 3" xfId="54202"/>
    <cellStyle name="Normal 7 4 2 6" xfId="23433"/>
    <cellStyle name="Normal 7 4 2 7" xfId="41897"/>
    <cellStyle name="Normal 7 4 3" xfId="5167"/>
    <cellStyle name="Normal 7 4 3 2" xfId="8265"/>
    <cellStyle name="Normal 7 4 3 2 2" xfId="14457"/>
    <cellStyle name="Normal 7 4 3 2 2 2" xfId="33417"/>
    <cellStyle name="Normal 7 4 3 2 2 3" xfId="51881"/>
    <cellStyle name="Normal 7 4 3 2 3" xfId="20609"/>
    <cellStyle name="Normal 7 4 3 2 3 2" xfId="39569"/>
    <cellStyle name="Normal 7 4 3 2 3 3" xfId="58033"/>
    <cellStyle name="Normal 7 4 3 2 4" xfId="27264"/>
    <cellStyle name="Normal 7 4 3 2 5" xfId="45728"/>
    <cellStyle name="Normal 7 4 3 3" xfId="11391"/>
    <cellStyle name="Normal 7 4 3 3 2" xfId="30351"/>
    <cellStyle name="Normal 7 4 3 3 3" xfId="48815"/>
    <cellStyle name="Normal 7 4 3 4" xfId="17543"/>
    <cellStyle name="Normal 7 4 3 4 2" xfId="36503"/>
    <cellStyle name="Normal 7 4 3 4 3" xfId="54967"/>
    <cellStyle name="Normal 7 4 3 5" xfId="24198"/>
    <cellStyle name="Normal 7 4 3 6" xfId="42662"/>
    <cellStyle name="Normal 7 4 4" xfId="6730"/>
    <cellStyle name="Normal 7 4 4 2" xfId="12923"/>
    <cellStyle name="Normal 7 4 4 2 2" xfId="31883"/>
    <cellStyle name="Normal 7 4 4 2 3" xfId="50347"/>
    <cellStyle name="Normal 7 4 4 3" xfId="19075"/>
    <cellStyle name="Normal 7 4 4 3 2" xfId="38035"/>
    <cellStyle name="Normal 7 4 4 3 3" xfId="56499"/>
    <cellStyle name="Normal 7 4 4 4" xfId="25730"/>
    <cellStyle name="Normal 7 4 4 5" xfId="44194"/>
    <cellStyle name="Normal 7 4 5" xfId="9857"/>
    <cellStyle name="Normal 7 4 5 2" xfId="28817"/>
    <cellStyle name="Normal 7 4 5 3" xfId="47281"/>
    <cellStyle name="Normal 7 4 6" xfId="16009"/>
    <cellStyle name="Normal 7 4 6 2" xfId="34969"/>
    <cellStyle name="Normal 7 4 6 3" xfId="53433"/>
    <cellStyle name="Normal 7 4 7" xfId="22664"/>
    <cellStyle name="Normal 7 4 8" xfId="41128"/>
    <cellStyle name="Normal 7 5" xfId="3195"/>
    <cellStyle name="Normal 7 5 2" xfId="4331"/>
    <cellStyle name="Normal 7 5 2 2" xfId="5950"/>
    <cellStyle name="Normal 7 5 2 2 2" xfId="9035"/>
    <cellStyle name="Normal 7 5 2 2 2 2" xfId="15227"/>
    <cellStyle name="Normal 7 5 2 2 2 2 2" xfId="34187"/>
    <cellStyle name="Normal 7 5 2 2 2 2 3" xfId="52651"/>
    <cellStyle name="Normal 7 5 2 2 2 3" xfId="21379"/>
    <cellStyle name="Normal 7 5 2 2 2 3 2" xfId="40339"/>
    <cellStyle name="Normal 7 5 2 2 2 3 3" xfId="58803"/>
    <cellStyle name="Normal 7 5 2 2 2 4" xfId="28034"/>
    <cellStyle name="Normal 7 5 2 2 2 5" xfId="46498"/>
    <cellStyle name="Normal 7 5 2 2 3" xfId="12161"/>
    <cellStyle name="Normal 7 5 2 2 3 2" xfId="31121"/>
    <cellStyle name="Normal 7 5 2 2 3 3" xfId="49585"/>
    <cellStyle name="Normal 7 5 2 2 4" xfId="18313"/>
    <cellStyle name="Normal 7 5 2 2 4 2" xfId="37273"/>
    <cellStyle name="Normal 7 5 2 2 4 3" xfId="55737"/>
    <cellStyle name="Normal 7 5 2 2 5" xfId="24968"/>
    <cellStyle name="Normal 7 5 2 2 6" xfId="43432"/>
    <cellStyle name="Normal 7 5 2 3" xfId="7500"/>
    <cellStyle name="Normal 7 5 2 3 2" xfId="13693"/>
    <cellStyle name="Normal 7 5 2 3 2 2" xfId="32653"/>
    <cellStyle name="Normal 7 5 2 3 2 3" xfId="51117"/>
    <cellStyle name="Normal 7 5 2 3 3" xfId="19845"/>
    <cellStyle name="Normal 7 5 2 3 3 2" xfId="38805"/>
    <cellStyle name="Normal 7 5 2 3 3 3" xfId="57269"/>
    <cellStyle name="Normal 7 5 2 3 4" xfId="26500"/>
    <cellStyle name="Normal 7 5 2 3 5" xfId="44964"/>
    <cellStyle name="Normal 7 5 2 4" xfId="10627"/>
    <cellStyle name="Normal 7 5 2 4 2" xfId="29587"/>
    <cellStyle name="Normal 7 5 2 4 3" xfId="48051"/>
    <cellStyle name="Normal 7 5 2 5" xfId="16779"/>
    <cellStyle name="Normal 7 5 2 5 2" xfId="35739"/>
    <cellStyle name="Normal 7 5 2 5 3" xfId="54203"/>
    <cellStyle name="Normal 7 5 2 6" xfId="23434"/>
    <cellStyle name="Normal 7 5 2 7" xfId="41898"/>
    <cellStyle name="Normal 7 5 3" xfId="5168"/>
    <cellStyle name="Normal 7 5 3 2" xfId="8266"/>
    <cellStyle name="Normal 7 5 3 2 2" xfId="14458"/>
    <cellStyle name="Normal 7 5 3 2 2 2" xfId="33418"/>
    <cellStyle name="Normal 7 5 3 2 2 3" xfId="51882"/>
    <cellStyle name="Normal 7 5 3 2 3" xfId="20610"/>
    <cellStyle name="Normal 7 5 3 2 3 2" xfId="39570"/>
    <cellStyle name="Normal 7 5 3 2 3 3" xfId="58034"/>
    <cellStyle name="Normal 7 5 3 2 4" xfId="27265"/>
    <cellStyle name="Normal 7 5 3 2 5" xfId="45729"/>
    <cellStyle name="Normal 7 5 3 3" xfId="11392"/>
    <cellStyle name="Normal 7 5 3 3 2" xfId="30352"/>
    <cellStyle name="Normal 7 5 3 3 3" xfId="48816"/>
    <cellStyle name="Normal 7 5 3 4" xfId="17544"/>
    <cellStyle name="Normal 7 5 3 4 2" xfId="36504"/>
    <cellStyle name="Normal 7 5 3 4 3" xfId="54968"/>
    <cellStyle name="Normal 7 5 3 5" xfId="24199"/>
    <cellStyle name="Normal 7 5 3 6" xfId="42663"/>
    <cellStyle name="Normal 7 5 4" xfId="6731"/>
    <cellStyle name="Normal 7 5 4 2" xfId="12924"/>
    <cellStyle name="Normal 7 5 4 2 2" xfId="31884"/>
    <cellStyle name="Normal 7 5 4 2 3" xfId="50348"/>
    <cellStyle name="Normal 7 5 4 3" xfId="19076"/>
    <cellStyle name="Normal 7 5 4 3 2" xfId="38036"/>
    <cellStyle name="Normal 7 5 4 3 3" xfId="56500"/>
    <cellStyle name="Normal 7 5 4 4" xfId="25731"/>
    <cellStyle name="Normal 7 5 4 5" xfId="44195"/>
    <cellStyle name="Normal 7 5 5" xfId="9858"/>
    <cellStyle name="Normal 7 5 5 2" xfId="28818"/>
    <cellStyle name="Normal 7 5 5 3" xfId="47282"/>
    <cellStyle name="Normal 7 5 6" xfId="16010"/>
    <cellStyle name="Normal 7 5 6 2" xfId="34970"/>
    <cellStyle name="Normal 7 5 6 3" xfId="53434"/>
    <cellStyle name="Normal 7 5 7" xfId="22665"/>
    <cellStyle name="Normal 7 5 8" xfId="41129"/>
    <cellStyle name="Normal 7 6" xfId="3196"/>
    <cellStyle name="Normal 7 6 2" xfId="4332"/>
    <cellStyle name="Normal 7 6 2 2" xfId="5951"/>
    <cellStyle name="Normal 7 6 2 2 2" xfId="9036"/>
    <cellStyle name="Normal 7 6 2 2 2 2" xfId="15228"/>
    <cellStyle name="Normal 7 6 2 2 2 2 2" xfId="34188"/>
    <cellStyle name="Normal 7 6 2 2 2 2 3" xfId="52652"/>
    <cellStyle name="Normal 7 6 2 2 2 3" xfId="21380"/>
    <cellStyle name="Normal 7 6 2 2 2 3 2" xfId="40340"/>
    <cellStyle name="Normal 7 6 2 2 2 3 3" xfId="58804"/>
    <cellStyle name="Normal 7 6 2 2 2 4" xfId="28035"/>
    <cellStyle name="Normal 7 6 2 2 2 5" xfId="46499"/>
    <cellStyle name="Normal 7 6 2 2 3" xfId="12162"/>
    <cellStyle name="Normal 7 6 2 2 3 2" xfId="31122"/>
    <cellStyle name="Normal 7 6 2 2 3 3" xfId="49586"/>
    <cellStyle name="Normal 7 6 2 2 4" xfId="18314"/>
    <cellStyle name="Normal 7 6 2 2 4 2" xfId="37274"/>
    <cellStyle name="Normal 7 6 2 2 4 3" xfId="55738"/>
    <cellStyle name="Normal 7 6 2 2 5" xfId="24969"/>
    <cellStyle name="Normal 7 6 2 2 6" xfId="43433"/>
    <cellStyle name="Normal 7 6 2 3" xfId="7501"/>
    <cellStyle name="Normal 7 6 2 3 2" xfId="13694"/>
    <cellStyle name="Normal 7 6 2 3 2 2" xfId="32654"/>
    <cellStyle name="Normal 7 6 2 3 2 3" xfId="51118"/>
    <cellStyle name="Normal 7 6 2 3 3" xfId="19846"/>
    <cellStyle name="Normal 7 6 2 3 3 2" xfId="38806"/>
    <cellStyle name="Normal 7 6 2 3 3 3" xfId="57270"/>
    <cellStyle name="Normal 7 6 2 3 4" xfId="26501"/>
    <cellStyle name="Normal 7 6 2 3 5" xfId="44965"/>
    <cellStyle name="Normal 7 6 2 4" xfId="10628"/>
    <cellStyle name="Normal 7 6 2 4 2" xfId="29588"/>
    <cellStyle name="Normal 7 6 2 4 3" xfId="48052"/>
    <cellStyle name="Normal 7 6 2 5" xfId="16780"/>
    <cellStyle name="Normal 7 6 2 5 2" xfId="35740"/>
    <cellStyle name="Normal 7 6 2 5 3" xfId="54204"/>
    <cellStyle name="Normal 7 6 2 6" xfId="23435"/>
    <cellStyle name="Normal 7 6 2 7" xfId="41899"/>
    <cellStyle name="Normal 7 6 3" xfId="5169"/>
    <cellStyle name="Normal 7 6 3 2" xfId="8267"/>
    <cellStyle name="Normal 7 6 3 2 2" xfId="14459"/>
    <cellStyle name="Normal 7 6 3 2 2 2" xfId="33419"/>
    <cellStyle name="Normal 7 6 3 2 2 3" xfId="51883"/>
    <cellStyle name="Normal 7 6 3 2 3" xfId="20611"/>
    <cellStyle name="Normal 7 6 3 2 3 2" xfId="39571"/>
    <cellStyle name="Normal 7 6 3 2 3 3" xfId="58035"/>
    <cellStyle name="Normal 7 6 3 2 4" xfId="27266"/>
    <cellStyle name="Normal 7 6 3 2 5" xfId="45730"/>
    <cellStyle name="Normal 7 6 3 3" xfId="11393"/>
    <cellStyle name="Normal 7 6 3 3 2" xfId="30353"/>
    <cellStyle name="Normal 7 6 3 3 3" xfId="48817"/>
    <cellStyle name="Normal 7 6 3 4" xfId="17545"/>
    <cellStyle name="Normal 7 6 3 4 2" xfId="36505"/>
    <cellStyle name="Normal 7 6 3 4 3" xfId="54969"/>
    <cellStyle name="Normal 7 6 3 5" xfId="24200"/>
    <cellStyle name="Normal 7 6 3 6" xfId="42664"/>
    <cellStyle name="Normal 7 6 4" xfId="6732"/>
    <cellStyle name="Normal 7 6 4 2" xfId="12925"/>
    <cellStyle name="Normal 7 6 4 2 2" xfId="31885"/>
    <cellStyle name="Normal 7 6 4 2 3" xfId="50349"/>
    <cellStyle name="Normal 7 6 4 3" xfId="19077"/>
    <cellStyle name="Normal 7 6 4 3 2" xfId="38037"/>
    <cellStyle name="Normal 7 6 4 3 3" xfId="56501"/>
    <cellStyle name="Normal 7 6 4 4" xfId="25732"/>
    <cellStyle name="Normal 7 6 4 5" xfId="44196"/>
    <cellStyle name="Normal 7 6 5" xfId="9859"/>
    <cellStyle name="Normal 7 6 5 2" xfId="28819"/>
    <cellStyle name="Normal 7 6 5 3" xfId="47283"/>
    <cellStyle name="Normal 7 6 6" xfId="16011"/>
    <cellStyle name="Normal 7 6 6 2" xfId="34971"/>
    <cellStyle name="Normal 7 6 6 3" xfId="53435"/>
    <cellStyle name="Normal 7 6 7" xfId="22666"/>
    <cellStyle name="Normal 7 6 8" xfId="41130"/>
    <cellStyle name="Normal 7 7" xfId="3197"/>
    <cellStyle name="Normal 7 7 2" xfId="4333"/>
    <cellStyle name="Normal 7 7 2 2" xfId="5952"/>
    <cellStyle name="Normal 7 7 2 2 2" xfId="9037"/>
    <cellStyle name="Normal 7 7 2 2 2 2" xfId="15229"/>
    <cellStyle name="Normal 7 7 2 2 2 2 2" xfId="34189"/>
    <cellStyle name="Normal 7 7 2 2 2 2 3" xfId="52653"/>
    <cellStyle name="Normal 7 7 2 2 2 3" xfId="21381"/>
    <cellStyle name="Normal 7 7 2 2 2 3 2" xfId="40341"/>
    <cellStyle name="Normal 7 7 2 2 2 3 3" xfId="58805"/>
    <cellStyle name="Normal 7 7 2 2 2 4" xfId="28036"/>
    <cellStyle name="Normal 7 7 2 2 2 5" xfId="46500"/>
    <cellStyle name="Normal 7 7 2 2 3" xfId="12163"/>
    <cellStyle name="Normal 7 7 2 2 3 2" xfId="31123"/>
    <cellStyle name="Normal 7 7 2 2 3 3" xfId="49587"/>
    <cellStyle name="Normal 7 7 2 2 4" xfId="18315"/>
    <cellStyle name="Normal 7 7 2 2 4 2" xfId="37275"/>
    <cellStyle name="Normal 7 7 2 2 4 3" xfId="55739"/>
    <cellStyle name="Normal 7 7 2 2 5" xfId="24970"/>
    <cellStyle name="Normal 7 7 2 2 6" xfId="43434"/>
    <cellStyle name="Normal 7 7 2 3" xfId="7502"/>
    <cellStyle name="Normal 7 7 2 3 2" xfId="13695"/>
    <cellStyle name="Normal 7 7 2 3 2 2" xfId="32655"/>
    <cellStyle name="Normal 7 7 2 3 2 3" xfId="51119"/>
    <cellStyle name="Normal 7 7 2 3 3" xfId="19847"/>
    <cellStyle name="Normal 7 7 2 3 3 2" xfId="38807"/>
    <cellStyle name="Normal 7 7 2 3 3 3" xfId="57271"/>
    <cellStyle name="Normal 7 7 2 3 4" xfId="26502"/>
    <cellStyle name="Normal 7 7 2 3 5" xfId="44966"/>
    <cellStyle name="Normal 7 7 2 4" xfId="10629"/>
    <cellStyle name="Normal 7 7 2 4 2" xfId="29589"/>
    <cellStyle name="Normal 7 7 2 4 3" xfId="48053"/>
    <cellStyle name="Normal 7 7 2 5" xfId="16781"/>
    <cellStyle name="Normal 7 7 2 5 2" xfId="35741"/>
    <cellStyle name="Normal 7 7 2 5 3" xfId="54205"/>
    <cellStyle name="Normal 7 7 2 6" xfId="23436"/>
    <cellStyle name="Normal 7 7 2 7" xfId="41900"/>
    <cellStyle name="Normal 7 7 3" xfId="5170"/>
    <cellStyle name="Normal 7 7 3 2" xfId="8268"/>
    <cellStyle name="Normal 7 7 3 2 2" xfId="14460"/>
    <cellStyle name="Normal 7 7 3 2 2 2" xfId="33420"/>
    <cellStyle name="Normal 7 7 3 2 2 3" xfId="51884"/>
    <cellStyle name="Normal 7 7 3 2 3" xfId="20612"/>
    <cellStyle name="Normal 7 7 3 2 3 2" xfId="39572"/>
    <cellStyle name="Normal 7 7 3 2 3 3" xfId="58036"/>
    <cellStyle name="Normal 7 7 3 2 4" xfId="27267"/>
    <cellStyle name="Normal 7 7 3 2 5" xfId="45731"/>
    <cellStyle name="Normal 7 7 3 3" xfId="11394"/>
    <cellStyle name="Normal 7 7 3 3 2" xfId="30354"/>
    <cellStyle name="Normal 7 7 3 3 3" xfId="48818"/>
    <cellStyle name="Normal 7 7 3 4" xfId="17546"/>
    <cellStyle name="Normal 7 7 3 4 2" xfId="36506"/>
    <cellStyle name="Normal 7 7 3 4 3" xfId="54970"/>
    <cellStyle name="Normal 7 7 3 5" xfId="24201"/>
    <cellStyle name="Normal 7 7 3 6" xfId="42665"/>
    <cellStyle name="Normal 7 7 4" xfId="6733"/>
    <cellStyle name="Normal 7 7 4 2" xfId="12926"/>
    <cellStyle name="Normal 7 7 4 2 2" xfId="31886"/>
    <cellStyle name="Normal 7 7 4 2 3" xfId="50350"/>
    <cellStyle name="Normal 7 7 4 3" xfId="19078"/>
    <cellStyle name="Normal 7 7 4 3 2" xfId="38038"/>
    <cellStyle name="Normal 7 7 4 3 3" xfId="56502"/>
    <cellStyle name="Normal 7 7 4 4" xfId="25733"/>
    <cellStyle name="Normal 7 7 4 5" xfId="44197"/>
    <cellStyle name="Normal 7 7 5" xfId="9860"/>
    <cellStyle name="Normal 7 7 5 2" xfId="28820"/>
    <cellStyle name="Normal 7 7 5 3" xfId="47284"/>
    <cellStyle name="Normal 7 7 6" xfId="16012"/>
    <cellStyle name="Normal 7 7 6 2" xfId="34972"/>
    <cellStyle name="Normal 7 7 6 3" xfId="53436"/>
    <cellStyle name="Normal 7 7 7" xfId="22667"/>
    <cellStyle name="Normal 7 7 8" xfId="41131"/>
    <cellStyle name="Normal 7 8" xfId="3198"/>
    <cellStyle name="Normal 7 8 2" xfId="4334"/>
    <cellStyle name="Normal 7 8 2 2" xfId="5953"/>
    <cellStyle name="Normal 7 8 2 2 2" xfId="9038"/>
    <cellStyle name="Normal 7 8 2 2 2 2" xfId="15230"/>
    <cellStyle name="Normal 7 8 2 2 2 2 2" xfId="34190"/>
    <cellStyle name="Normal 7 8 2 2 2 2 3" xfId="52654"/>
    <cellStyle name="Normal 7 8 2 2 2 3" xfId="21382"/>
    <cellStyle name="Normal 7 8 2 2 2 3 2" xfId="40342"/>
    <cellStyle name="Normal 7 8 2 2 2 3 3" xfId="58806"/>
    <cellStyle name="Normal 7 8 2 2 2 4" xfId="28037"/>
    <cellStyle name="Normal 7 8 2 2 2 5" xfId="46501"/>
    <cellStyle name="Normal 7 8 2 2 3" xfId="12164"/>
    <cellStyle name="Normal 7 8 2 2 3 2" xfId="31124"/>
    <cellStyle name="Normal 7 8 2 2 3 3" xfId="49588"/>
    <cellStyle name="Normal 7 8 2 2 4" xfId="18316"/>
    <cellStyle name="Normal 7 8 2 2 4 2" xfId="37276"/>
    <cellStyle name="Normal 7 8 2 2 4 3" xfId="55740"/>
    <cellStyle name="Normal 7 8 2 2 5" xfId="24971"/>
    <cellStyle name="Normal 7 8 2 2 6" xfId="43435"/>
    <cellStyle name="Normal 7 8 2 3" xfId="7503"/>
    <cellStyle name="Normal 7 8 2 3 2" xfId="13696"/>
    <cellStyle name="Normal 7 8 2 3 2 2" xfId="32656"/>
    <cellStyle name="Normal 7 8 2 3 2 3" xfId="51120"/>
    <cellStyle name="Normal 7 8 2 3 3" xfId="19848"/>
    <cellStyle name="Normal 7 8 2 3 3 2" xfId="38808"/>
    <cellStyle name="Normal 7 8 2 3 3 3" xfId="57272"/>
    <cellStyle name="Normal 7 8 2 3 4" xfId="26503"/>
    <cellStyle name="Normal 7 8 2 3 5" xfId="44967"/>
    <cellStyle name="Normal 7 8 2 4" xfId="10630"/>
    <cellStyle name="Normal 7 8 2 4 2" xfId="29590"/>
    <cellStyle name="Normal 7 8 2 4 3" xfId="48054"/>
    <cellStyle name="Normal 7 8 2 5" xfId="16782"/>
    <cellStyle name="Normal 7 8 2 5 2" xfId="35742"/>
    <cellStyle name="Normal 7 8 2 5 3" xfId="54206"/>
    <cellStyle name="Normal 7 8 2 6" xfId="23437"/>
    <cellStyle name="Normal 7 8 2 7" xfId="41901"/>
    <cellStyle name="Normal 7 8 3" xfId="5171"/>
    <cellStyle name="Normal 7 8 3 2" xfId="8269"/>
    <cellStyle name="Normal 7 8 3 2 2" xfId="14461"/>
    <cellStyle name="Normal 7 8 3 2 2 2" xfId="33421"/>
    <cellStyle name="Normal 7 8 3 2 2 3" xfId="51885"/>
    <cellStyle name="Normal 7 8 3 2 3" xfId="20613"/>
    <cellStyle name="Normal 7 8 3 2 3 2" xfId="39573"/>
    <cellStyle name="Normal 7 8 3 2 3 3" xfId="58037"/>
    <cellStyle name="Normal 7 8 3 2 4" xfId="27268"/>
    <cellStyle name="Normal 7 8 3 2 5" xfId="45732"/>
    <cellStyle name="Normal 7 8 3 3" xfId="11395"/>
    <cellStyle name="Normal 7 8 3 3 2" xfId="30355"/>
    <cellStyle name="Normal 7 8 3 3 3" xfId="48819"/>
    <cellStyle name="Normal 7 8 3 4" xfId="17547"/>
    <cellStyle name="Normal 7 8 3 4 2" xfId="36507"/>
    <cellStyle name="Normal 7 8 3 4 3" xfId="54971"/>
    <cellStyle name="Normal 7 8 3 5" xfId="24202"/>
    <cellStyle name="Normal 7 8 3 6" xfId="42666"/>
    <cellStyle name="Normal 7 8 4" xfId="6734"/>
    <cellStyle name="Normal 7 8 4 2" xfId="12927"/>
    <cellStyle name="Normal 7 8 4 2 2" xfId="31887"/>
    <cellStyle name="Normal 7 8 4 2 3" xfId="50351"/>
    <cellStyle name="Normal 7 8 4 3" xfId="19079"/>
    <cellStyle name="Normal 7 8 4 3 2" xfId="38039"/>
    <cellStyle name="Normal 7 8 4 3 3" xfId="56503"/>
    <cellStyle name="Normal 7 8 4 4" xfId="25734"/>
    <cellStyle name="Normal 7 8 4 5" xfId="44198"/>
    <cellStyle name="Normal 7 8 5" xfId="9861"/>
    <cellStyle name="Normal 7 8 5 2" xfId="28821"/>
    <cellStyle name="Normal 7 8 5 3" xfId="47285"/>
    <cellStyle name="Normal 7 8 6" xfId="16013"/>
    <cellStyle name="Normal 7 8 6 2" xfId="34973"/>
    <cellStyle name="Normal 7 8 6 3" xfId="53437"/>
    <cellStyle name="Normal 7 8 7" xfId="22668"/>
    <cellStyle name="Normal 7 8 8" xfId="41132"/>
    <cellStyle name="Normal 7 9" xfId="3199"/>
    <cellStyle name="Normal 7 9 2" xfId="4335"/>
    <cellStyle name="Normal 7 9 2 2" xfId="5954"/>
    <cellStyle name="Normal 7 9 2 2 2" xfId="9039"/>
    <cellStyle name="Normal 7 9 2 2 2 2" xfId="15231"/>
    <cellStyle name="Normal 7 9 2 2 2 2 2" xfId="34191"/>
    <cellStyle name="Normal 7 9 2 2 2 2 3" xfId="52655"/>
    <cellStyle name="Normal 7 9 2 2 2 3" xfId="21383"/>
    <cellStyle name="Normal 7 9 2 2 2 3 2" xfId="40343"/>
    <cellStyle name="Normal 7 9 2 2 2 3 3" xfId="58807"/>
    <cellStyle name="Normal 7 9 2 2 2 4" xfId="28038"/>
    <cellStyle name="Normal 7 9 2 2 2 5" xfId="46502"/>
    <cellStyle name="Normal 7 9 2 2 3" xfId="12165"/>
    <cellStyle name="Normal 7 9 2 2 3 2" xfId="31125"/>
    <cellStyle name="Normal 7 9 2 2 3 3" xfId="49589"/>
    <cellStyle name="Normal 7 9 2 2 4" xfId="18317"/>
    <cellStyle name="Normal 7 9 2 2 4 2" xfId="37277"/>
    <cellStyle name="Normal 7 9 2 2 4 3" xfId="55741"/>
    <cellStyle name="Normal 7 9 2 2 5" xfId="24972"/>
    <cellStyle name="Normal 7 9 2 2 6" xfId="43436"/>
    <cellStyle name="Normal 7 9 2 3" xfId="7504"/>
    <cellStyle name="Normal 7 9 2 3 2" xfId="13697"/>
    <cellStyle name="Normal 7 9 2 3 2 2" xfId="32657"/>
    <cellStyle name="Normal 7 9 2 3 2 3" xfId="51121"/>
    <cellStyle name="Normal 7 9 2 3 3" xfId="19849"/>
    <cellStyle name="Normal 7 9 2 3 3 2" xfId="38809"/>
    <cellStyle name="Normal 7 9 2 3 3 3" xfId="57273"/>
    <cellStyle name="Normal 7 9 2 3 4" xfId="26504"/>
    <cellStyle name="Normal 7 9 2 3 5" xfId="44968"/>
    <cellStyle name="Normal 7 9 2 4" xfId="10631"/>
    <cellStyle name="Normal 7 9 2 4 2" xfId="29591"/>
    <cellStyle name="Normal 7 9 2 4 3" xfId="48055"/>
    <cellStyle name="Normal 7 9 2 5" xfId="16783"/>
    <cellStyle name="Normal 7 9 2 5 2" xfId="35743"/>
    <cellStyle name="Normal 7 9 2 5 3" xfId="54207"/>
    <cellStyle name="Normal 7 9 2 6" xfId="23438"/>
    <cellStyle name="Normal 7 9 2 7" xfId="41902"/>
    <cellStyle name="Normal 7 9 3" xfId="5172"/>
    <cellStyle name="Normal 7 9 3 2" xfId="8270"/>
    <cellStyle name="Normal 7 9 3 2 2" xfId="14462"/>
    <cellStyle name="Normal 7 9 3 2 2 2" xfId="33422"/>
    <cellStyle name="Normal 7 9 3 2 2 3" xfId="51886"/>
    <cellStyle name="Normal 7 9 3 2 3" xfId="20614"/>
    <cellStyle name="Normal 7 9 3 2 3 2" xfId="39574"/>
    <cellStyle name="Normal 7 9 3 2 3 3" xfId="58038"/>
    <cellStyle name="Normal 7 9 3 2 4" xfId="27269"/>
    <cellStyle name="Normal 7 9 3 2 5" xfId="45733"/>
    <cellStyle name="Normal 7 9 3 3" xfId="11396"/>
    <cellStyle name="Normal 7 9 3 3 2" xfId="30356"/>
    <cellStyle name="Normal 7 9 3 3 3" xfId="48820"/>
    <cellStyle name="Normal 7 9 3 4" xfId="17548"/>
    <cellStyle name="Normal 7 9 3 4 2" xfId="36508"/>
    <cellStyle name="Normal 7 9 3 4 3" xfId="54972"/>
    <cellStyle name="Normal 7 9 3 5" xfId="24203"/>
    <cellStyle name="Normal 7 9 3 6" xfId="42667"/>
    <cellStyle name="Normal 7 9 4" xfId="6735"/>
    <cellStyle name="Normal 7 9 4 2" xfId="12928"/>
    <cellStyle name="Normal 7 9 4 2 2" xfId="31888"/>
    <cellStyle name="Normal 7 9 4 2 3" xfId="50352"/>
    <cellStyle name="Normal 7 9 4 3" xfId="19080"/>
    <cellStyle name="Normal 7 9 4 3 2" xfId="38040"/>
    <cellStyle name="Normal 7 9 4 3 3" xfId="56504"/>
    <cellStyle name="Normal 7 9 4 4" xfId="25735"/>
    <cellStyle name="Normal 7 9 4 5" xfId="44199"/>
    <cellStyle name="Normal 7 9 5" xfId="9862"/>
    <cellStyle name="Normal 7 9 5 2" xfId="28822"/>
    <cellStyle name="Normal 7 9 5 3" xfId="47286"/>
    <cellStyle name="Normal 7 9 6" xfId="16014"/>
    <cellStyle name="Normal 7 9 6 2" xfId="34974"/>
    <cellStyle name="Normal 7 9 6 3" xfId="53438"/>
    <cellStyle name="Normal 7 9 7" xfId="22669"/>
    <cellStyle name="Normal 7 9 8" xfId="41133"/>
    <cellStyle name="Normal 70" xfId="2636"/>
    <cellStyle name="Normal 71" xfId="21745"/>
    <cellStyle name="Normal 72" xfId="22122"/>
    <cellStyle name="Normal 73" xfId="40583"/>
    <cellStyle name="Normal 74" xfId="59087"/>
    <cellStyle name="Normal 75" xfId="59090"/>
    <cellStyle name="Normal 76" xfId="59106"/>
    <cellStyle name="Normal 8" xfId="25"/>
    <cellStyle name="Normal 8 10" xfId="3201"/>
    <cellStyle name="Normal 8 10 2" xfId="4337"/>
    <cellStyle name="Normal 8 10 2 2" xfId="5956"/>
    <cellStyle name="Normal 8 10 2 2 2" xfId="9041"/>
    <cellStyle name="Normal 8 10 2 2 2 2" xfId="15233"/>
    <cellStyle name="Normal 8 10 2 2 2 2 2" xfId="34193"/>
    <cellStyle name="Normal 8 10 2 2 2 2 3" xfId="52657"/>
    <cellStyle name="Normal 8 10 2 2 2 3" xfId="21385"/>
    <cellStyle name="Normal 8 10 2 2 2 3 2" xfId="40345"/>
    <cellStyle name="Normal 8 10 2 2 2 3 3" xfId="58809"/>
    <cellStyle name="Normal 8 10 2 2 2 4" xfId="28040"/>
    <cellStyle name="Normal 8 10 2 2 2 5" xfId="46504"/>
    <cellStyle name="Normal 8 10 2 2 3" xfId="12167"/>
    <cellStyle name="Normal 8 10 2 2 3 2" xfId="31127"/>
    <cellStyle name="Normal 8 10 2 2 3 3" xfId="49591"/>
    <cellStyle name="Normal 8 10 2 2 4" xfId="18319"/>
    <cellStyle name="Normal 8 10 2 2 4 2" xfId="37279"/>
    <cellStyle name="Normal 8 10 2 2 4 3" xfId="55743"/>
    <cellStyle name="Normal 8 10 2 2 5" xfId="24974"/>
    <cellStyle name="Normal 8 10 2 2 6" xfId="43438"/>
    <cellStyle name="Normal 8 10 2 3" xfId="7506"/>
    <cellStyle name="Normal 8 10 2 3 2" xfId="13699"/>
    <cellStyle name="Normal 8 10 2 3 2 2" xfId="32659"/>
    <cellStyle name="Normal 8 10 2 3 2 3" xfId="51123"/>
    <cellStyle name="Normal 8 10 2 3 3" xfId="19851"/>
    <cellStyle name="Normal 8 10 2 3 3 2" xfId="38811"/>
    <cellStyle name="Normal 8 10 2 3 3 3" xfId="57275"/>
    <cellStyle name="Normal 8 10 2 3 4" xfId="26506"/>
    <cellStyle name="Normal 8 10 2 3 5" xfId="44970"/>
    <cellStyle name="Normal 8 10 2 4" xfId="10633"/>
    <cellStyle name="Normal 8 10 2 4 2" xfId="29593"/>
    <cellStyle name="Normal 8 10 2 4 3" xfId="48057"/>
    <cellStyle name="Normal 8 10 2 5" xfId="16785"/>
    <cellStyle name="Normal 8 10 2 5 2" xfId="35745"/>
    <cellStyle name="Normal 8 10 2 5 3" xfId="54209"/>
    <cellStyle name="Normal 8 10 2 6" xfId="23440"/>
    <cellStyle name="Normal 8 10 2 7" xfId="41904"/>
    <cellStyle name="Normal 8 10 3" xfId="5174"/>
    <cellStyle name="Normal 8 10 3 2" xfId="8272"/>
    <cellStyle name="Normal 8 10 3 2 2" xfId="14464"/>
    <cellStyle name="Normal 8 10 3 2 2 2" xfId="33424"/>
    <cellStyle name="Normal 8 10 3 2 2 3" xfId="51888"/>
    <cellStyle name="Normal 8 10 3 2 3" xfId="20616"/>
    <cellStyle name="Normal 8 10 3 2 3 2" xfId="39576"/>
    <cellStyle name="Normal 8 10 3 2 3 3" xfId="58040"/>
    <cellStyle name="Normal 8 10 3 2 4" xfId="27271"/>
    <cellStyle name="Normal 8 10 3 2 5" xfId="45735"/>
    <cellStyle name="Normal 8 10 3 3" xfId="11398"/>
    <cellStyle name="Normal 8 10 3 3 2" xfId="30358"/>
    <cellStyle name="Normal 8 10 3 3 3" xfId="48822"/>
    <cellStyle name="Normal 8 10 3 4" xfId="17550"/>
    <cellStyle name="Normal 8 10 3 4 2" xfId="36510"/>
    <cellStyle name="Normal 8 10 3 4 3" xfId="54974"/>
    <cellStyle name="Normal 8 10 3 5" xfId="24205"/>
    <cellStyle name="Normal 8 10 3 6" xfId="42669"/>
    <cellStyle name="Normal 8 10 4" xfId="6737"/>
    <cellStyle name="Normal 8 10 4 2" xfId="12930"/>
    <cellStyle name="Normal 8 10 4 2 2" xfId="31890"/>
    <cellStyle name="Normal 8 10 4 2 3" xfId="50354"/>
    <cellStyle name="Normal 8 10 4 3" xfId="19082"/>
    <cellStyle name="Normal 8 10 4 3 2" xfId="38042"/>
    <cellStyle name="Normal 8 10 4 3 3" xfId="56506"/>
    <cellStyle name="Normal 8 10 4 4" xfId="25737"/>
    <cellStyle name="Normal 8 10 4 5" xfId="44201"/>
    <cellStyle name="Normal 8 10 5" xfId="9864"/>
    <cellStyle name="Normal 8 10 5 2" xfId="28824"/>
    <cellStyle name="Normal 8 10 5 3" xfId="47288"/>
    <cellStyle name="Normal 8 10 6" xfId="16016"/>
    <cellStyle name="Normal 8 10 6 2" xfId="34976"/>
    <cellStyle name="Normal 8 10 6 3" xfId="53440"/>
    <cellStyle name="Normal 8 10 7" xfId="22671"/>
    <cellStyle name="Normal 8 10 8" xfId="41135"/>
    <cellStyle name="Normal 8 11" xfId="3202"/>
    <cellStyle name="Normal 8 11 2" xfId="4338"/>
    <cellStyle name="Normal 8 11 2 2" xfId="5957"/>
    <cellStyle name="Normal 8 11 2 2 2" xfId="9042"/>
    <cellStyle name="Normal 8 11 2 2 2 2" xfId="15234"/>
    <cellStyle name="Normal 8 11 2 2 2 2 2" xfId="34194"/>
    <cellStyle name="Normal 8 11 2 2 2 2 3" xfId="52658"/>
    <cellStyle name="Normal 8 11 2 2 2 3" xfId="21386"/>
    <cellStyle name="Normal 8 11 2 2 2 3 2" xfId="40346"/>
    <cellStyle name="Normal 8 11 2 2 2 3 3" xfId="58810"/>
    <cellStyle name="Normal 8 11 2 2 2 4" xfId="28041"/>
    <cellStyle name="Normal 8 11 2 2 2 5" xfId="46505"/>
    <cellStyle name="Normal 8 11 2 2 3" xfId="12168"/>
    <cellStyle name="Normal 8 11 2 2 3 2" xfId="31128"/>
    <cellStyle name="Normal 8 11 2 2 3 3" xfId="49592"/>
    <cellStyle name="Normal 8 11 2 2 4" xfId="18320"/>
    <cellStyle name="Normal 8 11 2 2 4 2" xfId="37280"/>
    <cellStyle name="Normal 8 11 2 2 4 3" xfId="55744"/>
    <cellStyle name="Normal 8 11 2 2 5" xfId="24975"/>
    <cellStyle name="Normal 8 11 2 2 6" xfId="43439"/>
    <cellStyle name="Normal 8 11 2 3" xfId="7507"/>
    <cellStyle name="Normal 8 11 2 3 2" xfId="13700"/>
    <cellStyle name="Normal 8 11 2 3 2 2" xfId="32660"/>
    <cellStyle name="Normal 8 11 2 3 2 3" xfId="51124"/>
    <cellStyle name="Normal 8 11 2 3 3" xfId="19852"/>
    <cellStyle name="Normal 8 11 2 3 3 2" xfId="38812"/>
    <cellStyle name="Normal 8 11 2 3 3 3" xfId="57276"/>
    <cellStyle name="Normal 8 11 2 3 4" xfId="26507"/>
    <cellStyle name="Normal 8 11 2 3 5" xfId="44971"/>
    <cellStyle name="Normal 8 11 2 4" xfId="10634"/>
    <cellStyle name="Normal 8 11 2 4 2" xfId="29594"/>
    <cellStyle name="Normal 8 11 2 4 3" xfId="48058"/>
    <cellStyle name="Normal 8 11 2 5" xfId="16786"/>
    <cellStyle name="Normal 8 11 2 5 2" xfId="35746"/>
    <cellStyle name="Normal 8 11 2 5 3" xfId="54210"/>
    <cellStyle name="Normal 8 11 2 6" xfId="23441"/>
    <cellStyle name="Normal 8 11 2 7" xfId="41905"/>
    <cellStyle name="Normal 8 11 3" xfId="5175"/>
    <cellStyle name="Normal 8 11 3 2" xfId="8273"/>
    <cellStyle name="Normal 8 11 3 2 2" xfId="14465"/>
    <cellStyle name="Normal 8 11 3 2 2 2" xfId="33425"/>
    <cellStyle name="Normal 8 11 3 2 2 3" xfId="51889"/>
    <cellStyle name="Normal 8 11 3 2 3" xfId="20617"/>
    <cellStyle name="Normal 8 11 3 2 3 2" xfId="39577"/>
    <cellStyle name="Normal 8 11 3 2 3 3" xfId="58041"/>
    <cellStyle name="Normal 8 11 3 2 4" xfId="27272"/>
    <cellStyle name="Normal 8 11 3 2 5" xfId="45736"/>
    <cellStyle name="Normal 8 11 3 3" xfId="11399"/>
    <cellStyle name="Normal 8 11 3 3 2" xfId="30359"/>
    <cellStyle name="Normal 8 11 3 3 3" xfId="48823"/>
    <cellStyle name="Normal 8 11 3 4" xfId="17551"/>
    <cellStyle name="Normal 8 11 3 4 2" xfId="36511"/>
    <cellStyle name="Normal 8 11 3 4 3" xfId="54975"/>
    <cellStyle name="Normal 8 11 3 5" xfId="24206"/>
    <cellStyle name="Normal 8 11 3 6" xfId="42670"/>
    <cellStyle name="Normal 8 11 4" xfId="6738"/>
    <cellStyle name="Normal 8 11 4 2" xfId="12931"/>
    <cellStyle name="Normal 8 11 4 2 2" xfId="31891"/>
    <cellStyle name="Normal 8 11 4 2 3" xfId="50355"/>
    <cellStyle name="Normal 8 11 4 3" xfId="19083"/>
    <cellStyle name="Normal 8 11 4 3 2" xfId="38043"/>
    <cellStyle name="Normal 8 11 4 3 3" xfId="56507"/>
    <cellStyle name="Normal 8 11 4 4" xfId="25738"/>
    <cellStyle name="Normal 8 11 4 5" xfId="44202"/>
    <cellStyle name="Normal 8 11 5" xfId="9865"/>
    <cellStyle name="Normal 8 11 5 2" xfId="28825"/>
    <cellStyle name="Normal 8 11 5 3" xfId="47289"/>
    <cellStyle name="Normal 8 11 6" xfId="16017"/>
    <cellStyle name="Normal 8 11 6 2" xfId="34977"/>
    <cellStyle name="Normal 8 11 6 3" xfId="53441"/>
    <cellStyle name="Normal 8 11 7" xfId="22672"/>
    <cellStyle name="Normal 8 11 8" xfId="41136"/>
    <cellStyle name="Normal 8 12" xfId="3203"/>
    <cellStyle name="Normal 8 12 2" xfId="4339"/>
    <cellStyle name="Normal 8 12 2 2" xfId="5958"/>
    <cellStyle name="Normal 8 12 2 2 2" xfId="9043"/>
    <cellStyle name="Normal 8 12 2 2 2 2" xfId="15235"/>
    <cellStyle name="Normal 8 12 2 2 2 2 2" xfId="34195"/>
    <cellStyle name="Normal 8 12 2 2 2 2 3" xfId="52659"/>
    <cellStyle name="Normal 8 12 2 2 2 3" xfId="21387"/>
    <cellStyle name="Normal 8 12 2 2 2 3 2" xfId="40347"/>
    <cellStyle name="Normal 8 12 2 2 2 3 3" xfId="58811"/>
    <cellStyle name="Normal 8 12 2 2 2 4" xfId="28042"/>
    <cellStyle name="Normal 8 12 2 2 2 5" xfId="46506"/>
    <cellStyle name="Normal 8 12 2 2 3" xfId="12169"/>
    <cellStyle name="Normal 8 12 2 2 3 2" xfId="31129"/>
    <cellStyle name="Normal 8 12 2 2 3 3" xfId="49593"/>
    <cellStyle name="Normal 8 12 2 2 4" xfId="18321"/>
    <cellStyle name="Normal 8 12 2 2 4 2" xfId="37281"/>
    <cellStyle name="Normal 8 12 2 2 4 3" xfId="55745"/>
    <cellStyle name="Normal 8 12 2 2 5" xfId="24976"/>
    <cellStyle name="Normal 8 12 2 2 6" xfId="43440"/>
    <cellStyle name="Normal 8 12 2 3" xfId="7508"/>
    <cellStyle name="Normal 8 12 2 3 2" xfId="13701"/>
    <cellStyle name="Normal 8 12 2 3 2 2" xfId="32661"/>
    <cellStyle name="Normal 8 12 2 3 2 3" xfId="51125"/>
    <cellStyle name="Normal 8 12 2 3 3" xfId="19853"/>
    <cellStyle name="Normal 8 12 2 3 3 2" xfId="38813"/>
    <cellStyle name="Normal 8 12 2 3 3 3" xfId="57277"/>
    <cellStyle name="Normal 8 12 2 3 4" xfId="26508"/>
    <cellStyle name="Normal 8 12 2 3 5" xfId="44972"/>
    <cellStyle name="Normal 8 12 2 4" xfId="10635"/>
    <cellStyle name="Normal 8 12 2 4 2" xfId="29595"/>
    <cellStyle name="Normal 8 12 2 4 3" xfId="48059"/>
    <cellStyle name="Normal 8 12 2 5" xfId="16787"/>
    <cellStyle name="Normal 8 12 2 5 2" xfId="35747"/>
    <cellStyle name="Normal 8 12 2 5 3" xfId="54211"/>
    <cellStyle name="Normal 8 12 2 6" xfId="23442"/>
    <cellStyle name="Normal 8 12 2 7" xfId="41906"/>
    <cellStyle name="Normal 8 12 3" xfId="5176"/>
    <cellStyle name="Normal 8 12 3 2" xfId="8274"/>
    <cellStyle name="Normal 8 12 3 2 2" xfId="14466"/>
    <cellStyle name="Normal 8 12 3 2 2 2" xfId="33426"/>
    <cellStyle name="Normal 8 12 3 2 2 3" xfId="51890"/>
    <cellStyle name="Normal 8 12 3 2 3" xfId="20618"/>
    <cellStyle name="Normal 8 12 3 2 3 2" xfId="39578"/>
    <cellStyle name="Normal 8 12 3 2 3 3" xfId="58042"/>
    <cellStyle name="Normal 8 12 3 2 4" xfId="27273"/>
    <cellStyle name="Normal 8 12 3 2 5" xfId="45737"/>
    <cellStyle name="Normal 8 12 3 3" xfId="11400"/>
    <cellStyle name="Normal 8 12 3 3 2" xfId="30360"/>
    <cellStyle name="Normal 8 12 3 3 3" xfId="48824"/>
    <cellStyle name="Normal 8 12 3 4" xfId="17552"/>
    <cellStyle name="Normal 8 12 3 4 2" xfId="36512"/>
    <cellStyle name="Normal 8 12 3 4 3" xfId="54976"/>
    <cellStyle name="Normal 8 12 3 5" xfId="24207"/>
    <cellStyle name="Normal 8 12 3 6" xfId="42671"/>
    <cellStyle name="Normal 8 12 4" xfId="6739"/>
    <cellStyle name="Normal 8 12 4 2" xfId="12932"/>
    <cellStyle name="Normal 8 12 4 2 2" xfId="31892"/>
    <cellStyle name="Normal 8 12 4 2 3" xfId="50356"/>
    <cellStyle name="Normal 8 12 4 3" xfId="19084"/>
    <cellStyle name="Normal 8 12 4 3 2" xfId="38044"/>
    <cellStyle name="Normal 8 12 4 3 3" xfId="56508"/>
    <cellStyle name="Normal 8 12 4 4" xfId="25739"/>
    <cellStyle name="Normal 8 12 4 5" xfId="44203"/>
    <cellStyle name="Normal 8 12 5" xfId="9866"/>
    <cellStyle name="Normal 8 12 5 2" xfId="28826"/>
    <cellStyle name="Normal 8 12 5 3" xfId="47290"/>
    <cellStyle name="Normal 8 12 6" xfId="16018"/>
    <cellStyle name="Normal 8 12 6 2" xfId="34978"/>
    <cellStyle name="Normal 8 12 6 3" xfId="53442"/>
    <cellStyle name="Normal 8 12 7" xfId="22673"/>
    <cellStyle name="Normal 8 12 8" xfId="41137"/>
    <cellStyle name="Normal 8 13" xfId="3204"/>
    <cellStyle name="Normal 8 13 2" xfId="4340"/>
    <cellStyle name="Normal 8 13 2 2" xfId="5959"/>
    <cellStyle name="Normal 8 13 2 2 2" xfId="9044"/>
    <cellStyle name="Normal 8 13 2 2 2 2" xfId="15236"/>
    <cellStyle name="Normal 8 13 2 2 2 2 2" xfId="34196"/>
    <cellStyle name="Normal 8 13 2 2 2 2 3" xfId="52660"/>
    <cellStyle name="Normal 8 13 2 2 2 3" xfId="21388"/>
    <cellStyle name="Normal 8 13 2 2 2 3 2" xfId="40348"/>
    <cellStyle name="Normal 8 13 2 2 2 3 3" xfId="58812"/>
    <cellStyle name="Normal 8 13 2 2 2 4" xfId="28043"/>
    <cellStyle name="Normal 8 13 2 2 2 5" xfId="46507"/>
    <cellStyle name="Normal 8 13 2 2 3" xfId="12170"/>
    <cellStyle name="Normal 8 13 2 2 3 2" xfId="31130"/>
    <cellStyle name="Normal 8 13 2 2 3 3" xfId="49594"/>
    <cellStyle name="Normal 8 13 2 2 4" xfId="18322"/>
    <cellStyle name="Normal 8 13 2 2 4 2" xfId="37282"/>
    <cellStyle name="Normal 8 13 2 2 4 3" xfId="55746"/>
    <cellStyle name="Normal 8 13 2 2 5" xfId="24977"/>
    <cellStyle name="Normal 8 13 2 2 6" xfId="43441"/>
    <cellStyle name="Normal 8 13 2 3" xfId="7509"/>
    <cellStyle name="Normal 8 13 2 3 2" xfId="13702"/>
    <cellStyle name="Normal 8 13 2 3 2 2" xfId="32662"/>
    <cellStyle name="Normal 8 13 2 3 2 3" xfId="51126"/>
    <cellStyle name="Normal 8 13 2 3 3" xfId="19854"/>
    <cellStyle name="Normal 8 13 2 3 3 2" xfId="38814"/>
    <cellStyle name="Normal 8 13 2 3 3 3" xfId="57278"/>
    <cellStyle name="Normal 8 13 2 3 4" xfId="26509"/>
    <cellStyle name="Normal 8 13 2 3 5" xfId="44973"/>
    <cellStyle name="Normal 8 13 2 4" xfId="10636"/>
    <cellStyle name="Normal 8 13 2 4 2" xfId="29596"/>
    <cellStyle name="Normal 8 13 2 4 3" xfId="48060"/>
    <cellStyle name="Normal 8 13 2 5" xfId="16788"/>
    <cellStyle name="Normal 8 13 2 5 2" xfId="35748"/>
    <cellStyle name="Normal 8 13 2 5 3" xfId="54212"/>
    <cellStyle name="Normal 8 13 2 6" xfId="23443"/>
    <cellStyle name="Normal 8 13 2 7" xfId="41907"/>
    <cellStyle name="Normal 8 13 3" xfId="5177"/>
    <cellStyle name="Normal 8 13 3 2" xfId="8275"/>
    <cellStyle name="Normal 8 13 3 2 2" xfId="14467"/>
    <cellStyle name="Normal 8 13 3 2 2 2" xfId="33427"/>
    <cellStyle name="Normal 8 13 3 2 2 3" xfId="51891"/>
    <cellStyle name="Normal 8 13 3 2 3" xfId="20619"/>
    <cellStyle name="Normal 8 13 3 2 3 2" xfId="39579"/>
    <cellStyle name="Normal 8 13 3 2 3 3" xfId="58043"/>
    <cellStyle name="Normal 8 13 3 2 4" xfId="27274"/>
    <cellStyle name="Normal 8 13 3 2 5" xfId="45738"/>
    <cellStyle name="Normal 8 13 3 3" xfId="11401"/>
    <cellStyle name="Normal 8 13 3 3 2" xfId="30361"/>
    <cellStyle name="Normal 8 13 3 3 3" xfId="48825"/>
    <cellStyle name="Normal 8 13 3 4" xfId="17553"/>
    <cellStyle name="Normal 8 13 3 4 2" xfId="36513"/>
    <cellStyle name="Normal 8 13 3 4 3" xfId="54977"/>
    <cellStyle name="Normal 8 13 3 5" xfId="24208"/>
    <cellStyle name="Normal 8 13 3 6" xfId="42672"/>
    <cellStyle name="Normal 8 13 4" xfId="6740"/>
    <cellStyle name="Normal 8 13 4 2" xfId="12933"/>
    <cellStyle name="Normal 8 13 4 2 2" xfId="31893"/>
    <cellStyle name="Normal 8 13 4 2 3" xfId="50357"/>
    <cellStyle name="Normal 8 13 4 3" xfId="19085"/>
    <cellStyle name="Normal 8 13 4 3 2" xfId="38045"/>
    <cellStyle name="Normal 8 13 4 3 3" xfId="56509"/>
    <cellStyle name="Normal 8 13 4 4" xfId="25740"/>
    <cellStyle name="Normal 8 13 4 5" xfId="44204"/>
    <cellStyle name="Normal 8 13 5" xfId="9867"/>
    <cellStyle name="Normal 8 13 5 2" xfId="28827"/>
    <cellStyle name="Normal 8 13 5 3" xfId="47291"/>
    <cellStyle name="Normal 8 13 6" xfId="16019"/>
    <cellStyle name="Normal 8 13 6 2" xfId="34979"/>
    <cellStyle name="Normal 8 13 6 3" xfId="53443"/>
    <cellStyle name="Normal 8 13 7" xfId="22674"/>
    <cellStyle name="Normal 8 13 8" xfId="41138"/>
    <cellStyle name="Normal 8 14" xfId="3205"/>
    <cellStyle name="Normal 8 14 2" xfId="4341"/>
    <cellStyle name="Normal 8 14 2 2" xfId="5960"/>
    <cellStyle name="Normal 8 14 2 2 2" xfId="9045"/>
    <cellStyle name="Normal 8 14 2 2 2 2" xfId="15237"/>
    <cellStyle name="Normal 8 14 2 2 2 2 2" xfId="34197"/>
    <cellStyle name="Normal 8 14 2 2 2 2 3" xfId="52661"/>
    <cellStyle name="Normal 8 14 2 2 2 3" xfId="21389"/>
    <cellStyle name="Normal 8 14 2 2 2 3 2" xfId="40349"/>
    <cellStyle name="Normal 8 14 2 2 2 3 3" xfId="58813"/>
    <cellStyle name="Normal 8 14 2 2 2 4" xfId="28044"/>
    <cellStyle name="Normal 8 14 2 2 2 5" xfId="46508"/>
    <cellStyle name="Normal 8 14 2 2 3" xfId="12171"/>
    <cellStyle name="Normal 8 14 2 2 3 2" xfId="31131"/>
    <cellStyle name="Normal 8 14 2 2 3 3" xfId="49595"/>
    <cellStyle name="Normal 8 14 2 2 4" xfId="18323"/>
    <cellStyle name="Normal 8 14 2 2 4 2" xfId="37283"/>
    <cellStyle name="Normal 8 14 2 2 4 3" xfId="55747"/>
    <cellStyle name="Normal 8 14 2 2 5" xfId="24978"/>
    <cellStyle name="Normal 8 14 2 2 6" xfId="43442"/>
    <cellStyle name="Normal 8 14 2 3" xfId="7510"/>
    <cellStyle name="Normal 8 14 2 3 2" xfId="13703"/>
    <cellStyle name="Normal 8 14 2 3 2 2" xfId="32663"/>
    <cellStyle name="Normal 8 14 2 3 2 3" xfId="51127"/>
    <cellStyle name="Normal 8 14 2 3 3" xfId="19855"/>
    <cellStyle name="Normal 8 14 2 3 3 2" xfId="38815"/>
    <cellStyle name="Normal 8 14 2 3 3 3" xfId="57279"/>
    <cellStyle name="Normal 8 14 2 3 4" xfId="26510"/>
    <cellStyle name="Normal 8 14 2 3 5" xfId="44974"/>
    <cellStyle name="Normal 8 14 2 4" xfId="10637"/>
    <cellStyle name="Normal 8 14 2 4 2" xfId="29597"/>
    <cellStyle name="Normal 8 14 2 4 3" xfId="48061"/>
    <cellStyle name="Normal 8 14 2 5" xfId="16789"/>
    <cellStyle name="Normal 8 14 2 5 2" xfId="35749"/>
    <cellStyle name="Normal 8 14 2 5 3" xfId="54213"/>
    <cellStyle name="Normal 8 14 2 6" xfId="23444"/>
    <cellStyle name="Normal 8 14 2 7" xfId="41908"/>
    <cellStyle name="Normal 8 14 3" xfId="5178"/>
    <cellStyle name="Normal 8 14 3 2" xfId="8276"/>
    <cellStyle name="Normal 8 14 3 2 2" xfId="14468"/>
    <cellStyle name="Normal 8 14 3 2 2 2" xfId="33428"/>
    <cellStyle name="Normal 8 14 3 2 2 3" xfId="51892"/>
    <cellStyle name="Normal 8 14 3 2 3" xfId="20620"/>
    <cellStyle name="Normal 8 14 3 2 3 2" xfId="39580"/>
    <cellStyle name="Normal 8 14 3 2 3 3" xfId="58044"/>
    <cellStyle name="Normal 8 14 3 2 4" xfId="27275"/>
    <cellStyle name="Normal 8 14 3 2 5" xfId="45739"/>
    <cellStyle name="Normal 8 14 3 3" xfId="11402"/>
    <cellStyle name="Normal 8 14 3 3 2" xfId="30362"/>
    <cellStyle name="Normal 8 14 3 3 3" xfId="48826"/>
    <cellStyle name="Normal 8 14 3 4" xfId="17554"/>
    <cellStyle name="Normal 8 14 3 4 2" xfId="36514"/>
    <cellStyle name="Normal 8 14 3 4 3" xfId="54978"/>
    <cellStyle name="Normal 8 14 3 5" xfId="24209"/>
    <cellStyle name="Normal 8 14 3 6" xfId="42673"/>
    <cellStyle name="Normal 8 14 4" xfId="6741"/>
    <cellStyle name="Normal 8 14 4 2" xfId="12934"/>
    <cellStyle name="Normal 8 14 4 2 2" xfId="31894"/>
    <cellStyle name="Normal 8 14 4 2 3" xfId="50358"/>
    <cellStyle name="Normal 8 14 4 3" xfId="19086"/>
    <cellStyle name="Normal 8 14 4 3 2" xfId="38046"/>
    <cellStyle name="Normal 8 14 4 3 3" xfId="56510"/>
    <cellStyle name="Normal 8 14 4 4" xfId="25741"/>
    <cellStyle name="Normal 8 14 4 5" xfId="44205"/>
    <cellStyle name="Normal 8 14 5" xfId="9868"/>
    <cellStyle name="Normal 8 14 5 2" xfId="28828"/>
    <cellStyle name="Normal 8 14 5 3" xfId="47292"/>
    <cellStyle name="Normal 8 14 6" xfId="16020"/>
    <cellStyle name="Normal 8 14 6 2" xfId="34980"/>
    <cellStyle name="Normal 8 14 6 3" xfId="53444"/>
    <cellStyle name="Normal 8 14 7" xfId="22675"/>
    <cellStyle name="Normal 8 14 8" xfId="41139"/>
    <cellStyle name="Normal 8 15" xfId="3206"/>
    <cellStyle name="Normal 8 15 2" xfId="4342"/>
    <cellStyle name="Normal 8 15 2 2" xfId="5961"/>
    <cellStyle name="Normal 8 15 2 2 2" xfId="9046"/>
    <cellStyle name="Normal 8 15 2 2 2 2" xfId="15238"/>
    <cellStyle name="Normal 8 15 2 2 2 2 2" xfId="34198"/>
    <cellStyle name="Normal 8 15 2 2 2 2 3" xfId="52662"/>
    <cellStyle name="Normal 8 15 2 2 2 3" xfId="21390"/>
    <cellStyle name="Normal 8 15 2 2 2 3 2" xfId="40350"/>
    <cellStyle name="Normal 8 15 2 2 2 3 3" xfId="58814"/>
    <cellStyle name="Normal 8 15 2 2 2 4" xfId="28045"/>
    <cellStyle name="Normal 8 15 2 2 2 5" xfId="46509"/>
    <cellStyle name="Normal 8 15 2 2 3" xfId="12172"/>
    <cellStyle name="Normal 8 15 2 2 3 2" xfId="31132"/>
    <cellStyle name="Normal 8 15 2 2 3 3" xfId="49596"/>
    <cellStyle name="Normal 8 15 2 2 4" xfId="18324"/>
    <cellStyle name="Normal 8 15 2 2 4 2" xfId="37284"/>
    <cellStyle name="Normal 8 15 2 2 4 3" xfId="55748"/>
    <cellStyle name="Normal 8 15 2 2 5" xfId="24979"/>
    <cellStyle name="Normal 8 15 2 2 6" xfId="43443"/>
    <cellStyle name="Normal 8 15 2 3" xfId="7511"/>
    <cellStyle name="Normal 8 15 2 3 2" xfId="13704"/>
    <cellStyle name="Normal 8 15 2 3 2 2" xfId="32664"/>
    <cellStyle name="Normal 8 15 2 3 2 3" xfId="51128"/>
    <cellStyle name="Normal 8 15 2 3 3" xfId="19856"/>
    <cellStyle name="Normal 8 15 2 3 3 2" xfId="38816"/>
    <cellStyle name="Normal 8 15 2 3 3 3" xfId="57280"/>
    <cellStyle name="Normal 8 15 2 3 4" xfId="26511"/>
    <cellStyle name="Normal 8 15 2 3 5" xfId="44975"/>
    <cellStyle name="Normal 8 15 2 4" xfId="10638"/>
    <cellStyle name="Normal 8 15 2 4 2" xfId="29598"/>
    <cellStyle name="Normal 8 15 2 4 3" xfId="48062"/>
    <cellStyle name="Normal 8 15 2 5" xfId="16790"/>
    <cellStyle name="Normal 8 15 2 5 2" xfId="35750"/>
    <cellStyle name="Normal 8 15 2 5 3" xfId="54214"/>
    <cellStyle name="Normal 8 15 2 6" xfId="23445"/>
    <cellStyle name="Normal 8 15 2 7" xfId="41909"/>
    <cellStyle name="Normal 8 15 3" xfId="5179"/>
    <cellStyle name="Normal 8 15 3 2" xfId="8277"/>
    <cellStyle name="Normal 8 15 3 2 2" xfId="14469"/>
    <cellStyle name="Normal 8 15 3 2 2 2" xfId="33429"/>
    <cellStyle name="Normal 8 15 3 2 2 3" xfId="51893"/>
    <cellStyle name="Normal 8 15 3 2 3" xfId="20621"/>
    <cellStyle name="Normal 8 15 3 2 3 2" xfId="39581"/>
    <cellStyle name="Normal 8 15 3 2 3 3" xfId="58045"/>
    <cellStyle name="Normal 8 15 3 2 4" xfId="27276"/>
    <cellStyle name="Normal 8 15 3 2 5" xfId="45740"/>
    <cellStyle name="Normal 8 15 3 3" xfId="11403"/>
    <cellStyle name="Normal 8 15 3 3 2" xfId="30363"/>
    <cellStyle name="Normal 8 15 3 3 3" xfId="48827"/>
    <cellStyle name="Normal 8 15 3 4" xfId="17555"/>
    <cellStyle name="Normal 8 15 3 4 2" xfId="36515"/>
    <cellStyle name="Normal 8 15 3 4 3" xfId="54979"/>
    <cellStyle name="Normal 8 15 3 5" xfId="24210"/>
    <cellStyle name="Normal 8 15 3 6" xfId="42674"/>
    <cellStyle name="Normal 8 15 4" xfId="6742"/>
    <cellStyle name="Normal 8 15 4 2" xfId="12935"/>
    <cellStyle name="Normal 8 15 4 2 2" xfId="31895"/>
    <cellStyle name="Normal 8 15 4 2 3" xfId="50359"/>
    <cellStyle name="Normal 8 15 4 3" xfId="19087"/>
    <cellStyle name="Normal 8 15 4 3 2" xfId="38047"/>
    <cellStyle name="Normal 8 15 4 3 3" xfId="56511"/>
    <cellStyle name="Normal 8 15 4 4" xfId="25742"/>
    <cellStyle name="Normal 8 15 4 5" xfId="44206"/>
    <cellStyle name="Normal 8 15 5" xfId="9869"/>
    <cellStyle name="Normal 8 15 5 2" xfId="28829"/>
    <cellStyle name="Normal 8 15 5 3" xfId="47293"/>
    <cellStyle name="Normal 8 15 6" xfId="16021"/>
    <cellStyle name="Normal 8 15 6 2" xfId="34981"/>
    <cellStyle name="Normal 8 15 6 3" xfId="53445"/>
    <cellStyle name="Normal 8 15 7" xfId="22676"/>
    <cellStyle name="Normal 8 15 8" xfId="41140"/>
    <cellStyle name="Normal 8 16" xfId="3207"/>
    <cellStyle name="Normal 8 16 2" xfId="4343"/>
    <cellStyle name="Normal 8 16 2 2" xfId="5962"/>
    <cellStyle name="Normal 8 16 2 2 2" xfId="9047"/>
    <cellStyle name="Normal 8 16 2 2 2 2" xfId="15239"/>
    <cellStyle name="Normal 8 16 2 2 2 2 2" xfId="34199"/>
    <cellStyle name="Normal 8 16 2 2 2 2 3" xfId="52663"/>
    <cellStyle name="Normal 8 16 2 2 2 3" xfId="21391"/>
    <cellStyle name="Normal 8 16 2 2 2 3 2" xfId="40351"/>
    <cellStyle name="Normal 8 16 2 2 2 3 3" xfId="58815"/>
    <cellStyle name="Normal 8 16 2 2 2 4" xfId="28046"/>
    <cellStyle name="Normal 8 16 2 2 2 5" xfId="46510"/>
    <cellStyle name="Normal 8 16 2 2 3" xfId="12173"/>
    <cellStyle name="Normal 8 16 2 2 3 2" xfId="31133"/>
    <cellStyle name="Normal 8 16 2 2 3 3" xfId="49597"/>
    <cellStyle name="Normal 8 16 2 2 4" xfId="18325"/>
    <cellStyle name="Normal 8 16 2 2 4 2" xfId="37285"/>
    <cellStyle name="Normal 8 16 2 2 4 3" xfId="55749"/>
    <cellStyle name="Normal 8 16 2 2 5" xfId="24980"/>
    <cellStyle name="Normal 8 16 2 2 6" xfId="43444"/>
    <cellStyle name="Normal 8 16 2 3" xfId="7512"/>
    <cellStyle name="Normal 8 16 2 3 2" xfId="13705"/>
    <cellStyle name="Normal 8 16 2 3 2 2" xfId="32665"/>
    <cellStyle name="Normal 8 16 2 3 2 3" xfId="51129"/>
    <cellStyle name="Normal 8 16 2 3 3" xfId="19857"/>
    <cellStyle name="Normal 8 16 2 3 3 2" xfId="38817"/>
    <cellStyle name="Normal 8 16 2 3 3 3" xfId="57281"/>
    <cellStyle name="Normal 8 16 2 3 4" xfId="26512"/>
    <cellStyle name="Normal 8 16 2 3 5" xfId="44976"/>
    <cellStyle name="Normal 8 16 2 4" xfId="10639"/>
    <cellStyle name="Normal 8 16 2 4 2" xfId="29599"/>
    <cellStyle name="Normal 8 16 2 4 3" xfId="48063"/>
    <cellStyle name="Normal 8 16 2 5" xfId="16791"/>
    <cellStyle name="Normal 8 16 2 5 2" xfId="35751"/>
    <cellStyle name="Normal 8 16 2 5 3" xfId="54215"/>
    <cellStyle name="Normal 8 16 2 6" xfId="23446"/>
    <cellStyle name="Normal 8 16 2 7" xfId="41910"/>
    <cellStyle name="Normal 8 16 3" xfId="5180"/>
    <cellStyle name="Normal 8 16 3 2" xfId="8278"/>
    <cellStyle name="Normal 8 16 3 2 2" xfId="14470"/>
    <cellStyle name="Normal 8 16 3 2 2 2" xfId="33430"/>
    <cellStyle name="Normal 8 16 3 2 2 3" xfId="51894"/>
    <cellStyle name="Normal 8 16 3 2 3" xfId="20622"/>
    <cellStyle name="Normal 8 16 3 2 3 2" xfId="39582"/>
    <cellStyle name="Normal 8 16 3 2 3 3" xfId="58046"/>
    <cellStyle name="Normal 8 16 3 2 4" xfId="27277"/>
    <cellStyle name="Normal 8 16 3 2 5" xfId="45741"/>
    <cellStyle name="Normal 8 16 3 3" xfId="11404"/>
    <cellStyle name="Normal 8 16 3 3 2" xfId="30364"/>
    <cellStyle name="Normal 8 16 3 3 3" xfId="48828"/>
    <cellStyle name="Normal 8 16 3 4" xfId="17556"/>
    <cellStyle name="Normal 8 16 3 4 2" xfId="36516"/>
    <cellStyle name="Normal 8 16 3 4 3" xfId="54980"/>
    <cellStyle name="Normal 8 16 3 5" xfId="24211"/>
    <cellStyle name="Normal 8 16 3 6" xfId="42675"/>
    <cellStyle name="Normal 8 16 4" xfId="6743"/>
    <cellStyle name="Normal 8 16 4 2" xfId="12936"/>
    <cellStyle name="Normal 8 16 4 2 2" xfId="31896"/>
    <cellStyle name="Normal 8 16 4 2 3" xfId="50360"/>
    <cellStyle name="Normal 8 16 4 3" xfId="19088"/>
    <cellStyle name="Normal 8 16 4 3 2" xfId="38048"/>
    <cellStyle name="Normal 8 16 4 3 3" xfId="56512"/>
    <cellStyle name="Normal 8 16 4 4" xfId="25743"/>
    <cellStyle name="Normal 8 16 4 5" xfId="44207"/>
    <cellStyle name="Normal 8 16 5" xfId="9870"/>
    <cellStyle name="Normal 8 16 5 2" xfId="28830"/>
    <cellStyle name="Normal 8 16 5 3" xfId="47294"/>
    <cellStyle name="Normal 8 16 6" xfId="16022"/>
    <cellStyle name="Normal 8 16 6 2" xfId="34982"/>
    <cellStyle name="Normal 8 16 6 3" xfId="53446"/>
    <cellStyle name="Normal 8 16 7" xfId="22677"/>
    <cellStyle name="Normal 8 16 8" xfId="41141"/>
    <cellStyle name="Normal 8 17" xfId="3208"/>
    <cellStyle name="Normal 8 17 2" xfId="4344"/>
    <cellStyle name="Normal 8 17 2 2" xfId="5963"/>
    <cellStyle name="Normal 8 17 2 2 2" xfId="9048"/>
    <cellStyle name="Normal 8 17 2 2 2 2" xfId="15240"/>
    <cellStyle name="Normal 8 17 2 2 2 2 2" xfId="34200"/>
    <cellStyle name="Normal 8 17 2 2 2 2 3" xfId="52664"/>
    <cellStyle name="Normal 8 17 2 2 2 3" xfId="21392"/>
    <cellStyle name="Normal 8 17 2 2 2 3 2" xfId="40352"/>
    <cellStyle name="Normal 8 17 2 2 2 3 3" xfId="58816"/>
    <cellStyle name="Normal 8 17 2 2 2 4" xfId="28047"/>
    <cellStyle name="Normal 8 17 2 2 2 5" xfId="46511"/>
    <cellStyle name="Normal 8 17 2 2 3" xfId="12174"/>
    <cellStyle name="Normal 8 17 2 2 3 2" xfId="31134"/>
    <cellStyle name="Normal 8 17 2 2 3 3" xfId="49598"/>
    <cellStyle name="Normal 8 17 2 2 4" xfId="18326"/>
    <cellStyle name="Normal 8 17 2 2 4 2" xfId="37286"/>
    <cellStyle name="Normal 8 17 2 2 4 3" xfId="55750"/>
    <cellStyle name="Normal 8 17 2 2 5" xfId="24981"/>
    <cellStyle name="Normal 8 17 2 2 6" xfId="43445"/>
    <cellStyle name="Normal 8 17 2 3" xfId="7513"/>
    <cellStyle name="Normal 8 17 2 3 2" xfId="13706"/>
    <cellStyle name="Normal 8 17 2 3 2 2" xfId="32666"/>
    <cellStyle name="Normal 8 17 2 3 2 3" xfId="51130"/>
    <cellStyle name="Normal 8 17 2 3 3" xfId="19858"/>
    <cellStyle name="Normal 8 17 2 3 3 2" xfId="38818"/>
    <cellStyle name="Normal 8 17 2 3 3 3" xfId="57282"/>
    <cellStyle name="Normal 8 17 2 3 4" xfId="26513"/>
    <cellStyle name="Normal 8 17 2 3 5" xfId="44977"/>
    <cellStyle name="Normal 8 17 2 4" xfId="10640"/>
    <cellStyle name="Normal 8 17 2 4 2" xfId="29600"/>
    <cellStyle name="Normal 8 17 2 4 3" xfId="48064"/>
    <cellStyle name="Normal 8 17 2 5" xfId="16792"/>
    <cellStyle name="Normal 8 17 2 5 2" xfId="35752"/>
    <cellStyle name="Normal 8 17 2 5 3" xfId="54216"/>
    <cellStyle name="Normal 8 17 2 6" xfId="23447"/>
    <cellStyle name="Normal 8 17 2 7" xfId="41911"/>
    <cellStyle name="Normal 8 17 3" xfId="5181"/>
    <cellStyle name="Normal 8 17 3 2" xfId="8279"/>
    <cellStyle name="Normal 8 17 3 2 2" xfId="14471"/>
    <cellStyle name="Normal 8 17 3 2 2 2" xfId="33431"/>
    <cellStyle name="Normal 8 17 3 2 2 3" xfId="51895"/>
    <cellStyle name="Normal 8 17 3 2 3" xfId="20623"/>
    <cellStyle name="Normal 8 17 3 2 3 2" xfId="39583"/>
    <cellStyle name="Normal 8 17 3 2 3 3" xfId="58047"/>
    <cellStyle name="Normal 8 17 3 2 4" xfId="27278"/>
    <cellStyle name="Normal 8 17 3 2 5" xfId="45742"/>
    <cellStyle name="Normal 8 17 3 3" xfId="11405"/>
    <cellStyle name="Normal 8 17 3 3 2" xfId="30365"/>
    <cellStyle name="Normal 8 17 3 3 3" xfId="48829"/>
    <cellStyle name="Normal 8 17 3 4" xfId="17557"/>
    <cellStyle name="Normal 8 17 3 4 2" xfId="36517"/>
    <cellStyle name="Normal 8 17 3 4 3" xfId="54981"/>
    <cellStyle name="Normal 8 17 3 5" xfId="24212"/>
    <cellStyle name="Normal 8 17 3 6" xfId="42676"/>
    <cellStyle name="Normal 8 17 4" xfId="6744"/>
    <cellStyle name="Normal 8 17 4 2" xfId="12937"/>
    <cellStyle name="Normal 8 17 4 2 2" xfId="31897"/>
    <cellStyle name="Normal 8 17 4 2 3" xfId="50361"/>
    <cellStyle name="Normal 8 17 4 3" xfId="19089"/>
    <cellStyle name="Normal 8 17 4 3 2" xfId="38049"/>
    <cellStyle name="Normal 8 17 4 3 3" xfId="56513"/>
    <cellStyle name="Normal 8 17 4 4" xfId="25744"/>
    <cellStyle name="Normal 8 17 4 5" xfId="44208"/>
    <cellStyle name="Normal 8 17 5" xfId="9871"/>
    <cellStyle name="Normal 8 17 5 2" xfId="28831"/>
    <cellStyle name="Normal 8 17 5 3" xfId="47295"/>
    <cellStyle name="Normal 8 17 6" xfId="16023"/>
    <cellStyle name="Normal 8 17 6 2" xfId="34983"/>
    <cellStyle name="Normal 8 17 6 3" xfId="53447"/>
    <cellStyle name="Normal 8 17 7" xfId="22678"/>
    <cellStyle name="Normal 8 17 8" xfId="41142"/>
    <cellStyle name="Normal 8 18" xfId="3209"/>
    <cellStyle name="Normal 8 18 2" xfId="4345"/>
    <cellStyle name="Normal 8 18 2 2" xfId="5964"/>
    <cellStyle name="Normal 8 18 2 2 2" xfId="9049"/>
    <cellStyle name="Normal 8 18 2 2 2 2" xfId="15241"/>
    <cellStyle name="Normal 8 18 2 2 2 2 2" xfId="34201"/>
    <cellStyle name="Normal 8 18 2 2 2 2 3" xfId="52665"/>
    <cellStyle name="Normal 8 18 2 2 2 3" xfId="21393"/>
    <cellStyle name="Normal 8 18 2 2 2 3 2" xfId="40353"/>
    <cellStyle name="Normal 8 18 2 2 2 3 3" xfId="58817"/>
    <cellStyle name="Normal 8 18 2 2 2 4" xfId="28048"/>
    <cellStyle name="Normal 8 18 2 2 2 5" xfId="46512"/>
    <cellStyle name="Normal 8 18 2 2 3" xfId="12175"/>
    <cellStyle name="Normal 8 18 2 2 3 2" xfId="31135"/>
    <cellStyle name="Normal 8 18 2 2 3 3" xfId="49599"/>
    <cellStyle name="Normal 8 18 2 2 4" xfId="18327"/>
    <cellStyle name="Normal 8 18 2 2 4 2" xfId="37287"/>
    <cellStyle name="Normal 8 18 2 2 4 3" xfId="55751"/>
    <cellStyle name="Normal 8 18 2 2 5" xfId="24982"/>
    <cellStyle name="Normal 8 18 2 2 6" xfId="43446"/>
    <cellStyle name="Normal 8 18 2 3" xfId="7514"/>
    <cellStyle name="Normal 8 18 2 3 2" xfId="13707"/>
    <cellStyle name="Normal 8 18 2 3 2 2" xfId="32667"/>
    <cellStyle name="Normal 8 18 2 3 2 3" xfId="51131"/>
    <cellStyle name="Normal 8 18 2 3 3" xfId="19859"/>
    <cellStyle name="Normal 8 18 2 3 3 2" xfId="38819"/>
    <cellStyle name="Normal 8 18 2 3 3 3" xfId="57283"/>
    <cellStyle name="Normal 8 18 2 3 4" xfId="26514"/>
    <cellStyle name="Normal 8 18 2 3 5" xfId="44978"/>
    <cellStyle name="Normal 8 18 2 4" xfId="10641"/>
    <cellStyle name="Normal 8 18 2 4 2" xfId="29601"/>
    <cellStyle name="Normal 8 18 2 4 3" xfId="48065"/>
    <cellStyle name="Normal 8 18 2 5" xfId="16793"/>
    <cellStyle name="Normal 8 18 2 5 2" xfId="35753"/>
    <cellStyle name="Normal 8 18 2 5 3" xfId="54217"/>
    <cellStyle name="Normal 8 18 2 6" xfId="23448"/>
    <cellStyle name="Normal 8 18 2 7" xfId="41912"/>
    <cellStyle name="Normal 8 18 3" xfId="5182"/>
    <cellStyle name="Normal 8 18 3 2" xfId="8280"/>
    <cellStyle name="Normal 8 18 3 2 2" xfId="14472"/>
    <cellStyle name="Normal 8 18 3 2 2 2" xfId="33432"/>
    <cellStyle name="Normal 8 18 3 2 2 3" xfId="51896"/>
    <cellStyle name="Normal 8 18 3 2 3" xfId="20624"/>
    <cellStyle name="Normal 8 18 3 2 3 2" xfId="39584"/>
    <cellStyle name="Normal 8 18 3 2 3 3" xfId="58048"/>
    <cellStyle name="Normal 8 18 3 2 4" xfId="27279"/>
    <cellStyle name="Normal 8 18 3 2 5" xfId="45743"/>
    <cellStyle name="Normal 8 18 3 3" xfId="11406"/>
    <cellStyle name="Normal 8 18 3 3 2" xfId="30366"/>
    <cellStyle name="Normal 8 18 3 3 3" xfId="48830"/>
    <cellStyle name="Normal 8 18 3 4" xfId="17558"/>
    <cellStyle name="Normal 8 18 3 4 2" xfId="36518"/>
    <cellStyle name="Normal 8 18 3 4 3" xfId="54982"/>
    <cellStyle name="Normal 8 18 3 5" xfId="24213"/>
    <cellStyle name="Normal 8 18 3 6" xfId="42677"/>
    <cellStyle name="Normal 8 18 4" xfId="6745"/>
    <cellStyle name="Normal 8 18 4 2" xfId="12938"/>
    <cellStyle name="Normal 8 18 4 2 2" xfId="31898"/>
    <cellStyle name="Normal 8 18 4 2 3" xfId="50362"/>
    <cellStyle name="Normal 8 18 4 3" xfId="19090"/>
    <cellStyle name="Normal 8 18 4 3 2" xfId="38050"/>
    <cellStyle name="Normal 8 18 4 3 3" xfId="56514"/>
    <cellStyle name="Normal 8 18 4 4" xfId="25745"/>
    <cellStyle name="Normal 8 18 4 5" xfId="44209"/>
    <cellStyle name="Normal 8 18 5" xfId="9872"/>
    <cellStyle name="Normal 8 18 5 2" xfId="28832"/>
    <cellStyle name="Normal 8 18 5 3" xfId="47296"/>
    <cellStyle name="Normal 8 18 6" xfId="16024"/>
    <cellStyle name="Normal 8 18 6 2" xfId="34984"/>
    <cellStyle name="Normal 8 18 6 3" xfId="53448"/>
    <cellStyle name="Normal 8 18 7" xfId="22679"/>
    <cellStyle name="Normal 8 18 8" xfId="41143"/>
    <cellStyle name="Normal 8 19" xfId="3210"/>
    <cellStyle name="Normal 8 19 2" xfId="4346"/>
    <cellStyle name="Normal 8 19 2 2" xfId="5965"/>
    <cellStyle name="Normal 8 19 2 2 2" xfId="9050"/>
    <cellStyle name="Normal 8 19 2 2 2 2" xfId="15242"/>
    <cellStyle name="Normal 8 19 2 2 2 2 2" xfId="34202"/>
    <cellStyle name="Normal 8 19 2 2 2 2 3" xfId="52666"/>
    <cellStyle name="Normal 8 19 2 2 2 3" xfId="21394"/>
    <cellStyle name="Normal 8 19 2 2 2 3 2" xfId="40354"/>
    <cellStyle name="Normal 8 19 2 2 2 3 3" xfId="58818"/>
    <cellStyle name="Normal 8 19 2 2 2 4" xfId="28049"/>
    <cellStyle name="Normal 8 19 2 2 2 5" xfId="46513"/>
    <cellStyle name="Normal 8 19 2 2 3" xfId="12176"/>
    <cellStyle name="Normal 8 19 2 2 3 2" xfId="31136"/>
    <cellStyle name="Normal 8 19 2 2 3 3" xfId="49600"/>
    <cellStyle name="Normal 8 19 2 2 4" xfId="18328"/>
    <cellStyle name="Normal 8 19 2 2 4 2" xfId="37288"/>
    <cellStyle name="Normal 8 19 2 2 4 3" xfId="55752"/>
    <cellStyle name="Normal 8 19 2 2 5" xfId="24983"/>
    <cellStyle name="Normal 8 19 2 2 6" xfId="43447"/>
    <cellStyle name="Normal 8 19 2 3" xfId="7515"/>
    <cellStyle name="Normal 8 19 2 3 2" xfId="13708"/>
    <cellStyle name="Normal 8 19 2 3 2 2" xfId="32668"/>
    <cellStyle name="Normal 8 19 2 3 2 3" xfId="51132"/>
    <cellStyle name="Normal 8 19 2 3 3" xfId="19860"/>
    <cellStyle name="Normal 8 19 2 3 3 2" xfId="38820"/>
    <cellStyle name="Normal 8 19 2 3 3 3" xfId="57284"/>
    <cellStyle name="Normal 8 19 2 3 4" xfId="26515"/>
    <cellStyle name="Normal 8 19 2 3 5" xfId="44979"/>
    <cellStyle name="Normal 8 19 2 4" xfId="10642"/>
    <cellStyle name="Normal 8 19 2 4 2" xfId="29602"/>
    <cellStyle name="Normal 8 19 2 4 3" xfId="48066"/>
    <cellStyle name="Normal 8 19 2 5" xfId="16794"/>
    <cellStyle name="Normal 8 19 2 5 2" xfId="35754"/>
    <cellStyle name="Normal 8 19 2 5 3" xfId="54218"/>
    <cellStyle name="Normal 8 19 2 6" xfId="23449"/>
    <cellStyle name="Normal 8 19 2 7" xfId="41913"/>
    <cellStyle name="Normal 8 19 3" xfId="5183"/>
    <cellStyle name="Normal 8 19 3 2" xfId="8281"/>
    <cellStyle name="Normal 8 19 3 2 2" xfId="14473"/>
    <cellStyle name="Normal 8 19 3 2 2 2" xfId="33433"/>
    <cellStyle name="Normal 8 19 3 2 2 3" xfId="51897"/>
    <cellStyle name="Normal 8 19 3 2 3" xfId="20625"/>
    <cellStyle name="Normal 8 19 3 2 3 2" xfId="39585"/>
    <cellStyle name="Normal 8 19 3 2 3 3" xfId="58049"/>
    <cellStyle name="Normal 8 19 3 2 4" xfId="27280"/>
    <cellStyle name="Normal 8 19 3 2 5" xfId="45744"/>
    <cellStyle name="Normal 8 19 3 3" xfId="11407"/>
    <cellStyle name="Normal 8 19 3 3 2" xfId="30367"/>
    <cellStyle name="Normal 8 19 3 3 3" xfId="48831"/>
    <cellStyle name="Normal 8 19 3 4" xfId="17559"/>
    <cellStyle name="Normal 8 19 3 4 2" xfId="36519"/>
    <cellStyle name="Normal 8 19 3 4 3" xfId="54983"/>
    <cellStyle name="Normal 8 19 3 5" xfId="24214"/>
    <cellStyle name="Normal 8 19 3 6" xfId="42678"/>
    <cellStyle name="Normal 8 19 4" xfId="6746"/>
    <cellStyle name="Normal 8 19 4 2" xfId="12939"/>
    <cellStyle name="Normal 8 19 4 2 2" xfId="31899"/>
    <cellStyle name="Normal 8 19 4 2 3" xfId="50363"/>
    <cellStyle name="Normal 8 19 4 3" xfId="19091"/>
    <cellStyle name="Normal 8 19 4 3 2" xfId="38051"/>
    <cellStyle name="Normal 8 19 4 3 3" xfId="56515"/>
    <cellStyle name="Normal 8 19 4 4" xfId="25746"/>
    <cellStyle name="Normal 8 19 4 5" xfId="44210"/>
    <cellStyle name="Normal 8 19 5" xfId="9873"/>
    <cellStyle name="Normal 8 19 5 2" xfId="28833"/>
    <cellStyle name="Normal 8 19 5 3" xfId="47297"/>
    <cellStyle name="Normal 8 19 6" xfId="16025"/>
    <cellStyle name="Normal 8 19 6 2" xfId="34985"/>
    <cellStyle name="Normal 8 19 6 3" xfId="53449"/>
    <cellStyle name="Normal 8 19 7" xfId="22680"/>
    <cellStyle name="Normal 8 19 8" xfId="41144"/>
    <cellStyle name="Normal 8 2" xfId="120"/>
    <cellStyle name="Normal 8 2 10" xfId="9326"/>
    <cellStyle name="Normal 8 2 10 2" xfId="28286"/>
    <cellStyle name="Normal 8 2 10 3" xfId="46750"/>
    <cellStyle name="Normal 8 2 11" xfId="15478"/>
    <cellStyle name="Normal 8 2 11 2" xfId="34438"/>
    <cellStyle name="Normal 8 2 11 3" xfId="52902"/>
    <cellStyle name="Normal 8 2 12" xfId="22105"/>
    <cellStyle name="Normal 8 2 13" xfId="22133"/>
    <cellStyle name="Normal 8 2 14" xfId="40594"/>
    <cellStyle name="Normal 8 2 2" xfId="121"/>
    <cellStyle name="Normal 8 2 2 10" xfId="40605"/>
    <cellStyle name="Normal 8 2 2 2" xfId="333"/>
    <cellStyle name="Normal 8 2 2 2 2" xfId="4348"/>
    <cellStyle name="Normal 8 2 2 2 2 2" xfId="5967"/>
    <cellStyle name="Normal 8 2 2 2 2 2 2" xfId="9052"/>
    <cellStyle name="Normal 8 2 2 2 2 2 2 2" xfId="15244"/>
    <cellStyle name="Normal 8 2 2 2 2 2 2 2 2" xfId="34204"/>
    <cellStyle name="Normal 8 2 2 2 2 2 2 2 3" xfId="52668"/>
    <cellStyle name="Normal 8 2 2 2 2 2 2 3" xfId="21396"/>
    <cellStyle name="Normal 8 2 2 2 2 2 2 3 2" xfId="40356"/>
    <cellStyle name="Normal 8 2 2 2 2 2 2 3 3" xfId="58820"/>
    <cellStyle name="Normal 8 2 2 2 2 2 2 4" xfId="28051"/>
    <cellStyle name="Normal 8 2 2 2 2 2 2 5" xfId="46515"/>
    <cellStyle name="Normal 8 2 2 2 2 2 3" xfId="12178"/>
    <cellStyle name="Normal 8 2 2 2 2 2 3 2" xfId="31138"/>
    <cellStyle name="Normal 8 2 2 2 2 2 3 3" xfId="49602"/>
    <cellStyle name="Normal 8 2 2 2 2 2 4" xfId="18330"/>
    <cellStyle name="Normal 8 2 2 2 2 2 4 2" xfId="37290"/>
    <cellStyle name="Normal 8 2 2 2 2 2 4 3" xfId="55754"/>
    <cellStyle name="Normal 8 2 2 2 2 2 5" xfId="24985"/>
    <cellStyle name="Normal 8 2 2 2 2 2 6" xfId="43449"/>
    <cellStyle name="Normal 8 2 2 2 2 3" xfId="7517"/>
    <cellStyle name="Normal 8 2 2 2 2 3 2" xfId="13710"/>
    <cellStyle name="Normal 8 2 2 2 2 3 2 2" xfId="32670"/>
    <cellStyle name="Normal 8 2 2 2 2 3 2 3" xfId="51134"/>
    <cellStyle name="Normal 8 2 2 2 2 3 3" xfId="19862"/>
    <cellStyle name="Normal 8 2 2 2 2 3 3 2" xfId="38822"/>
    <cellStyle name="Normal 8 2 2 2 2 3 3 3" xfId="57286"/>
    <cellStyle name="Normal 8 2 2 2 2 3 4" xfId="26517"/>
    <cellStyle name="Normal 8 2 2 2 2 3 5" xfId="44981"/>
    <cellStyle name="Normal 8 2 2 2 2 4" xfId="10644"/>
    <cellStyle name="Normal 8 2 2 2 2 4 2" xfId="29604"/>
    <cellStyle name="Normal 8 2 2 2 2 4 3" xfId="48068"/>
    <cellStyle name="Normal 8 2 2 2 2 5" xfId="16796"/>
    <cellStyle name="Normal 8 2 2 2 2 5 2" xfId="35756"/>
    <cellStyle name="Normal 8 2 2 2 2 5 3" xfId="54220"/>
    <cellStyle name="Normal 8 2 2 2 2 6" xfId="23451"/>
    <cellStyle name="Normal 8 2 2 2 2 7" xfId="41915"/>
    <cellStyle name="Normal 8 2 2 2 3" xfId="5185"/>
    <cellStyle name="Normal 8 2 2 2 3 2" xfId="8283"/>
    <cellStyle name="Normal 8 2 2 2 3 2 2" xfId="14475"/>
    <cellStyle name="Normal 8 2 2 2 3 2 2 2" xfId="33435"/>
    <cellStyle name="Normal 8 2 2 2 3 2 2 3" xfId="51899"/>
    <cellStyle name="Normal 8 2 2 2 3 2 3" xfId="20627"/>
    <cellStyle name="Normal 8 2 2 2 3 2 3 2" xfId="39587"/>
    <cellStyle name="Normal 8 2 2 2 3 2 3 3" xfId="58051"/>
    <cellStyle name="Normal 8 2 2 2 3 2 4" xfId="27282"/>
    <cellStyle name="Normal 8 2 2 2 3 2 5" xfId="45746"/>
    <cellStyle name="Normal 8 2 2 2 3 3" xfId="11409"/>
    <cellStyle name="Normal 8 2 2 2 3 3 2" xfId="30369"/>
    <cellStyle name="Normal 8 2 2 2 3 3 3" xfId="48833"/>
    <cellStyle name="Normal 8 2 2 2 3 4" xfId="17561"/>
    <cellStyle name="Normal 8 2 2 2 3 4 2" xfId="36521"/>
    <cellStyle name="Normal 8 2 2 2 3 4 3" xfId="54985"/>
    <cellStyle name="Normal 8 2 2 2 3 5" xfId="24216"/>
    <cellStyle name="Normal 8 2 2 2 3 6" xfId="42680"/>
    <cellStyle name="Normal 8 2 2 2 4" xfId="6748"/>
    <cellStyle name="Normal 8 2 2 2 4 2" xfId="12941"/>
    <cellStyle name="Normal 8 2 2 2 4 2 2" xfId="31901"/>
    <cellStyle name="Normal 8 2 2 2 4 2 3" xfId="50365"/>
    <cellStyle name="Normal 8 2 2 2 4 3" xfId="19093"/>
    <cellStyle name="Normal 8 2 2 2 4 3 2" xfId="38053"/>
    <cellStyle name="Normal 8 2 2 2 4 3 3" xfId="56517"/>
    <cellStyle name="Normal 8 2 2 2 4 4" xfId="25748"/>
    <cellStyle name="Normal 8 2 2 2 4 5" xfId="44212"/>
    <cellStyle name="Normal 8 2 2 2 5" xfId="9875"/>
    <cellStyle name="Normal 8 2 2 2 5 2" xfId="28835"/>
    <cellStyle name="Normal 8 2 2 2 5 3" xfId="47299"/>
    <cellStyle name="Normal 8 2 2 2 6" xfId="16027"/>
    <cellStyle name="Normal 8 2 2 2 6 2" xfId="34987"/>
    <cellStyle name="Normal 8 2 2 2 6 3" xfId="53451"/>
    <cellStyle name="Normal 8 2 2 2 7" xfId="22682"/>
    <cellStyle name="Normal 8 2 2 2 8" xfId="41146"/>
    <cellStyle name="Normal 8 2 2 3" xfId="3840"/>
    <cellStyle name="Normal 8 2 2 3 2" xfId="5429"/>
    <cellStyle name="Normal 8 2 2 3 2 2" xfId="8514"/>
    <cellStyle name="Normal 8 2 2 3 2 2 2" xfId="14706"/>
    <cellStyle name="Normal 8 2 2 3 2 2 2 2" xfId="33666"/>
    <cellStyle name="Normal 8 2 2 3 2 2 2 3" xfId="52130"/>
    <cellStyle name="Normal 8 2 2 3 2 2 3" xfId="20858"/>
    <cellStyle name="Normal 8 2 2 3 2 2 3 2" xfId="39818"/>
    <cellStyle name="Normal 8 2 2 3 2 2 3 3" xfId="58282"/>
    <cellStyle name="Normal 8 2 2 3 2 2 4" xfId="27513"/>
    <cellStyle name="Normal 8 2 2 3 2 2 5" xfId="45977"/>
    <cellStyle name="Normal 8 2 2 3 2 3" xfId="11640"/>
    <cellStyle name="Normal 8 2 2 3 2 3 2" xfId="30600"/>
    <cellStyle name="Normal 8 2 2 3 2 3 3" xfId="49064"/>
    <cellStyle name="Normal 8 2 2 3 2 4" xfId="17792"/>
    <cellStyle name="Normal 8 2 2 3 2 4 2" xfId="36752"/>
    <cellStyle name="Normal 8 2 2 3 2 4 3" xfId="55216"/>
    <cellStyle name="Normal 8 2 2 3 2 5" xfId="24447"/>
    <cellStyle name="Normal 8 2 2 3 2 6" xfId="42911"/>
    <cellStyle name="Normal 8 2 2 3 3" xfId="6979"/>
    <cellStyle name="Normal 8 2 2 3 3 2" xfId="13172"/>
    <cellStyle name="Normal 8 2 2 3 3 2 2" xfId="32132"/>
    <cellStyle name="Normal 8 2 2 3 3 2 3" xfId="50596"/>
    <cellStyle name="Normal 8 2 2 3 3 3" xfId="19324"/>
    <cellStyle name="Normal 8 2 2 3 3 3 2" xfId="38284"/>
    <cellStyle name="Normal 8 2 2 3 3 3 3" xfId="56748"/>
    <cellStyle name="Normal 8 2 2 3 3 4" xfId="25979"/>
    <cellStyle name="Normal 8 2 2 3 3 5" xfId="44443"/>
    <cellStyle name="Normal 8 2 2 3 4" xfId="10106"/>
    <cellStyle name="Normal 8 2 2 3 4 2" xfId="29066"/>
    <cellStyle name="Normal 8 2 2 3 4 3" xfId="47530"/>
    <cellStyle name="Normal 8 2 2 3 5" xfId="16258"/>
    <cellStyle name="Normal 8 2 2 3 5 2" xfId="35218"/>
    <cellStyle name="Normal 8 2 2 3 5 3" xfId="53682"/>
    <cellStyle name="Normal 8 2 2 3 6" xfId="22913"/>
    <cellStyle name="Normal 8 2 2 3 7" xfId="41377"/>
    <cellStyle name="Normal 8 2 2 4" xfId="4644"/>
    <cellStyle name="Normal 8 2 2 4 2" xfId="7745"/>
    <cellStyle name="Normal 8 2 2 4 2 2" xfId="13937"/>
    <cellStyle name="Normal 8 2 2 4 2 2 2" xfId="32897"/>
    <cellStyle name="Normal 8 2 2 4 2 2 3" xfId="51361"/>
    <cellStyle name="Normal 8 2 2 4 2 3" xfId="20089"/>
    <cellStyle name="Normal 8 2 2 4 2 3 2" xfId="39049"/>
    <cellStyle name="Normal 8 2 2 4 2 3 3" xfId="57513"/>
    <cellStyle name="Normal 8 2 2 4 2 4" xfId="26744"/>
    <cellStyle name="Normal 8 2 2 4 2 5" xfId="45208"/>
    <cellStyle name="Normal 8 2 2 4 3" xfId="10871"/>
    <cellStyle name="Normal 8 2 2 4 3 2" xfId="29831"/>
    <cellStyle name="Normal 8 2 2 4 3 3" xfId="48295"/>
    <cellStyle name="Normal 8 2 2 4 4" xfId="17023"/>
    <cellStyle name="Normal 8 2 2 4 4 2" xfId="35983"/>
    <cellStyle name="Normal 8 2 2 4 4 3" xfId="54447"/>
    <cellStyle name="Normal 8 2 2 4 5" xfId="23678"/>
    <cellStyle name="Normal 8 2 2 4 6" xfId="42142"/>
    <cellStyle name="Normal 8 2 2 5" xfId="6210"/>
    <cellStyle name="Normal 8 2 2 5 2" xfId="12403"/>
    <cellStyle name="Normal 8 2 2 5 2 2" xfId="31363"/>
    <cellStyle name="Normal 8 2 2 5 2 3" xfId="49827"/>
    <cellStyle name="Normal 8 2 2 5 3" xfId="18555"/>
    <cellStyle name="Normal 8 2 2 5 3 2" xfId="37515"/>
    <cellStyle name="Normal 8 2 2 5 3 3" xfId="55979"/>
    <cellStyle name="Normal 8 2 2 5 4" xfId="25210"/>
    <cellStyle name="Normal 8 2 2 5 5" xfId="43674"/>
    <cellStyle name="Normal 8 2 2 6" xfId="9337"/>
    <cellStyle name="Normal 8 2 2 6 2" xfId="28297"/>
    <cellStyle name="Normal 8 2 2 6 3" xfId="46761"/>
    <cellStyle name="Normal 8 2 2 7" xfId="15489"/>
    <cellStyle name="Normal 8 2 2 7 2" xfId="34449"/>
    <cellStyle name="Normal 8 2 2 7 3" xfId="52913"/>
    <cellStyle name="Normal 8 2 2 8" xfId="22106"/>
    <cellStyle name="Normal 8 2 2 9" xfId="22144"/>
    <cellStyle name="Normal 8 2 3" xfId="122"/>
    <cellStyle name="Normal 8 2 3 2" xfId="334"/>
    <cellStyle name="Normal 8 2 3 2 2" xfId="5968"/>
    <cellStyle name="Normal 8 2 3 2 2 2" xfId="9053"/>
    <cellStyle name="Normal 8 2 3 2 2 2 2" xfId="15245"/>
    <cellStyle name="Normal 8 2 3 2 2 2 2 2" xfId="34205"/>
    <cellStyle name="Normal 8 2 3 2 2 2 2 3" xfId="52669"/>
    <cellStyle name="Normal 8 2 3 2 2 2 3" xfId="21397"/>
    <cellStyle name="Normal 8 2 3 2 2 2 3 2" xfId="40357"/>
    <cellStyle name="Normal 8 2 3 2 2 2 3 3" xfId="58821"/>
    <cellStyle name="Normal 8 2 3 2 2 2 4" xfId="28052"/>
    <cellStyle name="Normal 8 2 3 2 2 2 5" xfId="46516"/>
    <cellStyle name="Normal 8 2 3 2 2 3" xfId="12179"/>
    <cellStyle name="Normal 8 2 3 2 2 3 2" xfId="31139"/>
    <cellStyle name="Normal 8 2 3 2 2 3 3" xfId="49603"/>
    <cellStyle name="Normal 8 2 3 2 2 4" xfId="18331"/>
    <cellStyle name="Normal 8 2 3 2 2 4 2" xfId="37291"/>
    <cellStyle name="Normal 8 2 3 2 2 4 3" xfId="55755"/>
    <cellStyle name="Normal 8 2 3 2 2 5" xfId="24986"/>
    <cellStyle name="Normal 8 2 3 2 2 6" xfId="43450"/>
    <cellStyle name="Normal 8 2 3 2 3" xfId="7518"/>
    <cellStyle name="Normal 8 2 3 2 3 2" xfId="13711"/>
    <cellStyle name="Normal 8 2 3 2 3 2 2" xfId="32671"/>
    <cellStyle name="Normal 8 2 3 2 3 2 3" xfId="51135"/>
    <cellStyle name="Normal 8 2 3 2 3 3" xfId="19863"/>
    <cellStyle name="Normal 8 2 3 2 3 3 2" xfId="38823"/>
    <cellStyle name="Normal 8 2 3 2 3 3 3" xfId="57287"/>
    <cellStyle name="Normal 8 2 3 2 3 4" xfId="26518"/>
    <cellStyle name="Normal 8 2 3 2 3 5" xfId="44982"/>
    <cellStyle name="Normal 8 2 3 2 4" xfId="10645"/>
    <cellStyle name="Normal 8 2 3 2 4 2" xfId="29605"/>
    <cellStyle name="Normal 8 2 3 2 4 3" xfId="48069"/>
    <cellStyle name="Normal 8 2 3 2 5" xfId="16797"/>
    <cellStyle name="Normal 8 2 3 2 5 2" xfId="35757"/>
    <cellStyle name="Normal 8 2 3 2 5 3" xfId="54221"/>
    <cellStyle name="Normal 8 2 3 2 6" xfId="23452"/>
    <cellStyle name="Normal 8 2 3 2 7" xfId="41916"/>
    <cellStyle name="Normal 8 2 3 3" xfId="5186"/>
    <cellStyle name="Normal 8 2 3 3 2" xfId="8284"/>
    <cellStyle name="Normal 8 2 3 3 2 2" xfId="14476"/>
    <cellStyle name="Normal 8 2 3 3 2 2 2" xfId="33436"/>
    <cellStyle name="Normal 8 2 3 3 2 2 3" xfId="51900"/>
    <cellStyle name="Normal 8 2 3 3 2 3" xfId="20628"/>
    <cellStyle name="Normal 8 2 3 3 2 3 2" xfId="39588"/>
    <cellStyle name="Normal 8 2 3 3 2 3 3" xfId="58052"/>
    <cellStyle name="Normal 8 2 3 3 2 4" xfId="27283"/>
    <cellStyle name="Normal 8 2 3 3 2 5" xfId="45747"/>
    <cellStyle name="Normal 8 2 3 3 3" xfId="11410"/>
    <cellStyle name="Normal 8 2 3 3 3 2" xfId="30370"/>
    <cellStyle name="Normal 8 2 3 3 3 3" xfId="48834"/>
    <cellStyle name="Normal 8 2 3 3 4" xfId="17562"/>
    <cellStyle name="Normal 8 2 3 3 4 2" xfId="36522"/>
    <cellStyle name="Normal 8 2 3 3 4 3" xfId="54986"/>
    <cellStyle name="Normal 8 2 3 3 5" xfId="24217"/>
    <cellStyle name="Normal 8 2 3 3 6" xfId="42681"/>
    <cellStyle name="Normal 8 2 3 4" xfId="6749"/>
    <cellStyle name="Normal 8 2 3 4 2" xfId="12942"/>
    <cellStyle name="Normal 8 2 3 4 2 2" xfId="31902"/>
    <cellStyle name="Normal 8 2 3 4 2 3" xfId="50366"/>
    <cellStyle name="Normal 8 2 3 4 3" xfId="19094"/>
    <cellStyle name="Normal 8 2 3 4 3 2" xfId="38054"/>
    <cellStyle name="Normal 8 2 3 4 3 3" xfId="56518"/>
    <cellStyle name="Normal 8 2 3 4 4" xfId="25749"/>
    <cellStyle name="Normal 8 2 3 4 5" xfId="44213"/>
    <cellStyle name="Normal 8 2 3 5" xfId="9876"/>
    <cellStyle name="Normal 8 2 3 5 2" xfId="28836"/>
    <cellStyle name="Normal 8 2 3 5 3" xfId="47300"/>
    <cellStyle name="Normal 8 2 3 6" xfId="16028"/>
    <cellStyle name="Normal 8 2 3 6 2" xfId="34988"/>
    <cellStyle name="Normal 8 2 3 6 3" xfId="53452"/>
    <cellStyle name="Normal 8 2 3 7" xfId="22107"/>
    <cellStyle name="Normal 8 2 3 8" xfId="22683"/>
    <cellStyle name="Normal 8 2 3 9" xfId="41147"/>
    <cellStyle name="Normal 8 2 4" xfId="332"/>
    <cellStyle name="Normal 8 2 4 2" xfId="4349"/>
    <cellStyle name="Normal 8 2 4 2 2" xfId="5969"/>
    <cellStyle name="Normal 8 2 4 2 2 2" xfId="9054"/>
    <cellStyle name="Normal 8 2 4 2 2 2 2" xfId="15246"/>
    <cellStyle name="Normal 8 2 4 2 2 2 2 2" xfId="34206"/>
    <cellStyle name="Normal 8 2 4 2 2 2 2 3" xfId="52670"/>
    <cellStyle name="Normal 8 2 4 2 2 2 3" xfId="21398"/>
    <cellStyle name="Normal 8 2 4 2 2 2 3 2" xfId="40358"/>
    <cellStyle name="Normal 8 2 4 2 2 2 3 3" xfId="58822"/>
    <cellStyle name="Normal 8 2 4 2 2 2 4" xfId="28053"/>
    <cellStyle name="Normal 8 2 4 2 2 2 5" xfId="46517"/>
    <cellStyle name="Normal 8 2 4 2 2 3" xfId="12180"/>
    <cellStyle name="Normal 8 2 4 2 2 3 2" xfId="31140"/>
    <cellStyle name="Normal 8 2 4 2 2 3 3" xfId="49604"/>
    <cellStyle name="Normal 8 2 4 2 2 4" xfId="18332"/>
    <cellStyle name="Normal 8 2 4 2 2 4 2" xfId="37292"/>
    <cellStyle name="Normal 8 2 4 2 2 4 3" xfId="55756"/>
    <cellStyle name="Normal 8 2 4 2 2 5" xfId="24987"/>
    <cellStyle name="Normal 8 2 4 2 2 6" xfId="43451"/>
    <cellStyle name="Normal 8 2 4 2 3" xfId="7519"/>
    <cellStyle name="Normal 8 2 4 2 3 2" xfId="13712"/>
    <cellStyle name="Normal 8 2 4 2 3 2 2" xfId="32672"/>
    <cellStyle name="Normal 8 2 4 2 3 2 3" xfId="51136"/>
    <cellStyle name="Normal 8 2 4 2 3 3" xfId="19864"/>
    <cellStyle name="Normal 8 2 4 2 3 3 2" xfId="38824"/>
    <cellStyle name="Normal 8 2 4 2 3 3 3" xfId="57288"/>
    <cellStyle name="Normal 8 2 4 2 3 4" xfId="26519"/>
    <cellStyle name="Normal 8 2 4 2 3 5" xfId="44983"/>
    <cellStyle name="Normal 8 2 4 2 4" xfId="10646"/>
    <cellStyle name="Normal 8 2 4 2 4 2" xfId="29606"/>
    <cellStyle name="Normal 8 2 4 2 4 3" xfId="48070"/>
    <cellStyle name="Normal 8 2 4 2 5" xfId="16798"/>
    <cellStyle name="Normal 8 2 4 2 5 2" xfId="35758"/>
    <cellStyle name="Normal 8 2 4 2 5 3" xfId="54222"/>
    <cellStyle name="Normal 8 2 4 2 6" xfId="23453"/>
    <cellStyle name="Normal 8 2 4 2 7" xfId="41917"/>
    <cellStyle name="Normal 8 2 4 3" xfId="5187"/>
    <cellStyle name="Normal 8 2 4 3 2" xfId="8285"/>
    <cellStyle name="Normal 8 2 4 3 2 2" xfId="14477"/>
    <cellStyle name="Normal 8 2 4 3 2 2 2" xfId="33437"/>
    <cellStyle name="Normal 8 2 4 3 2 2 3" xfId="51901"/>
    <cellStyle name="Normal 8 2 4 3 2 3" xfId="20629"/>
    <cellStyle name="Normal 8 2 4 3 2 3 2" xfId="39589"/>
    <cellStyle name="Normal 8 2 4 3 2 3 3" xfId="58053"/>
    <cellStyle name="Normal 8 2 4 3 2 4" xfId="27284"/>
    <cellStyle name="Normal 8 2 4 3 2 5" xfId="45748"/>
    <cellStyle name="Normal 8 2 4 3 3" xfId="11411"/>
    <cellStyle name="Normal 8 2 4 3 3 2" xfId="30371"/>
    <cellStyle name="Normal 8 2 4 3 3 3" xfId="48835"/>
    <cellStyle name="Normal 8 2 4 3 4" xfId="17563"/>
    <cellStyle name="Normal 8 2 4 3 4 2" xfId="36523"/>
    <cellStyle name="Normal 8 2 4 3 4 3" xfId="54987"/>
    <cellStyle name="Normal 8 2 4 3 5" xfId="24218"/>
    <cellStyle name="Normal 8 2 4 3 6" xfId="42682"/>
    <cellStyle name="Normal 8 2 4 4" xfId="6750"/>
    <cellStyle name="Normal 8 2 4 4 2" xfId="12943"/>
    <cellStyle name="Normal 8 2 4 4 2 2" xfId="31903"/>
    <cellStyle name="Normal 8 2 4 4 2 3" xfId="50367"/>
    <cellStyle name="Normal 8 2 4 4 3" xfId="19095"/>
    <cellStyle name="Normal 8 2 4 4 3 2" xfId="38055"/>
    <cellStyle name="Normal 8 2 4 4 3 3" xfId="56519"/>
    <cellStyle name="Normal 8 2 4 4 4" xfId="25750"/>
    <cellStyle name="Normal 8 2 4 4 5" xfId="44214"/>
    <cellStyle name="Normal 8 2 4 5" xfId="9877"/>
    <cellStyle name="Normal 8 2 4 5 2" xfId="28837"/>
    <cellStyle name="Normal 8 2 4 5 3" xfId="47301"/>
    <cellStyle name="Normal 8 2 4 6" xfId="16029"/>
    <cellStyle name="Normal 8 2 4 6 2" xfId="34989"/>
    <cellStyle name="Normal 8 2 4 6 3" xfId="53453"/>
    <cellStyle name="Normal 8 2 4 7" xfId="22684"/>
    <cellStyle name="Normal 8 2 4 8" xfId="41148"/>
    <cellStyle name="Normal 8 2 5" xfId="3212"/>
    <cellStyle name="Normal 8 2 5 2" xfId="4350"/>
    <cellStyle name="Normal 8 2 5 2 2" xfId="5970"/>
    <cellStyle name="Normal 8 2 5 2 2 2" xfId="9055"/>
    <cellStyle name="Normal 8 2 5 2 2 2 2" xfId="15247"/>
    <cellStyle name="Normal 8 2 5 2 2 2 2 2" xfId="34207"/>
    <cellStyle name="Normal 8 2 5 2 2 2 2 3" xfId="52671"/>
    <cellStyle name="Normal 8 2 5 2 2 2 3" xfId="21399"/>
    <cellStyle name="Normal 8 2 5 2 2 2 3 2" xfId="40359"/>
    <cellStyle name="Normal 8 2 5 2 2 2 3 3" xfId="58823"/>
    <cellStyle name="Normal 8 2 5 2 2 2 4" xfId="28054"/>
    <cellStyle name="Normal 8 2 5 2 2 2 5" xfId="46518"/>
    <cellStyle name="Normal 8 2 5 2 2 3" xfId="12181"/>
    <cellStyle name="Normal 8 2 5 2 2 3 2" xfId="31141"/>
    <cellStyle name="Normal 8 2 5 2 2 3 3" xfId="49605"/>
    <cellStyle name="Normal 8 2 5 2 2 4" xfId="18333"/>
    <cellStyle name="Normal 8 2 5 2 2 4 2" xfId="37293"/>
    <cellStyle name="Normal 8 2 5 2 2 4 3" xfId="55757"/>
    <cellStyle name="Normal 8 2 5 2 2 5" xfId="24988"/>
    <cellStyle name="Normal 8 2 5 2 2 6" xfId="43452"/>
    <cellStyle name="Normal 8 2 5 2 3" xfId="7520"/>
    <cellStyle name="Normal 8 2 5 2 3 2" xfId="13713"/>
    <cellStyle name="Normal 8 2 5 2 3 2 2" xfId="32673"/>
    <cellStyle name="Normal 8 2 5 2 3 2 3" xfId="51137"/>
    <cellStyle name="Normal 8 2 5 2 3 3" xfId="19865"/>
    <cellStyle name="Normal 8 2 5 2 3 3 2" xfId="38825"/>
    <cellStyle name="Normal 8 2 5 2 3 3 3" xfId="57289"/>
    <cellStyle name="Normal 8 2 5 2 3 4" xfId="26520"/>
    <cellStyle name="Normal 8 2 5 2 3 5" xfId="44984"/>
    <cellStyle name="Normal 8 2 5 2 4" xfId="10647"/>
    <cellStyle name="Normal 8 2 5 2 4 2" xfId="29607"/>
    <cellStyle name="Normal 8 2 5 2 4 3" xfId="48071"/>
    <cellStyle name="Normal 8 2 5 2 5" xfId="16799"/>
    <cellStyle name="Normal 8 2 5 2 5 2" xfId="35759"/>
    <cellStyle name="Normal 8 2 5 2 5 3" xfId="54223"/>
    <cellStyle name="Normal 8 2 5 2 6" xfId="23454"/>
    <cellStyle name="Normal 8 2 5 2 7" xfId="41918"/>
    <cellStyle name="Normal 8 2 5 3" xfId="5188"/>
    <cellStyle name="Normal 8 2 5 3 2" xfId="8286"/>
    <cellStyle name="Normal 8 2 5 3 2 2" xfId="14478"/>
    <cellStyle name="Normal 8 2 5 3 2 2 2" xfId="33438"/>
    <cellStyle name="Normal 8 2 5 3 2 2 3" xfId="51902"/>
    <cellStyle name="Normal 8 2 5 3 2 3" xfId="20630"/>
    <cellStyle name="Normal 8 2 5 3 2 3 2" xfId="39590"/>
    <cellStyle name="Normal 8 2 5 3 2 3 3" xfId="58054"/>
    <cellStyle name="Normal 8 2 5 3 2 4" xfId="27285"/>
    <cellStyle name="Normal 8 2 5 3 2 5" xfId="45749"/>
    <cellStyle name="Normal 8 2 5 3 3" xfId="11412"/>
    <cellStyle name="Normal 8 2 5 3 3 2" xfId="30372"/>
    <cellStyle name="Normal 8 2 5 3 3 3" xfId="48836"/>
    <cellStyle name="Normal 8 2 5 3 4" xfId="17564"/>
    <cellStyle name="Normal 8 2 5 3 4 2" xfId="36524"/>
    <cellStyle name="Normal 8 2 5 3 4 3" xfId="54988"/>
    <cellStyle name="Normal 8 2 5 3 5" xfId="24219"/>
    <cellStyle name="Normal 8 2 5 3 6" xfId="42683"/>
    <cellStyle name="Normal 8 2 5 4" xfId="6751"/>
    <cellStyle name="Normal 8 2 5 4 2" xfId="12944"/>
    <cellStyle name="Normal 8 2 5 4 2 2" xfId="31904"/>
    <cellStyle name="Normal 8 2 5 4 2 3" xfId="50368"/>
    <cellStyle name="Normal 8 2 5 4 3" xfId="19096"/>
    <cellStyle name="Normal 8 2 5 4 3 2" xfId="38056"/>
    <cellStyle name="Normal 8 2 5 4 3 3" xfId="56520"/>
    <cellStyle name="Normal 8 2 5 4 4" xfId="25751"/>
    <cellStyle name="Normal 8 2 5 4 5" xfId="44215"/>
    <cellStyle name="Normal 8 2 5 5" xfId="9878"/>
    <cellStyle name="Normal 8 2 5 5 2" xfId="28838"/>
    <cellStyle name="Normal 8 2 5 5 3" xfId="47302"/>
    <cellStyle name="Normal 8 2 5 6" xfId="16030"/>
    <cellStyle name="Normal 8 2 5 6 2" xfId="34990"/>
    <cellStyle name="Normal 8 2 5 6 3" xfId="53454"/>
    <cellStyle name="Normal 8 2 5 7" xfId="22685"/>
    <cellStyle name="Normal 8 2 5 8" xfId="41149"/>
    <cellStyle name="Normal 8 2 6" xfId="3211"/>
    <cellStyle name="Normal 8 2 6 2" xfId="4347"/>
    <cellStyle name="Normal 8 2 6 2 2" xfId="5966"/>
    <cellStyle name="Normal 8 2 6 2 2 2" xfId="9051"/>
    <cellStyle name="Normal 8 2 6 2 2 2 2" xfId="15243"/>
    <cellStyle name="Normal 8 2 6 2 2 2 2 2" xfId="34203"/>
    <cellStyle name="Normal 8 2 6 2 2 2 2 3" xfId="52667"/>
    <cellStyle name="Normal 8 2 6 2 2 2 3" xfId="21395"/>
    <cellStyle name="Normal 8 2 6 2 2 2 3 2" xfId="40355"/>
    <cellStyle name="Normal 8 2 6 2 2 2 3 3" xfId="58819"/>
    <cellStyle name="Normal 8 2 6 2 2 2 4" xfId="28050"/>
    <cellStyle name="Normal 8 2 6 2 2 2 5" xfId="46514"/>
    <cellStyle name="Normal 8 2 6 2 2 3" xfId="12177"/>
    <cellStyle name="Normal 8 2 6 2 2 3 2" xfId="31137"/>
    <cellStyle name="Normal 8 2 6 2 2 3 3" xfId="49601"/>
    <cellStyle name="Normal 8 2 6 2 2 4" xfId="18329"/>
    <cellStyle name="Normal 8 2 6 2 2 4 2" xfId="37289"/>
    <cellStyle name="Normal 8 2 6 2 2 4 3" xfId="55753"/>
    <cellStyle name="Normal 8 2 6 2 2 5" xfId="24984"/>
    <cellStyle name="Normal 8 2 6 2 2 6" xfId="43448"/>
    <cellStyle name="Normal 8 2 6 2 3" xfId="7516"/>
    <cellStyle name="Normal 8 2 6 2 3 2" xfId="13709"/>
    <cellStyle name="Normal 8 2 6 2 3 2 2" xfId="32669"/>
    <cellStyle name="Normal 8 2 6 2 3 2 3" xfId="51133"/>
    <cellStyle name="Normal 8 2 6 2 3 3" xfId="19861"/>
    <cellStyle name="Normal 8 2 6 2 3 3 2" xfId="38821"/>
    <cellStyle name="Normal 8 2 6 2 3 3 3" xfId="57285"/>
    <cellStyle name="Normal 8 2 6 2 3 4" xfId="26516"/>
    <cellStyle name="Normal 8 2 6 2 3 5" xfId="44980"/>
    <cellStyle name="Normal 8 2 6 2 4" xfId="10643"/>
    <cellStyle name="Normal 8 2 6 2 4 2" xfId="29603"/>
    <cellStyle name="Normal 8 2 6 2 4 3" xfId="48067"/>
    <cellStyle name="Normal 8 2 6 2 5" xfId="16795"/>
    <cellStyle name="Normal 8 2 6 2 5 2" xfId="35755"/>
    <cellStyle name="Normal 8 2 6 2 5 3" xfId="54219"/>
    <cellStyle name="Normal 8 2 6 2 6" xfId="23450"/>
    <cellStyle name="Normal 8 2 6 2 7" xfId="41914"/>
    <cellStyle name="Normal 8 2 6 3" xfId="5184"/>
    <cellStyle name="Normal 8 2 6 3 2" xfId="8282"/>
    <cellStyle name="Normal 8 2 6 3 2 2" xfId="14474"/>
    <cellStyle name="Normal 8 2 6 3 2 2 2" xfId="33434"/>
    <cellStyle name="Normal 8 2 6 3 2 2 3" xfId="51898"/>
    <cellStyle name="Normal 8 2 6 3 2 3" xfId="20626"/>
    <cellStyle name="Normal 8 2 6 3 2 3 2" xfId="39586"/>
    <cellStyle name="Normal 8 2 6 3 2 3 3" xfId="58050"/>
    <cellStyle name="Normal 8 2 6 3 2 4" xfId="27281"/>
    <cellStyle name="Normal 8 2 6 3 2 5" xfId="45745"/>
    <cellStyle name="Normal 8 2 6 3 3" xfId="11408"/>
    <cellStyle name="Normal 8 2 6 3 3 2" xfId="30368"/>
    <cellStyle name="Normal 8 2 6 3 3 3" xfId="48832"/>
    <cellStyle name="Normal 8 2 6 3 4" xfId="17560"/>
    <cellStyle name="Normal 8 2 6 3 4 2" xfId="36520"/>
    <cellStyle name="Normal 8 2 6 3 4 3" xfId="54984"/>
    <cellStyle name="Normal 8 2 6 3 5" xfId="24215"/>
    <cellStyle name="Normal 8 2 6 3 6" xfId="42679"/>
    <cellStyle name="Normal 8 2 6 4" xfId="6747"/>
    <cellStyle name="Normal 8 2 6 4 2" xfId="12940"/>
    <cellStyle name="Normal 8 2 6 4 2 2" xfId="31900"/>
    <cellStyle name="Normal 8 2 6 4 2 3" xfId="50364"/>
    <cellStyle name="Normal 8 2 6 4 3" xfId="19092"/>
    <cellStyle name="Normal 8 2 6 4 3 2" xfId="38052"/>
    <cellStyle name="Normal 8 2 6 4 3 3" xfId="56516"/>
    <cellStyle name="Normal 8 2 6 4 4" xfId="25747"/>
    <cellStyle name="Normal 8 2 6 4 5" xfId="44211"/>
    <cellStyle name="Normal 8 2 6 5" xfId="9874"/>
    <cellStyle name="Normal 8 2 6 5 2" xfId="28834"/>
    <cellStyle name="Normal 8 2 6 5 3" xfId="47298"/>
    <cellStyle name="Normal 8 2 6 6" xfId="16026"/>
    <cellStyle name="Normal 8 2 6 6 2" xfId="34986"/>
    <cellStyle name="Normal 8 2 6 6 3" xfId="53450"/>
    <cellStyle name="Normal 8 2 6 7" xfId="22681"/>
    <cellStyle name="Normal 8 2 6 8" xfId="41145"/>
    <cellStyle name="Normal 8 2 7" xfId="3829"/>
    <cellStyle name="Normal 8 2 7 2" xfId="5418"/>
    <cellStyle name="Normal 8 2 7 2 2" xfId="8503"/>
    <cellStyle name="Normal 8 2 7 2 2 2" xfId="14695"/>
    <cellStyle name="Normal 8 2 7 2 2 2 2" xfId="33655"/>
    <cellStyle name="Normal 8 2 7 2 2 2 3" xfId="52119"/>
    <cellStyle name="Normal 8 2 7 2 2 3" xfId="20847"/>
    <cellStyle name="Normal 8 2 7 2 2 3 2" xfId="39807"/>
    <cellStyle name="Normal 8 2 7 2 2 3 3" xfId="58271"/>
    <cellStyle name="Normal 8 2 7 2 2 4" xfId="27502"/>
    <cellStyle name="Normal 8 2 7 2 2 5" xfId="45966"/>
    <cellStyle name="Normal 8 2 7 2 3" xfId="11629"/>
    <cellStyle name="Normal 8 2 7 2 3 2" xfId="30589"/>
    <cellStyle name="Normal 8 2 7 2 3 3" xfId="49053"/>
    <cellStyle name="Normal 8 2 7 2 4" xfId="17781"/>
    <cellStyle name="Normal 8 2 7 2 4 2" xfId="36741"/>
    <cellStyle name="Normal 8 2 7 2 4 3" xfId="55205"/>
    <cellStyle name="Normal 8 2 7 2 5" xfId="24436"/>
    <cellStyle name="Normal 8 2 7 2 6" xfId="42900"/>
    <cellStyle name="Normal 8 2 7 3" xfId="6968"/>
    <cellStyle name="Normal 8 2 7 3 2" xfId="13161"/>
    <cellStyle name="Normal 8 2 7 3 2 2" xfId="32121"/>
    <cellStyle name="Normal 8 2 7 3 2 3" xfId="50585"/>
    <cellStyle name="Normal 8 2 7 3 3" xfId="19313"/>
    <cellStyle name="Normal 8 2 7 3 3 2" xfId="38273"/>
    <cellStyle name="Normal 8 2 7 3 3 3" xfId="56737"/>
    <cellStyle name="Normal 8 2 7 3 4" xfId="25968"/>
    <cellStyle name="Normal 8 2 7 3 5" xfId="44432"/>
    <cellStyle name="Normal 8 2 7 4" xfId="10095"/>
    <cellStyle name="Normal 8 2 7 4 2" xfId="29055"/>
    <cellStyle name="Normal 8 2 7 4 3" xfId="47519"/>
    <cellStyle name="Normal 8 2 7 5" xfId="16247"/>
    <cellStyle name="Normal 8 2 7 5 2" xfId="35207"/>
    <cellStyle name="Normal 8 2 7 5 3" xfId="53671"/>
    <cellStyle name="Normal 8 2 7 6" xfId="22902"/>
    <cellStyle name="Normal 8 2 7 7" xfId="41366"/>
    <cellStyle name="Normal 8 2 8" xfId="4632"/>
    <cellStyle name="Normal 8 2 8 2" xfId="7734"/>
    <cellStyle name="Normal 8 2 8 2 2" xfId="13926"/>
    <cellStyle name="Normal 8 2 8 2 2 2" xfId="32886"/>
    <cellStyle name="Normal 8 2 8 2 2 3" xfId="51350"/>
    <cellStyle name="Normal 8 2 8 2 3" xfId="20078"/>
    <cellStyle name="Normal 8 2 8 2 3 2" xfId="39038"/>
    <cellStyle name="Normal 8 2 8 2 3 3" xfId="57502"/>
    <cellStyle name="Normal 8 2 8 2 4" xfId="26733"/>
    <cellStyle name="Normal 8 2 8 2 5" xfId="45197"/>
    <cellStyle name="Normal 8 2 8 3" xfId="10860"/>
    <cellStyle name="Normal 8 2 8 3 2" xfId="29820"/>
    <cellStyle name="Normal 8 2 8 3 3" xfId="48284"/>
    <cellStyle name="Normal 8 2 8 4" xfId="17012"/>
    <cellStyle name="Normal 8 2 8 4 2" xfId="35972"/>
    <cellStyle name="Normal 8 2 8 4 3" xfId="54436"/>
    <cellStyle name="Normal 8 2 8 5" xfId="23667"/>
    <cellStyle name="Normal 8 2 8 6" xfId="42131"/>
    <cellStyle name="Normal 8 2 9" xfId="6199"/>
    <cellStyle name="Normal 8 2 9 2" xfId="12392"/>
    <cellStyle name="Normal 8 2 9 2 2" xfId="31352"/>
    <cellStyle name="Normal 8 2 9 2 3" xfId="49816"/>
    <cellStyle name="Normal 8 2 9 3" xfId="18544"/>
    <cellStyle name="Normal 8 2 9 3 2" xfId="37504"/>
    <cellStyle name="Normal 8 2 9 3 3" xfId="55968"/>
    <cellStyle name="Normal 8 2 9 4" xfId="25199"/>
    <cellStyle name="Normal 8 2 9 5" xfId="43663"/>
    <cellStyle name="Normal 8 20" xfId="3213"/>
    <cellStyle name="Normal 8 20 2" xfId="4351"/>
    <cellStyle name="Normal 8 20 2 2" xfId="5971"/>
    <cellStyle name="Normal 8 20 2 2 2" xfId="9056"/>
    <cellStyle name="Normal 8 20 2 2 2 2" xfId="15248"/>
    <cellStyle name="Normal 8 20 2 2 2 2 2" xfId="34208"/>
    <cellStyle name="Normal 8 20 2 2 2 2 3" xfId="52672"/>
    <cellStyle name="Normal 8 20 2 2 2 3" xfId="21400"/>
    <cellStyle name="Normal 8 20 2 2 2 3 2" xfId="40360"/>
    <cellStyle name="Normal 8 20 2 2 2 3 3" xfId="58824"/>
    <cellStyle name="Normal 8 20 2 2 2 4" xfId="28055"/>
    <cellStyle name="Normal 8 20 2 2 2 5" xfId="46519"/>
    <cellStyle name="Normal 8 20 2 2 3" xfId="12182"/>
    <cellStyle name="Normal 8 20 2 2 3 2" xfId="31142"/>
    <cellStyle name="Normal 8 20 2 2 3 3" xfId="49606"/>
    <cellStyle name="Normal 8 20 2 2 4" xfId="18334"/>
    <cellStyle name="Normal 8 20 2 2 4 2" xfId="37294"/>
    <cellStyle name="Normal 8 20 2 2 4 3" xfId="55758"/>
    <cellStyle name="Normal 8 20 2 2 5" xfId="24989"/>
    <cellStyle name="Normal 8 20 2 2 6" xfId="43453"/>
    <cellStyle name="Normal 8 20 2 3" xfId="7521"/>
    <cellStyle name="Normal 8 20 2 3 2" xfId="13714"/>
    <cellStyle name="Normal 8 20 2 3 2 2" xfId="32674"/>
    <cellStyle name="Normal 8 20 2 3 2 3" xfId="51138"/>
    <cellStyle name="Normal 8 20 2 3 3" xfId="19866"/>
    <cellStyle name="Normal 8 20 2 3 3 2" xfId="38826"/>
    <cellStyle name="Normal 8 20 2 3 3 3" xfId="57290"/>
    <cellStyle name="Normal 8 20 2 3 4" xfId="26521"/>
    <cellStyle name="Normal 8 20 2 3 5" xfId="44985"/>
    <cellStyle name="Normal 8 20 2 4" xfId="10648"/>
    <cellStyle name="Normal 8 20 2 4 2" xfId="29608"/>
    <cellStyle name="Normal 8 20 2 4 3" xfId="48072"/>
    <cellStyle name="Normal 8 20 2 5" xfId="16800"/>
    <cellStyle name="Normal 8 20 2 5 2" xfId="35760"/>
    <cellStyle name="Normal 8 20 2 5 3" xfId="54224"/>
    <cellStyle name="Normal 8 20 2 6" xfId="23455"/>
    <cellStyle name="Normal 8 20 2 7" xfId="41919"/>
    <cellStyle name="Normal 8 20 3" xfId="5189"/>
    <cellStyle name="Normal 8 20 3 2" xfId="8287"/>
    <cellStyle name="Normal 8 20 3 2 2" xfId="14479"/>
    <cellStyle name="Normal 8 20 3 2 2 2" xfId="33439"/>
    <cellStyle name="Normal 8 20 3 2 2 3" xfId="51903"/>
    <cellStyle name="Normal 8 20 3 2 3" xfId="20631"/>
    <cellStyle name="Normal 8 20 3 2 3 2" xfId="39591"/>
    <cellStyle name="Normal 8 20 3 2 3 3" xfId="58055"/>
    <cellStyle name="Normal 8 20 3 2 4" xfId="27286"/>
    <cellStyle name="Normal 8 20 3 2 5" xfId="45750"/>
    <cellStyle name="Normal 8 20 3 3" xfId="11413"/>
    <cellStyle name="Normal 8 20 3 3 2" xfId="30373"/>
    <cellStyle name="Normal 8 20 3 3 3" xfId="48837"/>
    <cellStyle name="Normal 8 20 3 4" xfId="17565"/>
    <cellStyle name="Normal 8 20 3 4 2" xfId="36525"/>
    <cellStyle name="Normal 8 20 3 4 3" xfId="54989"/>
    <cellStyle name="Normal 8 20 3 5" xfId="24220"/>
    <cellStyle name="Normal 8 20 3 6" xfId="42684"/>
    <cellStyle name="Normal 8 20 4" xfId="6752"/>
    <cellStyle name="Normal 8 20 4 2" xfId="12945"/>
    <cellStyle name="Normal 8 20 4 2 2" xfId="31905"/>
    <cellStyle name="Normal 8 20 4 2 3" xfId="50369"/>
    <cellStyle name="Normal 8 20 4 3" xfId="19097"/>
    <cellStyle name="Normal 8 20 4 3 2" xfId="38057"/>
    <cellStyle name="Normal 8 20 4 3 3" xfId="56521"/>
    <cellStyle name="Normal 8 20 4 4" xfId="25752"/>
    <cellStyle name="Normal 8 20 4 5" xfId="44216"/>
    <cellStyle name="Normal 8 20 5" xfId="9879"/>
    <cellStyle name="Normal 8 20 5 2" xfId="28839"/>
    <cellStyle name="Normal 8 20 5 3" xfId="47303"/>
    <cellStyle name="Normal 8 20 6" xfId="16031"/>
    <cellStyle name="Normal 8 20 6 2" xfId="34991"/>
    <cellStyle name="Normal 8 20 6 3" xfId="53455"/>
    <cellStyle name="Normal 8 20 7" xfId="22686"/>
    <cellStyle name="Normal 8 20 8" xfId="41150"/>
    <cellStyle name="Normal 8 21" xfId="3214"/>
    <cellStyle name="Normal 8 22" xfId="3215"/>
    <cellStyle name="Normal 8 22 2" xfId="4352"/>
    <cellStyle name="Normal 8 22 2 2" xfId="5972"/>
    <cellStyle name="Normal 8 22 2 2 2" xfId="9057"/>
    <cellStyle name="Normal 8 22 2 2 2 2" xfId="15249"/>
    <cellStyle name="Normal 8 22 2 2 2 2 2" xfId="34209"/>
    <cellStyle name="Normal 8 22 2 2 2 2 3" xfId="52673"/>
    <cellStyle name="Normal 8 22 2 2 2 3" xfId="21401"/>
    <cellStyle name="Normal 8 22 2 2 2 3 2" xfId="40361"/>
    <cellStyle name="Normal 8 22 2 2 2 3 3" xfId="58825"/>
    <cellStyle name="Normal 8 22 2 2 2 4" xfId="28056"/>
    <cellStyle name="Normal 8 22 2 2 2 5" xfId="46520"/>
    <cellStyle name="Normal 8 22 2 2 3" xfId="12183"/>
    <cellStyle name="Normal 8 22 2 2 3 2" xfId="31143"/>
    <cellStyle name="Normal 8 22 2 2 3 3" xfId="49607"/>
    <cellStyle name="Normal 8 22 2 2 4" xfId="18335"/>
    <cellStyle name="Normal 8 22 2 2 4 2" xfId="37295"/>
    <cellStyle name="Normal 8 22 2 2 4 3" xfId="55759"/>
    <cellStyle name="Normal 8 22 2 2 5" xfId="24990"/>
    <cellStyle name="Normal 8 22 2 2 6" xfId="43454"/>
    <cellStyle name="Normal 8 22 2 3" xfId="7522"/>
    <cellStyle name="Normal 8 22 2 3 2" xfId="13715"/>
    <cellStyle name="Normal 8 22 2 3 2 2" xfId="32675"/>
    <cellStyle name="Normal 8 22 2 3 2 3" xfId="51139"/>
    <cellStyle name="Normal 8 22 2 3 3" xfId="19867"/>
    <cellStyle name="Normal 8 22 2 3 3 2" xfId="38827"/>
    <cellStyle name="Normal 8 22 2 3 3 3" xfId="57291"/>
    <cellStyle name="Normal 8 22 2 3 4" xfId="26522"/>
    <cellStyle name="Normal 8 22 2 3 5" xfId="44986"/>
    <cellStyle name="Normal 8 22 2 4" xfId="10649"/>
    <cellStyle name="Normal 8 22 2 4 2" xfId="29609"/>
    <cellStyle name="Normal 8 22 2 4 3" xfId="48073"/>
    <cellStyle name="Normal 8 22 2 5" xfId="16801"/>
    <cellStyle name="Normal 8 22 2 5 2" xfId="35761"/>
    <cellStyle name="Normal 8 22 2 5 3" xfId="54225"/>
    <cellStyle name="Normal 8 22 2 6" xfId="23456"/>
    <cellStyle name="Normal 8 22 2 7" xfId="41920"/>
    <cellStyle name="Normal 8 22 3" xfId="5190"/>
    <cellStyle name="Normal 8 22 3 2" xfId="8288"/>
    <cellStyle name="Normal 8 22 3 2 2" xfId="14480"/>
    <cellStyle name="Normal 8 22 3 2 2 2" xfId="33440"/>
    <cellStyle name="Normal 8 22 3 2 2 3" xfId="51904"/>
    <cellStyle name="Normal 8 22 3 2 3" xfId="20632"/>
    <cellStyle name="Normal 8 22 3 2 3 2" xfId="39592"/>
    <cellStyle name="Normal 8 22 3 2 3 3" xfId="58056"/>
    <cellStyle name="Normal 8 22 3 2 4" xfId="27287"/>
    <cellStyle name="Normal 8 22 3 2 5" xfId="45751"/>
    <cellStyle name="Normal 8 22 3 3" xfId="11414"/>
    <cellStyle name="Normal 8 22 3 3 2" xfId="30374"/>
    <cellStyle name="Normal 8 22 3 3 3" xfId="48838"/>
    <cellStyle name="Normal 8 22 3 4" xfId="17566"/>
    <cellStyle name="Normal 8 22 3 4 2" xfId="36526"/>
    <cellStyle name="Normal 8 22 3 4 3" xfId="54990"/>
    <cellStyle name="Normal 8 22 3 5" xfId="24221"/>
    <cellStyle name="Normal 8 22 3 6" xfId="42685"/>
    <cellStyle name="Normal 8 22 4" xfId="6753"/>
    <cellStyle name="Normal 8 22 4 2" xfId="12946"/>
    <cellStyle name="Normal 8 22 4 2 2" xfId="31906"/>
    <cellStyle name="Normal 8 22 4 2 3" xfId="50370"/>
    <cellStyle name="Normal 8 22 4 3" xfId="19098"/>
    <cellStyle name="Normal 8 22 4 3 2" xfId="38058"/>
    <cellStyle name="Normal 8 22 4 3 3" xfId="56522"/>
    <cellStyle name="Normal 8 22 4 4" xfId="25753"/>
    <cellStyle name="Normal 8 22 4 5" xfId="44217"/>
    <cellStyle name="Normal 8 22 5" xfId="9880"/>
    <cellStyle name="Normal 8 22 5 2" xfId="28840"/>
    <cellStyle name="Normal 8 22 5 3" xfId="47304"/>
    <cellStyle name="Normal 8 22 6" xfId="16032"/>
    <cellStyle name="Normal 8 22 6 2" xfId="34992"/>
    <cellStyle name="Normal 8 22 6 3" xfId="53456"/>
    <cellStyle name="Normal 8 22 7" xfId="22687"/>
    <cellStyle name="Normal 8 22 8" xfId="41151"/>
    <cellStyle name="Normal 8 23" xfId="3216"/>
    <cellStyle name="Normal 8 23 2" xfId="3217"/>
    <cellStyle name="Normal 8 24" xfId="3218"/>
    <cellStyle name="Normal 8 24 2" xfId="3219"/>
    <cellStyle name="Normal 8 25" xfId="3200"/>
    <cellStyle name="Normal 8 25 2" xfId="4336"/>
    <cellStyle name="Normal 8 25 2 2" xfId="5955"/>
    <cellStyle name="Normal 8 25 2 2 2" xfId="9040"/>
    <cellStyle name="Normal 8 25 2 2 2 2" xfId="15232"/>
    <cellStyle name="Normal 8 25 2 2 2 2 2" xfId="34192"/>
    <cellStyle name="Normal 8 25 2 2 2 2 3" xfId="52656"/>
    <cellStyle name="Normal 8 25 2 2 2 3" xfId="21384"/>
    <cellStyle name="Normal 8 25 2 2 2 3 2" xfId="40344"/>
    <cellStyle name="Normal 8 25 2 2 2 3 3" xfId="58808"/>
    <cellStyle name="Normal 8 25 2 2 2 4" xfId="28039"/>
    <cellStyle name="Normal 8 25 2 2 2 5" xfId="46503"/>
    <cellStyle name="Normal 8 25 2 2 3" xfId="12166"/>
    <cellStyle name="Normal 8 25 2 2 3 2" xfId="31126"/>
    <cellStyle name="Normal 8 25 2 2 3 3" xfId="49590"/>
    <cellStyle name="Normal 8 25 2 2 4" xfId="18318"/>
    <cellStyle name="Normal 8 25 2 2 4 2" xfId="37278"/>
    <cellStyle name="Normal 8 25 2 2 4 3" xfId="55742"/>
    <cellStyle name="Normal 8 25 2 2 5" xfId="24973"/>
    <cellStyle name="Normal 8 25 2 2 6" xfId="43437"/>
    <cellStyle name="Normal 8 25 2 3" xfId="7505"/>
    <cellStyle name="Normal 8 25 2 3 2" xfId="13698"/>
    <cellStyle name="Normal 8 25 2 3 2 2" xfId="32658"/>
    <cellStyle name="Normal 8 25 2 3 2 3" xfId="51122"/>
    <cellStyle name="Normal 8 25 2 3 3" xfId="19850"/>
    <cellStyle name="Normal 8 25 2 3 3 2" xfId="38810"/>
    <cellStyle name="Normal 8 25 2 3 3 3" xfId="57274"/>
    <cellStyle name="Normal 8 25 2 3 4" xfId="26505"/>
    <cellStyle name="Normal 8 25 2 3 5" xfId="44969"/>
    <cellStyle name="Normal 8 25 2 4" xfId="10632"/>
    <cellStyle name="Normal 8 25 2 4 2" xfId="29592"/>
    <cellStyle name="Normal 8 25 2 4 3" xfId="48056"/>
    <cellStyle name="Normal 8 25 2 5" xfId="16784"/>
    <cellStyle name="Normal 8 25 2 5 2" xfId="35744"/>
    <cellStyle name="Normal 8 25 2 5 3" xfId="54208"/>
    <cellStyle name="Normal 8 25 2 6" xfId="23439"/>
    <cellStyle name="Normal 8 25 2 7" xfId="41903"/>
    <cellStyle name="Normal 8 25 3" xfId="5173"/>
    <cellStyle name="Normal 8 25 3 2" xfId="8271"/>
    <cellStyle name="Normal 8 25 3 2 2" xfId="14463"/>
    <cellStyle name="Normal 8 25 3 2 2 2" xfId="33423"/>
    <cellStyle name="Normal 8 25 3 2 2 3" xfId="51887"/>
    <cellStyle name="Normal 8 25 3 2 3" xfId="20615"/>
    <cellStyle name="Normal 8 25 3 2 3 2" xfId="39575"/>
    <cellStyle name="Normal 8 25 3 2 3 3" xfId="58039"/>
    <cellStyle name="Normal 8 25 3 2 4" xfId="27270"/>
    <cellStyle name="Normal 8 25 3 2 5" xfId="45734"/>
    <cellStyle name="Normal 8 25 3 3" xfId="11397"/>
    <cellStyle name="Normal 8 25 3 3 2" xfId="30357"/>
    <cellStyle name="Normal 8 25 3 3 3" xfId="48821"/>
    <cellStyle name="Normal 8 25 3 4" xfId="17549"/>
    <cellStyle name="Normal 8 25 3 4 2" xfId="36509"/>
    <cellStyle name="Normal 8 25 3 4 3" xfId="54973"/>
    <cellStyle name="Normal 8 25 3 5" xfId="24204"/>
    <cellStyle name="Normal 8 25 3 6" xfId="42668"/>
    <cellStyle name="Normal 8 25 4" xfId="6736"/>
    <cellStyle name="Normal 8 25 4 2" xfId="12929"/>
    <cellStyle name="Normal 8 25 4 2 2" xfId="31889"/>
    <cellStyle name="Normal 8 25 4 2 3" xfId="50353"/>
    <cellStyle name="Normal 8 25 4 3" xfId="19081"/>
    <cellStyle name="Normal 8 25 4 3 2" xfId="38041"/>
    <cellStyle name="Normal 8 25 4 3 3" xfId="56505"/>
    <cellStyle name="Normal 8 25 4 4" xfId="25736"/>
    <cellStyle name="Normal 8 25 4 5" xfId="44200"/>
    <cellStyle name="Normal 8 25 5" xfId="9863"/>
    <cellStyle name="Normal 8 25 5 2" xfId="28823"/>
    <cellStyle name="Normal 8 25 5 3" xfId="47287"/>
    <cellStyle name="Normal 8 25 6" xfId="16015"/>
    <cellStyle name="Normal 8 25 6 2" xfId="34975"/>
    <cellStyle name="Normal 8 25 6 3" xfId="53439"/>
    <cellStyle name="Normal 8 25 7" xfId="22670"/>
    <cellStyle name="Normal 8 25 8" xfId="41134"/>
    <cellStyle name="Normal 8 26" xfId="3823"/>
    <cellStyle name="Normal 8 26 2" xfId="5412"/>
    <cellStyle name="Normal 8 26 2 2" xfId="8497"/>
    <cellStyle name="Normal 8 26 2 2 2" xfId="14689"/>
    <cellStyle name="Normal 8 26 2 2 2 2" xfId="33649"/>
    <cellStyle name="Normal 8 26 2 2 2 3" xfId="52113"/>
    <cellStyle name="Normal 8 26 2 2 3" xfId="20841"/>
    <cellStyle name="Normal 8 26 2 2 3 2" xfId="39801"/>
    <cellStyle name="Normal 8 26 2 2 3 3" xfId="58265"/>
    <cellStyle name="Normal 8 26 2 2 4" xfId="27496"/>
    <cellStyle name="Normal 8 26 2 2 5" xfId="45960"/>
    <cellStyle name="Normal 8 26 2 3" xfId="11623"/>
    <cellStyle name="Normal 8 26 2 3 2" xfId="30583"/>
    <cellStyle name="Normal 8 26 2 3 3" xfId="49047"/>
    <cellStyle name="Normal 8 26 2 4" xfId="17775"/>
    <cellStyle name="Normal 8 26 2 4 2" xfId="36735"/>
    <cellStyle name="Normal 8 26 2 4 3" xfId="55199"/>
    <cellStyle name="Normal 8 26 2 5" xfId="24430"/>
    <cellStyle name="Normal 8 26 2 6" xfId="42894"/>
    <cellStyle name="Normal 8 26 3" xfId="6962"/>
    <cellStyle name="Normal 8 26 3 2" xfId="13155"/>
    <cellStyle name="Normal 8 26 3 2 2" xfId="32115"/>
    <cellStyle name="Normal 8 26 3 2 3" xfId="50579"/>
    <cellStyle name="Normal 8 26 3 3" xfId="19307"/>
    <cellStyle name="Normal 8 26 3 3 2" xfId="38267"/>
    <cellStyle name="Normal 8 26 3 3 3" xfId="56731"/>
    <cellStyle name="Normal 8 26 3 4" xfId="25962"/>
    <cellStyle name="Normal 8 26 3 5" xfId="44426"/>
    <cellStyle name="Normal 8 26 4" xfId="10089"/>
    <cellStyle name="Normal 8 26 4 2" xfId="29049"/>
    <cellStyle name="Normal 8 26 4 3" xfId="47513"/>
    <cellStyle name="Normal 8 26 5" xfId="16241"/>
    <cellStyle name="Normal 8 26 5 2" xfId="35201"/>
    <cellStyle name="Normal 8 26 5 3" xfId="53665"/>
    <cellStyle name="Normal 8 26 6" xfId="22896"/>
    <cellStyle name="Normal 8 26 7" xfId="41360"/>
    <cellStyle name="Normal 8 27" xfId="4626"/>
    <cellStyle name="Normal 8 27 2" xfId="7728"/>
    <cellStyle name="Normal 8 27 2 2" xfId="13920"/>
    <cellStyle name="Normal 8 27 2 2 2" xfId="32880"/>
    <cellStyle name="Normal 8 27 2 2 3" xfId="51344"/>
    <cellStyle name="Normal 8 27 2 3" xfId="20072"/>
    <cellStyle name="Normal 8 27 2 3 2" xfId="39032"/>
    <cellStyle name="Normal 8 27 2 3 3" xfId="57496"/>
    <cellStyle name="Normal 8 27 2 4" xfId="26727"/>
    <cellStyle name="Normal 8 27 2 5" xfId="45191"/>
    <cellStyle name="Normal 8 27 3" xfId="10854"/>
    <cellStyle name="Normal 8 27 3 2" xfId="29814"/>
    <cellStyle name="Normal 8 27 3 3" xfId="48278"/>
    <cellStyle name="Normal 8 27 4" xfId="17006"/>
    <cellStyle name="Normal 8 27 4 2" xfId="35966"/>
    <cellStyle name="Normal 8 27 4 3" xfId="54430"/>
    <cellStyle name="Normal 8 27 5" xfId="23661"/>
    <cellStyle name="Normal 8 27 6" xfId="42125"/>
    <cellStyle name="Normal 8 28" xfId="6193"/>
    <cellStyle name="Normal 8 28 2" xfId="12386"/>
    <cellStyle name="Normal 8 28 2 2" xfId="31346"/>
    <cellStyle name="Normal 8 28 2 3" xfId="49810"/>
    <cellStyle name="Normal 8 28 3" xfId="18538"/>
    <cellStyle name="Normal 8 28 3 2" xfId="37498"/>
    <cellStyle name="Normal 8 28 3 3" xfId="55962"/>
    <cellStyle name="Normal 8 28 4" xfId="25193"/>
    <cellStyle name="Normal 8 28 5" xfId="43657"/>
    <cellStyle name="Normal 8 29" xfId="9320"/>
    <cellStyle name="Normal 8 29 2" xfId="28280"/>
    <cellStyle name="Normal 8 29 3" xfId="46744"/>
    <cellStyle name="Normal 8 3" xfId="123"/>
    <cellStyle name="Normal 8 3 10" xfId="9331"/>
    <cellStyle name="Normal 8 3 10 2" xfId="28291"/>
    <cellStyle name="Normal 8 3 10 3" xfId="46755"/>
    <cellStyle name="Normal 8 3 11" xfId="15483"/>
    <cellStyle name="Normal 8 3 11 2" xfId="34443"/>
    <cellStyle name="Normal 8 3 11 3" xfId="52907"/>
    <cellStyle name="Normal 8 3 12" xfId="22108"/>
    <cellStyle name="Normal 8 3 13" xfId="22138"/>
    <cellStyle name="Normal 8 3 14" xfId="40599"/>
    <cellStyle name="Normal 8 3 2" xfId="124"/>
    <cellStyle name="Normal 8 3 2 2" xfId="336"/>
    <cellStyle name="Normal 8 3 2 2 2" xfId="5974"/>
    <cellStyle name="Normal 8 3 2 2 2 2" xfId="9059"/>
    <cellStyle name="Normal 8 3 2 2 2 2 2" xfId="15251"/>
    <cellStyle name="Normal 8 3 2 2 2 2 2 2" xfId="34211"/>
    <cellStyle name="Normal 8 3 2 2 2 2 2 3" xfId="52675"/>
    <cellStyle name="Normal 8 3 2 2 2 2 3" xfId="21403"/>
    <cellStyle name="Normal 8 3 2 2 2 2 3 2" xfId="40363"/>
    <cellStyle name="Normal 8 3 2 2 2 2 3 3" xfId="58827"/>
    <cellStyle name="Normal 8 3 2 2 2 2 4" xfId="28058"/>
    <cellStyle name="Normal 8 3 2 2 2 2 5" xfId="46522"/>
    <cellStyle name="Normal 8 3 2 2 2 3" xfId="12185"/>
    <cellStyle name="Normal 8 3 2 2 2 3 2" xfId="31145"/>
    <cellStyle name="Normal 8 3 2 2 2 3 3" xfId="49609"/>
    <cellStyle name="Normal 8 3 2 2 2 4" xfId="18337"/>
    <cellStyle name="Normal 8 3 2 2 2 4 2" xfId="37297"/>
    <cellStyle name="Normal 8 3 2 2 2 4 3" xfId="55761"/>
    <cellStyle name="Normal 8 3 2 2 2 5" xfId="24992"/>
    <cellStyle name="Normal 8 3 2 2 2 6" xfId="43456"/>
    <cellStyle name="Normal 8 3 2 2 3" xfId="7524"/>
    <cellStyle name="Normal 8 3 2 2 3 2" xfId="13717"/>
    <cellStyle name="Normal 8 3 2 2 3 2 2" xfId="32677"/>
    <cellStyle name="Normal 8 3 2 2 3 2 3" xfId="51141"/>
    <cellStyle name="Normal 8 3 2 2 3 3" xfId="19869"/>
    <cellStyle name="Normal 8 3 2 2 3 3 2" xfId="38829"/>
    <cellStyle name="Normal 8 3 2 2 3 3 3" xfId="57293"/>
    <cellStyle name="Normal 8 3 2 2 3 4" xfId="26524"/>
    <cellStyle name="Normal 8 3 2 2 3 5" xfId="44988"/>
    <cellStyle name="Normal 8 3 2 2 4" xfId="10651"/>
    <cellStyle name="Normal 8 3 2 2 4 2" xfId="29611"/>
    <cellStyle name="Normal 8 3 2 2 4 3" xfId="48075"/>
    <cellStyle name="Normal 8 3 2 2 5" xfId="16803"/>
    <cellStyle name="Normal 8 3 2 2 5 2" xfId="35763"/>
    <cellStyle name="Normal 8 3 2 2 5 3" xfId="54227"/>
    <cellStyle name="Normal 8 3 2 2 6" xfId="23458"/>
    <cellStyle name="Normal 8 3 2 2 7" xfId="41922"/>
    <cellStyle name="Normal 8 3 2 3" xfId="5192"/>
    <cellStyle name="Normal 8 3 2 3 2" xfId="8290"/>
    <cellStyle name="Normal 8 3 2 3 2 2" xfId="14482"/>
    <cellStyle name="Normal 8 3 2 3 2 2 2" xfId="33442"/>
    <cellStyle name="Normal 8 3 2 3 2 2 3" xfId="51906"/>
    <cellStyle name="Normal 8 3 2 3 2 3" xfId="20634"/>
    <cellStyle name="Normal 8 3 2 3 2 3 2" xfId="39594"/>
    <cellStyle name="Normal 8 3 2 3 2 3 3" xfId="58058"/>
    <cellStyle name="Normal 8 3 2 3 2 4" xfId="27289"/>
    <cellStyle name="Normal 8 3 2 3 2 5" xfId="45753"/>
    <cellStyle name="Normal 8 3 2 3 3" xfId="11416"/>
    <cellStyle name="Normal 8 3 2 3 3 2" xfId="30376"/>
    <cellStyle name="Normal 8 3 2 3 3 3" xfId="48840"/>
    <cellStyle name="Normal 8 3 2 3 4" xfId="17568"/>
    <cellStyle name="Normal 8 3 2 3 4 2" xfId="36528"/>
    <cellStyle name="Normal 8 3 2 3 4 3" xfId="54992"/>
    <cellStyle name="Normal 8 3 2 3 5" xfId="24223"/>
    <cellStyle name="Normal 8 3 2 3 6" xfId="42687"/>
    <cellStyle name="Normal 8 3 2 4" xfId="6755"/>
    <cellStyle name="Normal 8 3 2 4 2" xfId="12948"/>
    <cellStyle name="Normal 8 3 2 4 2 2" xfId="31908"/>
    <cellStyle name="Normal 8 3 2 4 2 3" xfId="50372"/>
    <cellStyle name="Normal 8 3 2 4 3" xfId="19100"/>
    <cellStyle name="Normal 8 3 2 4 3 2" xfId="38060"/>
    <cellStyle name="Normal 8 3 2 4 3 3" xfId="56524"/>
    <cellStyle name="Normal 8 3 2 4 4" xfId="25755"/>
    <cellStyle name="Normal 8 3 2 4 5" xfId="44219"/>
    <cellStyle name="Normal 8 3 2 5" xfId="9882"/>
    <cellStyle name="Normal 8 3 2 5 2" xfId="28842"/>
    <cellStyle name="Normal 8 3 2 5 3" xfId="47306"/>
    <cellStyle name="Normal 8 3 2 6" xfId="16034"/>
    <cellStyle name="Normal 8 3 2 6 2" xfId="34994"/>
    <cellStyle name="Normal 8 3 2 6 3" xfId="53458"/>
    <cellStyle name="Normal 8 3 2 7" xfId="22109"/>
    <cellStyle name="Normal 8 3 2 8" xfId="22689"/>
    <cellStyle name="Normal 8 3 2 9" xfId="41153"/>
    <cellStyle name="Normal 8 3 3" xfId="335"/>
    <cellStyle name="Normal 8 3 3 2" xfId="4354"/>
    <cellStyle name="Normal 8 3 3 2 2" xfId="5975"/>
    <cellStyle name="Normal 8 3 3 2 2 2" xfId="9060"/>
    <cellStyle name="Normal 8 3 3 2 2 2 2" xfId="15252"/>
    <cellStyle name="Normal 8 3 3 2 2 2 2 2" xfId="34212"/>
    <cellStyle name="Normal 8 3 3 2 2 2 2 3" xfId="52676"/>
    <cellStyle name="Normal 8 3 3 2 2 2 3" xfId="21404"/>
    <cellStyle name="Normal 8 3 3 2 2 2 3 2" xfId="40364"/>
    <cellStyle name="Normal 8 3 3 2 2 2 3 3" xfId="58828"/>
    <cellStyle name="Normal 8 3 3 2 2 2 4" xfId="28059"/>
    <cellStyle name="Normal 8 3 3 2 2 2 5" xfId="46523"/>
    <cellStyle name="Normal 8 3 3 2 2 3" xfId="12186"/>
    <cellStyle name="Normal 8 3 3 2 2 3 2" xfId="31146"/>
    <cellStyle name="Normal 8 3 3 2 2 3 3" xfId="49610"/>
    <cellStyle name="Normal 8 3 3 2 2 4" xfId="18338"/>
    <cellStyle name="Normal 8 3 3 2 2 4 2" xfId="37298"/>
    <cellStyle name="Normal 8 3 3 2 2 4 3" xfId="55762"/>
    <cellStyle name="Normal 8 3 3 2 2 5" xfId="24993"/>
    <cellStyle name="Normal 8 3 3 2 2 6" xfId="43457"/>
    <cellStyle name="Normal 8 3 3 2 3" xfId="7525"/>
    <cellStyle name="Normal 8 3 3 2 3 2" xfId="13718"/>
    <cellStyle name="Normal 8 3 3 2 3 2 2" xfId="32678"/>
    <cellStyle name="Normal 8 3 3 2 3 2 3" xfId="51142"/>
    <cellStyle name="Normal 8 3 3 2 3 3" xfId="19870"/>
    <cellStyle name="Normal 8 3 3 2 3 3 2" xfId="38830"/>
    <cellStyle name="Normal 8 3 3 2 3 3 3" xfId="57294"/>
    <cellStyle name="Normal 8 3 3 2 3 4" xfId="26525"/>
    <cellStyle name="Normal 8 3 3 2 3 5" xfId="44989"/>
    <cellStyle name="Normal 8 3 3 2 4" xfId="10652"/>
    <cellStyle name="Normal 8 3 3 2 4 2" xfId="29612"/>
    <cellStyle name="Normal 8 3 3 2 4 3" xfId="48076"/>
    <cellStyle name="Normal 8 3 3 2 5" xfId="16804"/>
    <cellStyle name="Normal 8 3 3 2 5 2" xfId="35764"/>
    <cellStyle name="Normal 8 3 3 2 5 3" xfId="54228"/>
    <cellStyle name="Normal 8 3 3 2 6" xfId="23459"/>
    <cellStyle name="Normal 8 3 3 2 7" xfId="41923"/>
    <cellStyle name="Normal 8 3 3 3" xfId="5193"/>
    <cellStyle name="Normal 8 3 3 3 2" xfId="8291"/>
    <cellStyle name="Normal 8 3 3 3 2 2" xfId="14483"/>
    <cellStyle name="Normal 8 3 3 3 2 2 2" xfId="33443"/>
    <cellStyle name="Normal 8 3 3 3 2 2 3" xfId="51907"/>
    <cellStyle name="Normal 8 3 3 3 2 3" xfId="20635"/>
    <cellStyle name="Normal 8 3 3 3 2 3 2" xfId="39595"/>
    <cellStyle name="Normal 8 3 3 3 2 3 3" xfId="58059"/>
    <cellStyle name="Normal 8 3 3 3 2 4" xfId="27290"/>
    <cellStyle name="Normal 8 3 3 3 2 5" xfId="45754"/>
    <cellStyle name="Normal 8 3 3 3 3" xfId="11417"/>
    <cellStyle name="Normal 8 3 3 3 3 2" xfId="30377"/>
    <cellStyle name="Normal 8 3 3 3 3 3" xfId="48841"/>
    <cellStyle name="Normal 8 3 3 3 4" xfId="17569"/>
    <cellStyle name="Normal 8 3 3 3 4 2" xfId="36529"/>
    <cellStyle name="Normal 8 3 3 3 4 3" xfId="54993"/>
    <cellStyle name="Normal 8 3 3 3 5" xfId="24224"/>
    <cellStyle name="Normal 8 3 3 3 6" xfId="42688"/>
    <cellStyle name="Normal 8 3 3 4" xfId="6756"/>
    <cellStyle name="Normal 8 3 3 4 2" xfId="12949"/>
    <cellStyle name="Normal 8 3 3 4 2 2" xfId="31909"/>
    <cellStyle name="Normal 8 3 3 4 2 3" xfId="50373"/>
    <cellStyle name="Normal 8 3 3 4 3" xfId="19101"/>
    <cellStyle name="Normal 8 3 3 4 3 2" xfId="38061"/>
    <cellStyle name="Normal 8 3 3 4 3 3" xfId="56525"/>
    <cellStyle name="Normal 8 3 3 4 4" xfId="25756"/>
    <cellStyle name="Normal 8 3 3 4 5" xfId="44220"/>
    <cellStyle name="Normal 8 3 3 5" xfId="9883"/>
    <cellStyle name="Normal 8 3 3 5 2" xfId="28843"/>
    <cellStyle name="Normal 8 3 3 5 3" xfId="47307"/>
    <cellStyle name="Normal 8 3 3 6" xfId="16035"/>
    <cellStyle name="Normal 8 3 3 6 2" xfId="34995"/>
    <cellStyle name="Normal 8 3 3 6 3" xfId="53459"/>
    <cellStyle name="Normal 8 3 3 7" xfId="22690"/>
    <cellStyle name="Normal 8 3 3 8" xfId="41154"/>
    <cellStyle name="Normal 8 3 4" xfId="3221"/>
    <cellStyle name="Normal 8 3 4 2" xfId="4355"/>
    <cellStyle name="Normal 8 3 4 2 2" xfId="5976"/>
    <cellStyle name="Normal 8 3 4 2 2 2" xfId="9061"/>
    <cellStyle name="Normal 8 3 4 2 2 2 2" xfId="15253"/>
    <cellStyle name="Normal 8 3 4 2 2 2 2 2" xfId="34213"/>
    <cellStyle name="Normal 8 3 4 2 2 2 2 3" xfId="52677"/>
    <cellStyle name="Normal 8 3 4 2 2 2 3" xfId="21405"/>
    <cellStyle name="Normal 8 3 4 2 2 2 3 2" xfId="40365"/>
    <cellStyle name="Normal 8 3 4 2 2 2 3 3" xfId="58829"/>
    <cellStyle name="Normal 8 3 4 2 2 2 4" xfId="28060"/>
    <cellStyle name="Normal 8 3 4 2 2 2 5" xfId="46524"/>
    <cellStyle name="Normal 8 3 4 2 2 3" xfId="12187"/>
    <cellStyle name="Normal 8 3 4 2 2 3 2" xfId="31147"/>
    <cellStyle name="Normal 8 3 4 2 2 3 3" xfId="49611"/>
    <cellStyle name="Normal 8 3 4 2 2 4" xfId="18339"/>
    <cellStyle name="Normal 8 3 4 2 2 4 2" xfId="37299"/>
    <cellStyle name="Normal 8 3 4 2 2 4 3" xfId="55763"/>
    <cellStyle name="Normal 8 3 4 2 2 5" xfId="24994"/>
    <cellStyle name="Normal 8 3 4 2 2 6" xfId="43458"/>
    <cellStyle name="Normal 8 3 4 2 3" xfId="7526"/>
    <cellStyle name="Normal 8 3 4 2 3 2" xfId="13719"/>
    <cellStyle name="Normal 8 3 4 2 3 2 2" xfId="32679"/>
    <cellStyle name="Normal 8 3 4 2 3 2 3" xfId="51143"/>
    <cellStyle name="Normal 8 3 4 2 3 3" xfId="19871"/>
    <cellStyle name="Normal 8 3 4 2 3 3 2" xfId="38831"/>
    <cellStyle name="Normal 8 3 4 2 3 3 3" xfId="57295"/>
    <cellStyle name="Normal 8 3 4 2 3 4" xfId="26526"/>
    <cellStyle name="Normal 8 3 4 2 3 5" xfId="44990"/>
    <cellStyle name="Normal 8 3 4 2 4" xfId="10653"/>
    <cellStyle name="Normal 8 3 4 2 4 2" xfId="29613"/>
    <cellStyle name="Normal 8 3 4 2 4 3" xfId="48077"/>
    <cellStyle name="Normal 8 3 4 2 5" xfId="16805"/>
    <cellStyle name="Normal 8 3 4 2 5 2" xfId="35765"/>
    <cellStyle name="Normal 8 3 4 2 5 3" xfId="54229"/>
    <cellStyle name="Normal 8 3 4 2 6" xfId="23460"/>
    <cellStyle name="Normal 8 3 4 2 7" xfId="41924"/>
    <cellStyle name="Normal 8 3 4 3" xfId="5194"/>
    <cellStyle name="Normal 8 3 4 3 2" xfId="8292"/>
    <cellStyle name="Normal 8 3 4 3 2 2" xfId="14484"/>
    <cellStyle name="Normal 8 3 4 3 2 2 2" xfId="33444"/>
    <cellStyle name="Normal 8 3 4 3 2 2 3" xfId="51908"/>
    <cellStyle name="Normal 8 3 4 3 2 3" xfId="20636"/>
    <cellStyle name="Normal 8 3 4 3 2 3 2" xfId="39596"/>
    <cellStyle name="Normal 8 3 4 3 2 3 3" xfId="58060"/>
    <cellStyle name="Normal 8 3 4 3 2 4" xfId="27291"/>
    <cellStyle name="Normal 8 3 4 3 2 5" xfId="45755"/>
    <cellStyle name="Normal 8 3 4 3 3" xfId="11418"/>
    <cellStyle name="Normal 8 3 4 3 3 2" xfId="30378"/>
    <cellStyle name="Normal 8 3 4 3 3 3" xfId="48842"/>
    <cellStyle name="Normal 8 3 4 3 4" xfId="17570"/>
    <cellStyle name="Normal 8 3 4 3 4 2" xfId="36530"/>
    <cellStyle name="Normal 8 3 4 3 4 3" xfId="54994"/>
    <cellStyle name="Normal 8 3 4 3 5" xfId="24225"/>
    <cellStyle name="Normal 8 3 4 3 6" xfId="42689"/>
    <cellStyle name="Normal 8 3 4 4" xfId="6757"/>
    <cellStyle name="Normal 8 3 4 4 2" xfId="12950"/>
    <cellStyle name="Normal 8 3 4 4 2 2" xfId="31910"/>
    <cellStyle name="Normal 8 3 4 4 2 3" xfId="50374"/>
    <cellStyle name="Normal 8 3 4 4 3" xfId="19102"/>
    <cellStyle name="Normal 8 3 4 4 3 2" xfId="38062"/>
    <cellStyle name="Normal 8 3 4 4 3 3" xfId="56526"/>
    <cellStyle name="Normal 8 3 4 4 4" xfId="25757"/>
    <cellStyle name="Normal 8 3 4 4 5" xfId="44221"/>
    <cellStyle name="Normal 8 3 4 5" xfId="9884"/>
    <cellStyle name="Normal 8 3 4 5 2" xfId="28844"/>
    <cellStyle name="Normal 8 3 4 5 3" xfId="47308"/>
    <cellStyle name="Normal 8 3 4 6" xfId="16036"/>
    <cellStyle name="Normal 8 3 4 6 2" xfId="34996"/>
    <cellStyle name="Normal 8 3 4 6 3" xfId="53460"/>
    <cellStyle name="Normal 8 3 4 7" xfId="22691"/>
    <cellStyle name="Normal 8 3 4 8" xfId="41155"/>
    <cellStyle name="Normal 8 3 5" xfId="3222"/>
    <cellStyle name="Normal 8 3 5 2" xfId="4356"/>
    <cellStyle name="Normal 8 3 5 2 2" xfId="5977"/>
    <cellStyle name="Normal 8 3 5 2 2 2" xfId="9062"/>
    <cellStyle name="Normal 8 3 5 2 2 2 2" xfId="15254"/>
    <cellStyle name="Normal 8 3 5 2 2 2 2 2" xfId="34214"/>
    <cellStyle name="Normal 8 3 5 2 2 2 2 3" xfId="52678"/>
    <cellStyle name="Normal 8 3 5 2 2 2 3" xfId="21406"/>
    <cellStyle name="Normal 8 3 5 2 2 2 3 2" xfId="40366"/>
    <cellStyle name="Normal 8 3 5 2 2 2 3 3" xfId="58830"/>
    <cellStyle name="Normal 8 3 5 2 2 2 4" xfId="28061"/>
    <cellStyle name="Normal 8 3 5 2 2 2 5" xfId="46525"/>
    <cellStyle name="Normal 8 3 5 2 2 3" xfId="12188"/>
    <cellStyle name="Normal 8 3 5 2 2 3 2" xfId="31148"/>
    <cellStyle name="Normal 8 3 5 2 2 3 3" xfId="49612"/>
    <cellStyle name="Normal 8 3 5 2 2 4" xfId="18340"/>
    <cellStyle name="Normal 8 3 5 2 2 4 2" xfId="37300"/>
    <cellStyle name="Normal 8 3 5 2 2 4 3" xfId="55764"/>
    <cellStyle name="Normal 8 3 5 2 2 5" xfId="24995"/>
    <cellStyle name="Normal 8 3 5 2 2 6" xfId="43459"/>
    <cellStyle name="Normal 8 3 5 2 3" xfId="7527"/>
    <cellStyle name="Normal 8 3 5 2 3 2" xfId="13720"/>
    <cellStyle name="Normal 8 3 5 2 3 2 2" xfId="32680"/>
    <cellStyle name="Normal 8 3 5 2 3 2 3" xfId="51144"/>
    <cellStyle name="Normal 8 3 5 2 3 3" xfId="19872"/>
    <cellStyle name="Normal 8 3 5 2 3 3 2" xfId="38832"/>
    <cellStyle name="Normal 8 3 5 2 3 3 3" xfId="57296"/>
    <cellStyle name="Normal 8 3 5 2 3 4" xfId="26527"/>
    <cellStyle name="Normal 8 3 5 2 3 5" xfId="44991"/>
    <cellStyle name="Normal 8 3 5 2 4" xfId="10654"/>
    <cellStyle name="Normal 8 3 5 2 4 2" xfId="29614"/>
    <cellStyle name="Normal 8 3 5 2 4 3" xfId="48078"/>
    <cellStyle name="Normal 8 3 5 2 5" xfId="16806"/>
    <cellStyle name="Normal 8 3 5 2 5 2" xfId="35766"/>
    <cellStyle name="Normal 8 3 5 2 5 3" xfId="54230"/>
    <cellStyle name="Normal 8 3 5 2 6" xfId="23461"/>
    <cellStyle name="Normal 8 3 5 2 7" xfId="41925"/>
    <cellStyle name="Normal 8 3 5 3" xfId="5195"/>
    <cellStyle name="Normal 8 3 5 3 2" xfId="8293"/>
    <cellStyle name="Normal 8 3 5 3 2 2" xfId="14485"/>
    <cellStyle name="Normal 8 3 5 3 2 2 2" xfId="33445"/>
    <cellStyle name="Normal 8 3 5 3 2 2 3" xfId="51909"/>
    <cellStyle name="Normal 8 3 5 3 2 3" xfId="20637"/>
    <cellStyle name="Normal 8 3 5 3 2 3 2" xfId="39597"/>
    <cellStyle name="Normal 8 3 5 3 2 3 3" xfId="58061"/>
    <cellStyle name="Normal 8 3 5 3 2 4" xfId="27292"/>
    <cellStyle name="Normal 8 3 5 3 2 5" xfId="45756"/>
    <cellStyle name="Normal 8 3 5 3 3" xfId="11419"/>
    <cellStyle name="Normal 8 3 5 3 3 2" xfId="30379"/>
    <cellStyle name="Normal 8 3 5 3 3 3" xfId="48843"/>
    <cellStyle name="Normal 8 3 5 3 4" xfId="17571"/>
    <cellStyle name="Normal 8 3 5 3 4 2" xfId="36531"/>
    <cellStyle name="Normal 8 3 5 3 4 3" xfId="54995"/>
    <cellStyle name="Normal 8 3 5 3 5" xfId="24226"/>
    <cellStyle name="Normal 8 3 5 3 6" xfId="42690"/>
    <cellStyle name="Normal 8 3 5 4" xfId="6758"/>
    <cellStyle name="Normal 8 3 5 4 2" xfId="12951"/>
    <cellStyle name="Normal 8 3 5 4 2 2" xfId="31911"/>
    <cellStyle name="Normal 8 3 5 4 2 3" xfId="50375"/>
    <cellStyle name="Normal 8 3 5 4 3" xfId="19103"/>
    <cellStyle name="Normal 8 3 5 4 3 2" xfId="38063"/>
    <cellStyle name="Normal 8 3 5 4 3 3" xfId="56527"/>
    <cellStyle name="Normal 8 3 5 4 4" xfId="25758"/>
    <cellStyle name="Normal 8 3 5 4 5" xfId="44222"/>
    <cellStyle name="Normal 8 3 5 5" xfId="9885"/>
    <cellStyle name="Normal 8 3 5 5 2" xfId="28845"/>
    <cellStyle name="Normal 8 3 5 5 3" xfId="47309"/>
    <cellStyle name="Normal 8 3 5 6" xfId="16037"/>
    <cellStyle name="Normal 8 3 5 6 2" xfId="34997"/>
    <cellStyle name="Normal 8 3 5 6 3" xfId="53461"/>
    <cellStyle name="Normal 8 3 5 7" xfId="22692"/>
    <cellStyle name="Normal 8 3 5 8" xfId="41156"/>
    <cellStyle name="Normal 8 3 6" xfId="3220"/>
    <cellStyle name="Normal 8 3 6 2" xfId="4353"/>
    <cellStyle name="Normal 8 3 6 2 2" xfId="5973"/>
    <cellStyle name="Normal 8 3 6 2 2 2" xfId="9058"/>
    <cellStyle name="Normal 8 3 6 2 2 2 2" xfId="15250"/>
    <cellStyle name="Normal 8 3 6 2 2 2 2 2" xfId="34210"/>
    <cellStyle name="Normal 8 3 6 2 2 2 2 3" xfId="52674"/>
    <cellStyle name="Normal 8 3 6 2 2 2 3" xfId="21402"/>
    <cellStyle name="Normal 8 3 6 2 2 2 3 2" xfId="40362"/>
    <cellStyle name="Normal 8 3 6 2 2 2 3 3" xfId="58826"/>
    <cellStyle name="Normal 8 3 6 2 2 2 4" xfId="28057"/>
    <cellStyle name="Normal 8 3 6 2 2 2 5" xfId="46521"/>
    <cellStyle name="Normal 8 3 6 2 2 3" xfId="12184"/>
    <cellStyle name="Normal 8 3 6 2 2 3 2" xfId="31144"/>
    <cellStyle name="Normal 8 3 6 2 2 3 3" xfId="49608"/>
    <cellStyle name="Normal 8 3 6 2 2 4" xfId="18336"/>
    <cellStyle name="Normal 8 3 6 2 2 4 2" xfId="37296"/>
    <cellStyle name="Normal 8 3 6 2 2 4 3" xfId="55760"/>
    <cellStyle name="Normal 8 3 6 2 2 5" xfId="24991"/>
    <cellStyle name="Normal 8 3 6 2 2 6" xfId="43455"/>
    <cellStyle name="Normal 8 3 6 2 3" xfId="7523"/>
    <cellStyle name="Normal 8 3 6 2 3 2" xfId="13716"/>
    <cellStyle name="Normal 8 3 6 2 3 2 2" xfId="32676"/>
    <cellStyle name="Normal 8 3 6 2 3 2 3" xfId="51140"/>
    <cellStyle name="Normal 8 3 6 2 3 3" xfId="19868"/>
    <cellStyle name="Normal 8 3 6 2 3 3 2" xfId="38828"/>
    <cellStyle name="Normal 8 3 6 2 3 3 3" xfId="57292"/>
    <cellStyle name="Normal 8 3 6 2 3 4" xfId="26523"/>
    <cellStyle name="Normal 8 3 6 2 3 5" xfId="44987"/>
    <cellStyle name="Normal 8 3 6 2 4" xfId="10650"/>
    <cellStyle name="Normal 8 3 6 2 4 2" xfId="29610"/>
    <cellStyle name="Normal 8 3 6 2 4 3" xfId="48074"/>
    <cellStyle name="Normal 8 3 6 2 5" xfId="16802"/>
    <cellStyle name="Normal 8 3 6 2 5 2" xfId="35762"/>
    <cellStyle name="Normal 8 3 6 2 5 3" xfId="54226"/>
    <cellStyle name="Normal 8 3 6 2 6" xfId="23457"/>
    <cellStyle name="Normal 8 3 6 2 7" xfId="41921"/>
    <cellStyle name="Normal 8 3 6 3" xfId="5191"/>
    <cellStyle name="Normal 8 3 6 3 2" xfId="8289"/>
    <cellStyle name="Normal 8 3 6 3 2 2" xfId="14481"/>
    <cellStyle name="Normal 8 3 6 3 2 2 2" xfId="33441"/>
    <cellStyle name="Normal 8 3 6 3 2 2 3" xfId="51905"/>
    <cellStyle name="Normal 8 3 6 3 2 3" xfId="20633"/>
    <cellStyle name="Normal 8 3 6 3 2 3 2" xfId="39593"/>
    <cellStyle name="Normal 8 3 6 3 2 3 3" xfId="58057"/>
    <cellStyle name="Normal 8 3 6 3 2 4" xfId="27288"/>
    <cellStyle name="Normal 8 3 6 3 2 5" xfId="45752"/>
    <cellStyle name="Normal 8 3 6 3 3" xfId="11415"/>
    <cellStyle name="Normal 8 3 6 3 3 2" xfId="30375"/>
    <cellStyle name="Normal 8 3 6 3 3 3" xfId="48839"/>
    <cellStyle name="Normal 8 3 6 3 4" xfId="17567"/>
    <cellStyle name="Normal 8 3 6 3 4 2" xfId="36527"/>
    <cellStyle name="Normal 8 3 6 3 4 3" xfId="54991"/>
    <cellStyle name="Normal 8 3 6 3 5" xfId="24222"/>
    <cellStyle name="Normal 8 3 6 3 6" xfId="42686"/>
    <cellStyle name="Normal 8 3 6 4" xfId="6754"/>
    <cellStyle name="Normal 8 3 6 4 2" xfId="12947"/>
    <cellStyle name="Normal 8 3 6 4 2 2" xfId="31907"/>
    <cellStyle name="Normal 8 3 6 4 2 3" xfId="50371"/>
    <cellStyle name="Normal 8 3 6 4 3" xfId="19099"/>
    <cellStyle name="Normal 8 3 6 4 3 2" xfId="38059"/>
    <cellStyle name="Normal 8 3 6 4 3 3" xfId="56523"/>
    <cellStyle name="Normal 8 3 6 4 4" xfId="25754"/>
    <cellStyle name="Normal 8 3 6 4 5" xfId="44218"/>
    <cellStyle name="Normal 8 3 6 5" xfId="9881"/>
    <cellStyle name="Normal 8 3 6 5 2" xfId="28841"/>
    <cellStyle name="Normal 8 3 6 5 3" xfId="47305"/>
    <cellStyle name="Normal 8 3 6 6" xfId="16033"/>
    <cellStyle name="Normal 8 3 6 6 2" xfId="34993"/>
    <cellStyle name="Normal 8 3 6 6 3" xfId="53457"/>
    <cellStyle name="Normal 8 3 6 7" xfId="22688"/>
    <cellStyle name="Normal 8 3 6 8" xfId="41152"/>
    <cellStyle name="Normal 8 3 7" xfId="3834"/>
    <cellStyle name="Normal 8 3 7 2" xfId="5423"/>
    <cellStyle name="Normal 8 3 7 2 2" xfId="8508"/>
    <cellStyle name="Normal 8 3 7 2 2 2" xfId="14700"/>
    <cellStyle name="Normal 8 3 7 2 2 2 2" xfId="33660"/>
    <cellStyle name="Normal 8 3 7 2 2 2 3" xfId="52124"/>
    <cellStyle name="Normal 8 3 7 2 2 3" xfId="20852"/>
    <cellStyle name="Normal 8 3 7 2 2 3 2" xfId="39812"/>
    <cellStyle name="Normal 8 3 7 2 2 3 3" xfId="58276"/>
    <cellStyle name="Normal 8 3 7 2 2 4" xfId="27507"/>
    <cellStyle name="Normal 8 3 7 2 2 5" xfId="45971"/>
    <cellStyle name="Normal 8 3 7 2 3" xfId="11634"/>
    <cellStyle name="Normal 8 3 7 2 3 2" xfId="30594"/>
    <cellStyle name="Normal 8 3 7 2 3 3" xfId="49058"/>
    <cellStyle name="Normal 8 3 7 2 4" xfId="17786"/>
    <cellStyle name="Normal 8 3 7 2 4 2" xfId="36746"/>
    <cellStyle name="Normal 8 3 7 2 4 3" xfId="55210"/>
    <cellStyle name="Normal 8 3 7 2 5" xfId="24441"/>
    <cellStyle name="Normal 8 3 7 2 6" xfId="42905"/>
    <cellStyle name="Normal 8 3 7 3" xfId="6973"/>
    <cellStyle name="Normal 8 3 7 3 2" xfId="13166"/>
    <cellStyle name="Normal 8 3 7 3 2 2" xfId="32126"/>
    <cellStyle name="Normal 8 3 7 3 2 3" xfId="50590"/>
    <cellStyle name="Normal 8 3 7 3 3" xfId="19318"/>
    <cellStyle name="Normal 8 3 7 3 3 2" xfId="38278"/>
    <cellStyle name="Normal 8 3 7 3 3 3" xfId="56742"/>
    <cellStyle name="Normal 8 3 7 3 4" xfId="25973"/>
    <cellStyle name="Normal 8 3 7 3 5" xfId="44437"/>
    <cellStyle name="Normal 8 3 7 4" xfId="10100"/>
    <cellStyle name="Normal 8 3 7 4 2" xfId="29060"/>
    <cellStyle name="Normal 8 3 7 4 3" xfId="47524"/>
    <cellStyle name="Normal 8 3 7 5" xfId="16252"/>
    <cellStyle name="Normal 8 3 7 5 2" xfId="35212"/>
    <cellStyle name="Normal 8 3 7 5 3" xfId="53676"/>
    <cellStyle name="Normal 8 3 7 6" xfId="22907"/>
    <cellStyle name="Normal 8 3 7 7" xfId="41371"/>
    <cellStyle name="Normal 8 3 8" xfId="4638"/>
    <cellStyle name="Normal 8 3 8 2" xfId="7739"/>
    <cellStyle name="Normal 8 3 8 2 2" xfId="13931"/>
    <cellStyle name="Normal 8 3 8 2 2 2" xfId="32891"/>
    <cellStyle name="Normal 8 3 8 2 2 3" xfId="51355"/>
    <cellStyle name="Normal 8 3 8 2 3" xfId="20083"/>
    <cellStyle name="Normal 8 3 8 2 3 2" xfId="39043"/>
    <cellStyle name="Normal 8 3 8 2 3 3" xfId="57507"/>
    <cellStyle name="Normal 8 3 8 2 4" xfId="26738"/>
    <cellStyle name="Normal 8 3 8 2 5" xfId="45202"/>
    <cellStyle name="Normal 8 3 8 3" xfId="10865"/>
    <cellStyle name="Normal 8 3 8 3 2" xfId="29825"/>
    <cellStyle name="Normal 8 3 8 3 3" xfId="48289"/>
    <cellStyle name="Normal 8 3 8 4" xfId="17017"/>
    <cellStyle name="Normal 8 3 8 4 2" xfId="35977"/>
    <cellStyle name="Normal 8 3 8 4 3" xfId="54441"/>
    <cellStyle name="Normal 8 3 8 5" xfId="23672"/>
    <cellStyle name="Normal 8 3 8 6" xfId="42136"/>
    <cellStyle name="Normal 8 3 9" xfId="6204"/>
    <cellStyle name="Normal 8 3 9 2" xfId="12397"/>
    <cellStyle name="Normal 8 3 9 2 2" xfId="31357"/>
    <cellStyle name="Normal 8 3 9 2 3" xfId="49821"/>
    <cellStyle name="Normal 8 3 9 3" xfId="18549"/>
    <cellStyle name="Normal 8 3 9 3 2" xfId="37509"/>
    <cellStyle name="Normal 8 3 9 3 3" xfId="55973"/>
    <cellStyle name="Normal 8 3 9 4" xfId="25204"/>
    <cellStyle name="Normal 8 3 9 5" xfId="43668"/>
    <cellStyle name="Normal 8 30" xfId="15472"/>
    <cellStyle name="Normal 8 30 2" xfId="34432"/>
    <cellStyle name="Normal 8 30 3" xfId="52896"/>
    <cellStyle name="Normal 8 31" xfId="22127"/>
    <cellStyle name="Normal 8 32" xfId="40588"/>
    <cellStyle name="Normal 8 4" xfId="245"/>
    <cellStyle name="Normal 8 4 2" xfId="4357"/>
    <cellStyle name="Normal 8 4 2 2" xfId="5978"/>
    <cellStyle name="Normal 8 4 2 2 2" xfId="9063"/>
    <cellStyle name="Normal 8 4 2 2 2 2" xfId="15255"/>
    <cellStyle name="Normal 8 4 2 2 2 2 2" xfId="34215"/>
    <cellStyle name="Normal 8 4 2 2 2 2 3" xfId="52679"/>
    <cellStyle name="Normal 8 4 2 2 2 3" xfId="21407"/>
    <cellStyle name="Normal 8 4 2 2 2 3 2" xfId="40367"/>
    <cellStyle name="Normal 8 4 2 2 2 3 3" xfId="58831"/>
    <cellStyle name="Normal 8 4 2 2 2 4" xfId="28062"/>
    <cellStyle name="Normal 8 4 2 2 2 5" xfId="46526"/>
    <cellStyle name="Normal 8 4 2 2 3" xfId="12189"/>
    <cellStyle name="Normal 8 4 2 2 3 2" xfId="31149"/>
    <cellStyle name="Normal 8 4 2 2 3 3" xfId="49613"/>
    <cellStyle name="Normal 8 4 2 2 4" xfId="18341"/>
    <cellStyle name="Normal 8 4 2 2 4 2" xfId="37301"/>
    <cellStyle name="Normal 8 4 2 2 4 3" xfId="55765"/>
    <cellStyle name="Normal 8 4 2 2 5" xfId="24996"/>
    <cellStyle name="Normal 8 4 2 2 6" xfId="43460"/>
    <cellStyle name="Normal 8 4 2 3" xfId="7528"/>
    <cellStyle name="Normal 8 4 2 3 2" xfId="13721"/>
    <cellStyle name="Normal 8 4 2 3 2 2" xfId="32681"/>
    <cellStyle name="Normal 8 4 2 3 2 3" xfId="51145"/>
    <cellStyle name="Normal 8 4 2 3 3" xfId="19873"/>
    <cellStyle name="Normal 8 4 2 3 3 2" xfId="38833"/>
    <cellStyle name="Normal 8 4 2 3 3 3" xfId="57297"/>
    <cellStyle name="Normal 8 4 2 3 4" xfId="26528"/>
    <cellStyle name="Normal 8 4 2 3 5" xfId="44992"/>
    <cellStyle name="Normal 8 4 2 4" xfId="10655"/>
    <cellStyle name="Normal 8 4 2 4 2" xfId="29615"/>
    <cellStyle name="Normal 8 4 2 4 3" xfId="48079"/>
    <cellStyle name="Normal 8 4 2 5" xfId="16807"/>
    <cellStyle name="Normal 8 4 2 5 2" xfId="35767"/>
    <cellStyle name="Normal 8 4 2 5 3" xfId="54231"/>
    <cellStyle name="Normal 8 4 2 6" xfId="23462"/>
    <cellStyle name="Normal 8 4 2 7" xfId="41926"/>
    <cellStyle name="Normal 8 4 3" xfId="5196"/>
    <cellStyle name="Normal 8 4 3 2" xfId="8294"/>
    <cellStyle name="Normal 8 4 3 2 2" xfId="14486"/>
    <cellStyle name="Normal 8 4 3 2 2 2" xfId="33446"/>
    <cellStyle name="Normal 8 4 3 2 2 3" xfId="51910"/>
    <cellStyle name="Normal 8 4 3 2 3" xfId="20638"/>
    <cellStyle name="Normal 8 4 3 2 3 2" xfId="39598"/>
    <cellStyle name="Normal 8 4 3 2 3 3" xfId="58062"/>
    <cellStyle name="Normal 8 4 3 2 4" xfId="27293"/>
    <cellStyle name="Normal 8 4 3 2 5" xfId="45757"/>
    <cellStyle name="Normal 8 4 3 3" xfId="11420"/>
    <cellStyle name="Normal 8 4 3 3 2" xfId="30380"/>
    <cellStyle name="Normal 8 4 3 3 3" xfId="48844"/>
    <cellStyle name="Normal 8 4 3 4" xfId="17572"/>
    <cellStyle name="Normal 8 4 3 4 2" xfId="36532"/>
    <cellStyle name="Normal 8 4 3 4 3" xfId="54996"/>
    <cellStyle name="Normal 8 4 3 5" xfId="24227"/>
    <cellStyle name="Normal 8 4 3 6" xfId="42691"/>
    <cellStyle name="Normal 8 4 4" xfId="6759"/>
    <cellStyle name="Normal 8 4 4 2" xfId="12952"/>
    <cellStyle name="Normal 8 4 4 2 2" xfId="31912"/>
    <cellStyle name="Normal 8 4 4 2 3" xfId="50376"/>
    <cellStyle name="Normal 8 4 4 3" xfId="19104"/>
    <cellStyle name="Normal 8 4 4 3 2" xfId="38064"/>
    <cellStyle name="Normal 8 4 4 3 3" xfId="56528"/>
    <cellStyle name="Normal 8 4 4 4" xfId="25759"/>
    <cellStyle name="Normal 8 4 4 5" xfId="44223"/>
    <cellStyle name="Normal 8 4 5" xfId="9886"/>
    <cellStyle name="Normal 8 4 5 2" xfId="28846"/>
    <cellStyle name="Normal 8 4 5 3" xfId="47310"/>
    <cellStyle name="Normal 8 4 6" xfId="16038"/>
    <cellStyle name="Normal 8 4 6 2" xfId="34998"/>
    <cellStyle name="Normal 8 4 6 3" xfId="53462"/>
    <cellStyle name="Normal 8 4 7" xfId="3223"/>
    <cellStyle name="Normal 8 4 8" xfId="22693"/>
    <cellStyle name="Normal 8 4 9" xfId="41157"/>
    <cellStyle name="Normal 8 5" xfId="3224"/>
    <cellStyle name="Normal 8 5 2" xfId="4358"/>
    <cellStyle name="Normal 8 5 2 2" xfId="5979"/>
    <cellStyle name="Normal 8 5 2 2 2" xfId="9064"/>
    <cellStyle name="Normal 8 5 2 2 2 2" xfId="15256"/>
    <cellStyle name="Normal 8 5 2 2 2 2 2" xfId="34216"/>
    <cellStyle name="Normal 8 5 2 2 2 2 3" xfId="52680"/>
    <cellStyle name="Normal 8 5 2 2 2 3" xfId="21408"/>
    <cellStyle name="Normal 8 5 2 2 2 3 2" xfId="40368"/>
    <cellStyle name="Normal 8 5 2 2 2 3 3" xfId="58832"/>
    <cellStyle name="Normal 8 5 2 2 2 4" xfId="28063"/>
    <cellStyle name="Normal 8 5 2 2 2 5" xfId="46527"/>
    <cellStyle name="Normal 8 5 2 2 3" xfId="12190"/>
    <cellStyle name="Normal 8 5 2 2 3 2" xfId="31150"/>
    <cellStyle name="Normal 8 5 2 2 3 3" xfId="49614"/>
    <cellStyle name="Normal 8 5 2 2 4" xfId="18342"/>
    <cellStyle name="Normal 8 5 2 2 4 2" xfId="37302"/>
    <cellStyle name="Normal 8 5 2 2 4 3" xfId="55766"/>
    <cellStyle name="Normal 8 5 2 2 5" xfId="24997"/>
    <cellStyle name="Normal 8 5 2 2 6" xfId="43461"/>
    <cellStyle name="Normal 8 5 2 3" xfId="7529"/>
    <cellStyle name="Normal 8 5 2 3 2" xfId="13722"/>
    <cellStyle name="Normal 8 5 2 3 2 2" xfId="32682"/>
    <cellStyle name="Normal 8 5 2 3 2 3" xfId="51146"/>
    <cellStyle name="Normal 8 5 2 3 3" xfId="19874"/>
    <cellStyle name="Normal 8 5 2 3 3 2" xfId="38834"/>
    <cellStyle name="Normal 8 5 2 3 3 3" xfId="57298"/>
    <cellStyle name="Normal 8 5 2 3 4" xfId="26529"/>
    <cellStyle name="Normal 8 5 2 3 5" xfId="44993"/>
    <cellStyle name="Normal 8 5 2 4" xfId="10656"/>
    <cellStyle name="Normal 8 5 2 4 2" xfId="29616"/>
    <cellStyle name="Normal 8 5 2 4 3" xfId="48080"/>
    <cellStyle name="Normal 8 5 2 5" xfId="16808"/>
    <cellStyle name="Normal 8 5 2 5 2" xfId="35768"/>
    <cellStyle name="Normal 8 5 2 5 3" xfId="54232"/>
    <cellStyle name="Normal 8 5 2 6" xfId="23463"/>
    <cellStyle name="Normal 8 5 2 7" xfId="41927"/>
    <cellStyle name="Normal 8 5 3" xfId="5197"/>
    <cellStyle name="Normal 8 5 3 2" xfId="8295"/>
    <cellStyle name="Normal 8 5 3 2 2" xfId="14487"/>
    <cellStyle name="Normal 8 5 3 2 2 2" xfId="33447"/>
    <cellStyle name="Normal 8 5 3 2 2 3" xfId="51911"/>
    <cellStyle name="Normal 8 5 3 2 3" xfId="20639"/>
    <cellStyle name="Normal 8 5 3 2 3 2" xfId="39599"/>
    <cellStyle name="Normal 8 5 3 2 3 3" xfId="58063"/>
    <cellStyle name="Normal 8 5 3 2 4" xfId="27294"/>
    <cellStyle name="Normal 8 5 3 2 5" xfId="45758"/>
    <cellStyle name="Normal 8 5 3 3" xfId="11421"/>
    <cellStyle name="Normal 8 5 3 3 2" xfId="30381"/>
    <cellStyle name="Normal 8 5 3 3 3" xfId="48845"/>
    <cellStyle name="Normal 8 5 3 4" xfId="17573"/>
    <cellStyle name="Normal 8 5 3 4 2" xfId="36533"/>
    <cellStyle name="Normal 8 5 3 4 3" xfId="54997"/>
    <cellStyle name="Normal 8 5 3 5" xfId="24228"/>
    <cellStyle name="Normal 8 5 3 6" xfId="42692"/>
    <cellStyle name="Normal 8 5 4" xfId="6760"/>
    <cellStyle name="Normal 8 5 4 2" xfId="12953"/>
    <cellStyle name="Normal 8 5 4 2 2" xfId="31913"/>
    <cellStyle name="Normal 8 5 4 2 3" xfId="50377"/>
    <cellStyle name="Normal 8 5 4 3" xfId="19105"/>
    <cellStyle name="Normal 8 5 4 3 2" xfId="38065"/>
    <cellStyle name="Normal 8 5 4 3 3" xfId="56529"/>
    <cellStyle name="Normal 8 5 4 4" xfId="25760"/>
    <cellStyle name="Normal 8 5 4 5" xfId="44224"/>
    <cellStyle name="Normal 8 5 5" xfId="9887"/>
    <cellStyle name="Normal 8 5 5 2" xfId="28847"/>
    <cellStyle name="Normal 8 5 5 3" xfId="47311"/>
    <cellStyle name="Normal 8 5 6" xfId="16039"/>
    <cellStyle name="Normal 8 5 6 2" xfId="34999"/>
    <cellStyle name="Normal 8 5 6 3" xfId="53463"/>
    <cellStyle name="Normal 8 5 7" xfId="22694"/>
    <cellStyle name="Normal 8 5 8" xfId="41158"/>
    <cellStyle name="Normal 8 6" xfId="3225"/>
    <cellStyle name="Normal 8 6 2" xfId="4359"/>
    <cellStyle name="Normal 8 6 2 2" xfId="5980"/>
    <cellStyle name="Normal 8 6 2 2 2" xfId="9065"/>
    <cellStyle name="Normal 8 6 2 2 2 2" xfId="15257"/>
    <cellStyle name="Normal 8 6 2 2 2 2 2" xfId="34217"/>
    <cellStyle name="Normal 8 6 2 2 2 2 3" xfId="52681"/>
    <cellStyle name="Normal 8 6 2 2 2 3" xfId="21409"/>
    <cellStyle name="Normal 8 6 2 2 2 3 2" xfId="40369"/>
    <cellStyle name="Normal 8 6 2 2 2 3 3" xfId="58833"/>
    <cellStyle name="Normal 8 6 2 2 2 4" xfId="28064"/>
    <cellStyle name="Normal 8 6 2 2 2 5" xfId="46528"/>
    <cellStyle name="Normal 8 6 2 2 3" xfId="12191"/>
    <cellStyle name="Normal 8 6 2 2 3 2" xfId="31151"/>
    <cellStyle name="Normal 8 6 2 2 3 3" xfId="49615"/>
    <cellStyle name="Normal 8 6 2 2 4" xfId="18343"/>
    <cellStyle name="Normal 8 6 2 2 4 2" xfId="37303"/>
    <cellStyle name="Normal 8 6 2 2 4 3" xfId="55767"/>
    <cellStyle name="Normal 8 6 2 2 5" xfId="24998"/>
    <cellStyle name="Normal 8 6 2 2 6" xfId="43462"/>
    <cellStyle name="Normal 8 6 2 3" xfId="7530"/>
    <cellStyle name="Normal 8 6 2 3 2" xfId="13723"/>
    <cellStyle name="Normal 8 6 2 3 2 2" xfId="32683"/>
    <cellStyle name="Normal 8 6 2 3 2 3" xfId="51147"/>
    <cellStyle name="Normal 8 6 2 3 3" xfId="19875"/>
    <cellStyle name="Normal 8 6 2 3 3 2" xfId="38835"/>
    <cellStyle name="Normal 8 6 2 3 3 3" xfId="57299"/>
    <cellStyle name="Normal 8 6 2 3 4" xfId="26530"/>
    <cellStyle name="Normal 8 6 2 3 5" xfId="44994"/>
    <cellStyle name="Normal 8 6 2 4" xfId="10657"/>
    <cellStyle name="Normal 8 6 2 4 2" xfId="29617"/>
    <cellStyle name="Normal 8 6 2 4 3" xfId="48081"/>
    <cellStyle name="Normal 8 6 2 5" xfId="16809"/>
    <cellStyle name="Normal 8 6 2 5 2" xfId="35769"/>
    <cellStyle name="Normal 8 6 2 5 3" xfId="54233"/>
    <cellStyle name="Normal 8 6 2 6" xfId="23464"/>
    <cellStyle name="Normal 8 6 2 7" xfId="41928"/>
    <cellStyle name="Normal 8 6 3" xfId="5198"/>
    <cellStyle name="Normal 8 6 3 2" xfId="8296"/>
    <cellStyle name="Normal 8 6 3 2 2" xfId="14488"/>
    <cellStyle name="Normal 8 6 3 2 2 2" xfId="33448"/>
    <cellStyle name="Normal 8 6 3 2 2 3" xfId="51912"/>
    <cellStyle name="Normal 8 6 3 2 3" xfId="20640"/>
    <cellStyle name="Normal 8 6 3 2 3 2" xfId="39600"/>
    <cellStyle name="Normal 8 6 3 2 3 3" xfId="58064"/>
    <cellStyle name="Normal 8 6 3 2 4" xfId="27295"/>
    <cellStyle name="Normal 8 6 3 2 5" xfId="45759"/>
    <cellStyle name="Normal 8 6 3 3" xfId="11422"/>
    <cellStyle name="Normal 8 6 3 3 2" xfId="30382"/>
    <cellStyle name="Normal 8 6 3 3 3" xfId="48846"/>
    <cellStyle name="Normal 8 6 3 4" xfId="17574"/>
    <cellStyle name="Normal 8 6 3 4 2" xfId="36534"/>
    <cellStyle name="Normal 8 6 3 4 3" xfId="54998"/>
    <cellStyle name="Normal 8 6 3 5" xfId="24229"/>
    <cellStyle name="Normal 8 6 3 6" xfId="42693"/>
    <cellStyle name="Normal 8 6 4" xfId="6761"/>
    <cellStyle name="Normal 8 6 4 2" xfId="12954"/>
    <cellStyle name="Normal 8 6 4 2 2" xfId="31914"/>
    <cellStyle name="Normal 8 6 4 2 3" xfId="50378"/>
    <cellStyle name="Normal 8 6 4 3" xfId="19106"/>
    <cellStyle name="Normal 8 6 4 3 2" xfId="38066"/>
    <cellStyle name="Normal 8 6 4 3 3" xfId="56530"/>
    <cellStyle name="Normal 8 6 4 4" xfId="25761"/>
    <cellStyle name="Normal 8 6 4 5" xfId="44225"/>
    <cellStyle name="Normal 8 6 5" xfId="9888"/>
    <cellStyle name="Normal 8 6 5 2" xfId="28848"/>
    <cellStyle name="Normal 8 6 5 3" xfId="47312"/>
    <cellStyle name="Normal 8 6 6" xfId="16040"/>
    <cellStyle name="Normal 8 6 6 2" xfId="35000"/>
    <cellStyle name="Normal 8 6 6 3" xfId="53464"/>
    <cellStyle name="Normal 8 6 7" xfId="22695"/>
    <cellStyle name="Normal 8 6 8" xfId="41159"/>
    <cellStyle name="Normal 8 7" xfId="3226"/>
    <cellStyle name="Normal 8 7 2" xfId="4360"/>
    <cellStyle name="Normal 8 7 2 2" xfId="5981"/>
    <cellStyle name="Normal 8 7 2 2 2" xfId="9066"/>
    <cellStyle name="Normal 8 7 2 2 2 2" xfId="15258"/>
    <cellStyle name="Normal 8 7 2 2 2 2 2" xfId="34218"/>
    <cellStyle name="Normal 8 7 2 2 2 2 3" xfId="52682"/>
    <cellStyle name="Normal 8 7 2 2 2 3" xfId="21410"/>
    <cellStyle name="Normal 8 7 2 2 2 3 2" xfId="40370"/>
    <cellStyle name="Normal 8 7 2 2 2 3 3" xfId="58834"/>
    <cellStyle name="Normal 8 7 2 2 2 4" xfId="28065"/>
    <cellStyle name="Normal 8 7 2 2 2 5" xfId="46529"/>
    <cellStyle name="Normal 8 7 2 2 3" xfId="12192"/>
    <cellStyle name="Normal 8 7 2 2 3 2" xfId="31152"/>
    <cellStyle name="Normal 8 7 2 2 3 3" xfId="49616"/>
    <cellStyle name="Normal 8 7 2 2 4" xfId="18344"/>
    <cellStyle name="Normal 8 7 2 2 4 2" xfId="37304"/>
    <cellStyle name="Normal 8 7 2 2 4 3" xfId="55768"/>
    <cellStyle name="Normal 8 7 2 2 5" xfId="24999"/>
    <cellStyle name="Normal 8 7 2 2 6" xfId="43463"/>
    <cellStyle name="Normal 8 7 2 3" xfId="7531"/>
    <cellStyle name="Normal 8 7 2 3 2" xfId="13724"/>
    <cellStyle name="Normal 8 7 2 3 2 2" xfId="32684"/>
    <cellStyle name="Normal 8 7 2 3 2 3" xfId="51148"/>
    <cellStyle name="Normal 8 7 2 3 3" xfId="19876"/>
    <cellStyle name="Normal 8 7 2 3 3 2" xfId="38836"/>
    <cellStyle name="Normal 8 7 2 3 3 3" xfId="57300"/>
    <cellStyle name="Normal 8 7 2 3 4" xfId="26531"/>
    <cellStyle name="Normal 8 7 2 3 5" xfId="44995"/>
    <cellStyle name="Normal 8 7 2 4" xfId="10658"/>
    <cellStyle name="Normal 8 7 2 4 2" xfId="29618"/>
    <cellStyle name="Normal 8 7 2 4 3" xfId="48082"/>
    <cellStyle name="Normal 8 7 2 5" xfId="16810"/>
    <cellStyle name="Normal 8 7 2 5 2" xfId="35770"/>
    <cellStyle name="Normal 8 7 2 5 3" xfId="54234"/>
    <cellStyle name="Normal 8 7 2 6" xfId="23465"/>
    <cellStyle name="Normal 8 7 2 7" xfId="41929"/>
    <cellStyle name="Normal 8 7 3" xfId="5199"/>
    <cellStyle name="Normal 8 7 3 2" xfId="8297"/>
    <cellStyle name="Normal 8 7 3 2 2" xfId="14489"/>
    <cellStyle name="Normal 8 7 3 2 2 2" xfId="33449"/>
    <cellStyle name="Normal 8 7 3 2 2 3" xfId="51913"/>
    <cellStyle name="Normal 8 7 3 2 3" xfId="20641"/>
    <cellStyle name="Normal 8 7 3 2 3 2" xfId="39601"/>
    <cellStyle name="Normal 8 7 3 2 3 3" xfId="58065"/>
    <cellStyle name="Normal 8 7 3 2 4" xfId="27296"/>
    <cellStyle name="Normal 8 7 3 2 5" xfId="45760"/>
    <cellStyle name="Normal 8 7 3 3" xfId="11423"/>
    <cellStyle name="Normal 8 7 3 3 2" xfId="30383"/>
    <cellStyle name="Normal 8 7 3 3 3" xfId="48847"/>
    <cellStyle name="Normal 8 7 3 4" xfId="17575"/>
    <cellStyle name="Normal 8 7 3 4 2" xfId="36535"/>
    <cellStyle name="Normal 8 7 3 4 3" xfId="54999"/>
    <cellStyle name="Normal 8 7 3 5" xfId="24230"/>
    <cellStyle name="Normal 8 7 3 6" xfId="42694"/>
    <cellStyle name="Normal 8 7 4" xfId="6762"/>
    <cellStyle name="Normal 8 7 4 2" xfId="12955"/>
    <cellStyle name="Normal 8 7 4 2 2" xfId="31915"/>
    <cellStyle name="Normal 8 7 4 2 3" xfId="50379"/>
    <cellStyle name="Normal 8 7 4 3" xfId="19107"/>
    <cellStyle name="Normal 8 7 4 3 2" xfId="38067"/>
    <cellStyle name="Normal 8 7 4 3 3" xfId="56531"/>
    <cellStyle name="Normal 8 7 4 4" xfId="25762"/>
    <cellStyle name="Normal 8 7 4 5" xfId="44226"/>
    <cellStyle name="Normal 8 7 5" xfId="9889"/>
    <cellStyle name="Normal 8 7 5 2" xfId="28849"/>
    <cellStyle name="Normal 8 7 5 3" xfId="47313"/>
    <cellStyle name="Normal 8 7 6" xfId="16041"/>
    <cellStyle name="Normal 8 7 6 2" xfId="35001"/>
    <cellStyle name="Normal 8 7 6 3" xfId="53465"/>
    <cellStyle name="Normal 8 7 7" xfId="22696"/>
    <cellStyle name="Normal 8 7 8" xfId="41160"/>
    <cellStyle name="Normal 8 8" xfId="3227"/>
    <cellStyle name="Normal 8 8 2" xfId="4361"/>
    <cellStyle name="Normal 8 8 2 2" xfId="5982"/>
    <cellStyle name="Normal 8 8 2 2 2" xfId="9067"/>
    <cellStyle name="Normal 8 8 2 2 2 2" xfId="15259"/>
    <cellStyle name="Normal 8 8 2 2 2 2 2" xfId="34219"/>
    <cellStyle name="Normal 8 8 2 2 2 2 3" xfId="52683"/>
    <cellStyle name="Normal 8 8 2 2 2 3" xfId="21411"/>
    <cellStyle name="Normal 8 8 2 2 2 3 2" xfId="40371"/>
    <cellStyle name="Normal 8 8 2 2 2 3 3" xfId="58835"/>
    <cellStyle name="Normal 8 8 2 2 2 4" xfId="28066"/>
    <cellStyle name="Normal 8 8 2 2 2 5" xfId="46530"/>
    <cellStyle name="Normal 8 8 2 2 3" xfId="12193"/>
    <cellStyle name="Normal 8 8 2 2 3 2" xfId="31153"/>
    <cellStyle name="Normal 8 8 2 2 3 3" xfId="49617"/>
    <cellStyle name="Normal 8 8 2 2 4" xfId="18345"/>
    <cellStyle name="Normal 8 8 2 2 4 2" xfId="37305"/>
    <cellStyle name="Normal 8 8 2 2 4 3" xfId="55769"/>
    <cellStyle name="Normal 8 8 2 2 5" xfId="25000"/>
    <cellStyle name="Normal 8 8 2 2 6" xfId="43464"/>
    <cellStyle name="Normal 8 8 2 3" xfId="7532"/>
    <cellStyle name="Normal 8 8 2 3 2" xfId="13725"/>
    <cellStyle name="Normal 8 8 2 3 2 2" xfId="32685"/>
    <cellStyle name="Normal 8 8 2 3 2 3" xfId="51149"/>
    <cellStyle name="Normal 8 8 2 3 3" xfId="19877"/>
    <cellStyle name="Normal 8 8 2 3 3 2" xfId="38837"/>
    <cellStyle name="Normal 8 8 2 3 3 3" xfId="57301"/>
    <cellStyle name="Normal 8 8 2 3 4" xfId="26532"/>
    <cellStyle name="Normal 8 8 2 3 5" xfId="44996"/>
    <cellStyle name="Normal 8 8 2 4" xfId="10659"/>
    <cellStyle name="Normal 8 8 2 4 2" xfId="29619"/>
    <cellStyle name="Normal 8 8 2 4 3" xfId="48083"/>
    <cellStyle name="Normal 8 8 2 5" xfId="16811"/>
    <cellStyle name="Normal 8 8 2 5 2" xfId="35771"/>
    <cellStyle name="Normal 8 8 2 5 3" xfId="54235"/>
    <cellStyle name="Normal 8 8 2 6" xfId="23466"/>
    <cellStyle name="Normal 8 8 2 7" xfId="41930"/>
    <cellStyle name="Normal 8 8 3" xfId="5200"/>
    <cellStyle name="Normal 8 8 3 2" xfId="8298"/>
    <cellStyle name="Normal 8 8 3 2 2" xfId="14490"/>
    <cellStyle name="Normal 8 8 3 2 2 2" xfId="33450"/>
    <cellStyle name="Normal 8 8 3 2 2 3" xfId="51914"/>
    <cellStyle name="Normal 8 8 3 2 3" xfId="20642"/>
    <cellStyle name="Normal 8 8 3 2 3 2" xfId="39602"/>
    <cellStyle name="Normal 8 8 3 2 3 3" xfId="58066"/>
    <cellStyle name="Normal 8 8 3 2 4" xfId="27297"/>
    <cellStyle name="Normal 8 8 3 2 5" xfId="45761"/>
    <cellStyle name="Normal 8 8 3 3" xfId="11424"/>
    <cellStyle name="Normal 8 8 3 3 2" xfId="30384"/>
    <cellStyle name="Normal 8 8 3 3 3" xfId="48848"/>
    <cellStyle name="Normal 8 8 3 4" xfId="17576"/>
    <cellStyle name="Normal 8 8 3 4 2" xfId="36536"/>
    <cellStyle name="Normal 8 8 3 4 3" xfId="55000"/>
    <cellStyle name="Normal 8 8 3 5" xfId="24231"/>
    <cellStyle name="Normal 8 8 3 6" xfId="42695"/>
    <cellStyle name="Normal 8 8 4" xfId="6763"/>
    <cellStyle name="Normal 8 8 4 2" xfId="12956"/>
    <cellStyle name="Normal 8 8 4 2 2" xfId="31916"/>
    <cellStyle name="Normal 8 8 4 2 3" xfId="50380"/>
    <cellStyle name="Normal 8 8 4 3" xfId="19108"/>
    <cellStyle name="Normal 8 8 4 3 2" xfId="38068"/>
    <cellStyle name="Normal 8 8 4 3 3" xfId="56532"/>
    <cellStyle name="Normal 8 8 4 4" xfId="25763"/>
    <cellStyle name="Normal 8 8 4 5" xfId="44227"/>
    <cellStyle name="Normal 8 8 5" xfId="9890"/>
    <cellStyle name="Normal 8 8 5 2" xfId="28850"/>
    <cellStyle name="Normal 8 8 5 3" xfId="47314"/>
    <cellStyle name="Normal 8 8 6" xfId="16042"/>
    <cellStyle name="Normal 8 8 6 2" xfId="35002"/>
    <cellStyle name="Normal 8 8 6 3" xfId="53466"/>
    <cellStyle name="Normal 8 8 7" xfId="22697"/>
    <cellStyle name="Normal 8 8 8" xfId="41161"/>
    <cellStyle name="Normal 8 9" xfId="3228"/>
    <cellStyle name="Normal 8 9 2" xfId="4362"/>
    <cellStyle name="Normal 8 9 2 2" xfId="5983"/>
    <cellStyle name="Normal 8 9 2 2 2" xfId="9068"/>
    <cellStyle name="Normal 8 9 2 2 2 2" xfId="15260"/>
    <cellStyle name="Normal 8 9 2 2 2 2 2" xfId="34220"/>
    <cellStyle name="Normal 8 9 2 2 2 2 3" xfId="52684"/>
    <cellStyle name="Normal 8 9 2 2 2 3" xfId="21412"/>
    <cellStyle name="Normal 8 9 2 2 2 3 2" xfId="40372"/>
    <cellStyle name="Normal 8 9 2 2 2 3 3" xfId="58836"/>
    <cellStyle name="Normal 8 9 2 2 2 4" xfId="28067"/>
    <cellStyle name="Normal 8 9 2 2 2 5" xfId="46531"/>
    <cellStyle name="Normal 8 9 2 2 3" xfId="12194"/>
    <cellStyle name="Normal 8 9 2 2 3 2" xfId="31154"/>
    <cellStyle name="Normal 8 9 2 2 3 3" xfId="49618"/>
    <cellStyle name="Normal 8 9 2 2 4" xfId="18346"/>
    <cellStyle name="Normal 8 9 2 2 4 2" xfId="37306"/>
    <cellStyle name="Normal 8 9 2 2 4 3" xfId="55770"/>
    <cellStyle name="Normal 8 9 2 2 5" xfId="25001"/>
    <cellStyle name="Normal 8 9 2 2 6" xfId="43465"/>
    <cellStyle name="Normal 8 9 2 3" xfId="7533"/>
    <cellStyle name="Normal 8 9 2 3 2" xfId="13726"/>
    <cellStyle name="Normal 8 9 2 3 2 2" xfId="32686"/>
    <cellStyle name="Normal 8 9 2 3 2 3" xfId="51150"/>
    <cellStyle name="Normal 8 9 2 3 3" xfId="19878"/>
    <cellStyle name="Normal 8 9 2 3 3 2" xfId="38838"/>
    <cellStyle name="Normal 8 9 2 3 3 3" xfId="57302"/>
    <cellStyle name="Normal 8 9 2 3 4" xfId="26533"/>
    <cellStyle name="Normal 8 9 2 3 5" xfId="44997"/>
    <cellStyle name="Normal 8 9 2 4" xfId="10660"/>
    <cellStyle name="Normal 8 9 2 4 2" xfId="29620"/>
    <cellStyle name="Normal 8 9 2 4 3" xfId="48084"/>
    <cellStyle name="Normal 8 9 2 5" xfId="16812"/>
    <cellStyle name="Normal 8 9 2 5 2" xfId="35772"/>
    <cellStyle name="Normal 8 9 2 5 3" xfId="54236"/>
    <cellStyle name="Normal 8 9 2 6" xfId="23467"/>
    <cellStyle name="Normal 8 9 2 7" xfId="41931"/>
    <cellStyle name="Normal 8 9 3" xfId="5201"/>
    <cellStyle name="Normal 8 9 3 2" xfId="8299"/>
    <cellStyle name="Normal 8 9 3 2 2" xfId="14491"/>
    <cellStyle name="Normal 8 9 3 2 2 2" xfId="33451"/>
    <cellStyle name="Normal 8 9 3 2 2 3" xfId="51915"/>
    <cellStyle name="Normal 8 9 3 2 3" xfId="20643"/>
    <cellStyle name="Normal 8 9 3 2 3 2" xfId="39603"/>
    <cellStyle name="Normal 8 9 3 2 3 3" xfId="58067"/>
    <cellStyle name="Normal 8 9 3 2 4" xfId="27298"/>
    <cellStyle name="Normal 8 9 3 2 5" xfId="45762"/>
    <cellStyle name="Normal 8 9 3 3" xfId="11425"/>
    <cellStyle name="Normal 8 9 3 3 2" xfId="30385"/>
    <cellStyle name="Normal 8 9 3 3 3" xfId="48849"/>
    <cellStyle name="Normal 8 9 3 4" xfId="17577"/>
    <cellStyle name="Normal 8 9 3 4 2" xfId="36537"/>
    <cellStyle name="Normal 8 9 3 4 3" xfId="55001"/>
    <cellStyle name="Normal 8 9 3 5" xfId="24232"/>
    <cellStyle name="Normal 8 9 3 6" xfId="42696"/>
    <cellStyle name="Normal 8 9 4" xfId="6764"/>
    <cellStyle name="Normal 8 9 4 2" xfId="12957"/>
    <cellStyle name="Normal 8 9 4 2 2" xfId="31917"/>
    <cellStyle name="Normal 8 9 4 2 3" xfId="50381"/>
    <cellStyle name="Normal 8 9 4 3" xfId="19109"/>
    <cellStyle name="Normal 8 9 4 3 2" xfId="38069"/>
    <cellStyle name="Normal 8 9 4 3 3" xfId="56533"/>
    <cellStyle name="Normal 8 9 4 4" xfId="25764"/>
    <cellStyle name="Normal 8 9 4 5" xfId="44228"/>
    <cellStyle name="Normal 8 9 5" xfId="9891"/>
    <cellStyle name="Normal 8 9 5 2" xfId="28851"/>
    <cellStyle name="Normal 8 9 5 3" xfId="47315"/>
    <cellStyle name="Normal 8 9 6" xfId="16043"/>
    <cellStyle name="Normal 8 9 6 2" xfId="35003"/>
    <cellStyle name="Normal 8 9 6 3" xfId="53467"/>
    <cellStyle name="Normal 8 9 7" xfId="22698"/>
    <cellStyle name="Normal 8 9 8" xfId="41162"/>
    <cellStyle name="Normal 9" xfId="125"/>
    <cellStyle name="Normal 9 10" xfId="3230"/>
    <cellStyle name="Normal 9 10 2" xfId="4364"/>
    <cellStyle name="Normal 9 10 2 2" xfId="5985"/>
    <cellStyle name="Normal 9 10 2 2 2" xfId="9070"/>
    <cellStyle name="Normal 9 10 2 2 2 2" xfId="15262"/>
    <cellStyle name="Normal 9 10 2 2 2 2 2" xfId="34222"/>
    <cellStyle name="Normal 9 10 2 2 2 2 3" xfId="52686"/>
    <cellStyle name="Normal 9 10 2 2 2 3" xfId="21414"/>
    <cellStyle name="Normal 9 10 2 2 2 3 2" xfId="40374"/>
    <cellStyle name="Normal 9 10 2 2 2 3 3" xfId="58838"/>
    <cellStyle name="Normal 9 10 2 2 2 4" xfId="28069"/>
    <cellStyle name="Normal 9 10 2 2 2 5" xfId="46533"/>
    <cellStyle name="Normal 9 10 2 2 3" xfId="12196"/>
    <cellStyle name="Normal 9 10 2 2 3 2" xfId="31156"/>
    <cellStyle name="Normal 9 10 2 2 3 3" xfId="49620"/>
    <cellStyle name="Normal 9 10 2 2 4" xfId="18348"/>
    <cellStyle name="Normal 9 10 2 2 4 2" xfId="37308"/>
    <cellStyle name="Normal 9 10 2 2 4 3" xfId="55772"/>
    <cellStyle name="Normal 9 10 2 2 5" xfId="25003"/>
    <cellStyle name="Normal 9 10 2 2 6" xfId="43467"/>
    <cellStyle name="Normal 9 10 2 3" xfId="7535"/>
    <cellStyle name="Normal 9 10 2 3 2" xfId="13728"/>
    <cellStyle name="Normal 9 10 2 3 2 2" xfId="32688"/>
    <cellStyle name="Normal 9 10 2 3 2 3" xfId="51152"/>
    <cellStyle name="Normal 9 10 2 3 3" xfId="19880"/>
    <cellStyle name="Normal 9 10 2 3 3 2" xfId="38840"/>
    <cellStyle name="Normal 9 10 2 3 3 3" xfId="57304"/>
    <cellStyle name="Normal 9 10 2 3 4" xfId="26535"/>
    <cellStyle name="Normal 9 10 2 3 5" xfId="44999"/>
    <cellStyle name="Normal 9 10 2 4" xfId="10662"/>
    <cellStyle name="Normal 9 10 2 4 2" xfId="29622"/>
    <cellStyle name="Normal 9 10 2 4 3" xfId="48086"/>
    <cellStyle name="Normal 9 10 2 5" xfId="16814"/>
    <cellStyle name="Normal 9 10 2 5 2" xfId="35774"/>
    <cellStyle name="Normal 9 10 2 5 3" xfId="54238"/>
    <cellStyle name="Normal 9 10 2 6" xfId="23469"/>
    <cellStyle name="Normal 9 10 2 7" xfId="41933"/>
    <cellStyle name="Normal 9 10 3" xfId="5203"/>
    <cellStyle name="Normal 9 10 3 2" xfId="8301"/>
    <cellStyle name="Normal 9 10 3 2 2" xfId="14493"/>
    <cellStyle name="Normal 9 10 3 2 2 2" xfId="33453"/>
    <cellStyle name="Normal 9 10 3 2 2 3" xfId="51917"/>
    <cellStyle name="Normal 9 10 3 2 3" xfId="20645"/>
    <cellStyle name="Normal 9 10 3 2 3 2" xfId="39605"/>
    <cellStyle name="Normal 9 10 3 2 3 3" xfId="58069"/>
    <cellStyle name="Normal 9 10 3 2 4" xfId="27300"/>
    <cellStyle name="Normal 9 10 3 2 5" xfId="45764"/>
    <cellStyle name="Normal 9 10 3 3" xfId="11427"/>
    <cellStyle name="Normal 9 10 3 3 2" xfId="30387"/>
    <cellStyle name="Normal 9 10 3 3 3" xfId="48851"/>
    <cellStyle name="Normal 9 10 3 4" xfId="17579"/>
    <cellStyle name="Normal 9 10 3 4 2" xfId="36539"/>
    <cellStyle name="Normal 9 10 3 4 3" xfId="55003"/>
    <cellStyle name="Normal 9 10 3 5" xfId="24234"/>
    <cellStyle name="Normal 9 10 3 6" xfId="42698"/>
    <cellStyle name="Normal 9 10 4" xfId="6766"/>
    <cellStyle name="Normal 9 10 4 2" xfId="12959"/>
    <cellStyle name="Normal 9 10 4 2 2" xfId="31919"/>
    <cellStyle name="Normal 9 10 4 2 3" xfId="50383"/>
    <cellStyle name="Normal 9 10 4 3" xfId="19111"/>
    <cellStyle name="Normal 9 10 4 3 2" xfId="38071"/>
    <cellStyle name="Normal 9 10 4 3 3" xfId="56535"/>
    <cellStyle name="Normal 9 10 4 4" xfId="25766"/>
    <cellStyle name="Normal 9 10 4 5" xfId="44230"/>
    <cellStyle name="Normal 9 10 5" xfId="9893"/>
    <cellStyle name="Normal 9 10 5 2" xfId="28853"/>
    <cellStyle name="Normal 9 10 5 3" xfId="47317"/>
    <cellStyle name="Normal 9 10 6" xfId="16045"/>
    <cellStyle name="Normal 9 10 6 2" xfId="35005"/>
    <cellStyle name="Normal 9 10 6 3" xfId="53469"/>
    <cellStyle name="Normal 9 10 7" xfId="22700"/>
    <cellStyle name="Normal 9 10 8" xfId="41164"/>
    <cellStyle name="Normal 9 11" xfId="3231"/>
    <cellStyle name="Normal 9 11 2" xfId="4365"/>
    <cellStyle name="Normal 9 11 2 2" xfId="5986"/>
    <cellStyle name="Normal 9 11 2 2 2" xfId="9071"/>
    <cellStyle name="Normal 9 11 2 2 2 2" xfId="15263"/>
    <cellStyle name="Normal 9 11 2 2 2 2 2" xfId="34223"/>
    <cellStyle name="Normal 9 11 2 2 2 2 3" xfId="52687"/>
    <cellStyle name="Normal 9 11 2 2 2 3" xfId="21415"/>
    <cellStyle name="Normal 9 11 2 2 2 3 2" xfId="40375"/>
    <cellStyle name="Normal 9 11 2 2 2 3 3" xfId="58839"/>
    <cellStyle name="Normal 9 11 2 2 2 4" xfId="28070"/>
    <cellStyle name="Normal 9 11 2 2 2 5" xfId="46534"/>
    <cellStyle name="Normal 9 11 2 2 3" xfId="12197"/>
    <cellStyle name="Normal 9 11 2 2 3 2" xfId="31157"/>
    <cellStyle name="Normal 9 11 2 2 3 3" xfId="49621"/>
    <cellStyle name="Normal 9 11 2 2 4" xfId="18349"/>
    <cellStyle name="Normal 9 11 2 2 4 2" xfId="37309"/>
    <cellStyle name="Normal 9 11 2 2 4 3" xfId="55773"/>
    <cellStyle name="Normal 9 11 2 2 5" xfId="25004"/>
    <cellStyle name="Normal 9 11 2 2 6" xfId="43468"/>
    <cellStyle name="Normal 9 11 2 3" xfId="7536"/>
    <cellStyle name="Normal 9 11 2 3 2" xfId="13729"/>
    <cellStyle name="Normal 9 11 2 3 2 2" xfId="32689"/>
    <cellStyle name="Normal 9 11 2 3 2 3" xfId="51153"/>
    <cellStyle name="Normal 9 11 2 3 3" xfId="19881"/>
    <cellStyle name="Normal 9 11 2 3 3 2" xfId="38841"/>
    <cellStyle name="Normal 9 11 2 3 3 3" xfId="57305"/>
    <cellStyle name="Normal 9 11 2 3 4" xfId="26536"/>
    <cellStyle name="Normal 9 11 2 3 5" xfId="45000"/>
    <cellStyle name="Normal 9 11 2 4" xfId="10663"/>
    <cellStyle name="Normal 9 11 2 4 2" xfId="29623"/>
    <cellStyle name="Normal 9 11 2 4 3" xfId="48087"/>
    <cellStyle name="Normal 9 11 2 5" xfId="16815"/>
    <cellStyle name="Normal 9 11 2 5 2" xfId="35775"/>
    <cellStyle name="Normal 9 11 2 5 3" xfId="54239"/>
    <cellStyle name="Normal 9 11 2 6" xfId="23470"/>
    <cellStyle name="Normal 9 11 2 7" xfId="41934"/>
    <cellStyle name="Normal 9 11 3" xfId="5204"/>
    <cellStyle name="Normal 9 11 3 2" xfId="8302"/>
    <cellStyle name="Normal 9 11 3 2 2" xfId="14494"/>
    <cellStyle name="Normal 9 11 3 2 2 2" xfId="33454"/>
    <cellStyle name="Normal 9 11 3 2 2 3" xfId="51918"/>
    <cellStyle name="Normal 9 11 3 2 3" xfId="20646"/>
    <cellStyle name="Normal 9 11 3 2 3 2" xfId="39606"/>
    <cellStyle name="Normal 9 11 3 2 3 3" xfId="58070"/>
    <cellStyle name="Normal 9 11 3 2 4" xfId="27301"/>
    <cellStyle name="Normal 9 11 3 2 5" xfId="45765"/>
    <cellStyle name="Normal 9 11 3 3" xfId="11428"/>
    <cellStyle name="Normal 9 11 3 3 2" xfId="30388"/>
    <cellStyle name="Normal 9 11 3 3 3" xfId="48852"/>
    <cellStyle name="Normal 9 11 3 4" xfId="17580"/>
    <cellStyle name="Normal 9 11 3 4 2" xfId="36540"/>
    <cellStyle name="Normal 9 11 3 4 3" xfId="55004"/>
    <cellStyle name="Normal 9 11 3 5" xfId="24235"/>
    <cellStyle name="Normal 9 11 3 6" xfId="42699"/>
    <cellStyle name="Normal 9 11 4" xfId="6767"/>
    <cellStyle name="Normal 9 11 4 2" xfId="12960"/>
    <cellStyle name="Normal 9 11 4 2 2" xfId="31920"/>
    <cellStyle name="Normal 9 11 4 2 3" xfId="50384"/>
    <cellStyle name="Normal 9 11 4 3" xfId="19112"/>
    <cellStyle name="Normal 9 11 4 3 2" xfId="38072"/>
    <cellStyle name="Normal 9 11 4 3 3" xfId="56536"/>
    <cellStyle name="Normal 9 11 4 4" xfId="25767"/>
    <cellStyle name="Normal 9 11 4 5" xfId="44231"/>
    <cellStyle name="Normal 9 11 5" xfId="9894"/>
    <cellStyle name="Normal 9 11 5 2" xfId="28854"/>
    <cellStyle name="Normal 9 11 5 3" xfId="47318"/>
    <cellStyle name="Normal 9 11 6" xfId="16046"/>
    <cellStyle name="Normal 9 11 6 2" xfId="35006"/>
    <cellStyle name="Normal 9 11 6 3" xfId="53470"/>
    <cellStyle name="Normal 9 11 7" xfId="22701"/>
    <cellStyle name="Normal 9 11 8" xfId="41165"/>
    <cellStyle name="Normal 9 12" xfId="3232"/>
    <cellStyle name="Normal 9 12 2" xfId="4366"/>
    <cellStyle name="Normal 9 12 2 2" xfId="5987"/>
    <cellStyle name="Normal 9 12 2 2 2" xfId="9072"/>
    <cellStyle name="Normal 9 12 2 2 2 2" xfId="15264"/>
    <cellStyle name="Normal 9 12 2 2 2 2 2" xfId="34224"/>
    <cellStyle name="Normal 9 12 2 2 2 2 3" xfId="52688"/>
    <cellStyle name="Normal 9 12 2 2 2 3" xfId="21416"/>
    <cellStyle name="Normal 9 12 2 2 2 3 2" xfId="40376"/>
    <cellStyle name="Normal 9 12 2 2 2 3 3" xfId="58840"/>
    <cellStyle name="Normal 9 12 2 2 2 4" xfId="28071"/>
    <cellStyle name="Normal 9 12 2 2 2 5" xfId="46535"/>
    <cellStyle name="Normal 9 12 2 2 3" xfId="12198"/>
    <cellStyle name="Normal 9 12 2 2 3 2" xfId="31158"/>
    <cellStyle name="Normal 9 12 2 2 3 3" xfId="49622"/>
    <cellStyle name="Normal 9 12 2 2 4" xfId="18350"/>
    <cellStyle name="Normal 9 12 2 2 4 2" xfId="37310"/>
    <cellStyle name="Normal 9 12 2 2 4 3" xfId="55774"/>
    <cellStyle name="Normal 9 12 2 2 5" xfId="25005"/>
    <cellStyle name="Normal 9 12 2 2 6" xfId="43469"/>
    <cellStyle name="Normal 9 12 2 3" xfId="7537"/>
    <cellStyle name="Normal 9 12 2 3 2" xfId="13730"/>
    <cellStyle name="Normal 9 12 2 3 2 2" xfId="32690"/>
    <cellStyle name="Normal 9 12 2 3 2 3" xfId="51154"/>
    <cellStyle name="Normal 9 12 2 3 3" xfId="19882"/>
    <cellStyle name="Normal 9 12 2 3 3 2" xfId="38842"/>
    <cellStyle name="Normal 9 12 2 3 3 3" xfId="57306"/>
    <cellStyle name="Normal 9 12 2 3 4" xfId="26537"/>
    <cellStyle name="Normal 9 12 2 3 5" xfId="45001"/>
    <cellStyle name="Normal 9 12 2 4" xfId="10664"/>
    <cellStyle name="Normal 9 12 2 4 2" xfId="29624"/>
    <cellStyle name="Normal 9 12 2 4 3" xfId="48088"/>
    <cellStyle name="Normal 9 12 2 5" xfId="16816"/>
    <cellStyle name="Normal 9 12 2 5 2" xfId="35776"/>
    <cellStyle name="Normal 9 12 2 5 3" xfId="54240"/>
    <cellStyle name="Normal 9 12 2 6" xfId="23471"/>
    <cellStyle name="Normal 9 12 2 7" xfId="41935"/>
    <cellStyle name="Normal 9 12 3" xfId="5205"/>
    <cellStyle name="Normal 9 12 3 2" xfId="8303"/>
    <cellStyle name="Normal 9 12 3 2 2" xfId="14495"/>
    <cellStyle name="Normal 9 12 3 2 2 2" xfId="33455"/>
    <cellStyle name="Normal 9 12 3 2 2 3" xfId="51919"/>
    <cellStyle name="Normal 9 12 3 2 3" xfId="20647"/>
    <cellStyle name="Normal 9 12 3 2 3 2" xfId="39607"/>
    <cellStyle name="Normal 9 12 3 2 3 3" xfId="58071"/>
    <cellStyle name="Normal 9 12 3 2 4" xfId="27302"/>
    <cellStyle name="Normal 9 12 3 2 5" xfId="45766"/>
    <cellStyle name="Normal 9 12 3 3" xfId="11429"/>
    <cellStyle name="Normal 9 12 3 3 2" xfId="30389"/>
    <cellStyle name="Normal 9 12 3 3 3" xfId="48853"/>
    <cellStyle name="Normal 9 12 3 4" xfId="17581"/>
    <cellStyle name="Normal 9 12 3 4 2" xfId="36541"/>
    <cellStyle name="Normal 9 12 3 4 3" xfId="55005"/>
    <cellStyle name="Normal 9 12 3 5" xfId="24236"/>
    <cellStyle name="Normal 9 12 3 6" xfId="42700"/>
    <cellStyle name="Normal 9 12 4" xfId="6768"/>
    <cellStyle name="Normal 9 12 4 2" xfId="12961"/>
    <cellStyle name="Normal 9 12 4 2 2" xfId="31921"/>
    <cellStyle name="Normal 9 12 4 2 3" xfId="50385"/>
    <cellStyle name="Normal 9 12 4 3" xfId="19113"/>
    <cellStyle name="Normal 9 12 4 3 2" xfId="38073"/>
    <cellStyle name="Normal 9 12 4 3 3" xfId="56537"/>
    <cellStyle name="Normal 9 12 4 4" xfId="25768"/>
    <cellStyle name="Normal 9 12 4 5" xfId="44232"/>
    <cellStyle name="Normal 9 12 5" xfId="9895"/>
    <cellStyle name="Normal 9 12 5 2" xfId="28855"/>
    <cellStyle name="Normal 9 12 5 3" xfId="47319"/>
    <cellStyle name="Normal 9 12 6" xfId="16047"/>
    <cellStyle name="Normal 9 12 6 2" xfId="35007"/>
    <cellStyle name="Normal 9 12 6 3" xfId="53471"/>
    <cellStyle name="Normal 9 12 7" xfId="22702"/>
    <cellStyle name="Normal 9 12 8" xfId="41166"/>
    <cellStyle name="Normal 9 13" xfId="3233"/>
    <cellStyle name="Normal 9 13 2" xfId="4367"/>
    <cellStyle name="Normal 9 13 2 2" xfId="5988"/>
    <cellStyle name="Normal 9 13 2 2 2" xfId="9073"/>
    <cellStyle name="Normal 9 13 2 2 2 2" xfId="15265"/>
    <cellStyle name="Normal 9 13 2 2 2 2 2" xfId="34225"/>
    <cellStyle name="Normal 9 13 2 2 2 2 3" xfId="52689"/>
    <cellStyle name="Normal 9 13 2 2 2 3" xfId="21417"/>
    <cellStyle name="Normal 9 13 2 2 2 3 2" xfId="40377"/>
    <cellStyle name="Normal 9 13 2 2 2 3 3" xfId="58841"/>
    <cellStyle name="Normal 9 13 2 2 2 4" xfId="28072"/>
    <cellStyle name="Normal 9 13 2 2 2 5" xfId="46536"/>
    <cellStyle name="Normal 9 13 2 2 3" xfId="12199"/>
    <cellStyle name="Normal 9 13 2 2 3 2" xfId="31159"/>
    <cellStyle name="Normal 9 13 2 2 3 3" xfId="49623"/>
    <cellStyle name="Normal 9 13 2 2 4" xfId="18351"/>
    <cellStyle name="Normal 9 13 2 2 4 2" xfId="37311"/>
    <cellStyle name="Normal 9 13 2 2 4 3" xfId="55775"/>
    <cellStyle name="Normal 9 13 2 2 5" xfId="25006"/>
    <cellStyle name="Normal 9 13 2 2 6" xfId="43470"/>
    <cellStyle name="Normal 9 13 2 3" xfId="7538"/>
    <cellStyle name="Normal 9 13 2 3 2" xfId="13731"/>
    <cellStyle name="Normal 9 13 2 3 2 2" xfId="32691"/>
    <cellStyle name="Normal 9 13 2 3 2 3" xfId="51155"/>
    <cellStyle name="Normal 9 13 2 3 3" xfId="19883"/>
    <cellStyle name="Normal 9 13 2 3 3 2" xfId="38843"/>
    <cellStyle name="Normal 9 13 2 3 3 3" xfId="57307"/>
    <cellStyle name="Normal 9 13 2 3 4" xfId="26538"/>
    <cellStyle name="Normal 9 13 2 3 5" xfId="45002"/>
    <cellStyle name="Normal 9 13 2 4" xfId="10665"/>
    <cellStyle name="Normal 9 13 2 4 2" xfId="29625"/>
    <cellStyle name="Normal 9 13 2 4 3" xfId="48089"/>
    <cellStyle name="Normal 9 13 2 5" xfId="16817"/>
    <cellStyle name="Normal 9 13 2 5 2" xfId="35777"/>
    <cellStyle name="Normal 9 13 2 5 3" xfId="54241"/>
    <cellStyle name="Normal 9 13 2 6" xfId="23472"/>
    <cellStyle name="Normal 9 13 2 7" xfId="41936"/>
    <cellStyle name="Normal 9 13 3" xfId="5206"/>
    <cellStyle name="Normal 9 13 3 2" xfId="8304"/>
    <cellStyle name="Normal 9 13 3 2 2" xfId="14496"/>
    <cellStyle name="Normal 9 13 3 2 2 2" xfId="33456"/>
    <cellStyle name="Normal 9 13 3 2 2 3" xfId="51920"/>
    <cellStyle name="Normal 9 13 3 2 3" xfId="20648"/>
    <cellStyle name="Normal 9 13 3 2 3 2" xfId="39608"/>
    <cellStyle name="Normal 9 13 3 2 3 3" xfId="58072"/>
    <cellStyle name="Normal 9 13 3 2 4" xfId="27303"/>
    <cellStyle name="Normal 9 13 3 2 5" xfId="45767"/>
    <cellStyle name="Normal 9 13 3 3" xfId="11430"/>
    <cellStyle name="Normal 9 13 3 3 2" xfId="30390"/>
    <cellStyle name="Normal 9 13 3 3 3" xfId="48854"/>
    <cellStyle name="Normal 9 13 3 4" xfId="17582"/>
    <cellStyle name="Normal 9 13 3 4 2" xfId="36542"/>
    <cellStyle name="Normal 9 13 3 4 3" xfId="55006"/>
    <cellStyle name="Normal 9 13 3 5" xfId="24237"/>
    <cellStyle name="Normal 9 13 3 6" xfId="42701"/>
    <cellStyle name="Normal 9 13 4" xfId="6769"/>
    <cellStyle name="Normal 9 13 4 2" xfId="12962"/>
    <cellStyle name="Normal 9 13 4 2 2" xfId="31922"/>
    <cellStyle name="Normal 9 13 4 2 3" xfId="50386"/>
    <cellStyle name="Normal 9 13 4 3" xfId="19114"/>
    <cellStyle name="Normal 9 13 4 3 2" xfId="38074"/>
    <cellStyle name="Normal 9 13 4 3 3" xfId="56538"/>
    <cellStyle name="Normal 9 13 4 4" xfId="25769"/>
    <cellStyle name="Normal 9 13 4 5" xfId="44233"/>
    <cellStyle name="Normal 9 13 5" xfId="9896"/>
    <cellStyle name="Normal 9 13 5 2" xfId="28856"/>
    <cellStyle name="Normal 9 13 5 3" xfId="47320"/>
    <cellStyle name="Normal 9 13 6" xfId="16048"/>
    <cellStyle name="Normal 9 13 6 2" xfId="35008"/>
    <cellStyle name="Normal 9 13 6 3" xfId="53472"/>
    <cellStyle name="Normal 9 13 7" xfId="22703"/>
    <cellStyle name="Normal 9 13 8" xfId="41167"/>
    <cellStyle name="Normal 9 14" xfId="3234"/>
    <cellStyle name="Normal 9 14 2" xfId="4368"/>
    <cellStyle name="Normal 9 14 2 2" xfId="5989"/>
    <cellStyle name="Normal 9 14 2 2 2" xfId="9074"/>
    <cellStyle name="Normal 9 14 2 2 2 2" xfId="15266"/>
    <cellStyle name="Normal 9 14 2 2 2 2 2" xfId="34226"/>
    <cellStyle name="Normal 9 14 2 2 2 2 3" xfId="52690"/>
    <cellStyle name="Normal 9 14 2 2 2 3" xfId="21418"/>
    <cellStyle name="Normal 9 14 2 2 2 3 2" xfId="40378"/>
    <cellStyle name="Normal 9 14 2 2 2 3 3" xfId="58842"/>
    <cellStyle name="Normal 9 14 2 2 2 4" xfId="28073"/>
    <cellStyle name="Normal 9 14 2 2 2 5" xfId="46537"/>
    <cellStyle name="Normal 9 14 2 2 3" xfId="12200"/>
    <cellStyle name="Normal 9 14 2 2 3 2" xfId="31160"/>
    <cellStyle name="Normal 9 14 2 2 3 3" xfId="49624"/>
    <cellStyle name="Normal 9 14 2 2 4" xfId="18352"/>
    <cellStyle name="Normal 9 14 2 2 4 2" xfId="37312"/>
    <cellStyle name="Normal 9 14 2 2 4 3" xfId="55776"/>
    <cellStyle name="Normal 9 14 2 2 5" xfId="25007"/>
    <cellStyle name="Normal 9 14 2 2 6" xfId="43471"/>
    <cellStyle name="Normal 9 14 2 3" xfId="7539"/>
    <cellStyle name="Normal 9 14 2 3 2" xfId="13732"/>
    <cellStyle name="Normal 9 14 2 3 2 2" xfId="32692"/>
    <cellStyle name="Normal 9 14 2 3 2 3" xfId="51156"/>
    <cellStyle name="Normal 9 14 2 3 3" xfId="19884"/>
    <cellStyle name="Normal 9 14 2 3 3 2" xfId="38844"/>
    <cellStyle name="Normal 9 14 2 3 3 3" xfId="57308"/>
    <cellStyle name="Normal 9 14 2 3 4" xfId="26539"/>
    <cellStyle name="Normal 9 14 2 3 5" xfId="45003"/>
    <cellStyle name="Normal 9 14 2 4" xfId="10666"/>
    <cellStyle name="Normal 9 14 2 4 2" xfId="29626"/>
    <cellStyle name="Normal 9 14 2 4 3" xfId="48090"/>
    <cellStyle name="Normal 9 14 2 5" xfId="16818"/>
    <cellStyle name="Normal 9 14 2 5 2" xfId="35778"/>
    <cellStyle name="Normal 9 14 2 5 3" xfId="54242"/>
    <cellStyle name="Normal 9 14 2 6" xfId="23473"/>
    <cellStyle name="Normal 9 14 2 7" xfId="41937"/>
    <cellStyle name="Normal 9 14 3" xfId="5207"/>
    <cellStyle name="Normal 9 14 3 2" xfId="8305"/>
    <cellStyle name="Normal 9 14 3 2 2" xfId="14497"/>
    <cellStyle name="Normal 9 14 3 2 2 2" xfId="33457"/>
    <cellStyle name="Normal 9 14 3 2 2 3" xfId="51921"/>
    <cellStyle name="Normal 9 14 3 2 3" xfId="20649"/>
    <cellStyle name="Normal 9 14 3 2 3 2" xfId="39609"/>
    <cellStyle name="Normal 9 14 3 2 3 3" xfId="58073"/>
    <cellStyle name="Normal 9 14 3 2 4" xfId="27304"/>
    <cellStyle name="Normal 9 14 3 2 5" xfId="45768"/>
    <cellStyle name="Normal 9 14 3 3" xfId="11431"/>
    <cellStyle name="Normal 9 14 3 3 2" xfId="30391"/>
    <cellStyle name="Normal 9 14 3 3 3" xfId="48855"/>
    <cellStyle name="Normal 9 14 3 4" xfId="17583"/>
    <cellStyle name="Normal 9 14 3 4 2" xfId="36543"/>
    <cellStyle name="Normal 9 14 3 4 3" xfId="55007"/>
    <cellStyle name="Normal 9 14 3 5" xfId="24238"/>
    <cellStyle name="Normal 9 14 3 6" xfId="42702"/>
    <cellStyle name="Normal 9 14 4" xfId="6770"/>
    <cellStyle name="Normal 9 14 4 2" xfId="12963"/>
    <cellStyle name="Normal 9 14 4 2 2" xfId="31923"/>
    <cellStyle name="Normal 9 14 4 2 3" xfId="50387"/>
    <cellStyle name="Normal 9 14 4 3" xfId="19115"/>
    <cellStyle name="Normal 9 14 4 3 2" xfId="38075"/>
    <cellStyle name="Normal 9 14 4 3 3" xfId="56539"/>
    <cellStyle name="Normal 9 14 4 4" xfId="25770"/>
    <cellStyle name="Normal 9 14 4 5" xfId="44234"/>
    <cellStyle name="Normal 9 14 5" xfId="9897"/>
    <cellStyle name="Normal 9 14 5 2" xfId="28857"/>
    <cellStyle name="Normal 9 14 5 3" xfId="47321"/>
    <cellStyle name="Normal 9 14 6" xfId="16049"/>
    <cellStyle name="Normal 9 14 6 2" xfId="35009"/>
    <cellStyle name="Normal 9 14 6 3" xfId="53473"/>
    <cellStyle name="Normal 9 14 7" xfId="22704"/>
    <cellStyle name="Normal 9 14 8" xfId="41168"/>
    <cellStyle name="Normal 9 15" xfId="3235"/>
    <cellStyle name="Normal 9 15 2" xfId="4369"/>
    <cellStyle name="Normal 9 15 2 2" xfId="5990"/>
    <cellStyle name="Normal 9 15 2 2 2" xfId="9075"/>
    <cellStyle name="Normal 9 15 2 2 2 2" xfId="15267"/>
    <cellStyle name="Normal 9 15 2 2 2 2 2" xfId="34227"/>
    <cellStyle name="Normal 9 15 2 2 2 2 3" xfId="52691"/>
    <cellStyle name="Normal 9 15 2 2 2 3" xfId="21419"/>
    <cellStyle name="Normal 9 15 2 2 2 3 2" xfId="40379"/>
    <cellStyle name="Normal 9 15 2 2 2 3 3" xfId="58843"/>
    <cellStyle name="Normal 9 15 2 2 2 4" xfId="28074"/>
    <cellStyle name="Normal 9 15 2 2 2 5" xfId="46538"/>
    <cellStyle name="Normal 9 15 2 2 3" xfId="12201"/>
    <cellStyle name="Normal 9 15 2 2 3 2" xfId="31161"/>
    <cellStyle name="Normal 9 15 2 2 3 3" xfId="49625"/>
    <cellStyle name="Normal 9 15 2 2 4" xfId="18353"/>
    <cellStyle name="Normal 9 15 2 2 4 2" xfId="37313"/>
    <cellStyle name="Normal 9 15 2 2 4 3" xfId="55777"/>
    <cellStyle name="Normal 9 15 2 2 5" xfId="25008"/>
    <cellStyle name="Normal 9 15 2 2 6" xfId="43472"/>
    <cellStyle name="Normal 9 15 2 3" xfId="7540"/>
    <cellStyle name="Normal 9 15 2 3 2" xfId="13733"/>
    <cellStyle name="Normal 9 15 2 3 2 2" xfId="32693"/>
    <cellStyle name="Normal 9 15 2 3 2 3" xfId="51157"/>
    <cellStyle name="Normal 9 15 2 3 3" xfId="19885"/>
    <cellStyle name="Normal 9 15 2 3 3 2" xfId="38845"/>
    <cellStyle name="Normal 9 15 2 3 3 3" xfId="57309"/>
    <cellStyle name="Normal 9 15 2 3 4" xfId="26540"/>
    <cellStyle name="Normal 9 15 2 3 5" xfId="45004"/>
    <cellStyle name="Normal 9 15 2 4" xfId="10667"/>
    <cellStyle name="Normal 9 15 2 4 2" xfId="29627"/>
    <cellStyle name="Normal 9 15 2 4 3" xfId="48091"/>
    <cellStyle name="Normal 9 15 2 5" xfId="16819"/>
    <cellStyle name="Normal 9 15 2 5 2" xfId="35779"/>
    <cellStyle name="Normal 9 15 2 5 3" xfId="54243"/>
    <cellStyle name="Normal 9 15 2 6" xfId="23474"/>
    <cellStyle name="Normal 9 15 2 7" xfId="41938"/>
    <cellStyle name="Normal 9 15 3" xfId="5208"/>
    <cellStyle name="Normal 9 15 3 2" xfId="8306"/>
    <cellStyle name="Normal 9 15 3 2 2" xfId="14498"/>
    <cellStyle name="Normal 9 15 3 2 2 2" xfId="33458"/>
    <cellStyle name="Normal 9 15 3 2 2 3" xfId="51922"/>
    <cellStyle name="Normal 9 15 3 2 3" xfId="20650"/>
    <cellStyle name="Normal 9 15 3 2 3 2" xfId="39610"/>
    <cellStyle name="Normal 9 15 3 2 3 3" xfId="58074"/>
    <cellStyle name="Normal 9 15 3 2 4" xfId="27305"/>
    <cellStyle name="Normal 9 15 3 2 5" xfId="45769"/>
    <cellStyle name="Normal 9 15 3 3" xfId="11432"/>
    <cellStyle name="Normal 9 15 3 3 2" xfId="30392"/>
    <cellStyle name="Normal 9 15 3 3 3" xfId="48856"/>
    <cellStyle name="Normal 9 15 3 4" xfId="17584"/>
    <cellStyle name="Normal 9 15 3 4 2" xfId="36544"/>
    <cellStyle name="Normal 9 15 3 4 3" xfId="55008"/>
    <cellStyle name="Normal 9 15 3 5" xfId="24239"/>
    <cellStyle name="Normal 9 15 3 6" xfId="42703"/>
    <cellStyle name="Normal 9 15 4" xfId="6771"/>
    <cellStyle name="Normal 9 15 4 2" xfId="12964"/>
    <cellStyle name="Normal 9 15 4 2 2" xfId="31924"/>
    <cellStyle name="Normal 9 15 4 2 3" xfId="50388"/>
    <cellStyle name="Normal 9 15 4 3" xfId="19116"/>
    <cellStyle name="Normal 9 15 4 3 2" xfId="38076"/>
    <cellStyle name="Normal 9 15 4 3 3" xfId="56540"/>
    <cellStyle name="Normal 9 15 4 4" xfId="25771"/>
    <cellStyle name="Normal 9 15 4 5" xfId="44235"/>
    <cellStyle name="Normal 9 15 5" xfId="9898"/>
    <cellStyle name="Normal 9 15 5 2" xfId="28858"/>
    <cellStyle name="Normal 9 15 5 3" xfId="47322"/>
    <cellStyle name="Normal 9 15 6" xfId="16050"/>
    <cellStyle name="Normal 9 15 6 2" xfId="35010"/>
    <cellStyle name="Normal 9 15 6 3" xfId="53474"/>
    <cellStyle name="Normal 9 15 7" xfId="22705"/>
    <cellStyle name="Normal 9 15 8" xfId="41169"/>
    <cellStyle name="Normal 9 16" xfId="3236"/>
    <cellStyle name="Normal 9 16 2" xfId="4370"/>
    <cellStyle name="Normal 9 16 2 2" xfId="5991"/>
    <cellStyle name="Normal 9 16 2 2 2" xfId="9076"/>
    <cellStyle name="Normal 9 16 2 2 2 2" xfId="15268"/>
    <cellStyle name="Normal 9 16 2 2 2 2 2" xfId="34228"/>
    <cellStyle name="Normal 9 16 2 2 2 2 3" xfId="52692"/>
    <cellStyle name="Normal 9 16 2 2 2 3" xfId="21420"/>
    <cellStyle name="Normal 9 16 2 2 2 3 2" xfId="40380"/>
    <cellStyle name="Normal 9 16 2 2 2 3 3" xfId="58844"/>
    <cellStyle name="Normal 9 16 2 2 2 4" xfId="28075"/>
    <cellStyle name="Normal 9 16 2 2 2 5" xfId="46539"/>
    <cellStyle name="Normal 9 16 2 2 3" xfId="12202"/>
    <cellStyle name="Normal 9 16 2 2 3 2" xfId="31162"/>
    <cellStyle name="Normal 9 16 2 2 3 3" xfId="49626"/>
    <cellStyle name="Normal 9 16 2 2 4" xfId="18354"/>
    <cellStyle name="Normal 9 16 2 2 4 2" xfId="37314"/>
    <cellStyle name="Normal 9 16 2 2 4 3" xfId="55778"/>
    <cellStyle name="Normal 9 16 2 2 5" xfId="25009"/>
    <cellStyle name="Normal 9 16 2 2 6" xfId="43473"/>
    <cellStyle name="Normal 9 16 2 3" xfId="7541"/>
    <cellStyle name="Normal 9 16 2 3 2" xfId="13734"/>
    <cellStyle name="Normal 9 16 2 3 2 2" xfId="32694"/>
    <cellStyle name="Normal 9 16 2 3 2 3" xfId="51158"/>
    <cellStyle name="Normal 9 16 2 3 3" xfId="19886"/>
    <cellStyle name="Normal 9 16 2 3 3 2" xfId="38846"/>
    <cellStyle name="Normal 9 16 2 3 3 3" xfId="57310"/>
    <cellStyle name="Normal 9 16 2 3 4" xfId="26541"/>
    <cellStyle name="Normal 9 16 2 3 5" xfId="45005"/>
    <cellStyle name="Normal 9 16 2 4" xfId="10668"/>
    <cellStyle name="Normal 9 16 2 4 2" xfId="29628"/>
    <cellStyle name="Normal 9 16 2 4 3" xfId="48092"/>
    <cellStyle name="Normal 9 16 2 5" xfId="16820"/>
    <cellStyle name="Normal 9 16 2 5 2" xfId="35780"/>
    <cellStyle name="Normal 9 16 2 5 3" xfId="54244"/>
    <cellStyle name="Normal 9 16 2 6" xfId="23475"/>
    <cellStyle name="Normal 9 16 2 7" xfId="41939"/>
    <cellStyle name="Normal 9 16 3" xfId="5209"/>
    <cellStyle name="Normal 9 16 3 2" xfId="8307"/>
    <cellStyle name="Normal 9 16 3 2 2" xfId="14499"/>
    <cellStyle name="Normal 9 16 3 2 2 2" xfId="33459"/>
    <cellStyle name="Normal 9 16 3 2 2 3" xfId="51923"/>
    <cellStyle name="Normal 9 16 3 2 3" xfId="20651"/>
    <cellStyle name="Normal 9 16 3 2 3 2" xfId="39611"/>
    <cellStyle name="Normal 9 16 3 2 3 3" xfId="58075"/>
    <cellStyle name="Normal 9 16 3 2 4" xfId="27306"/>
    <cellStyle name="Normal 9 16 3 2 5" xfId="45770"/>
    <cellStyle name="Normal 9 16 3 3" xfId="11433"/>
    <cellStyle name="Normal 9 16 3 3 2" xfId="30393"/>
    <cellStyle name="Normal 9 16 3 3 3" xfId="48857"/>
    <cellStyle name="Normal 9 16 3 4" xfId="17585"/>
    <cellStyle name="Normal 9 16 3 4 2" xfId="36545"/>
    <cellStyle name="Normal 9 16 3 4 3" xfId="55009"/>
    <cellStyle name="Normal 9 16 3 5" xfId="24240"/>
    <cellStyle name="Normal 9 16 3 6" xfId="42704"/>
    <cellStyle name="Normal 9 16 4" xfId="6772"/>
    <cellStyle name="Normal 9 16 4 2" xfId="12965"/>
    <cellStyle name="Normal 9 16 4 2 2" xfId="31925"/>
    <cellStyle name="Normal 9 16 4 2 3" xfId="50389"/>
    <cellStyle name="Normal 9 16 4 3" xfId="19117"/>
    <cellStyle name="Normal 9 16 4 3 2" xfId="38077"/>
    <cellStyle name="Normal 9 16 4 3 3" xfId="56541"/>
    <cellStyle name="Normal 9 16 4 4" xfId="25772"/>
    <cellStyle name="Normal 9 16 4 5" xfId="44236"/>
    <cellStyle name="Normal 9 16 5" xfId="9899"/>
    <cellStyle name="Normal 9 16 5 2" xfId="28859"/>
    <cellStyle name="Normal 9 16 5 3" xfId="47323"/>
    <cellStyle name="Normal 9 16 6" xfId="16051"/>
    <cellStyle name="Normal 9 16 6 2" xfId="35011"/>
    <cellStyle name="Normal 9 16 6 3" xfId="53475"/>
    <cellStyle name="Normal 9 16 7" xfId="22706"/>
    <cellStyle name="Normal 9 16 8" xfId="41170"/>
    <cellStyle name="Normal 9 17" xfId="3237"/>
    <cellStyle name="Normal 9 17 2" xfId="4371"/>
    <cellStyle name="Normal 9 17 2 2" xfId="5992"/>
    <cellStyle name="Normal 9 17 2 2 2" xfId="9077"/>
    <cellStyle name="Normal 9 17 2 2 2 2" xfId="15269"/>
    <cellStyle name="Normal 9 17 2 2 2 2 2" xfId="34229"/>
    <cellStyle name="Normal 9 17 2 2 2 2 3" xfId="52693"/>
    <cellStyle name="Normal 9 17 2 2 2 3" xfId="21421"/>
    <cellStyle name="Normal 9 17 2 2 2 3 2" xfId="40381"/>
    <cellStyle name="Normal 9 17 2 2 2 3 3" xfId="58845"/>
    <cellStyle name="Normal 9 17 2 2 2 4" xfId="28076"/>
    <cellStyle name="Normal 9 17 2 2 2 5" xfId="46540"/>
    <cellStyle name="Normal 9 17 2 2 3" xfId="12203"/>
    <cellStyle name="Normal 9 17 2 2 3 2" xfId="31163"/>
    <cellStyle name="Normal 9 17 2 2 3 3" xfId="49627"/>
    <cellStyle name="Normal 9 17 2 2 4" xfId="18355"/>
    <cellStyle name="Normal 9 17 2 2 4 2" xfId="37315"/>
    <cellStyle name="Normal 9 17 2 2 4 3" xfId="55779"/>
    <cellStyle name="Normal 9 17 2 2 5" xfId="25010"/>
    <cellStyle name="Normal 9 17 2 2 6" xfId="43474"/>
    <cellStyle name="Normal 9 17 2 3" xfId="7542"/>
    <cellStyle name="Normal 9 17 2 3 2" xfId="13735"/>
    <cellStyle name="Normal 9 17 2 3 2 2" xfId="32695"/>
    <cellStyle name="Normal 9 17 2 3 2 3" xfId="51159"/>
    <cellStyle name="Normal 9 17 2 3 3" xfId="19887"/>
    <cellStyle name="Normal 9 17 2 3 3 2" xfId="38847"/>
    <cellStyle name="Normal 9 17 2 3 3 3" xfId="57311"/>
    <cellStyle name="Normal 9 17 2 3 4" xfId="26542"/>
    <cellStyle name="Normal 9 17 2 3 5" xfId="45006"/>
    <cellStyle name="Normal 9 17 2 4" xfId="10669"/>
    <cellStyle name="Normal 9 17 2 4 2" xfId="29629"/>
    <cellStyle name="Normal 9 17 2 4 3" xfId="48093"/>
    <cellStyle name="Normal 9 17 2 5" xfId="16821"/>
    <cellStyle name="Normal 9 17 2 5 2" xfId="35781"/>
    <cellStyle name="Normal 9 17 2 5 3" xfId="54245"/>
    <cellStyle name="Normal 9 17 2 6" xfId="23476"/>
    <cellStyle name="Normal 9 17 2 7" xfId="41940"/>
    <cellStyle name="Normal 9 17 3" xfId="5210"/>
    <cellStyle name="Normal 9 17 3 2" xfId="8308"/>
    <cellStyle name="Normal 9 17 3 2 2" xfId="14500"/>
    <cellStyle name="Normal 9 17 3 2 2 2" xfId="33460"/>
    <cellStyle name="Normal 9 17 3 2 2 3" xfId="51924"/>
    <cellStyle name="Normal 9 17 3 2 3" xfId="20652"/>
    <cellStyle name="Normal 9 17 3 2 3 2" xfId="39612"/>
    <cellStyle name="Normal 9 17 3 2 3 3" xfId="58076"/>
    <cellStyle name="Normal 9 17 3 2 4" xfId="27307"/>
    <cellStyle name="Normal 9 17 3 2 5" xfId="45771"/>
    <cellStyle name="Normal 9 17 3 3" xfId="11434"/>
    <cellStyle name="Normal 9 17 3 3 2" xfId="30394"/>
    <cellStyle name="Normal 9 17 3 3 3" xfId="48858"/>
    <cellStyle name="Normal 9 17 3 4" xfId="17586"/>
    <cellStyle name="Normal 9 17 3 4 2" xfId="36546"/>
    <cellStyle name="Normal 9 17 3 4 3" xfId="55010"/>
    <cellStyle name="Normal 9 17 3 5" xfId="24241"/>
    <cellStyle name="Normal 9 17 3 6" xfId="42705"/>
    <cellStyle name="Normal 9 17 4" xfId="6773"/>
    <cellStyle name="Normal 9 17 4 2" xfId="12966"/>
    <cellStyle name="Normal 9 17 4 2 2" xfId="31926"/>
    <cellStyle name="Normal 9 17 4 2 3" xfId="50390"/>
    <cellStyle name="Normal 9 17 4 3" xfId="19118"/>
    <cellStyle name="Normal 9 17 4 3 2" xfId="38078"/>
    <cellStyle name="Normal 9 17 4 3 3" xfId="56542"/>
    <cellStyle name="Normal 9 17 4 4" xfId="25773"/>
    <cellStyle name="Normal 9 17 4 5" xfId="44237"/>
    <cellStyle name="Normal 9 17 5" xfId="9900"/>
    <cellStyle name="Normal 9 17 5 2" xfId="28860"/>
    <cellStyle name="Normal 9 17 5 3" xfId="47324"/>
    <cellStyle name="Normal 9 17 6" xfId="16052"/>
    <cellStyle name="Normal 9 17 6 2" xfId="35012"/>
    <cellStyle name="Normal 9 17 6 3" xfId="53476"/>
    <cellStyle name="Normal 9 17 7" xfId="22707"/>
    <cellStyle name="Normal 9 17 8" xfId="41171"/>
    <cellStyle name="Normal 9 18" xfId="3238"/>
    <cellStyle name="Normal 9 18 2" xfId="4372"/>
    <cellStyle name="Normal 9 18 2 2" xfId="5993"/>
    <cellStyle name="Normal 9 18 2 2 2" xfId="9078"/>
    <cellStyle name="Normal 9 18 2 2 2 2" xfId="15270"/>
    <cellStyle name="Normal 9 18 2 2 2 2 2" xfId="34230"/>
    <cellStyle name="Normal 9 18 2 2 2 2 3" xfId="52694"/>
    <cellStyle name="Normal 9 18 2 2 2 3" xfId="21422"/>
    <cellStyle name="Normal 9 18 2 2 2 3 2" xfId="40382"/>
    <cellStyle name="Normal 9 18 2 2 2 3 3" xfId="58846"/>
    <cellStyle name="Normal 9 18 2 2 2 4" xfId="28077"/>
    <cellStyle name="Normal 9 18 2 2 2 5" xfId="46541"/>
    <cellStyle name="Normal 9 18 2 2 3" xfId="12204"/>
    <cellStyle name="Normal 9 18 2 2 3 2" xfId="31164"/>
    <cellStyle name="Normal 9 18 2 2 3 3" xfId="49628"/>
    <cellStyle name="Normal 9 18 2 2 4" xfId="18356"/>
    <cellStyle name="Normal 9 18 2 2 4 2" xfId="37316"/>
    <cellStyle name="Normal 9 18 2 2 4 3" xfId="55780"/>
    <cellStyle name="Normal 9 18 2 2 5" xfId="25011"/>
    <cellStyle name="Normal 9 18 2 2 6" xfId="43475"/>
    <cellStyle name="Normal 9 18 2 3" xfId="7543"/>
    <cellStyle name="Normal 9 18 2 3 2" xfId="13736"/>
    <cellStyle name="Normal 9 18 2 3 2 2" xfId="32696"/>
    <cellStyle name="Normal 9 18 2 3 2 3" xfId="51160"/>
    <cellStyle name="Normal 9 18 2 3 3" xfId="19888"/>
    <cellStyle name="Normal 9 18 2 3 3 2" xfId="38848"/>
    <cellStyle name="Normal 9 18 2 3 3 3" xfId="57312"/>
    <cellStyle name="Normal 9 18 2 3 4" xfId="26543"/>
    <cellStyle name="Normal 9 18 2 3 5" xfId="45007"/>
    <cellStyle name="Normal 9 18 2 4" xfId="10670"/>
    <cellStyle name="Normal 9 18 2 4 2" xfId="29630"/>
    <cellStyle name="Normal 9 18 2 4 3" xfId="48094"/>
    <cellStyle name="Normal 9 18 2 5" xfId="16822"/>
    <cellStyle name="Normal 9 18 2 5 2" xfId="35782"/>
    <cellStyle name="Normal 9 18 2 5 3" xfId="54246"/>
    <cellStyle name="Normal 9 18 2 6" xfId="23477"/>
    <cellStyle name="Normal 9 18 2 7" xfId="41941"/>
    <cellStyle name="Normal 9 18 3" xfId="5211"/>
    <cellStyle name="Normal 9 18 3 2" xfId="8309"/>
    <cellStyle name="Normal 9 18 3 2 2" xfId="14501"/>
    <cellStyle name="Normal 9 18 3 2 2 2" xfId="33461"/>
    <cellStyle name="Normal 9 18 3 2 2 3" xfId="51925"/>
    <cellStyle name="Normal 9 18 3 2 3" xfId="20653"/>
    <cellStyle name="Normal 9 18 3 2 3 2" xfId="39613"/>
    <cellStyle name="Normal 9 18 3 2 3 3" xfId="58077"/>
    <cellStyle name="Normal 9 18 3 2 4" xfId="27308"/>
    <cellStyle name="Normal 9 18 3 2 5" xfId="45772"/>
    <cellStyle name="Normal 9 18 3 3" xfId="11435"/>
    <cellStyle name="Normal 9 18 3 3 2" xfId="30395"/>
    <cellStyle name="Normal 9 18 3 3 3" xfId="48859"/>
    <cellStyle name="Normal 9 18 3 4" xfId="17587"/>
    <cellStyle name="Normal 9 18 3 4 2" xfId="36547"/>
    <cellStyle name="Normal 9 18 3 4 3" xfId="55011"/>
    <cellStyle name="Normal 9 18 3 5" xfId="24242"/>
    <cellStyle name="Normal 9 18 3 6" xfId="42706"/>
    <cellStyle name="Normal 9 18 4" xfId="6774"/>
    <cellStyle name="Normal 9 18 4 2" xfId="12967"/>
    <cellStyle name="Normal 9 18 4 2 2" xfId="31927"/>
    <cellStyle name="Normal 9 18 4 2 3" xfId="50391"/>
    <cellStyle name="Normal 9 18 4 3" xfId="19119"/>
    <cellStyle name="Normal 9 18 4 3 2" xfId="38079"/>
    <cellStyle name="Normal 9 18 4 3 3" xfId="56543"/>
    <cellStyle name="Normal 9 18 4 4" xfId="25774"/>
    <cellStyle name="Normal 9 18 4 5" xfId="44238"/>
    <cellStyle name="Normal 9 18 5" xfId="9901"/>
    <cellStyle name="Normal 9 18 5 2" xfId="28861"/>
    <cellStyle name="Normal 9 18 5 3" xfId="47325"/>
    <cellStyle name="Normal 9 18 6" xfId="16053"/>
    <cellStyle name="Normal 9 18 6 2" xfId="35013"/>
    <cellStyle name="Normal 9 18 6 3" xfId="53477"/>
    <cellStyle name="Normal 9 18 7" xfId="22708"/>
    <cellStyle name="Normal 9 18 8" xfId="41172"/>
    <cellStyle name="Normal 9 19" xfId="3239"/>
    <cellStyle name="Normal 9 19 2" xfId="4373"/>
    <cellStyle name="Normal 9 19 2 2" xfId="5994"/>
    <cellStyle name="Normal 9 19 2 2 2" xfId="9079"/>
    <cellStyle name="Normal 9 19 2 2 2 2" xfId="15271"/>
    <cellStyle name="Normal 9 19 2 2 2 2 2" xfId="34231"/>
    <cellStyle name="Normal 9 19 2 2 2 2 3" xfId="52695"/>
    <cellStyle name="Normal 9 19 2 2 2 3" xfId="21423"/>
    <cellStyle name="Normal 9 19 2 2 2 3 2" xfId="40383"/>
    <cellStyle name="Normal 9 19 2 2 2 3 3" xfId="58847"/>
    <cellStyle name="Normal 9 19 2 2 2 4" xfId="28078"/>
    <cellStyle name="Normal 9 19 2 2 2 5" xfId="46542"/>
    <cellStyle name="Normal 9 19 2 2 3" xfId="12205"/>
    <cellStyle name="Normal 9 19 2 2 3 2" xfId="31165"/>
    <cellStyle name="Normal 9 19 2 2 3 3" xfId="49629"/>
    <cellStyle name="Normal 9 19 2 2 4" xfId="18357"/>
    <cellStyle name="Normal 9 19 2 2 4 2" xfId="37317"/>
    <cellStyle name="Normal 9 19 2 2 4 3" xfId="55781"/>
    <cellStyle name="Normal 9 19 2 2 5" xfId="25012"/>
    <cellStyle name="Normal 9 19 2 2 6" xfId="43476"/>
    <cellStyle name="Normal 9 19 2 3" xfId="7544"/>
    <cellStyle name="Normal 9 19 2 3 2" xfId="13737"/>
    <cellStyle name="Normal 9 19 2 3 2 2" xfId="32697"/>
    <cellStyle name="Normal 9 19 2 3 2 3" xfId="51161"/>
    <cellStyle name="Normal 9 19 2 3 3" xfId="19889"/>
    <cellStyle name="Normal 9 19 2 3 3 2" xfId="38849"/>
    <cellStyle name="Normal 9 19 2 3 3 3" xfId="57313"/>
    <cellStyle name="Normal 9 19 2 3 4" xfId="26544"/>
    <cellStyle name="Normal 9 19 2 3 5" xfId="45008"/>
    <cellStyle name="Normal 9 19 2 4" xfId="10671"/>
    <cellStyle name="Normal 9 19 2 4 2" xfId="29631"/>
    <cellStyle name="Normal 9 19 2 4 3" xfId="48095"/>
    <cellStyle name="Normal 9 19 2 5" xfId="16823"/>
    <cellStyle name="Normal 9 19 2 5 2" xfId="35783"/>
    <cellStyle name="Normal 9 19 2 5 3" xfId="54247"/>
    <cellStyle name="Normal 9 19 2 6" xfId="23478"/>
    <cellStyle name="Normal 9 19 2 7" xfId="41942"/>
    <cellStyle name="Normal 9 19 3" xfId="5212"/>
    <cellStyle name="Normal 9 19 3 2" xfId="8310"/>
    <cellStyle name="Normal 9 19 3 2 2" xfId="14502"/>
    <cellStyle name="Normal 9 19 3 2 2 2" xfId="33462"/>
    <cellStyle name="Normal 9 19 3 2 2 3" xfId="51926"/>
    <cellStyle name="Normal 9 19 3 2 3" xfId="20654"/>
    <cellStyle name="Normal 9 19 3 2 3 2" xfId="39614"/>
    <cellStyle name="Normal 9 19 3 2 3 3" xfId="58078"/>
    <cellStyle name="Normal 9 19 3 2 4" xfId="27309"/>
    <cellStyle name="Normal 9 19 3 2 5" xfId="45773"/>
    <cellStyle name="Normal 9 19 3 3" xfId="11436"/>
    <cellStyle name="Normal 9 19 3 3 2" xfId="30396"/>
    <cellStyle name="Normal 9 19 3 3 3" xfId="48860"/>
    <cellStyle name="Normal 9 19 3 4" xfId="17588"/>
    <cellStyle name="Normal 9 19 3 4 2" xfId="36548"/>
    <cellStyle name="Normal 9 19 3 4 3" xfId="55012"/>
    <cellStyle name="Normal 9 19 3 5" xfId="24243"/>
    <cellStyle name="Normal 9 19 3 6" xfId="42707"/>
    <cellStyle name="Normal 9 19 4" xfId="6775"/>
    <cellStyle name="Normal 9 19 4 2" xfId="12968"/>
    <cellStyle name="Normal 9 19 4 2 2" xfId="31928"/>
    <cellStyle name="Normal 9 19 4 2 3" xfId="50392"/>
    <cellStyle name="Normal 9 19 4 3" xfId="19120"/>
    <cellStyle name="Normal 9 19 4 3 2" xfId="38080"/>
    <cellStyle name="Normal 9 19 4 3 3" xfId="56544"/>
    <cellStyle name="Normal 9 19 4 4" xfId="25775"/>
    <cellStyle name="Normal 9 19 4 5" xfId="44239"/>
    <cellStyle name="Normal 9 19 5" xfId="9902"/>
    <cellStyle name="Normal 9 19 5 2" xfId="28862"/>
    <cellStyle name="Normal 9 19 5 3" xfId="47326"/>
    <cellStyle name="Normal 9 19 6" xfId="16054"/>
    <cellStyle name="Normal 9 19 6 2" xfId="35014"/>
    <cellStyle name="Normal 9 19 6 3" xfId="53478"/>
    <cellStyle name="Normal 9 19 7" xfId="22709"/>
    <cellStyle name="Normal 9 19 8" xfId="41173"/>
    <cellStyle name="Normal 9 2" xfId="126"/>
    <cellStyle name="Normal 9 2 10" xfId="9903"/>
    <cellStyle name="Normal 9 2 10 2" xfId="28863"/>
    <cellStyle name="Normal 9 2 10 3" xfId="47327"/>
    <cellStyle name="Normal 9 2 11" xfId="16055"/>
    <cellStyle name="Normal 9 2 11 2" xfId="35015"/>
    <cellStyle name="Normal 9 2 11 3" xfId="53479"/>
    <cellStyle name="Normal 9 2 12" xfId="22110"/>
    <cellStyle name="Normal 9 2 13" xfId="22710"/>
    <cellStyle name="Normal 9 2 14" xfId="41174"/>
    <cellStyle name="Normal 9 2 2" xfId="127"/>
    <cellStyle name="Normal 9 2 2 2" xfId="339"/>
    <cellStyle name="Normal 9 2 2 2 2" xfId="5996"/>
    <cellStyle name="Normal 9 2 2 2 2 2" xfId="9081"/>
    <cellStyle name="Normal 9 2 2 2 2 2 2" xfId="15273"/>
    <cellStyle name="Normal 9 2 2 2 2 2 2 2" xfId="34233"/>
    <cellStyle name="Normal 9 2 2 2 2 2 2 3" xfId="52697"/>
    <cellStyle name="Normal 9 2 2 2 2 2 3" xfId="21425"/>
    <cellStyle name="Normal 9 2 2 2 2 2 3 2" xfId="40385"/>
    <cellStyle name="Normal 9 2 2 2 2 2 3 3" xfId="58849"/>
    <cellStyle name="Normal 9 2 2 2 2 2 4" xfId="28080"/>
    <cellStyle name="Normal 9 2 2 2 2 2 5" xfId="46544"/>
    <cellStyle name="Normal 9 2 2 2 2 3" xfId="12207"/>
    <cellStyle name="Normal 9 2 2 2 2 3 2" xfId="31167"/>
    <cellStyle name="Normal 9 2 2 2 2 3 3" xfId="49631"/>
    <cellStyle name="Normal 9 2 2 2 2 4" xfId="18359"/>
    <cellStyle name="Normal 9 2 2 2 2 4 2" xfId="37319"/>
    <cellStyle name="Normal 9 2 2 2 2 4 3" xfId="55783"/>
    <cellStyle name="Normal 9 2 2 2 2 5" xfId="25014"/>
    <cellStyle name="Normal 9 2 2 2 2 6" xfId="43478"/>
    <cellStyle name="Normal 9 2 2 2 3" xfId="7546"/>
    <cellStyle name="Normal 9 2 2 2 3 2" xfId="13739"/>
    <cellStyle name="Normal 9 2 2 2 3 2 2" xfId="32699"/>
    <cellStyle name="Normal 9 2 2 2 3 2 3" xfId="51163"/>
    <cellStyle name="Normal 9 2 2 2 3 3" xfId="19891"/>
    <cellStyle name="Normal 9 2 2 2 3 3 2" xfId="38851"/>
    <cellStyle name="Normal 9 2 2 2 3 3 3" xfId="57315"/>
    <cellStyle name="Normal 9 2 2 2 3 4" xfId="26546"/>
    <cellStyle name="Normal 9 2 2 2 3 5" xfId="45010"/>
    <cellStyle name="Normal 9 2 2 2 4" xfId="10673"/>
    <cellStyle name="Normal 9 2 2 2 4 2" xfId="29633"/>
    <cellStyle name="Normal 9 2 2 2 4 3" xfId="48097"/>
    <cellStyle name="Normal 9 2 2 2 5" xfId="16825"/>
    <cellStyle name="Normal 9 2 2 2 5 2" xfId="35785"/>
    <cellStyle name="Normal 9 2 2 2 5 3" xfId="54249"/>
    <cellStyle name="Normal 9 2 2 2 6" xfId="23480"/>
    <cellStyle name="Normal 9 2 2 2 7" xfId="41944"/>
    <cellStyle name="Normal 9 2 2 3" xfId="5214"/>
    <cellStyle name="Normal 9 2 2 3 2" xfId="8312"/>
    <cellStyle name="Normal 9 2 2 3 2 2" xfId="14504"/>
    <cellStyle name="Normal 9 2 2 3 2 2 2" xfId="33464"/>
    <cellStyle name="Normal 9 2 2 3 2 2 3" xfId="51928"/>
    <cellStyle name="Normal 9 2 2 3 2 3" xfId="20656"/>
    <cellStyle name="Normal 9 2 2 3 2 3 2" xfId="39616"/>
    <cellStyle name="Normal 9 2 2 3 2 3 3" xfId="58080"/>
    <cellStyle name="Normal 9 2 2 3 2 4" xfId="27311"/>
    <cellStyle name="Normal 9 2 2 3 2 5" xfId="45775"/>
    <cellStyle name="Normal 9 2 2 3 3" xfId="11438"/>
    <cellStyle name="Normal 9 2 2 3 3 2" xfId="30398"/>
    <cellStyle name="Normal 9 2 2 3 3 3" xfId="48862"/>
    <cellStyle name="Normal 9 2 2 3 4" xfId="17590"/>
    <cellStyle name="Normal 9 2 2 3 4 2" xfId="36550"/>
    <cellStyle name="Normal 9 2 2 3 4 3" xfId="55014"/>
    <cellStyle name="Normal 9 2 2 3 5" xfId="24245"/>
    <cellStyle name="Normal 9 2 2 3 6" xfId="42709"/>
    <cellStyle name="Normal 9 2 2 4" xfId="6777"/>
    <cellStyle name="Normal 9 2 2 4 2" xfId="12970"/>
    <cellStyle name="Normal 9 2 2 4 2 2" xfId="31930"/>
    <cellStyle name="Normal 9 2 2 4 2 3" xfId="50394"/>
    <cellStyle name="Normal 9 2 2 4 3" xfId="19122"/>
    <cellStyle name="Normal 9 2 2 4 3 2" xfId="38082"/>
    <cellStyle name="Normal 9 2 2 4 3 3" xfId="56546"/>
    <cellStyle name="Normal 9 2 2 4 4" xfId="25777"/>
    <cellStyle name="Normal 9 2 2 4 5" xfId="44241"/>
    <cellStyle name="Normal 9 2 2 5" xfId="9904"/>
    <cellStyle name="Normal 9 2 2 5 2" xfId="28864"/>
    <cellStyle name="Normal 9 2 2 5 3" xfId="47328"/>
    <cellStyle name="Normal 9 2 2 6" xfId="16056"/>
    <cellStyle name="Normal 9 2 2 6 2" xfId="35016"/>
    <cellStyle name="Normal 9 2 2 6 3" xfId="53480"/>
    <cellStyle name="Normal 9 2 2 7" xfId="22111"/>
    <cellStyle name="Normal 9 2 2 8" xfId="22711"/>
    <cellStyle name="Normal 9 2 2 9" xfId="41175"/>
    <cellStyle name="Normal 9 2 3" xfId="338"/>
    <cellStyle name="Normal 9 2 3 2" xfId="4375"/>
    <cellStyle name="Normal 9 2 3 2 2" xfId="5997"/>
    <cellStyle name="Normal 9 2 3 2 2 2" xfId="9082"/>
    <cellStyle name="Normal 9 2 3 2 2 2 2" xfId="15274"/>
    <cellStyle name="Normal 9 2 3 2 2 2 2 2" xfId="34234"/>
    <cellStyle name="Normal 9 2 3 2 2 2 2 3" xfId="52698"/>
    <cellStyle name="Normal 9 2 3 2 2 2 3" xfId="21426"/>
    <cellStyle name="Normal 9 2 3 2 2 2 3 2" xfId="40386"/>
    <cellStyle name="Normal 9 2 3 2 2 2 3 3" xfId="58850"/>
    <cellStyle name="Normal 9 2 3 2 2 2 4" xfId="28081"/>
    <cellStyle name="Normal 9 2 3 2 2 2 5" xfId="46545"/>
    <cellStyle name="Normal 9 2 3 2 2 3" xfId="12208"/>
    <cellStyle name="Normal 9 2 3 2 2 3 2" xfId="31168"/>
    <cellStyle name="Normal 9 2 3 2 2 3 3" xfId="49632"/>
    <cellStyle name="Normal 9 2 3 2 2 4" xfId="18360"/>
    <cellStyle name="Normal 9 2 3 2 2 4 2" xfId="37320"/>
    <cellStyle name="Normal 9 2 3 2 2 4 3" xfId="55784"/>
    <cellStyle name="Normal 9 2 3 2 2 5" xfId="25015"/>
    <cellStyle name="Normal 9 2 3 2 2 6" xfId="43479"/>
    <cellStyle name="Normal 9 2 3 2 3" xfId="7547"/>
    <cellStyle name="Normal 9 2 3 2 3 2" xfId="13740"/>
    <cellStyle name="Normal 9 2 3 2 3 2 2" xfId="32700"/>
    <cellStyle name="Normal 9 2 3 2 3 2 3" xfId="51164"/>
    <cellStyle name="Normal 9 2 3 2 3 3" xfId="19892"/>
    <cellStyle name="Normal 9 2 3 2 3 3 2" xfId="38852"/>
    <cellStyle name="Normal 9 2 3 2 3 3 3" xfId="57316"/>
    <cellStyle name="Normal 9 2 3 2 3 4" xfId="26547"/>
    <cellStyle name="Normal 9 2 3 2 3 5" xfId="45011"/>
    <cellStyle name="Normal 9 2 3 2 4" xfId="10674"/>
    <cellStyle name="Normal 9 2 3 2 4 2" xfId="29634"/>
    <cellStyle name="Normal 9 2 3 2 4 3" xfId="48098"/>
    <cellStyle name="Normal 9 2 3 2 5" xfId="16826"/>
    <cellStyle name="Normal 9 2 3 2 5 2" xfId="35786"/>
    <cellStyle name="Normal 9 2 3 2 5 3" xfId="54250"/>
    <cellStyle name="Normal 9 2 3 2 6" xfId="23481"/>
    <cellStyle name="Normal 9 2 3 2 7" xfId="41945"/>
    <cellStyle name="Normal 9 2 3 3" xfId="5215"/>
    <cellStyle name="Normal 9 2 3 3 2" xfId="8313"/>
    <cellStyle name="Normal 9 2 3 3 2 2" xfId="14505"/>
    <cellStyle name="Normal 9 2 3 3 2 2 2" xfId="33465"/>
    <cellStyle name="Normal 9 2 3 3 2 2 3" xfId="51929"/>
    <cellStyle name="Normal 9 2 3 3 2 3" xfId="20657"/>
    <cellStyle name="Normal 9 2 3 3 2 3 2" xfId="39617"/>
    <cellStyle name="Normal 9 2 3 3 2 3 3" xfId="58081"/>
    <cellStyle name="Normal 9 2 3 3 2 4" xfId="27312"/>
    <cellStyle name="Normal 9 2 3 3 2 5" xfId="45776"/>
    <cellStyle name="Normal 9 2 3 3 3" xfId="11439"/>
    <cellStyle name="Normal 9 2 3 3 3 2" xfId="30399"/>
    <cellStyle name="Normal 9 2 3 3 3 3" xfId="48863"/>
    <cellStyle name="Normal 9 2 3 3 4" xfId="17591"/>
    <cellStyle name="Normal 9 2 3 3 4 2" xfId="36551"/>
    <cellStyle name="Normal 9 2 3 3 4 3" xfId="55015"/>
    <cellStyle name="Normal 9 2 3 3 5" xfId="24246"/>
    <cellStyle name="Normal 9 2 3 3 6" xfId="42710"/>
    <cellStyle name="Normal 9 2 3 4" xfId="6778"/>
    <cellStyle name="Normal 9 2 3 4 2" xfId="12971"/>
    <cellStyle name="Normal 9 2 3 4 2 2" xfId="31931"/>
    <cellStyle name="Normal 9 2 3 4 2 3" xfId="50395"/>
    <cellStyle name="Normal 9 2 3 4 3" xfId="19123"/>
    <cellStyle name="Normal 9 2 3 4 3 2" xfId="38083"/>
    <cellStyle name="Normal 9 2 3 4 3 3" xfId="56547"/>
    <cellStyle name="Normal 9 2 3 4 4" xfId="25778"/>
    <cellStyle name="Normal 9 2 3 4 5" xfId="44242"/>
    <cellStyle name="Normal 9 2 3 5" xfId="9905"/>
    <cellStyle name="Normal 9 2 3 5 2" xfId="28865"/>
    <cellStyle name="Normal 9 2 3 5 3" xfId="47329"/>
    <cellStyle name="Normal 9 2 3 6" xfId="16057"/>
    <cellStyle name="Normal 9 2 3 6 2" xfId="35017"/>
    <cellStyle name="Normal 9 2 3 6 3" xfId="53481"/>
    <cellStyle name="Normal 9 2 3 7" xfId="22712"/>
    <cellStyle name="Normal 9 2 3 8" xfId="41176"/>
    <cellStyle name="Normal 9 2 4" xfId="3240"/>
    <cellStyle name="Normal 9 2 4 2" xfId="4376"/>
    <cellStyle name="Normal 9 2 4 2 2" xfId="5998"/>
    <cellStyle name="Normal 9 2 4 2 2 2" xfId="9083"/>
    <cellStyle name="Normal 9 2 4 2 2 2 2" xfId="15275"/>
    <cellStyle name="Normal 9 2 4 2 2 2 2 2" xfId="34235"/>
    <cellStyle name="Normal 9 2 4 2 2 2 2 3" xfId="52699"/>
    <cellStyle name="Normal 9 2 4 2 2 2 3" xfId="21427"/>
    <cellStyle name="Normal 9 2 4 2 2 2 3 2" xfId="40387"/>
    <cellStyle name="Normal 9 2 4 2 2 2 3 3" xfId="58851"/>
    <cellStyle name="Normal 9 2 4 2 2 2 4" xfId="28082"/>
    <cellStyle name="Normal 9 2 4 2 2 2 5" xfId="46546"/>
    <cellStyle name="Normal 9 2 4 2 2 3" xfId="12209"/>
    <cellStyle name="Normal 9 2 4 2 2 3 2" xfId="31169"/>
    <cellStyle name="Normal 9 2 4 2 2 3 3" xfId="49633"/>
    <cellStyle name="Normal 9 2 4 2 2 4" xfId="18361"/>
    <cellStyle name="Normal 9 2 4 2 2 4 2" xfId="37321"/>
    <cellStyle name="Normal 9 2 4 2 2 4 3" xfId="55785"/>
    <cellStyle name="Normal 9 2 4 2 2 5" xfId="25016"/>
    <cellStyle name="Normal 9 2 4 2 2 6" xfId="43480"/>
    <cellStyle name="Normal 9 2 4 2 3" xfId="7548"/>
    <cellStyle name="Normal 9 2 4 2 3 2" xfId="13741"/>
    <cellStyle name="Normal 9 2 4 2 3 2 2" xfId="32701"/>
    <cellStyle name="Normal 9 2 4 2 3 2 3" xfId="51165"/>
    <cellStyle name="Normal 9 2 4 2 3 3" xfId="19893"/>
    <cellStyle name="Normal 9 2 4 2 3 3 2" xfId="38853"/>
    <cellStyle name="Normal 9 2 4 2 3 3 3" xfId="57317"/>
    <cellStyle name="Normal 9 2 4 2 3 4" xfId="26548"/>
    <cellStyle name="Normal 9 2 4 2 3 5" xfId="45012"/>
    <cellStyle name="Normal 9 2 4 2 4" xfId="10675"/>
    <cellStyle name="Normal 9 2 4 2 4 2" xfId="29635"/>
    <cellStyle name="Normal 9 2 4 2 4 3" xfId="48099"/>
    <cellStyle name="Normal 9 2 4 2 5" xfId="16827"/>
    <cellStyle name="Normal 9 2 4 2 5 2" xfId="35787"/>
    <cellStyle name="Normal 9 2 4 2 5 3" xfId="54251"/>
    <cellStyle name="Normal 9 2 4 2 6" xfId="23482"/>
    <cellStyle name="Normal 9 2 4 2 7" xfId="41946"/>
    <cellStyle name="Normal 9 2 4 3" xfId="5216"/>
    <cellStyle name="Normal 9 2 4 3 2" xfId="8314"/>
    <cellStyle name="Normal 9 2 4 3 2 2" xfId="14506"/>
    <cellStyle name="Normal 9 2 4 3 2 2 2" xfId="33466"/>
    <cellStyle name="Normal 9 2 4 3 2 2 3" xfId="51930"/>
    <cellStyle name="Normal 9 2 4 3 2 3" xfId="20658"/>
    <cellStyle name="Normal 9 2 4 3 2 3 2" xfId="39618"/>
    <cellStyle name="Normal 9 2 4 3 2 3 3" xfId="58082"/>
    <cellStyle name="Normal 9 2 4 3 2 4" xfId="27313"/>
    <cellStyle name="Normal 9 2 4 3 2 5" xfId="45777"/>
    <cellStyle name="Normal 9 2 4 3 3" xfId="11440"/>
    <cellStyle name="Normal 9 2 4 3 3 2" xfId="30400"/>
    <cellStyle name="Normal 9 2 4 3 3 3" xfId="48864"/>
    <cellStyle name="Normal 9 2 4 3 4" xfId="17592"/>
    <cellStyle name="Normal 9 2 4 3 4 2" xfId="36552"/>
    <cellStyle name="Normal 9 2 4 3 4 3" xfId="55016"/>
    <cellStyle name="Normal 9 2 4 3 5" xfId="24247"/>
    <cellStyle name="Normal 9 2 4 3 6" xfId="42711"/>
    <cellStyle name="Normal 9 2 4 4" xfId="6779"/>
    <cellStyle name="Normal 9 2 4 4 2" xfId="12972"/>
    <cellStyle name="Normal 9 2 4 4 2 2" xfId="31932"/>
    <cellStyle name="Normal 9 2 4 4 2 3" xfId="50396"/>
    <cellStyle name="Normal 9 2 4 4 3" xfId="19124"/>
    <cellStyle name="Normal 9 2 4 4 3 2" xfId="38084"/>
    <cellStyle name="Normal 9 2 4 4 3 3" xfId="56548"/>
    <cellStyle name="Normal 9 2 4 4 4" xfId="25779"/>
    <cellStyle name="Normal 9 2 4 4 5" xfId="44243"/>
    <cellStyle name="Normal 9 2 4 5" xfId="9906"/>
    <cellStyle name="Normal 9 2 4 5 2" xfId="28866"/>
    <cellStyle name="Normal 9 2 4 5 3" xfId="47330"/>
    <cellStyle name="Normal 9 2 4 6" xfId="16058"/>
    <cellStyle name="Normal 9 2 4 6 2" xfId="35018"/>
    <cellStyle name="Normal 9 2 4 6 3" xfId="53482"/>
    <cellStyle name="Normal 9 2 4 7" xfId="22713"/>
    <cellStyle name="Normal 9 2 4 8" xfId="41177"/>
    <cellStyle name="Normal 9 2 5" xfId="3241"/>
    <cellStyle name="Normal 9 2 5 2" xfId="4377"/>
    <cellStyle name="Normal 9 2 5 2 2" xfId="5999"/>
    <cellStyle name="Normal 9 2 5 2 2 2" xfId="9084"/>
    <cellStyle name="Normal 9 2 5 2 2 2 2" xfId="15276"/>
    <cellStyle name="Normal 9 2 5 2 2 2 2 2" xfId="34236"/>
    <cellStyle name="Normal 9 2 5 2 2 2 2 3" xfId="52700"/>
    <cellStyle name="Normal 9 2 5 2 2 2 3" xfId="21428"/>
    <cellStyle name="Normal 9 2 5 2 2 2 3 2" xfId="40388"/>
    <cellStyle name="Normal 9 2 5 2 2 2 3 3" xfId="58852"/>
    <cellStyle name="Normal 9 2 5 2 2 2 4" xfId="28083"/>
    <cellStyle name="Normal 9 2 5 2 2 2 5" xfId="46547"/>
    <cellStyle name="Normal 9 2 5 2 2 3" xfId="12210"/>
    <cellStyle name="Normal 9 2 5 2 2 3 2" xfId="31170"/>
    <cellStyle name="Normal 9 2 5 2 2 3 3" xfId="49634"/>
    <cellStyle name="Normal 9 2 5 2 2 4" xfId="18362"/>
    <cellStyle name="Normal 9 2 5 2 2 4 2" xfId="37322"/>
    <cellStyle name="Normal 9 2 5 2 2 4 3" xfId="55786"/>
    <cellStyle name="Normal 9 2 5 2 2 5" xfId="25017"/>
    <cellStyle name="Normal 9 2 5 2 2 6" xfId="43481"/>
    <cellStyle name="Normal 9 2 5 2 3" xfId="7549"/>
    <cellStyle name="Normal 9 2 5 2 3 2" xfId="13742"/>
    <cellStyle name="Normal 9 2 5 2 3 2 2" xfId="32702"/>
    <cellStyle name="Normal 9 2 5 2 3 2 3" xfId="51166"/>
    <cellStyle name="Normal 9 2 5 2 3 3" xfId="19894"/>
    <cellStyle name="Normal 9 2 5 2 3 3 2" xfId="38854"/>
    <cellStyle name="Normal 9 2 5 2 3 3 3" xfId="57318"/>
    <cellStyle name="Normal 9 2 5 2 3 4" xfId="26549"/>
    <cellStyle name="Normal 9 2 5 2 3 5" xfId="45013"/>
    <cellStyle name="Normal 9 2 5 2 4" xfId="10676"/>
    <cellStyle name="Normal 9 2 5 2 4 2" xfId="29636"/>
    <cellStyle name="Normal 9 2 5 2 4 3" xfId="48100"/>
    <cellStyle name="Normal 9 2 5 2 5" xfId="16828"/>
    <cellStyle name="Normal 9 2 5 2 5 2" xfId="35788"/>
    <cellStyle name="Normal 9 2 5 2 5 3" xfId="54252"/>
    <cellStyle name="Normal 9 2 5 2 6" xfId="23483"/>
    <cellStyle name="Normal 9 2 5 2 7" xfId="41947"/>
    <cellStyle name="Normal 9 2 5 3" xfId="5217"/>
    <cellStyle name="Normal 9 2 5 3 2" xfId="8315"/>
    <cellStyle name="Normal 9 2 5 3 2 2" xfId="14507"/>
    <cellStyle name="Normal 9 2 5 3 2 2 2" xfId="33467"/>
    <cellStyle name="Normal 9 2 5 3 2 2 3" xfId="51931"/>
    <cellStyle name="Normal 9 2 5 3 2 3" xfId="20659"/>
    <cellStyle name="Normal 9 2 5 3 2 3 2" xfId="39619"/>
    <cellStyle name="Normal 9 2 5 3 2 3 3" xfId="58083"/>
    <cellStyle name="Normal 9 2 5 3 2 4" xfId="27314"/>
    <cellStyle name="Normal 9 2 5 3 2 5" xfId="45778"/>
    <cellStyle name="Normal 9 2 5 3 3" xfId="11441"/>
    <cellStyle name="Normal 9 2 5 3 3 2" xfId="30401"/>
    <cellStyle name="Normal 9 2 5 3 3 3" xfId="48865"/>
    <cellStyle name="Normal 9 2 5 3 4" xfId="17593"/>
    <cellStyle name="Normal 9 2 5 3 4 2" xfId="36553"/>
    <cellStyle name="Normal 9 2 5 3 4 3" xfId="55017"/>
    <cellStyle name="Normal 9 2 5 3 5" xfId="24248"/>
    <cellStyle name="Normal 9 2 5 3 6" xfId="42712"/>
    <cellStyle name="Normal 9 2 5 4" xfId="6780"/>
    <cellStyle name="Normal 9 2 5 4 2" xfId="12973"/>
    <cellStyle name="Normal 9 2 5 4 2 2" xfId="31933"/>
    <cellStyle name="Normal 9 2 5 4 2 3" xfId="50397"/>
    <cellStyle name="Normal 9 2 5 4 3" xfId="19125"/>
    <cellStyle name="Normal 9 2 5 4 3 2" xfId="38085"/>
    <cellStyle name="Normal 9 2 5 4 3 3" xfId="56549"/>
    <cellStyle name="Normal 9 2 5 4 4" xfId="25780"/>
    <cellStyle name="Normal 9 2 5 4 5" xfId="44244"/>
    <cellStyle name="Normal 9 2 5 5" xfId="9907"/>
    <cellStyle name="Normal 9 2 5 5 2" xfId="28867"/>
    <cellStyle name="Normal 9 2 5 5 3" xfId="47331"/>
    <cellStyle name="Normal 9 2 5 6" xfId="16059"/>
    <cellStyle name="Normal 9 2 5 6 2" xfId="35019"/>
    <cellStyle name="Normal 9 2 5 6 3" xfId="53483"/>
    <cellStyle name="Normal 9 2 5 7" xfId="22714"/>
    <cellStyle name="Normal 9 2 5 8" xfId="41178"/>
    <cellStyle name="Normal 9 2 6" xfId="4374"/>
    <cellStyle name="Normal 9 2 6 2" xfId="5995"/>
    <cellStyle name="Normal 9 2 6 2 2" xfId="9080"/>
    <cellStyle name="Normal 9 2 6 2 2 2" xfId="15272"/>
    <cellStyle name="Normal 9 2 6 2 2 2 2" xfId="34232"/>
    <cellStyle name="Normal 9 2 6 2 2 2 3" xfId="52696"/>
    <cellStyle name="Normal 9 2 6 2 2 3" xfId="21424"/>
    <cellStyle name="Normal 9 2 6 2 2 3 2" xfId="40384"/>
    <cellStyle name="Normal 9 2 6 2 2 3 3" xfId="58848"/>
    <cellStyle name="Normal 9 2 6 2 2 4" xfId="28079"/>
    <cellStyle name="Normal 9 2 6 2 2 5" xfId="46543"/>
    <cellStyle name="Normal 9 2 6 2 3" xfId="12206"/>
    <cellStyle name="Normal 9 2 6 2 3 2" xfId="31166"/>
    <cellStyle name="Normal 9 2 6 2 3 3" xfId="49630"/>
    <cellStyle name="Normal 9 2 6 2 4" xfId="18358"/>
    <cellStyle name="Normal 9 2 6 2 4 2" xfId="37318"/>
    <cellStyle name="Normal 9 2 6 2 4 3" xfId="55782"/>
    <cellStyle name="Normal 9 2 6 2 5" xfId="25013"/>
    <cellStyle name="Normal 9 2 6 2 6" xfId="43477"/>
    <cellStyle name="Normal 9 2 6 3" xfId="7545"/>
    <cellStyle name="Normal 9 2 6 3 2" xfId="13738"/>
    <cellStyle name="Normal 9 2 6 3 2 2" xfId="32698"/>
    <cellStyle name="Normal 9 2 6 3 2 3" xfId="51162"/>
    <cellStyle name="Normal 9 2 6 3 3" xfId="19890"/>
    <cellStyle name="Normal 9 2 6 3 3 2" xfId="38850"/>
    <cellStyle name="Normal 9 2 6 3 3 3" xfId="57314"/>
    <cellStyle name="Normal 9 2 6 3 4" xfId="26545"/>
    <cellStyle name="Normal 9 2 6 3 5" xfId="45009"/>
    <cellStyle name="Normal 9 2 6 4" xfId="10672"/>
    <cellStyle name="Normal 9 2 6 4 2" xfId="29632"/>
    <cellStyle name="Normal 9 2 6 4 3" xfId="48096"/>
    <cellStyle name="Normal 9 2 6 5" xfId="16824"/>
    <cellStyle name="Normal 9 2 6 5 2" xfId="35784"/>
    <cellStyle name="Normal 9 2 6 5 3" xfId="54248"/>
    <cellStyle name="Normal 9 2 6 6" xfId="23479"/>
    <cellStyle name="Normal 9 2 6 7" xfId="41943"/>
    <cellStyle name="Normal 9 2 7" xfId="5213"/>
    <cellStyle name="Normal 9 2 7 2" xfId="8311"/>
    <cellStyle name="Normal 9 2 7 2 2" xfId="14503"/>
    <cellStyle name="Normal 9 2 7 2 2 2" xfId="33463"/>
    <cellStyle name="Normal 9 2 7 2 2 3" xfId="51927"/>
    <cellStyle name="Normal 9 2 7 2 3" xfId="20655"/>
    <cellStyle name="Normal 9 2 7 2 3 2" xfId="39615"/>
    <cellStyle name="Normal 9 2 7 2 3 3" xfId="58079"/>
    <cellStyle name="Normal 9 2 7 2 4" xfId="27310"/>
    <cellStyle name="Normal 9 2 7 2 5" xfId="45774"/>
    <cellStyle name="Normal 9 2 7 3" xfId="11437"/>
    <cellStyle name="Normal 9 2 7 3 2" xfId="30397"/>
    <cellStyle name="Normal 9 2 7 3 3" xfId="48861"/>
    <cellStyle name="Normal 9 2 7 4" xfId="17589"/>
    <cellStyle name="Normal 9 2 7 4 2" xfId="36549"/>
    <cellStyle name="Normal 9 2 7 4 3" xfId="55013"/>
    <cellStyle name="Normal 9 2 7 5" xfId="24244"/>
    <cellStyle name="Normal 9 2 7 6" xfId="42708"/>
    <cellStyle name="Normal 9 2 8" xfId="6776"/>
    <cellStyle name="Normal 9 2 8 2" xfId="12969"/>
    <cellStyle name="Normal 9 2 8 2 2" xfId="31929"/>
    <cellStyle name="Normal 9 2 8 2 3" xfId="50393"/>
    <cellStyle name="Normal 9 2 8 3" xfId="19121"/>
    <cellStyle name="Normal 9 2 8 3 2" xfId="38081"/>
    <cellStyle name="Normal 9 2 8 3 3" xfId="56545"/>
    <cellStyle name="Normal 9 2 8 4" xfId="25776"/>
    <cellStyle name="Normal 9 2 8 5" xfId="44240"/>
    <cellStyle name="Normal 9 2 9" xfId="9296"/>
    <cellStyle name="Normal 9 20" xfId="3242"/>
    <cellStyle name="Normal 9 20 2" xfId="4378"/>
    <cellStyle name="Normal 9 20 2 2" xfId="6000"/>
    <cellStyle name="Normal 9 20 2 2 2" xfId="9085"/>
    <cellStyle name="Normal 9 20 2 2 2 2" xfId="15277"/>
    <cellStyle name="Normal 9 20 2 2 2 2 2" xfId="34237"/>
    <cellStyle name="Normal 9 20 2 2 2 2 3" xfId="52701"/>
    <cellStyle name="Normal 9 20 2 2 2 3" xfId="21429"/>
    <cellStyle name="Normal 9 20 2 2 2 3 2" xfId="40389"/>
    <cellStyle name="Normal 9 20 2 2 2 3 3" xfId="58853"/>
    <cellStyle name="Normal 9 20 2 2 2 4" xfId="28084"/>
    <cellStyle name="Normal 9 20 2 2 2 5" xfId="46548"/>
    <cellStyle name="Normal 9 20 2 2 3" xfId="12211"/>
    <cellStyle name="Normal 9 20 2 2 3 2" xfId="31171"/>
    <cellStyle name="Normal 9 20 2 2 3 3" xfId="49635"/>
    <cellStyle name="Normal 9 20 2 2 4" xfId="18363"/>
    <cellStyle name="Normal 9 20 2 2 4 2" xfId="37323"/>
    <cellStyle name="Normal 9 20 2 2 4 3" xfId="55787"/>
    <cellStyle name="Normal 9 20 2 2 5" xfId="25018"/>
    <cellStyle name="Normal 9 20 2 2 6" xfId="43482"/>
    <cellStyle name="Normal 9 20 2 3" xfId="7550"/>
    <cellStyle name="Normal 9 20 2 3 2" xfId="13743"/>
    <cellStyle name="Normal 9 20 2 3 2 2" xfId="32703"/>
    <cellStyle name="Normal 9 20 2 3 2 3" xfId="51167"/>
    <cellStyle name="Normal 9 20 2 3 3" xfId="19895"/>
    <cellStyle name="Normal 9 20 2 3 3 2" xfId="38855"/>
    <cellStyle name="Normal 9 20 2 3 3 3" xfId="57319"/>
    <cellStyle name="Normal 9 20 2 3 4" xfId="26550"/>
    <cellStyle name="Normal 9 20 2 3 5" xfId="45014"/>
    <cellStyle name="Normal 9 20 2 4" xfId="10677"/>
    <cellStyle name="Normal 9 20 2 4 2" xfId="29637"/>
    <cellStyle name="Normal 9 20 2 4 3" xfId="48101"/>
    <cellStyle name="Normal 9 20 2 5" xfId="16829"/>
    <cellStyle name="Normal 9 20 2 5 2" xfId="35789"/>
    <cellStyle name="Normal 9 20 2 5 3" xfId="54253"/>
    <cellStyle name="Normal 9 20 2 6" xfId="23484"/>
    <cellStyle name="Normal 9 20 2 7" xfId="41948"/>
    <cellStyle name="Normal 9 20 3" xfId="5218"/>
    <cellStyle name="Normal 9 20 3 2" xfId="8316"/>
    <cellStyle name="Normal 9 20 3 2 2" xfId="14508"/>
    <cellStyle name="Normal 9 20 3 2 2 2" xfId="33468"/>
    <cellStyle name="Normal 9 20 3 2 2 3" xfId="51932"/>
    <cellStyle name="Normal 9 20 3 2 3" xfId="20660"/>
    <cellStyle name="Normal 9 20 3 2 3 2" xfId="39620"/>
    <cellStyle name="Normal 9 20 3 2 3 3" xfId="58084"/>
    <cellStyle name="Normal 9 20 3 2 4" xfId="27315"/>
    <cellStyle name="Normal 9 20 3 2 5" xfId="45779"/>
    <cellStyle name="Normal 9 20 3 3" xfId="11442"/>
    <cellStyle name="Normal 9 20 3 3 2" xfId="30402"/>
    <cellStyle name="Normal 9 20 3 3 3" xfId="48866"/>
    <cellStyle name="Normal 9 20 3 4" xfId="17594"/>
    <cellStyle name="Normal 9 20 3 4 2" xfId="36554"/>
    <cellStyle name="Normal 9 20 3 4 3" xfId="55018"/>
    <cellStyle name="Normal 9 20 3 5" xfId="24249"/>
    <cellStyle name="Normal 9 20 3 6" xfId="42713"/>
    <cellStyle name="Normal 9 20 4" xfId="6781"/>
    <cellStyle name="Normal 9 20 4 2" xfId="12974"/>
    <cellStyle name="Normal 9 20 4 2 2" xfId="31934"/>
    <cellStyle name="Normal 9 20 4 2 3" xfId="50398"/>
    <cellStyle name="Normal 9 20 4 3" xfId="19126"/>
    <cellStyle name="Normal 9 20 4 3 2" xfId="38086"/>
    <cellStyle name="Normal 9 20 4 3 3" xfId="56550"/>
    <cellStyle name="Normal 9 20 4 4" xfId="25781"/>
    <cellStyle name="Normal 9 20 4 5" xfId="44245"/>
    <cellStyle name="Normal 9 20 5" xfId="9908"/>
    <cellStyle name="Normal 9 20 5 2" xfId="28868"/>
    <cellStyle name="Normal 9 20 5 3" xfId="47332"/>
    <cellStyle name="Normal 9 20 6" xfId="16060"/>
    <cellStyle name="Normal 9 20 6 2" xfId="35020"/>
    <cellStyle name="Normal 9 20 6 3" xfId="53484"/>
    <cellStyle name="Normal 9 20 7" xfId="22715"/>
    <cellStyle name="Normal 9 20 8" xfId="41179"/>
    <cellStyle name="Normal 9 21" xfId="3243"/>
    <cellStyle name="Normal 9 22" xfId="3244"/>
    <cellStyle name="Normal 9 22 2" xfId="4379"/>
    <cellStyle name="Normal 9 22 2 2" xfId="6001"/>
    <cellStyle name="Normal 9 22 2 2 2" xfId="9086"/>
    <cellStyle name="Normal 9 22 2 2 2 2" xfId="15278"/>
    <cellStyle name="Normal 9 22 2 2 2 2 2" xfId="34238"/>
    <cellStyle name="Normal 9 22 2 2 2 2 3" xfId="52702"/>
    <cellStyle name="Normal 9 22 2 2 2 3" xfId="21430"/>
    <cellStyle name="Normal 9 22 2 2 2 3 2" xfId="40390"/>
    <cellStyle name="Normal 9 22 2 2 2 3 3" xfId="58854"/>
    <cellStyle name="Normal 9 22 2 2 2 4" xfId="28085"/>
    <cellStyle name="Normal 9 22 2 2 2 5" xfId="46549"/>
    <cellStyle name="Normal 9 22 2 2 3" xfId="12212"/>
    <cellStyle name="Normal 9 22 2 2 3 2" xfId="31172"/>
    <cellStyle name="Normal 9 22 2 2 3 3" xfId="49636"/>
    <cellStyle name="Normal 9 22 2 2 4" xfId="18364"/>
    <cellStyle name="Normal 9 22 2 2 4 2" xfId="37324"/>
    <cellStyle name="Normal 9 22 2 2 4 3" xfId="55788"/>
    <cellStyle name="Normal 9 22 2 2 5" xfId="25019"/>
    <cellStyle name="Normal 9 22 2 2 6" xfId="43483"/>
    <cellStyle name="Normal 9 22 2 3" xfId="7551"/>
    <cellStyle name="Normal 9 22 2 3 2" xfId="13744"/>
    <cellStyle name="Normal 9 22 2 3 2 2" xfId="32704"/>
    <cellStyle name="Normal 9 22 2 3 2 3" xfId="51168"/>
    <cellStyle name="Normal 9 22 2 3 3" xfId="19896"/>
    <cellStyle name="Normal 9 22 2 3 3 2" xfId="38856"/>
    <cellStyle name="Normal 9 22 2 3 3 3" xfId="57320"/>
    <cellStyle name="Normal 9 22 2 3 4" xfId="26551"/>
    <cellStyle name="Normal 9 22 2 3 5" xfId="45015"/>
    <cellStyle name="Normal 9 22 2 4" xfId="10678"/>
    <cellStyle name="Normal 9 22 2 4 2" xfId="29638"/>
    <cellStyle name="Normal 9 22 2 4 3" xfId="48102"/>
    <cellStyle name="Normal 9 22 2 5" xfId="16830"/>
    <cellStyle name="Normal 9 22 2 5 2" xfId="35790"/>
    <cellStyle name="Normal 9 22 2 5 3" xfId="54254"/>
    <cellStyle name="Normal 9 22 2 6" xfId="23485"/>
    <cellStyle name="Normal 9 22 2 7" xfId="41949"/>
    <cellStyle name="Normal 9 22 3" xfId="5219"/>
    <cellStyle name="Normal 9 22 3 2" xfId="8317"/>
    <cellStyle name="Normal 9 22 3 2 2" xfId="14509"/>
    <cellStyle name="Normal 9 22 3 2 2 2" xfId="33469"/>
    <cellStyle name="Normal 9 22 3 2 2 3" xfId="51933"/>
    <cellStyle name="Normal 9 22 3 2 3" xfId="20661"/>
    <cellStyle name="Normal 9 22 3 2 3 2" xfId="39621"/>
    <cellStyle name="Normal 9 22 3 2 3 3" xfId="58085"/>
    <cellStyle name="Normal 9 22 3 2 4" xfId="27316"/>
    <cellStyle name="Normal 9 22 3 2 5" xfId="45780"/>
    <cellStyle name="Normal 9 22 3 3" xfId="11443"/>
    <cellStyle name="Normal 9 22 3 3 2" xfId="30403"/>
    <cellStyle name="Normal 9 22 3 3 3" xfId="48867"/>
    <cellStyle name="Normal 9 22 3 4" xfId="17595"/>
    <cellStyle name="Normal 9 22 3 4 2" xfId="36555"/>
    <cellStyle name="Normal 9 22 3 4 3" xfId="55019"/>
    <cellStyle name="Normal 9 22 3 5" xfId="24250"/>
    <cellStyle name="Normal 9 22 3 6" xfId="42714"/>
    <cellStyle name="Normal 9 22 4" xfId="6782"/>
    <cellStyle name="Normal 9 22 4 2" xfId="12975"/>
    <cellStyle name="Normal 9 22 4 2 2" xfId="31935"/>
    <cellStyle name="Normal 9 22 4 2 3" xfId="50399"/>
    <cellStyle name="Normal 9 22 4 3" xfId="19127"/>
    <cellStyle name="Normal 9 22 4 3 2" xfId="38087"/>
    <cellStyle name="Normal 9 22 4 3 3" xfId="56551"/>
    <cellStyle name="Normal 9 22 4 4" xfId="25782"/>
    <cellStyle name="Normal 9 22 4 5" xfId="44246"/>
    <cellStyle name="Normal 9 22 5" xfId="9909"/>
    <cellStyle name="Normal 9 22 5 2" xfId="28869"/>
    <cellStyle name="Normal 9 22 5 3" xfId="47333"/>
    <cellStyle name="Normal 9 22 6" xfId="16061"/>
    <cellStyle name="Normal 9 22 6 2" xfId="35021"/>
    <cellStyle name="Normal 9 22 6 3" xfId="53485"/>
    <cellStyle name="Normal 9 22 7" xfId="22716"/>
    <cellStyle name="Normal 9 22 8" xfId="41180"/>
    <cellStyle name="Normal 9 23" xfId="3245"/>
    <cellStyle name="Normal 9 23 2" xfId="3246"/>
    <cellStyle name="Normal 9 24" xfId="3247"/>
    <cellStyle name="Normal 9 24 2" xfId="3248"/>
    <cellStyle name="Normal 9 25" xfId="3229"/>
    <cellStyle name="Normal 9 25 2" xfId="4363"/>
    <cellStyle name="Normal 9 25 2 2" xfId="5984"/>
    <cellStyle name="Normal 9 25 2 2 2" xfId="9069"/>
    <cellStyle name="Normal 9 25 2 2 2 2" xfId="15261"/>
    <cellStyle name="Normal 9 25 2 2 2 2 2" xfId="34221"/>
    <cellStyle name="Normal 9 25 2 2 2 2 3" xfId="52685"/>
    <cellStyle name="Normal 9 25 2 2 2 3" xfId="21413"/>
    <cellStyle name="Normal 9 25 2 2 2 3 2" xfId="40373"/>
    <cellStyle name="Normal 9 25 2 2 2 3 3" xfId="58837"/>
    <cellStyle name="Normal 9 25 2 2 2 4" xfId="28068"/>
    <cellStyle name="Normal 9 25 2 2 2 5" xfId="46532"/>
    <cellStyle name="Normal 9 25 2 2 3" xfId="12195"/>
    <cellStyle name="Normal 9 25 2 2 3 2" xfId="31155"/>
    <cellStyle name="Normal 9 25 2 2 3 3" xfId="49619"/>
    <cellStyle name="Normal 9 25 2 2 4" xfId="18347"/>
    <cellStyle name="Normal 9 25 2 2 4 2" xfId="37307"/>
    <cellStyle name="Normal 9 25 2 2 4 3" xfId="55771"/>
    <cellStyle name="Normal 9 25 2 2 5" xfId="25002"/>
    <cellStyle name="Normal 9 25 2 2 6" xfId="43466"/>
    <cellStyle name="Normal 9 25 2 3" xfId="7534"/>
    <cellStyle name="Normal 9 25 2 3 2" xfId="13727"/>
    <cellStyle name="Normal 9 25 2 3 2 2" xfId="32687"/>
    <cellStyle name="Normal 9 25 2 3 2 3" xfId="51151"/>
    <cellStyle name="Normal 9 25 2 3 3" xfId="19879"/>
    <cellStyle name="Normal 9 25 2 3 3 2" xfId="38839"/>
    <cellStyle name="Normal 9 25 2 3 3 3" xfId="57303"/>
    <cellStyle name="Normal 9 25 2 3 4" xfId="26534"/>
    <cellStyle name="Normal 9 25 2 3 5" xfId="44998"/>
    <cellStyle name="Normal 9 25 2 4" xfId="10661"/>
    <cellStyle name="Normal 9 25 2 4 2" xfId="29621"/>
    <cellStyle name="Normal 9 25 2 4 3" xfId="48085"/>
    <cellStyle name="Normal 9 25 2 5" xfId="16813"/>
    <cellStyle name="Normal 9 25 2 5 2" xfId="35773"/>
    <cellStyle name="Normal 9 25 2 5 3" xfId="54237"/>
    <cellStyle name="Normal 9 25 2 6" xfId="23468"/>
    <cellStyle name="Normal 9 25 2 7" xfId="41932"/>
    <cellStyle name="Normal 9 25 3" xfId="5202"/>
    <cellStyle name="Normal 9 25 3 2" xfId="8300"/>
    <cellStyle name="Normal 9 25 3 2 2" xfId="14492"/>
    <cellStyle name="Normal 9 25 3 2 2 2" xfId="33452"/>
    <cellStyle name="Normal 9 25 3 2 2 3" xfId="51916"/>
    <cellStyle name="Normal 9 25 3 2 3" xfId="20644"/>
    <cellStyle name="Normal 9 25 3 2 3 2" xfId="39604"/>
    <cellStyle name="Normal 9 25 3 2 3 3" xfId="58068"/>
    <cellStyle name="Normal 9 25 3 2 4" xfId="27299"/>
    <cellStyle name="Normal 9 25 3 2 5" xfId="45763"/>
    <cellStyle name="Normal 9 25 3 3" xfId="11426"/>
    <cellStyle name="Normal 9 25 3 3 2" xfId="30386"/>
    <cellStyle name="Normal 9 25 3 3 3" xfId="48850"/>
    <cellStyle name="Normal 9 25 3 4" xfId="17578"/>
    <cellStyle name="Normal 9 25 3 4 2" xfId="36538"/>
    <cellStyle name="Normal 9 25 3 4 3" xfId="55002"/>
    <cellStyle name="Normal 9 25 3 5" xfId="24233"/>
    <cellStyle name="Normal 9 25 3 6" xfId="42697"/>
    <cellStyle name="Normal 9 25 4" xfId="6765"/>
    <cellStyle name="Normal 9 25 4 2" xfId="12958"/>
    <cellStyle name="Normal 9 25 4 2 2" xfId="31918"/>
    <cellStyle name="Normal 9 25 4 2 3" xfId="50382"/>
    <cellStyle name="Normal 9 25 4 3" xfId="19110"/>
    <cellStyle name="Normal 9 25 4 3 2" xfId="38070"/>
    <cellStyle name="Normal 9 25 4 3 3" xfId="56534"/>
    <cellStyle name="Normal 9 25 4 4" xfId="25765"/>
    <cellStyle name="Normal 9 25 4 5" xfId="44229"/>
    <cellStyle name="Normal 9 25 5" xfId="9892"/>
    <cellStyle name="Normal 9 25 5 2" xfId="28852"/>
    <cellStyle name="Normal 9 25 5 3" xfId="47316"/>
    <cellStyle name="Normal 9 25 6" xfId="16044"/>
    <cellStyle name="Normal 9 25 6 2" xfId="35004"/>
    <cellStyle name="Normal 9 25 6 3" xfId="53468"/>
    <cellStyle name="Normal 9 25 7" xfId="22699"/>
    <cellStyle name="Normal 9 25 8" xfId="41163"/>
    <cellStyle name="Normal 9 26" xfId="224"/>
    <cellStyle name="Normal 9 3" xfId="128"/>
    <cellStyle name="Normal 9 3 10" xfId="16062"/>
    <cellStyle name="Normal 9 3 10 2" xfId="35022"/>
    <cellStyle name="Normal 9 3 10 3" xfId="53486"/>
    <cellStyle name="Normal 9 3 11" xfId="22112"/>
    <cellStyle name="Normal 9 3 12" xfId="22717"/>
    <cellStyle name="Normal 9 3 13" xfId="41181"/>
    <cellStyle name="Normal 9 3 2" xfId="340"/>
    <cellStyle name="Normal 9 3 2 2" xfId="4381"/>
    <cellStyle name="Normal 9 3 2 2 2" xfId="6003"/>
    <cellStyle name="Normal 9 3 2 2 2 2" xfId="9088"/>
    <cellStyle name="Normal 9 3 2 2 2 2 2" xfId="15280"/>
    <cellStyle name="Normal 9 3 2 2 2 2 2 2" xfId="34240"/>
    <cellStyle name="Normal 9 3 2 2 2 2 2 3" xfId="52704"/>
    <cellStyle name="Normal 9 3 2 2 2 2 3" xfId="21432"/>
    <cellStyle name="Normal 9 3 2 2 2 2 3 2" xfId="40392"/>
    <cellStyle name="Normal 9 3 2 2 2 2 3 3" xfId="58856"/>
    <cellStyle name="Normal 9 3 2 2 2 2 4" xfId="28087"/>
    <cellStyle name="Normal 9 3 2 2 2 2 5" xfId="46551"/>
    <cellStyle name="Normal 9 3 2 2 2 3" xfId="12214"/>
    <cellStyle name="Normal 9 3 2 2 2 3 2" xfId="31174"/>
    <cellStyle name="Normal 9 3 2 2 2 3 3" xfId="49638"/>
    <cellStyle name="Normal 9 3 2 2 2 4" xfId="18366"/>
    <cellStyle name="Normal 9 3 2 2 2 4 2" xfId="37326"/>
    <cellStyle name="Normal 9 3 2 2 2 4 3" xfId="55790"/>
    <cellStyle name="Normal 9 3 2 2 2 5" xfId="25021"/>
    <cellStyle name="Normal 9 3 2 2 2 6" xfId="43485"/>
    <cellStyle name="Normal 9 3 2 2 3" xfId="7553"/>
    <cellStyle name="Normal 9 3 2 2 3 2" xfId="13746"/>
    <cellStyle name="Normal 9 3 2 2 3 2 2" xfId="32706"/>
    <cellStyle name="Normal 9 3 2 2 3 2 3" xfId="51170"/>
    <cellStyle name="Normal 9 3 2 2 3 3" xfId="19898"/>
    <cellStyle name="Normal 9 3 2 2 3 3 2" xfId="38858"/>
    <cellStyle name="Normal 9 3 2 2 3 3 3" xfId="57322"/>
    <cellStyle name="Normal 9 3 2 2 3 4" xfId="26553"/>
    <cellStyle name="Normal 9 3 2 2 3 5" xfId="45017"/>
    <cellStyle name="Normal 9 3 2 2 4" xfId="10680"/>
    <cellStyle name="Normal 9 3 2 2 4 2" xfId="29640"/>
    <cellStyle name="Normal 9 3 2 2 4 3" xfId="48104"/>
    <cellStyle name="Normal 9 3 2 2 5" xfId="16832"/>
    <cellStyle name="Normal 9 3 2 2 5 2" xfId="35792"/>
    <cellStyle name="Normal 9 3 2 2 5 3" xfId="54256"/>
    <cellStyle name="Normal 9 3 2 2 6" xfId="23487"/>
    <cellStyle name="Normal 9 3 2 2 7" xfId="41951"/>
    <cellStyle name="Normal 9 3 2 3" xfId="5221"/>
    <cellStyle name="Normal 9 3 2 3 2" xfId="8319"/>
    <cellStyle name="Normal 9 3 2 3 2 2" xfId="14511"/>
    <cellStyle name="Normal 9 3 2 3 2 2 2" xfId="33471"/>
    <cellStyle name="Normal 9 3 2 3 2 2 3" xfId="51935"/>
    <cellStyle name="Normal 9 3 2 3 2 3" xfId="20663"/>
    <cellStyle name="Normal 9 3 2 3 2 3 2" xfId="39623"/>
    <cellStyle name="Normal 9 3 2 3 2 3 3" xfId="58087"/>
    <cellStyle name="Normal 9 3 2 3 2 4" xfId="27318"/>
    <cellStyle name="Normal 9 3 2 3 2 5" xfId="45782"/>
    <cellStyle name="Normal 9 3 2 3 3" xfId="11445"/>
    <cellStyle name="Normal 9 3 2 3 3 2" xfId="30405"/>
    <cellStyle name="Normal 9 3 2 3 3 3" xfId="48869"/>
    <cellStyle name="Normal 9 3 2 3 4" xfId="17597"/>
    <cellStyle name="Normal 9 3 2 3 4 2" xfId="36557"/>
    <cellStyle name="Normal 9 3 2 3 4 3" xfId="55021"/>
    <cellStyle name="Normal 9 3 2 3 5" xfId="24252"/>
    <cellStyle name="Normal 9 3 2 3 6" xfId="42716"/>
    <cellStyle name="Normal 9 3 2 4" xfId="6784"/>
    <cellStyle name="Normal 9 3 2 4 2" xfId="12977"/>
    <cellStyle name="Normal 9 3 2 4 2 2" xfId="31937"/>
    <cellStyle name="Normal 9 3 2 4 2 3" xfId="50401"/>
    <cellStyle name="Normal 9 3 2 4 3" xfId="19129"/>
    <cellStyle name="Normal 9 3 2 4 3 2" xfId="38089"/>
    <cellStyle name="Normal 9 3 2 4 3 3" xfId="56553"/>
    <cellStyle name="Normal 9 3 2 4 4" xfId="25784"/>
    <cellStyle name="Normal 9 3 2 4 5" xfId="44248"/>
    <cellStyle name="Normal 9 3 2 5" xfId="9911"/>
    <cellStyle name="Normal 9 3 2 5 2" xfId="28871"/>
    <cellStyle name="Normal 9 3 2 5 3" xfId="47335"/>
    <cellStyle name="Normal 9 3 2 6" xfId="16063"/>
    <cellStyle name="Normal 9 3 2 6 2" xfId="35023"/>
    <cellStyle name="Normal 9 3 2 6 3" xfId="53487"/>
    <cellStyle name="Normal 9 3 2 7" xfId="22718"/>
    <cellStyle name="Normal 9 3 2 8" xfId="41182"/>
    <cellStyle name="Normal 9 3 3" xfId="3250"/>
    <cellStyle name="Normal 9 3 3 2" xfId="4382"/>
    <cellStyle name="Normal 9 3 3 2 2" xfId="6004"/>
    <cellStyle name="Normal 9 3 3 2 2 2" xfId="9089"/>
    <cellStyle name="Normal 9 3 3 2 2 2 2" xfId="15281"/>
    <cellStyle name="Normal 9 3 3 2 2 2 2 2" xfId="34241"/>
    <cellStyle name="Normal 9 3 3 2 2 2 2 3" xfId="52705"/>
    <cellStyle name="Normal 9 3 3 2 2 2 3" xfId="21433"/>
    <cellStyle name="Normal 9 3 3 2 2 2 3 2" xfId="40393"/>
    <cellStyle name="Normal 9 3 3 2 2 2 3 3" xfId="58857"/>
    <cellStyle name="Normal 9 3 3 2 2 2 4" xfId="28088"/>
    <cellStyle name="Normal 9 3 3 2 2 2 5" xfId="46552"/>
    <cellStyle name="Normal 9 3 3 2 2 3" xfId="12215"/>
    <cellStyle name="Normal 9 3 3 2 2 3 2" xfId="31175"/>
    <cellStyle name="Normal 9 3 3 2 2 3 3" xfId="49639"/>
    <cellStyle name="Normal 9 3 3 2 2 4" xfId="18367"/>
    <cellStyle name="Normal 9 3 3 2 2 4 2" xfId="37327"/>
    <cellStyle name="Normal 9 3 3 2 2 4 3" xfId="55791"/>
    <cellStyle name="Normal 9 3 3 2 2 5" xfId="25022"/>
    <cellStyle name="Normal 9 3 3 2 2 6" xfId="43486"/>
    <cellStyle name="Normal 9 3 3 2 3" xfId="7554"/>
    <cellStyle name="Normal 9 3 3 2 3 2" xfId="13747"/>
    <cellStyle name="Normal 9 3 3 2 3 2 2" xfId="32707"/>
    <cellStyle name="Normal 9 3 3 2 3 2 3" xfId="51171"/>
    <cellStyle name="Normal 9 3 3 2 3 3" xfId="19899"/>
    <cellStyle name="Normal 9 3 3 2 3 3 2" xfId="38859"/>
    <cellStyle name="Normal 9 3 3 2 3 3 3" xfId="57323"/>
    <cellStyle name="Normal 9 3 3 2 3 4" xfId="26554"/>
    <cellStyle name="Normal 9 3 3 2 3 5" xfId="45018"/>
    <cellStyle name="Normal 9 3 3 2 4" xfId="10681"/>
    <cellStyle name="Normal 9 3 3 2 4 2" xfId="29641"/>
    <cellStyle name="Normal 9 3 3 2 4 3" xfId="48105"/>
    <cellStyle name="Normal 9 3 3 2 5" xfId="16833"/>
    <cellStyle name="Normal 9 3 3 2 5 2" xfId="35793"/>
    <cellStyle name="Normal 9 3 3 2 5 3" xfId="54257"/>
    <cellStyle name="Normal 9 3 3 2 6" xfId="23488"/>
    <cellStyle name="Normal 9 3 3 2 7" xfId="41952"/>
    <cellStyle name="Normal 9 3 3 3" xfId="5222"/>
    <cellStyle name="Normal 9 3 3 3 2" xfId="8320"/>
    <cellStyle name="Normal 9 3 3 3 2 2" xfId="14512"/>
    <cellStyle name="Normal 9 3 3 3 2 2 2" xfId="33472"/>
    <cellStyle name="Normal 9 3 3 3 2 2 3" xfId="51936"/>
    <cellStyle name="Normal 9 3 3 3 2 3" xfId="20664"/>
    <cellStyle name="Normal 9 3 3 3 2 3 2" xfId="39624"/>
    <cellStyle name="Normal 9 3 3 3 2 3 3" xfId="58088"/>
    <cellStyle name="Normal 9 3 3 3 2 4" xfId="27319"/>
    <cellStyle name="Normal 9 3 3 3 2 5" xfId="45783"/>
    <cellStyle name="Normal 9 3 3 3 3" xfId="11446"/>
    <cellStyle name="Normal 9 3 3 3 3 2" xfId="30406"/>
    <cellStyle name="Normal 9 3 3 3 3 3" xfId="48870"/>
    <cellStyle name="Normal 9 3 3 3 4" xfId="17598"/>
    <cellStyle name="Normal 9 3 3 3 4 2" xfId="36558"/>
    <cellStyle name="Normal 9 3 3 3 4 3" xfId="55022"/>
    <cellStyle name="Normal 9 3 3 3 5" xfId="24253"/>
    <cellStyle name="Normal 9 3 3 3 6" xfId="42717"/>
    <cellStyle name="Normal 9 3 3 4" xfId="6785"/>
    <cellStyle name="Normal 9 3 3 4 2" xfId="12978"/>
    <cellStyle name="Normal 9 3 3 4 2 2" xfId="31938"/>
    <cellStyle name="Normal 9 3 3 4 2 3" xfId="50402"/>
    <cellStyle name="Normal 9 3 3 4 3" xfId="19130"/>
    <cellStyle name="Normal 9 3 3 4 3 2" xfId="38090"/>
    <cellStyle name="Normal 9 3 3 4 3 3" xfId="56554"/>
    <cellStyle name="Normal 9 3 3 4 4" xfId="25785"/>
    <cellStyle name="Normal 9 3 3 4 5" xfId="44249"/>
    <cellStyle name="Normal 9 3 3 5" xfId="9912"/>
    <cellStyle name="Normal 9 3 3 5 2" xfId="28872"/>
    <cellStyle name="Normal 9 3 3 5 3" xfId="47336"/>
    <cellStyle name="Normal 9 3 3 6" xfId="16064"/>
    <cellStyle name="Normal 9 3 3 6 2" xfId="35024"/>
    <cellStyle name="Normal 9 3 3 6 3" xfId="53488"/>
    <cellStyle name="Normal 9 3 3 7" xfId="22719"/>
    <cellStyle name="Normal 9 3 3 8" xfId="41183"/>
    <cellStyle name="Normal 9 3 4" xfId="3251"/>
    <cellStyle name="Normal 9 3 4 2" xfId="4383"/>
    <cellStyle name="Normal 9 3 4 2 2" xfId="6005"/>
    <cellStyle name="Normal 9 3 4 2 2 2" xfId="9090"/>
    <cellStyle name="Normal 9 3 4 2 2 2 2" xfId="15282"/>
    <cellStyle name="Normal 9 3 4 2 2 2 2 2" xfId="34242"/>
    <cellStyle name="Normal 9 3 4 2 2 2 2 3" xfId="52706"/>
    <cellStyle name="Normal 9 3 4 2 2 2 3" xfId="21434"/>
    <cellStyle name="Normal 9 3 4 2 2 2 3 2" xfId="40394"/>
    <cellStyle name="Normal 9 3 4 2 2 2 3 3" xfId="58858"/>
    <cellStyle name="Normal 9 3 4 2 2 2 4" xfId="28089"/>
    <cellStyle name="Normal 9 3 4 2 2 2 5" xfId="46553"/>
    <cellStyle name="Normal 9 3 4 2 2 3" xfId="12216"/>
    <cellStyle name="Normal 9 3 4 2 2 3 2" xfId="31176"/>
    <cellStyle name="Normal 9 3 4 2 2 3 3" xfId="49640"/>
    <cellStyle name="Normal 9 3 4 2 2 4" xfId="18368"/>
    <cellStyle name="Normal 9 3 4 2 2 4 2" xfId="37328"/>
    <cellStyle name="Normal 9 3 4 2 2 4 3" xfId="55792"/>
    <cellStyle name="Normal 9 3 4 2 2 5" xfId="25023"/>
    <cellStyle name="Normal 9 3 4 2 2 6" xfId="43487"/>
    <cellStyle name="Normal 9 3 4 2 3" xfId="7555"/>
    <cellStyle name="Normal 9 3 4 2 3 2" xfId="13748"/>
    <cellStyle name="Normal 9 3 4 2 3 2 2" xfId="32708"/>
    <cellStyle name="Normal 9 3 4 2 3 2 3" xfId="51172"/>
    <cellStyle name="Normal 9 3 4 2 3 3" xfId="19900"/>
    <cellStyle name="Normal 9 3 4 2 3 3 2" xfId="38860"/>
    <cellStyle name="Normal 9 3 4 2 3 3 3" xfId="57324"/>
    <cellStyle name="Normal 9 3 4 2 3 4" xfId="26555"/>
    <cellStyle name="Normal 9 3 4 2 3 5" xfId="45019"/>
    <cellStyle name="Normal 9 3 4 2 4" xfId="10682"/>
    <cellStyle name="Normal 9 3 4 2 4 2" xfId="29642"/>
    <cellStyle name="Normal 9 3 4 2 4 3" xfId="48106"/>
    <cellStyle name="Normal 9 3 4 2 5" xfId="16834"/>
    <cellStyle name="Normal 9 3 4 2 5 2" xfId="35794"/>
    <cellStyle name="Normal 9 3 4 2 5 3" xfId="54258"/>
    <cellStyle name="Normal 9 3 4 2 6" xfId="23489"/>
    <cellStyle name="Normal 9 3 4 2 7" xfId="41953"/>
    <cellStyle name="Normal 9 3 4 3" xfId="5223"/>
    <cellStyle name="Normal 9 3 4 3 2" xfId="8321"/>
    <cellStyle name="Normal 9 3 4 3 2 2" xfId="14513"/>
    <cellStyle name="Normal 9 3 4 3 2 2 2" xfId="33473"/>
    <cellStyle name="Normal 9 3 4 3 2 2 3" xfId="51937"/>
    <cellStyle name="Normal 9 3 4 3 2 3" xfId="20665"/>
    <cellStyle name="Normal 9 3 4 3 2 3 2" xfId="39625"/>
    <cellStyle name="Normal 9 3 4 3 2 3 3" xfId="58089"/>
    <cellStyle name="Normal 9 3 4 3 2 4" xfId="27320"/>
    <cellStyle name="Normal 9 3 4 3 2 5" xfId="45784"/>
    <cellStyle name="Normal 9 3 4 3 3" xfId="11447"/>
    <cellStyle name="Normal 9 3 4 3 3 2" xfId="30407"/>
    <cellStyle name="Normal 9 3 4 3 3 3" xfId="48871"/>
    <cellStyle name="Normal 9 3 4 3 4" xfId="17599"/>
    <cellStyle name="Normal 9 3 4 3 4 2" xfId="36559"/>
    <cellStyle name="Normal 9 3 4 3 4 3" xfId="55023"/>
    <cellStyle name="Normal 9 3 4 3 5" xfId="24254"/>
    <cellStyle name="Normal 9 3 4 3 6" xfId="42718"/>
    <cellStyle name="Normal 9 3 4 4" xfId="6786"/>
    <cellStyle name="Normal 9 3 4 4 2" xfId="12979"/>
    <cellStyle name="Normal 9 3 4 4 2 2" xfId="31939"/>
    <cellStyle name="Normal 9 3 4 4 2 3" xfId="50403"/>
    <cellStyle name="Normal 9 3 4 4 3" xfId="19131"/>
    <cellStyle name="Normal 9 3 4 4 3 2" xfId="38091"/>
    <cellStyle name="Normal 9 3 4 4 3 3" xfId="56555"/>
    <cellStyle name="Normal 9 3 4 4 4" xfId="25786"/>
    <cellStyle name="Normal 9 3 4 4 5" xfId="44250"/>
    <cellStyle name="Normal 9 3 4 5" xfId="9913"/>
    <cellStyle name="Normal 9 3 4 5 2" xfId="28873"/>
    <cellStyle name="Normal 9 3 4 5 3" xfId="47337"/>
    <cellStyle name="Normal 9 3 4 6" xfId="16065"/>
    <cellStyle name="Normal 9 3 4 6 2" xfId="35025"/>
    <cellStyle name="Normal 9 3 4 6 3" xfId="53489"/>
    <cellStyle name="Normal 9 3 4 7" xfId="22720"/>
    <cellStyle name="Normal 9 3 4 8" xfId="41184"/>
    <cellStyle name="Normal 9 3 5" xfId="3252"/>
    <cellStyle name="Normal 9 3 5 2" xfId="4384"/>
    <cellStyle name="Normal 9 3 5 2 2" xfId="6006"/>
    <cellStyle name="Normal 9 3 5 2 2 2" xfId="9091"/>
    <cellStyle name="Normal 9 3 5 2 2 2 2" xfId="15283"/>
    <cellStyle name="Normal 9 3 5 2 2 2 2 2" xfId="34243"/>
    <cellStyle name="Normal 9 3 5 2 2 2 2 3" xfId="52707"/>
    <cellStyle name="Normal 9 3 5 2 2 2 3" xfId="21435"/>
    <cellStyle name="Normal 9 3 5 2 2 2 3 2" xfId="40395"/>
    <cellStyle name="Normal 9 3 5 2 2 2 3 3" xfId="58859"/>
    <cellStyle name="Normal 9 3 5 2 2 2 4" xfId="28090"/>
    <cellStyle name="Normal 9 3 5 2 2 2 5" xfId="46554"/>
    <cellStyle name="Normal 9 3 5 2 2 3" xfId="12217"/>
    <cellStyle name="Normal 9 3 5 2 2 3 2" xfId="31177"/>
    <cellStyle name="Normal 9 3 5 2 2 3 3" xfId="49641"/>
    <cellStyle name="Normal 9 3 5 2 2 4" xfId="18369"/>
    <cellStyle name="Normal 9 3 5 2 2 4 2" xfId="37329"/>
    <cellStyle name="Normal 9 3 5 2 2 4 3" xfId="55793"/>
    <cellStyle name="Normal 9 3 5 2 2 5" xfId="25024"/>
    <cellStyle name="Normal 9 3 5 2 2 6" xfId="43488"/>
    <cellStyle name="Normal 9 3 5 2 3" xfId="7556"/>
    <cellStyle name="Normal 9 3 5 2 3 2" xfId="13749"/>
    <cellStyle name="Normal 9 3 5 2 3 2 2" xfId="32709"/>
    <cellStyle name="Normal 9 3 5 2 3 2 3" xfId="51173"/>
    <cellStyle name="Normal 9 3 5 2 3 3" xfId="19901"/>
    <cellStyle name="Normal 9 3 5 2 3 3 2" xfId="38861"/>
    <cellStyle name="Normal 9 3 5 2 3 3 3" xfId="57325"/>
    <cellStyle name="Normal 9 3 5 2 3 4" xfId="26556"/>
    <cellStyle name="Normal 9 3 5 2 3 5" xfId="45020"/>
    <cellStyle name="Normal 9 3 5 2 4" xfId="10683"/>
    <cellStyle name="Normal 9 3 5 2 4 2" xfId="29643"/>
    <cellStyle name="Normal 9 3 5 2 4 3" xfId="48107"/>
    <cellStyle name="Normal 9 3 5 2 5" xfId="16835"/>
    <cellStyle name="Normal 9 3 5 2 5 2" xfId="35795"/>
    <cellStyle name="Normal 9 3 5 2 5 3" xfId="54259"/>
    <cellStyle name="Normal 9 3 5 2 6" xfId="23490"/>
    <cellStyle name="Normal 9 3 5 2 7" xfId="41954"/>
    <cellStyle name="Normal 9 3 5 3" xfId="5224"/>
    <cellStyle name="Normal 9 3 5 3 2" xfId="8322"/>
    <cellStyle name="Normal 9 3 5 3 2 2" xfId="14514"/>
    <cellStyle name="Normal 9 3 5 3 2 2 2" xfId="33474"/>
    <cellStyle name="Normal 9 3 5 3 2 2 3" xfId="51938"/>
    <cellStyle name="Normal 9 3 5 3 2 3" xfId="20666"/>
    <cellStyle name="Normal 9 3 5 3 2 3 2" xfId="39626"/>
    <cellStyle name="Normal 9 3 5 3 2 3 3" xfId="58090"/>
    <cellStyle name="Normal 9 3 5 3 2 4" xfId="27321"/>
    <cellStyle name="Normal 9 3 5 3 2 5" xfId="45785"/>
    <cellStyle name="Normal 9 3 5 3 3" xfId="11448"/>
    <cellStyle name="Normal 9 3 5 3 3 2" xfId="30408"/>
    <cellStyle name="Normal 9 3 5 3 3 3" xfId="48872"/>
    <cellStyle name="Normal 9 3 5 3 4" xfId="17600"/>
    <cellStyle name="Normal 9 3 5 3 4 2" xfId="36560"/>
    <cellStyle name="Normal 9 3 5 3 4 3" xfId="55024"/>
    <cellStyle name="Normal 9 3 5 3 5" xfId="24255"/>
    <cellStyle name="Normal 9 3 5 3 6" xfId="42719"/>
    <cellStyle name="Normal 9 3 5 4" xfId="6787"/>
    <cellStyle name="Normal 9 3 5 4 2" xfId="12980"/>
    <cellStyle name="Normal 9 3 5 4 2 2" xfId="31940"/>
    <cellStyle name="Normal 9 3 5 4 2 3" xfId="50404"/>
    <cellStyle name="Normal 9 3 5 4 3" xfId="19132"/>
    <cellStyle name="Normal 9 3 5 4 3 2" xfId="38092"/>
    <cellStyle name="Normal 9 3 5 4 3 3" xfId="56556"/>
    <cellStyle name="Normal 9 3 5 4 4" xfId="25787"/>
    <cellStyle name="Normal 9 3 5 4 5" xfId="44251"/>
    <cellStyle name="Normal 9 3 5 5" xfId="9914"/>
    <cellStyle name="Normal 9 3 5 5 2" xfId="28874"/>
    <cellStyle name="Normal 9 3 5 5 3" xfId="47338"/>
    <cellStyle name="Normal 9 3 5 6" xfId="16066"/>
    <cellStyle name="Normal 9 3 5 6 2" xfId="35026"/>
    <cellStyle name="Normal 9 3 5 6 3" xfId="53490"/>
    <cellStyle name="Normal 9 3 5 7" xfId="22721"/>
    <cellStyle name="Normal 9 3 5 8" xfId="41185"/>
    <cellStyle name="Normal 9 3 6" xfId="4380"/>
    <cellStyle name="Normal 9 3 6 2" xfId="6002"/>
    <cellStyle name="Normal 9 3 6 2 2" xfId="9087"/>
    <cellStyle name="Normal 9 3 6 2 2 2" xfId="15279"/>
    <cellStyle name="Normal 9 3 6 2 2 2 2" xfId="34239"/>
    <cellStyle name="Normal 9 3 6 2 2 2 3" xfId="52703"/>
    <cellStyle name="Normal 9 3 6 2 2 3" xfId="21431"/>
    <cellStyle name="Normal 9 3 6 2 2 3 2" xfId="40391"/>
    <cellStyle name="Normal 9 3 6 2 2 3 3" xfId="58855"/>
    <cellStyle name="Normal 9 3 6 2 2 4" xfId="28086"/>
    <cellStyle name="Normal 9 3 6 2 2 5" xfId="46550"/>
    <cellStyle name="Normal 9 3 6 2 3" xfId="12213"/>
    <cellStyle name="Normal 9 3 6 2 3 2" xfId="31173"/>
    <cellStyle name="Normal 9 3 6 2 3 3" xfId="49637"/>
    <cellStyle name="Normal 9 3 6 2 4" xfId="18365"/>
    <cellStyle name="Normal 9 3 6 2 4 2" xfId="37325"/>
    <cellStyle name="Normal 9 3 6 2 4 3" xfId="55789"/>
    <cellStyle name="Normal 9 3 6 2 5" xfId="25020"/>
    <cellStyle name="Normal 9 3 6 2 6" xfId="43484"/>
    <cellStyle name="Normal 9 3 6 3" xfId="7552"/>
    <cellStyle name="Normal 9 3 6 3 2" xfId="13745"/>
    <cellStyle name="Normal 9 3 6 3 2 2" xfId="32705"/>
    <cellStyle name="Normal 9 3 6 3 2 3" xfId="51169"/>
    <cellStyle name="Normal 9 3 6 3 3" xfId="19897"/>
    <cellStyle name="Normal 9 3 6 3 3 2" xfId="38857"/>
    <cellStyle name="Normal 9 3 6 3 3 3" xfId="57321"/>
    <cellStyle name="Normal 9 3 6 3 4" xfId="26552"/>
    <cellStyle name="Normal 9 3 6 3 5" xfId="45016"/>
    <cellStyle name="Normal 9 3 6 4" xfId="10679"/>
    <cellStyle name="Normal 9 3 6 4 2" xfId="29639"/>
    <cellStyle name="Normal 9 3 6 4 3" xfId="48103"/>
    <cellStyle name="Normal 9 3 6 5" xfId="16831"/>
    <cellStyle name="Normal 9 3 6 5 2" xfId="35791"/>
    <cellStyle name="Normal 9 3 6 5 3" xfId="54255"/>
    <cellStyle name="Normal 9 3 6 6" xfId="23486"/>
    <cellStyle name="Normal 9 3 6 7" xfId="41950"/>
    <cellStyle name="Normal 9 3 7" xfId="5220"/>
    <cellStyle name="Normal 9 3 7 2" xfId="8318"/>
    <cellStyle name="Normal 9 3 7 2 2" xfId="14510"/>
    <cellStyle name="Normal 9 3 7 2 2 2" xfId="33470"/>
    <cellStyle name="Normal 9 3 7 2 2 3" xfId="51934"/>
    <cellStyle name="Normal 9 3 7 2 3" xfId="20662"/>
    <cellStyle name="Normal 9 3 7 2 3 2" xfId="39622"/>
    <cellStyle name="Normal 9 3 7 2 3 3" xfId="58086"/>
    <cellStyle name="Normal 9 3 7 2 4" xfId="27317"/>
    <cellStyle name="Normal 9 3 7 2 5" xfId="45781"/>
    <cellStyle name="Normal 9 3 7 3" xfId="11444"/>
    <cellStyle name="Normal 9 3 7 3 2" xfId="30404"/>
    <cellStyle name="Normal 9 3 7 3 3" xfId="48868"/>
    <cellStyle name="Normal 9 3 7 4" xfId="17596"/>
    <cellStyle name="Normal 9 3 7 4 2" xfId="36556"/>
    <cellStyle name="Normal 9 3 7 4 3" xfId="55020"/>
    <cellStyle name="Normal 9 3 7 5" xfId="24251"/>
    <cellStyle name="Normal 9 3 7 6" xfId="42715"/>
    <cellStyle name="Normal 9 3 8" xfId="6783"/>
    <cellStyle name="Normal 9 3 8 2" xfId="12976"/>
    <cellStyle name="Normal 9 3 8 2 2" xfId="31936"/>
    <cellStyle name="Normal 9 3 8 2 3" xfId="50400"/>
    <cellStyle name="Normal 9 3 8 3" xfId="19128"/>
    <cellStyle name="Normal 9 3 8 3 2" xfId="38088"/>
    <cellStyle name="Normal 9 3 8 3 3" xfId="56552"/>
    <cellStyle name="Normal 9 3 8 4" xfId="25783"/>
    <cellStyle name="Normal 9 3 8 5" xfId="44247"/>
    <cellStyle name="Normal 9 3 9" xfId="9910"/>
    <cellStyle name="Normal 9 3 9 2" xfId="28870"/>
    <cellStyle name="Normal 9 3 9 3" xfId="47334"/>
    <cellStyle name="Normal 9 4" xfId="129"/>
    <cellStyle name="Normal 9 4 2" xfId="341"/>
    <cellStyle name="Normal 9 4 2 2" xfId="6007"/>
    <cellStyle name="Normal 9 4 2 2 2" xfId="9092"/>
    <cellStyle name="Normal 9 4 2 2 2 2" xfId="15284"/>
    <cellStyle name="Normal 9 4 2 2 2 2 2" xfId="34244"/>
    <cellStyle name="Normal 9 4 2 2 2 2 3" xfId="52708"/>
    <cellStyle name="Normal 9 4 2 2 2 3" xfId="21436"/>
    <cellStyle name="Normal 9 4 2 2 2 3 2" xfId="40396"/>
    <cellStyle name="Normal 9 4 2 2 2 3 3" xfId="58860"/>
    <cellStyle name="Normal 9 4 2 2 2 4" xfId="28091"/>
    <cellStyle name="Normal 9 4 2 2 2 5" xfId="46555"/>
    <cellStyle name="Normal 9 4 2 2 3" xfId="12218"/>
    <cellStyle name="Normal 9 4 2 2 3 2" xfId="31178"/>
    <cellStyle name="Normal 9 4 2 2 3 3" xfId="49642"/>
    <cellStyle name="Normal 9 4 2 2 4" xfId="18370"/>
    <cellStyle name="Normal 9 4 2 2 4 2" xfId="37330"/>
    <cellStyle name="Normal 9 4 2 2 4 3" xfId="55794"/>
    <cellStyle name="Normal 9 4 2 2 5" xfId="25025"/>
    <cellStyle name="Normal 9 4 2 2 6" xfId="43489"/>
    <cellStyle name="Normal 9 4 2 3" xfId="7557"/>
    <cellStyle name="Normal 9 4 2 3 2" xfId="13750"/>
    <cellStyle name="Normal 9 4 2 3 2 2" xfId="32710"/>
    <cellStyle name="Normal 9 4 2 3 2 3" xfId="51174"/>
    <cellStyle name="Normal 9 4 2 3 3" xfId="19902"/>
    <cellStyle name="Normal 9 4 2 3 3 2" xfId="38862"/>
    <cellStyle name="Normal 9 4 2 3 3 3" xfId="57326"/>
    <cellStyle name="Normal 9 4 2 3 4" xfId="26557"/>
    <cellStyle name="Normal 9 4 2 3 5" xfId="45021"/>
    <cellStyle name="Normal 9 4 2 4" xfId="10684"/>
    <cellStyle name="Normal 9 4 2 4 2" xfId="29644"/>
    <cellStyle name="Normal 9 4 2 4 3" xfId="48108"/>
    <cellStyle name="Normal 9 4 2 5" xfId="16836"/>
    <cellStyle name="Normal 9 4 2 5 2" xfId="35796"/>
    <cellStyle name="Normal 9 4 2 5 3" xfId="54260"/>
    <cellStyle name="Normal 9 4 2 6" xfId="23491"/>
    <cellStyle name="Normal 9 4 2 7" xfId="41955"/>
    <cellStyle name="Normal 9 4 3" xfId="5225"/>
    <cellStyle name="Normal 9 4 3 2" xfId="8323"/>
    <cellStyle name="Normal 9 4 3 2 2" xfId="14515"/>
    <cellStyle name="Normal 9 4 3 2 2 2" xfId="33475"/>
    <cellStyle name="Normal 9 4 3 2 2 3" xfId="51939"/>
    <cellStyle name="Normal 9 4 3 2 3" xfId="20667"/>
    <cellStyle name="Normal 9 4 3 2 3 2" xfId="39627"/>
    <cellStyle name="Normal 9 4 3 2 3 3" xfId="58091"/>
    <cellStyle name="Normal 9 4 3 2 4" xfId="27322"/>
    <cellStyle name="Normal 9 4 3 2 5" xfId="45786"/>
    <cellStyle name="Normal 9 4 3 3" xfId="11449"/>
    <cellStyle name="Normal 9 4 3 3 2" xfId="30409"/>
    <cellStyle name="Normal 9 4 3 3 3" xfId="48873"/>
    <cellStyle name="Normal 9 4 3 4" xfId="17601"/>
    <cellStyle name="Normal 9 4 3 4 2" xfId="36561"/>
    <cellStyle name="Normal 9 4 3 4 3" xfId="55025"/>
    <cellStyle name="Normal 9 4 3 5" xfId="24256"/>
    <cellStyle name="Normal 9 4 3 6" xfId="42720"/>
    <cellStyle name="Normal 9 4 4" xfId="6788"/>
    <cellStyle name="Normal 9 4 4 2" xfId="12981"/>
    <cellStyle name="Normal 9 4 4 2 2" xfId="31941"/>
    <cellStyle name="Normal 9 4 4 2 3" xfId="50405"/>
    <cellStyle name="Normal 9 4 4 3" xfId="19133"/>
    <cellStyle name="Normal 9 4 4 3 2" xfId="38093"/>
    <cellStyle name="Normal 9 4 4 3 3" xfId="56557"/>
    <cellStyle name="Normal 9 4 4 4" xfId="25788"/>
    <cellStyle name="Normal 9 4 4 5" xfId="44252"/>
    <cellStyle name="Normal 9 4 5" xfId="9915"/>
    <cellStyle name="Normal 9 4 5 2" xfId="28875"/>
    <cellStyle name="Normal 9 4 5 3" xfId="47339"/>
    <cellStyle name="Normal 9 4 6" xfId="16067"/>
    <cellStyle name="Normal 9 4 6 2" xfId="35027"/>
    <cellStyle name="Normal 9 4 6 3" xfId="53491"/>
    <cellStyle name="Normal 9 4 7" xfId="22113"/>
    <cellStyle name="Normal 9 4 8" xfId="22722"/>
    <cellStyle name="Normal 9 4 9" xfId="41186"/>
    <cellStyle name="Normal 9 5" xfId="130"/>
    <cellStyle name="Normal 9 5 2" xfId="4386"/>
    <cellStyle name="Normal 9 5 2 2" xfId="6008"/>
    <cellStyle name="Normal 9 5 2 2 2" xfId="9093"/>
    <cellStyle name="Normal 9 5 2 2 2 2" xfId="15285"/>
    <cellStyle name="Normal 9 5 2 2 2 2 2" xfId="34245"/>
    <cellStyle name="Normal 9 5 2 2 2 2 3" xfId="52709"/>
    <cellStyle name="Normal 9 5 2 2 2 3" xfId="21437"/>
    <cellStyle name="Normal 9 5 2 2 2 3 2" xfId="40397"/>
    <cellStyle name="Normal 9 5 2 2 2 3 3" xfId="58861"/>
    <cellStyle name="Normal 9 5 2 2 2 4" xfId="28092"/>
    <cellStyle name="Normal 9 5 2 2 2 5" xfId="46556"/>
    <cellStyle name="Normal 9 5 2 2 3" xfId="12219"/>
    <cellStyle name="Normal 9 5 2 2 3 2" xfId="31179"/>
    <cellStyle name="Normal 9 5 2 2 3 3" xfId="49643"/>
    <cellStyle name="Normal 9 5 2 2 4" xfId="18371"/>
    <cellStyle name="Normal 9 5 2 2 4 2" xfId="37331"/>
    <cellStyle name="Normal 9 5 2 2 4 3" xfId="55795"/>
    <cellStyle name="Normal 9 5 2 2 5" xfId="25026"/>
    <cellStyle name="Normal 9 5 2 2 6" xfId="43490"/>
    <cellStyle name="Normal 9 5 2 3" xfId="7558"/>
    <cellStyle name="Normal 9 5 2 3 2" xfId="13751"/>
    <cellStyle name="Normal 9 5 2 3 2 2" xfId="32711"/>
    <cellStyle name="Normal 9 5 2 3 2 3" xfId="51175"/>
    <cellStyle name="Normal 9 5 2 3 3" xfId="19903"/>
    <cellStyle name="Normal 9 5 2 3 3 2" xfId="38863"/>
    <cellStyle name="Normal 9 5 2 3 3 3" xfId="57327"/>
    <cellStyle name="Normal 9 5 2 3 4" xfId="26558"/>
    <cellStyle name="Normal 9 5 2 3 5" xfId="45022"/>
    <cellStyle name="Normal 9 5 2 4" xfId="10685"/>
    <cellStyle name="Normal 9 5 2 4 2" xfId="29645"/>
    <cellStyle name="Normal 9 5 2 4 3" xfId="48109"/>
    <cellStyle name="Normal 9 5 2 5" xfId="16837"/>
    <cellStyle name="Normal 9 5 2 5 2" xfId="35797"/>
    <cellStyle name="Normal 9 5 2 5 3" xfId="54261"/>
    <cellStyle name="Normal 9 5 2 6" xfId="23492"/>
    <cellStyle name="Normal 9 5 2 7" xfId="41956"/>
    <cellStyle name="Normal 9 5 3" xfId="5226"/>
    <cellStyle name="Normal 9 5 3 2" xfId="8324"/>
    <cellStyle name="Normal 9 5 3 2 2" xfId="14516"/>
    <cellStyle name="Normal 9 5 3 2 2 2" xfId="33476"/>
    <cellStyle name="Normal 9 5 3 2 2 3" xfId="51940"/>
    <cellStyle name="Normal 9 5 3 2 3" xfId="20668"/>
    <cellStyle name="Normal 9 5 3 2 3 2" xfId="39628"/>
    <cellStyle name="Normal 9 5 3 2 3 3" xfId="58092"/>
    <cellStyle name="Normal 9 5 3 2 4" xfId="27323"/>
    <cellStyle name="Normal 9 5 3 2 5" xfId="45787"/>
    <cellStyle name="Normal 9 5 3 3" xfId="11450"/>
    <cellStyle name="Normal 9 5 3 3 2" xfId="30410"/>
    <cellStyle name="Normal 9 5 3 3 3" xfId="48874"/>
    <cellStyle name="Normal 9 5 3 4" xfId="17602"/>
    <cellStyle name="Normal 9 5 3 4 2" xfId="36562"/>
    <cellStyle name="Normal 9 5 3 4 3" xfId="55026"/>
    <cellStyle name="Normal 9 5 3 5" xfId="24257"/>
    <cellStyle name="Normal 9 5 3 6" xfId="42721"/>
    <cellStyle name="Normal 9 5 4" xfId="6789"/>
    <cellStyle name="Normal 9 5 4 2" xfId="12982"/>
    <cellStyle name="Normal 9 5 4 2 2" xfId="31942"/>
    <cellStyle name="Normal 9 5 4 2 3" xfId="50406"/>
    <cellStyle name="Normal 9 5 4 3" xfId="19134"/>
    <cellStyle name="Normal 9 5 4 3 2" xfId="38094"/>
    <cellStyle name="Normal 9 5 4 3 3" xfId="56558"/>
    <cellStyle name="Normal 9 5 4 4" xfId="25789"/>
    <cellStyle name="Normal 9 5 4 5" xfId="44253"/>
    <cellStyle name="Normal 9 5 5" xfId="9916"/>
    <cellStyle name="Normal 9 5 5 2" xfId="28876"/>
    <cellStyle name="Normal 9 5 5 3" xfId="47340"/>
    <cellStyle name="Normal 9 5 6" xfId="16068"/>
    <cellStyle name="Normal 9 5 6 2" xfId="35028"/>
    <cellStyle name="Normal 9 5 6 3" xfId="53492"/>
    <cellStyle name="Normal 9 5 7" xfId="3253"/>
    <cellStyle name="Normal 9 5 8" xfId="22723"/>
    <cellStyle name="Normal 9 5 9" xfId="41187"/>
    <cellStyle name="Normal 9 6" xfId="3254"/>
    <cellStyle name="Normal 9 6 2" xfId="4387"/>
    <cellStyle name="Normal 9 6 2 2" xfId="6009"/>
    <cellStyle name="Normal 9 6 2 2 2" xfId="9094"/>
    <cellStyle name="Normal 9 6 2 2 2 2" xfId="15286"/>
    <cellStyle name="Normal 9 6 2 2 2 2 2" xfId="34246"/>
    <cellStyle name="Normal 9 6 2 2 2 2 3" xfId="52710"/>
    <cellStyle name="Normal 9 6 2 2 2 3" xfId="21438"/>
    <cellStyle name="Normal 9 6 2 2 2 3 2" xfId="40398"/>
    <cellStyle name="Normal 9 6 2 2 2 3 3" xfId="58862"/>
    <cellStyle name="Normal 9 6 2 2 2 4" xfId="28093"/>
    <cellStyle name="Normal 9 6 2 2 2 5" xfId="46557"/>
    <cellStyle name="Normal 9 6 2 2 3" xfId="12220"/>
    <cellStyle name="Normal 9 6 2 2 3 2" xfId="31180"/>
    <cellStyle name="Normal 9 6 2 2 3 3" xfId="49644"/>
    <cellStyle name="Normal 9 6 2 2 4" xfId="18372"/>
    <cellStyle name="Normal 9 6 2 2 4 2" xfId="37332"/>
    <cellStyle name="Normal 9 6 2 2 4 3" xfId="55796"/>
    <cellStyle name="Normal 9 6 2 2 5" xfId="25027"/>
    <cellStyle name="Normal 9 6 2 2 6" xfId="43491"/>
    <cellStyle name="Normal 9 6 2 3" xfId="7559"/>
    <cellStyle name="Normal 9 6 2 3 2" xfId="13752"/>
    <cellStyle name="Normal 9 6 2 3 2 2" xfId="32712"/>
    <cellStyle name="Normal 9 6 2 3 2 3" xfId="51176"/>
    <cellStyle name="Normal 9 6 2 3 3" xfId="19904"/>
    <cellStyle name="Normal 9 6 2 3 3 2" xfId="38864"/>
    <cellStyle name="Normal 9 6 2 3 3 3" xfId="57328"/>
    <cellStyle name="Normal 9 6 2 3 4" xfId="26559"/>
    <cellStyle name="Normal 9 6 2 3 5" xfId="45023"/>
    <cellStyle name="Normal 9 6 2 4" xfId="10686"/>
    <cellStyle name="Normal 9 6 2 4 2" xfId="29646"/>
    <cellStyle name="Normal 9 6 2 4 3" xfId="48110"/>
    <cellStyle name="Normal 9 6 2 5" xfId="16838"/>
    <cellStyle name="Normal 9 6 2 5 2" xfId="35798"/>
    <cellStyle name="Normal 9 6 2 5 3" xfId="54262"/>
    <cellStyle name="Normal 9 6 2 6" xfId="23493"/>
    <cellStyle name="Normal 9 6 2 7" xfId="41957"/>
    <cellStyle name="Normal 9 6 3" xfId="5227"/>
    <cellStyle name="Normal 9 6 3 2" xfId="8325"/>
    <cellStyle name="Normal 9 6 3 2 2" xfId="14517"/>
    <cellStyle name="Normal 9 6 3 2 2 2" xfId="33477"/>
    <cellStyle name="Normal 9 6 3 2 2 3" xfId="51941"/>
    <cellStyle name="Normal 9 6 3 2 3" xfId="20669"/>
    <cellStyle name="Normal 9 6 3 2 3 2" xfId="39629"/>
    <cellStyle name="Normal 9 6 3 2 3 3" xfId="58093"/>
    <cellStyle name="Normal 9 6 3 2 4" xfId="27324"/>
    <cellStyle name="Normal 9 6 3 2 5" xfId="45788"/>
    <cellStyle name="Normal 9 6 3 3" xfId="11451"/>
    <cellStyle name="Normal 9 6 3 3 2" xfId="30411"/>
    <cellStyle name="Normal 9 6 3 3 3" xfId="48875"/>
    <cellStyle name="Normal 9 6 3 4" xfId="17603"/>
    <cellStyle name="Normal 9 6 3 4 2" xfId="36563"/>
    <cellStyle name="Normal 9 6 3 4 3" xfId="55027"/>
    <cellStyle name="Normal 9 6 3 5" xfId="24258"/>
    <cellStyle name="Normal 9 6 3 6" xfId="42722"/>
    <cellStyle name="Normal 9 6 4" xfId="6790"/>
    <cellStyle name="Normal 9 6 4 2" xfId="12983"/>
    <cellStyle name="Normal 9 6 4 2 2" xfId="31943"/>
    <cellStyle name="Normal 9 6 4 2 3" xfId="50407"/>
    <cellStyle name="Normal 9 6 4 3" xfId="19135"/>
    <cellStyle name="Normal 9 6 4 3 2" xfId="38095"/>
    <cellStyle name="Normal 9 6 4 3 3" xfId="56559"/>
    <cellStyle name="Normal 9 6 4 4" xfId="25790"/>
    <cellStyle name="Normal 9 6 4 5" xfId="44254"/>
    <cellStyle name="Normal 9 6 5" xfId="9917"/>
    <cellStyle name="Normal 9 6 5 2" xfId="28877"/>
    <cellStyle name="Normal 9 6 5 3" xfId="47341"/>
    <cellStyle name="Normal 9 6 6" xfId="16069"/>
    <cellStyle name="Normal 9 6 6 2" xfId="35029"/>
    <cellStyle name="Normal 9 6 6 3" xfId="53493"/>
    <cellStyle name="Normal 9 6 7" xfId="22724"/>
    <cellStyle name="Normal 9 6 8" xfId="41188"/>
    <cellStyle name="Normal 9 7" xfId="3255"/>
    <cellStyle name="Normal 9 7 2" xfId="4388"/>
    <cellStyle name="Normal 9 7 2 2" xfId="6010"/>
    <cellStyle name="Normal 9 7 2 2 2" xfId="9095"/>
    <cellStyle name="Normal 9 7 2 2 2 2" xfId="15287"/>
    <cellStyle name="Normal 9 7 2 2 2 2 2" xfId="34247"/>
    <cellStyle name="Normal 9 7 2 2 2 2 3" xfId="52711"/>
    <cellStyle name="Normal 9 7 2 2 2 3" xfId="21439"/>
    <cellStyle name="Normal 9 7 2 2 2 3 2" xfId="40399"/>
    <cellStyle name="Normal 9 7 2 2 2 3 3" xfId="58863"/>
    <cellStyle name="Normal 9 7 2 2 2 4" xfId="28094"/>
    <cellStyle name="Normal 9 7 2 2 2 5" xfId="46558"/>
    <cellStyle name="Normal 9 7 2 2 3" xfId="12221"/>
    <cellStyle name="Normal 9 7 2 2 3 2" xfId="31181"/>
    <cellStyle name="Normal 9 7 2 2 3 3" xfId="49645"/>
    <cellStyle name="Normal 9 7 2 2 4" xfId="18373"/>
    <cellStyle name="Normal 9 7 2 2 4 2" xfId="37333"/>
    <cellStyle name="Normal 9 7 2 2 4 3" xfId="55797"/>
    <cellStyle name="Normal 9 7 2 2 5" xfId="25028"/>
    <cellStyle name="Normal 9 7 2 2 6" xfId="43492"/>
    <cellStyle name="Normal 9 7 2 3" xfId="7560"/>
    <cellStyle name="Normal 9 7 2 3 2" xfId="13753"/>
    <cellStyle name="Normal 9 7 2 3 2 2" xfId="32713"/>
    <cellStyle name="Normal 9 7 2 3 2 3" xfId="51177"/>
    <cellStyle name="Normal 9 7 2 3 3" xfId="19905"/>
    <cellStyle name="Normal 9 7 2 3 3 2" xfId="38865"/>
    <cellStyle name="Normal 9 7 2 3 3 3" xfId="57329"/>
    <cellStyle name="Normal 9 7 2 3 4" xfId="26560"/>
    <cellStyle name="Normal 9 7 2 3 5" xfId="45024"/>
    <cellStyle name="Normal 9 7 2 4" xfId="10687"/>
    <cellStyle name="Normal 9 7 2 4 2" xfId="29647"/>
    <cellStyle name="Normal 9 7 2 4 3" xfId="48111"/>
    <cellStyle name="Normal 9 7 2 5" xfId="16839"/>
    <cellStyle name="Normal 9 7 2 5 2" xfId="35799"/>
    <cellStyle name="Normal 9 7 2 5 3" xfId="54263"/>
    <cellStyle name="Normal 9 7 2 6" xfId="23494"/>
    <cellStyle name="Normal 9 7 2 7" xfId="41958"/>
    <cellStyle name="Normal 9 7 3" xfId="5228"/>
    <cellStyle name="Normal 9 7 3 2" xfId="8326"/>
    <cellStyle name="Normal 9 7 3 2 2" xfId="14518"/>
    <cellStyle name="Normal 9 7 3 2 2 2" xfId="33478"/>
    <cellStyle name="Normal 9 7 3 2 2 3" xfId="51942"/>
    <cellStyle name="Normal 9 7 3 2 3" xfId="20670"/>
    <cellStyle name="Normal 9 7 3 2 3 2" xfId="39630"/>
    <cellStyle name="Normal 9 7 3 2 3 3" xfId="58094"/>
    <cellStyle name="Normal 9 7 3 2 4" xfId="27325"/>
    <cellStyle name="Normal 9 7 3 2 5" xfId="45789"/>
    <cellStyle name="Normal 9 7 3 3" xfId="11452"/>
    <cellStyle name="Normal 9 7 3 3 2" xfId="30412"/>
    <cellStyle name="Normal 9 7 3 3 3" xfId="48876"/>
    <cellStyle name="Normal 9 7 3 4" xfId="17604"/>
    <cellStyle name="Normal 9 7 3 4 2" xfId="36564"/>
    <cellStyle name="Normal 9 7 3 4 3" xfId="55028"/>
    <cellStyle name="Normal 9 7 3 5" xfId="24259"/>
    <cellStyle name="Normal 9 7 3 6" xfId="42723"/>
    <cellStyle name="Normal 9 7 4" xfId="6791"/>
    <cellStyle name="Normal 9 7 4 2" xfId="12984"/>
    <cellStyle name="Normal 9 7 4 2 2" xfId="31944"/>
    <cellStyle name="Normal 9 7 4 2 3" xfId="50408"/>
    <cellStyle name="Normal 9 7 4 3" xfId="19136"/>
    <cellStyle name="Normal 9 7 4 3 2" xfId="38096"/>
    <cellStyle name="Normal 9 7 4 3 3" xfId="56560"/>
    <cellStyle name="Normal 9 7 4 4" xfId="25791"/>
    <cellStyle name="Normal 9 7 4 5" xfId="44255"/>
    <cellStyle name="Normal 9 7 5" xfId="9918"/>
    <cellStyle name="Normal 9 7 5 2" xfId="28878"/>
    <cellStyle name="Normal 9 7 5 3" xfId="47342"/>
    <cellStyle name="Normal 9 7 6" xfId="16070"/>
    <cellStyle name="Normal 9 7 6 2" xfId="35030"/>
    <cellStyle name="Normal 9 7 6 3" xfId="53494"/>
    <cellStyle name="Normal 9 7 7" xfId="22725"/>
    <cellStyle name="Normal 9 7 8" xfId="41189"/>
    <cellStyle name="Normal 9 8" xfId="3256"/>
    <cellStyle name="Normal 9 8 2" xfId="4389"/>
    <cellStyle name="Normal 9 8 2 2" xfId="6011"/>
    <cellStyle name="Normal 9 8 2 2 2" xfId="9096"/>
    <cellStyle name="Normal 9 8 2 2 2 2" xfId="15288"/>
    <cellStyle name="Normal 9 8 2 2 2 2 2" xfId="34248"/>
    <cellStyle name="Normal 9 8 2 2 2 2 3" xfId="52712"/>
    <cellStyle name="Normal 9 8 2 2 2 3" xfId="21440"/>
    <cellStyle name="Normal 9 8 2 2 2 3 2" xfId="40400"/>
    <cellStyle name="Normal 9 8 2 2 2 3 3" xfId="58864"/>
    <cellStyle name="Normal 9 8 2 2 2 4" xfId="28095"/>
    <cellStyle name="Normal 9 8 2 2 2 5" xfId="46559"/>
    <cellStyle name="Normal 9 8 2 2 3" xfId="12222"/>
    <cellStyle name="Normal 9 8 2 2 3 2" xfId="31182"/>
    <cellStyle name="Normal 9 8 2 2 3 3" xfId="49646"/>
    <cellStyle name="Normal 9 8 2 2 4" xfId="18374"/>
    <cellStyle name="Normal 9 8 2 2 4 2" xfId="37334"/>
    <cellStyle name="Normal 9 8 2 2 4 3" xfId="55798"/>
    <cellStyle name="Normal 9 8 2 2 5" xfId="25029"/>
    <cellStyle name="Normal 9 8 2 2 6" xfId="43493"/>
    <cellStyle name="Normal 9 8 2 3" xfId="7561"/>
    <cellStyle name="Normal 9 8 2 3 2" xfId="13754"/>
    <cellStyle name="Normal 9 8 2 3 2 2" xfId="32714"/>
    <cellStyle name="Normal 9 8 2 3 2 3" xfId="51178"/>
    <cellStyle name="Normal 9 8 2 3 3" xfId="19906"/>
    <cellStyle name="Normal 9 8 2 3 3 2" xfId="38866"/>
    <cellStyle name="Normal 9 8 2 3 3 3" xfId="57330"/>
    <cellStyle name="Normal 9 8 2 3 4" xfId="26561"/>
    <cellStyle name="Normal 9 8 2 3 5" xfId="45025"/>
    <cellStyle name="Normal 9 8 2 4" xfId="10688"/>
    <cellStyle name="Normal 9 8 2 4 2" xfId="29648"/>
    <cellStyle name="Normal 9 8 2 4 3" xfId="48112"/>
    <cellStyle name="Normal 9 8 2 5" xfId="16840"/>
    <cellStyle name="Normal 9 8 2 5 2" xfId="35800"/>
    <cellStyle name="Normal 9 8 2 5 3" xfId="54264"/>
    <cellStyle name="Normal 9 8 2 6" xfId="23495"/>
    <cellStyle name="Normal 9 8 2 7" xfId="41959"/>
    <cellStyle name="Normal 9 8 3" xfId="5229"/>
    <cellStyle name="Normal 9 8 3 2" xfId="8327"/>
    <cellStyle name="Normal 9 8 3 2 2" xfId="14519"/>
    <cellStyle name="Normal 9 8 3 2 2 2" xfId="33479"/>
    <cellStyle name="Normal 9 8 3 2 2 3" xfId="51943"/>
    <cellStyle name="Normal 9 8 3 2 3" xfId="20671"/>
    <cellStyle name="Normal 9 8 3 2 3 2" xfId="39631"/>
    <cellStyle name="Normal 9 8 3 2 3 3" xfId="58095"/>
    <cellStyle name="Normal 9 8 3 2 4" xfId="27326"/>
    <cellStyle name="Normal 9 8 3 2 5" xfId="45790"/>
    <cellStyle name="Normal 9 8 3 3" xfId="11453"/>
    <cellStyle name="Normal 9 8 3 3 2" xfId="30413"/>
    <cellStyle name="Normal 9 8 3 3 3" xfId="48877"/>
    <cellStyle name="Normal 9 8 3 4" xfId="17605"/>
    <cellStyle name="Normal 9 8 3 4 2" xfId="36565"/>
    <cellStyle name="Normal 9 8 3 4 3" xfId="55029"/>
    <cellStyle name="Normal 9 8 3 5" xfId="24260"/>
    <cellStyle name="Normal 9 8 3 6" xfId="42724"/>
    <cellStyle name="Normal 9 8 4" xfId="6792"/>
    <cellStyle name="Normal 9 8 4 2" xfId="12985"/>
    <cellStyle name="Normal 9 8 4 2 2" xfId="31945"/>
    <cellStyle name="Normal 9 8 4 2 3" xfId="50409"/>
    <cellStyle name="Normal 9 8 4 3" xfId="19137"/>
    <cellStyle name="Normal 9 8 4 3 2" xfId="38097"/>
    <cellStyle name="Normal 9 8 4 3 3" xfId="56561"/>
    <cellStyle name="Normal 9 8 4 4" xfId="25792"/>
    <cellStyle name="Normal 9 8 4 5" xfId="44256"/>
    <cellStyle name="Normal 9 8 5" xfId="9919"/>
    <cellStyle name="Normal 9 8 5 2" xfId="28879"/>
    <cellStyle name="Normal 9 8 5 3" xfId="47343"/>
    <cellStyle name="Normal 9 8 6" xfId="16071"/>
    <cellStyle name="Normal 9 8 6 2" xfId="35031"/>
    <cellStyle name="Normal 9 8 6 3" xfId="53495"/>
    <cellStyle name="Normal 9 8 7" xfId="22726"/>
    <cellStyle name="Normal 9 8 8" xfId="41190"/>
    <cellStyle name="Normal 9 9" xfId="3257"/>
    <cellStyle name="Normal 9 9 2" xfId="4390"/>
    <cellStyle name="Normal 9 9 2 2" xfId="6012"/>
    <cellStyle name="Normal 9 9 2 2 2" xfId="9097"/>
    <cellStyle name="Normal 9 9 2 2 2 2" xfId="15289"/>
    <cellStyle name="Normal 9 9 2 2 2 2 2" xfId="34249"/>
    <cellStyle name="Normal 9 9 2 2 2 2 3" xfId="52713"/>
    <cellStyle name="Normal 9 9 2 2 2 3" xfId="21441"/>
    <cellStyle name="Normal 9 9 2 2 2 3 2" xfId="40401"/>
    <cellStyle name="Normal 9 9 2 2 2 3 3" xfId="58865"/>
    <cellStyle name="Normal 9 9 2 2 2 4" xfId="28096"/>
    <cellStyle name="Normal 9 9 2 2 2 5" xfId="46560"/>
    <cellStyle name="Normal 9 9 2 2 3" xfId="12223"/>
    <cellStyle name="Normal 9 9 2 2 3 2" xfId="31183"/>
    <cellStyle name="Normal 9 9 2 2 3 3" xfId="49647"/>
    <cellStyle name="Normal 9 9 2 2 4" xfId="18375"/>
    <cellStyle name="Normal 9 9 2 2 4 2" xfId="37335"/>
    <cellStyle name="Normal 9 9 2 2 4 3" xfId="55799"/>
    <cellStyle name="Normal 9 9 2 2 5" xfId="25030"/>
    <cellStyle name="Normal 9 9 2 2 6" xfId="43494"/>
    <cellStyle name="Normal 9 9 2 3" xfId="7562"/>
    <cellStyle name="Normal 9 9 2 3 2" xfId="13755"/>
    <cellStyle name="Normal 9 9 2 3 2 2" xfId="32715"/>
    <cellStyle name="Normal 9 9 2 3 2 3" xfId="51179"/>
    <cellStyle name="Normal 9 9 2 3 3" xfId="19907"/>
    <cellStyle name="Normal 9 9 2 3 3 2" xfId="38867"/>
    <cellStyle name="Normal 9 9 2 3 3 3" xfId="57331"/>
    <cellStyle name="Normal 9 9 2 3 4" xfId="26562"/>
    <cellStyle name="Normal 9 9 2 3 5" xfId="45026"/>
    <cellStyle name="Normal 9 9 2 4" xfId="10689"/>
    <cellStyle name="Normal 9 9 2 4 2" xfId="29649"/>
    <cellStyle name="Normal 9 9 2 4 3" xfId="48113"/>
    <cellStyle name="Normal 9 9 2 5" xfId="16841"/>
    <cellStyle name="Normal 9 9 2 5 2" xfId="35801"/>
    <cellStyle name="Normal 9 9 2 5 3" xfId="54265"/>
    <cellStyle name="Normal 9 9 2 6" xfId="23496"/>
    <cellStyle name="Normal 9 9 2 7" xfId="41960"/>
    <cellStyle name="Normal 9 9 3" xfId="5230"/>
    <cellStyle name="Normal 9 9 3 2" xfId="8328"/>
    <cellStyle name="Normal 9 9 3 2 2" xfId="14520"/>
    <cellStyle name="Normal 9 9 3 2 2 2" xfId="33480"/>
    <cellStyle name="Normal 9 9 3 2 2 3" xfId="51944"/>
    <cellStyle name="Normal 9 9 3 2 3" xfId="20672"/>
    <cellStyle name="Normal 9 9 3 2 3 2" xfId="39632"/>
    <cellStyle name="Normal 9 9 3 2 3 3" xfId="58096"/>
    <cellStyle name="Normal 9 9 3 2 4" xfId="27327"/>
    <cellStyle name="Normal 9 9 3 2 5" xfId="45791"/>
    <cellStyle name="Normal 9 9 3 3" xfId="11454"/>
    <cellStyle name="Normal 9 9 3 3 2" xfId="30414"/>
    <cellStyle name="Normal 9 9 3 3 3" xfId="48878"/>
    <cellStyle name="Normal 9 9 3 4" xfId="17606"/>
    <cellStyle name="Normal 9 9 3 4 2" xfId="36566"/>
    <cellStyle name="Normal 9 9 3 4 3" xfId="55030"/>
    <cellStyle name="Normal 9 9 3 5" xfId="24261"/>
    <cellStyle name="Normal 9 9 3 6" xfId="42725"/>
    <cellStyle name="Normal 9 9 4" xfId="6793"/>
    <cellStyle name="Normal 9 9 4 2" xfId="12986"/>
    <cellStyle name="Normal 9 9 4 2 2" xfId="31946"/>
    <cellStyle name="Normal 9 9 4 2 3" xfId="50410"/>
    <cellStyle name="Normal 9 9 4 3" xfId="19138"/>
    <cellStyle name="Normal 9 9 4 3 2" xfId="38098"/>
    <cellStyle name="Normal 9 9 4 3 3" xfId="56562"/>
    <cellStyle name="Normal 9 9 4 4" xfId="25793"/>
    <cellStyle name="Normal 9 9 4 5" xfId="44257"/>
    <cellStyle name="Normal 9 9 5" xfId="9920"/>
    <cellStyle name="Normal 9 9 5 2" xfId="28880"/>
    <cellStyle name="Normal 9 9 5 3" xfId="47344"/>
    <cellStyle name="Normal 9 9 6" xfId="16072"/>
    <cellStyle name="Normal 9 9 6 2" xfId="35032"/>
    <cellStyle name="Normal 9 9 6 3" xfId="53496"/>
    <cellStyle name="Normal 9 9 7" xfId="22727"/>
    <cellStyle name="Normal 9 9 8" xfId="41191"/>
    <cellStyle name="Note 2" xfId="131"/>
    <cellStyle name="Note 2 2" xfId="132"/>
    <cellStyle name="Note 2 2 2" xfId="344"/>
    <cellStyle name="Note 2 2 2 2" xfId="9098"/>
    <cellStyle name="Note 2 2 2 2 2" xfId="15290"/>
    <cellStyle name="Note 2 2 2 2 2 2" xfId="34250"/>
    <cellStyle name="Note 2 2 2 2 2 3" xfId="52714"/>
    <cellStyle name="Note 2 2 2 2 3" xfId="21442"/>
    <cellStyle name="Note 2 2 2 2 3 2" xfId="40402"/>
    <cellStyle name="Note 2 2 2 2 3 3" xfId="58866"/>
    <cellStyle name="Note 2 2 2 2 4" xfId="28097"/>
    <cellStyle name="Note 2 2 2 2 5" xfId="46561"/>
    <cellStyle name="Note 2 2 2 3" xfId="12224"/>
    <cellStyle name="Note 2 2 2 3 2" xfId="31184"/>
    <cellStyle name="Note 2 2 2 3 3" xfId="49648"/>
    <cellStyle name="Note 2 2 2 4" xfId="18376"/>
    <cellStyle name="Note 2 2 2 4 2" xfId="37336"/>
    <cellStyle name="Note 2 2 2 4 3" xfId="55800"/>
    <cellStyle name="Note 2 2 2 5" xfId="25031"/>
    <cellStyle name="Note 2 2 2 6" xfId="43495"/>
    <cellStyle name="Note 2 2 3" xfId="7563"/>
    <cellStyle name="Note 2 2 3 2" xfId="13756"/>
    <cellStyle name="Note 2 2 3 2 2" xfId="32716"/>
    <cellStyle name="Note 2 2 3 2 3" xfId="51180"/>
    <cellStyle name="Note 2 2 3 3" xfId="19908"/>
    <cellStyle name="Note 2 2 3 3 2" xfId="38868"/>
    <cellStyle name="Note 2 2 3 3 3" xfId="57332"/>
    <cellStyle name="Note 2 2 3 4" xfId="26563"/>
    <cellStyle name="Note 2 2 3 5" xfId="45027"/>
    <cellStyle name="Note 2 2 4" xfId="10690"/>
    <cellStyle name="Note 2 2 4 2" xfId="29650"/>
    <cellStyle name="Note 2 2 4 3" xfId="48114"/>
    <cellStyle name="Note 2 2 5" xfId="16842"/>
    <cellStyle name="Note 2 2 5 2" xfId="35802"/>
    <cellStyle name="Note 2 2 5 3" xfId="54266"/>
    <cellStyle name="Note 2 2 6" xfId="22115"/>
    <cellStyle name="Note 2 2 7" xfId="23497"/>
    <cellStyle name="Note 2 2 8" xfId="41961"/>
    <cellStyle name="Note 2 3" xfId="343"/>
    <cellStyle name="Note 2 3 2" xfId="8329"/>
    <cellStyle name="Note 2 3 2 2" xfId="14521"/>
    <cellStyle name="Note 2 3 2 2 2" xfId="33481"/>
    <cellStyle name="Note 2 3 2 2 3" xfId="51945"/>
    <cellStyle name="Note 2 3 2 3" xfId="20673"/>
    <cellStyle name="Note 2 3 2 3 2" xfId="39633"/>
    <cellStyle name="Note 2 3 2 3 3" xfId="58097"/>
    <cellStyle name="Note 2 3 2 4" xfId="27328"/>
    <cellStyle name="Note 2 3 2 5" xfId="45792"/>
    <cellStyle name="Note 2 3 3" xfId="11455"/>
    <cellStyle name="Note 2 3 3 2" xfId="30415"/>
    <cellStyle name="Note 2 3 3 3" xfId="48879"/>
    <cellStyle name="Note 2 3 4" xfId="17607"/>
    <cellStyle name="Note 2 3 4 2" xfId="36567"/>
    <cellStyle name="Note 2 3 4 3" xfId="55031"/>
    <cellStyle name="Note 2 3 5" xfId="24262"/>
    <cellStyle name="Note 2 3 6" xfId="42726"/>
    <cellStyle name="Note 2 4" xfId="6794"/>
    <cellStyle name="Note 2 4 2" xfId="12987"/>
    <cellStyle name="Note 2 4 2 2" xfId="31947"/>
    <cellStyle name="Note 2 4 2 3" xfId="50411"/>
    <cellStyle name="Note 2 4 3" xfId="19139"/>
    <cellStyle name="Note 2 4 3 2" xfId="38099"/>
    <cellStyle name="Note 2 4 3 3" xfId="56563"/>
    <cellStyle name="Note 2 4 4" xfId="25794"/>
    <cellStyle name="Note 2 4 5" xfId="44258"/>
    <cellStyle name="Note 2 5" xfId="9921"/>
    <cellStyle name="Note 2 5 2" xfId="28881"/>
    <cellStyle name="Note 2 5 3" xfId="47345"/>
    <cellStyle name="Note 2 6" xfId="16073"/>
    <cellStyle name="Note 2 6 2" xfId="35033"/>
    <cellStyle name="Note 2 6 3" xfId="53497"/>
    <cellStyle name="Note 2 7" xfId="22114"/>
    <cellStyle name="Note 2 8" xfId="22728"/>
    <cellStyle name="Note 2 9" xfId="41192"/>
    <cellStyle name="Note 3" xfId="133"/>
    <cellStyle name="Note 3 2" xfId="345"/>
    <cellStyle name="Note 3 2 2" xfId="6013"/>
    <cellStyle name="Note 3 2 2 2" xfId="9099"/>
    <cellStyle name="Note 3 2 2 2 2" xfId="15291"/>
    <cellStyle name="Note 3 2 2 2 2 2" xfId="34251"/>
    <cellStyle name="Note 3 2 2 2 2 3" xfId="52715"/>
    <cellStyle name="Note 3 2 2 2 3" xfId="21443"/>
    <cellStyle name="Note 3 2 2 2 3 2" xfId="40403"/>
    <cellStyle name="Note 3 2 2 2 3 3" xfId="58867"/>
    <cellStyle name="Note 3 2 2 2 4" xfId="28098"/>
    <cellStyle name="Note 3 2 2 2 5" xfId="46562"/>
    <cellStyle name="Note 3 2 2 3" xfId="12225"/>
    <cellStyle name="Note 3 2 2 3 2" xfId="31185"/>
    <cellStyle name="Note 3 2 2 3 3" xfId="49649"/>
    <cellStyle name="Note 3 2 2 4" xfId="18377"/>
    <cellStyle name="Note 3 2 2 4 2" xfId="37337"/>
    <cellStyle name="Note 3 2 2 4 3" xfId="55801"/>
    <cellStyle name="Note 3 2 2 5" xfId="25032"/>
    <cellStyle name="Note 3 2 2 6" xfId="43496"/>
    <cellStyle name="Note 3 2 3" xfId="7564"/>
    <cellStyle name="Note 3 2 3 2" xfId="13757"/>
    <cellStyle name="Note 3 2 3 2 2" xfId="32717"/>
    <cellStyle name="Note 3 2 3 2 3" xfId="51181"/>
    <cellStyle name="Note 3 2 3 3" xfId="19909"/>
    <cellStyle name="Note 3 2 3 3 2" xfId="38869"/>
    <cellStyle name="Note 3 2 3 3 3" xfId="57333"/>
    <cellStyle name="Note 3 2 3 4" xfId="26564"/>
    <cellStyle name="Note 3 2 3 5" xfId="45028"/>
    <cellStyle name="Note 3 2 4" xfId="10691"/>
    <cellStyle name="Note 3 2 4 2" xfId="29651"/>
    <cellStyle name="Note 3 2 4 3" xfId="48115"/>
    <cellStyle name="Note 3 2 5" xfId="16843"/>
    <cellStyle name="Note 3 2 5 2" xfId="35803"/>
    <cellStyle name="Note 3 2 5 3" xfId="54267"/>
    <cellStyle name="Note 3 2 6" xfId="23498"/>
    <cellStyle name="Note 3 2 7" xfId="41962"/>
    <cellStyle name="Note 3 3" xfId="5231"/>
    <cellStyle name="Note 3 3 2" xfId="8330"/>
    <cellStyle name="Note 3 3 2 2" xfId="14522"/>
    <cellStyle name="Note 3 3 2 2 2" xfId="33482"/>
    <cellStyle name="Note 3 3 2 2 3" xfId="51946"/>
    <cellStyle name="Note 3 3 2 3" xfId="20674"/>
    <cellStyle name="Note 3 3 2 3 2" xfId="39634"/>
    <cellStyle name="Note 3 3 2 3 3" xfId="58098"/>
    <cellStyle name="Note 3 3 2 4" xfId="27329"/>
    <cellStyle name="Note 3 3 2 5" xfId="45793"/>
    <cellStyle name="Note 3 3 3" xfId="11456"/>
    <cellStyle name="Note 3 3 3 2" xfId="30416"/>
    <cellStyle name="Note 3 3 3 3" xfId="48880"/>
    <cellStyle name="Note 3 3 4" xfId="17608"/>
    <cellStyle name="Note 3 3 4 2" xfId="36568"/>
    <cellStyle name="Note 3 3 4 3" xfId="55032"/>
    <cellStyle name="Note 3 3 5" xfId="24263"/>
    <cellStyle name="Note 3 3 6" xfId="42727"/>
    <cellStyle name="Note 3 4" xfId="6795"/>
    <cellStyle name="Note 3 4 2" xfId="12988"/>
    <cellStyle name="Note 3 4 2 2" xfId="31948"/>
    <cellStyle name="Note 3 4 2 3" xfId="50412"/>
    <cellStyle name="Note 3 4 3" xfId="19140"/>
    <cellStyle name="Note 3 4 3 2" xfId="38100"/>
    <cellStyle name="Note 3 4 3 3" xfId="56564"/>
    <cellStyle name="Note 3 4 4" xfId="25795"/>
    <cellStyle name="Note 3 4 5" xfId="44259"/>
    <cellStyle name="Note 3 5" xfId="9922"/>
    <cellStyle name="Note 3 5 2" xfId="28882"/>
    <cellStyle name="Note 3 5 3" xfId="47346"/>
    <cellStyle name="Note 3 6" xfId="16074"/>
    <cellStyle name="Note 3 6 2" xfId="35034"/>
    <cellStyle name="Note 3 6 3" xfId="53498"/>
    <cellStyle name="Note 3 7" xfId="22116"/>
    <cellStyle name="Note 3 8" xfId="22729"/>
    <cellStyle name="Note 3 9" xfId="41193"/>
    <cellStyle name="Note 4" xfId="3259"/>
    <cellStyle name="Note 4 2" xfId="4391"/>
    <cellStyle name="Note 4 2 2" xfId="6014"/>
    <cellStyle name="Note 4 2 2 2" xfId="9100"/>
    <cellStyle name="Note 4 2 2 2 2" xfId="15292"/>
    <cellStyle name="Note 4 2 2 2 2 2" xfId="34252"/>
    <cellStyle name="Note 4 2 2 2 2 3" xfId="52716"/>
    <cellStyle name="Note 4 2 2 2 3" xfId="21444"/>
    <cellStyle name="Note 4 2 2 2 3 2" xfId="40404"/>
    <cellStyle name="Note 4 2 2 2 3 3" xfId="58868"/>
    <cellStyle name="Note 4 2 2 2 4" xfId="28099"/>
    <cellStyle name="Note 4 2 2 2 5" xfId="46563"/>
    <cellStyle name="Note 4 2 2 3" xfId="12226"/>
    <cellStyle name="Note 4 2 2 3 2" xfId="31186"/>
    <cellStyle name="Note 4 2 2 3 3" xfId="49650"/>
    <cellStyle name="Note 4 2 2 4" xfId="18378"/>
    <cellStyle name="Note 4 2 2 4 2" xfId="37338"/>
    <cellStyle name="Note 4 2 2 4 3" xfId="55802"/>
    <cellStyle name="Note 4 2 2 5" xfId="25033"/>
    <cellStyle name="Note 4 2 2 6" xfId="43497"/>
    <cellStyle name="Note 4 2 3" xfId="7565"/>
    <cellStyle name="Note 4 2 3 2" xfId="13758"/>
    <cellStyle name="Note 4 2 3 2 2" xfId="32718"/>
    <cellStyle name="Note 4 2 3 2 3" xfId="51182"/>
    <cellStyle name="Note 4 2 3 3" xfId="19910"/>
    <cellStyle name="Note 4 2 3 3 2" xfId="38870"/>
    <cellStyle name="Note 4 2 3 3 3" xfId="57334"/>
    <cellStyle name="Note 4 2 3 4" xfId="26565"/>
    <cellStyle name="Note 4 2 3 5" xfId="45029"/>
    <cellStyle name="Note 4 2 4" xfId="10692"/>
    <cellStyle name="Note 4 2 4 2" xfId="29652"/>
    <cellStyle name="Note 4 2 4 3" xfId="48116"/>
    <cellStyle name="Note 4 2 5" xfId="16844"/>
    <cellStyle name="Note 4 2 5 2" xfId="35804"/>
    <cellStyle name="Note 4 2 5 3" xfId="54268"/>
    <cellStyle name="Note 4 2 6" xfId="23499"/>
    <cellStyle name="Note 4 2 7" xfId="41963"/>
    <cellStyle name="Note 4 3" xfId="5232"/>
    <cellStyle name="Note 4 3 2" xfId="8331"/>
    <cellStyle name="Note 4 3 2 2" xfId="14523"/>
    <cellStyle name="Note 4 3 2 2 2" xfId="33483"/>
    <cellStyle name="Note 4 3 2 2 3" xfId="51947"/>
    <cellStyle name="Note 4 3 2 3" xfId="20675"/>
    <cellStyle name="Note 4 3 2 3 2" xfId="39635"/>
    <cellStyle name="Note 4 3 2 3 3" xfId="58099"/>
    <cellStyle name="Note 4 3 2 4" xfId="27330"/>
    <cellStyle name="Note 4 3 2 5" xfId="45794"/>
    <cellStyle name="Note 4 3 3" xfId="11457"/>
    <cellStyle name="Note 4 3 3 2" xfId="30417"/>
    <cellStyle name="Note 4 3 3 3" xfId="48881"/>
    <cellStyle name="Note 4 3 4" xfId="17609"/>
    <cellStyle name="Note 4 3 4 2" xfId="36569"/>
    <cellStyle name="Note 4 3 4 3" xfId="55033"/>
    <cellStyle name="Note 4 3 5" xfId="24264"/>
    <cellStyle name="Note 4 3 6" xfId="42728"/>
    <cellStyle name="Note 4 4" xfId="6796"/>
    <cellStyle name="Note 4 4 2" xfId="12989"/>
    <cellStyle name="Note 4 4 2 2" xfId="31949"/>
    <cellStyle name="Note 4 4 2 3" xfId="50413"/>
    <cellStyle name="Note 4 4 3" xfId="19141"/>
    <cellStyle name="Note 4 4 3 2" xfId="38101"/>
    <cellStyle name="Note 4 4 3 3" xfId="56565"/>
    <cellStyle name="Note 4 4 4" xfId="25796"/>
    <cellStyle name="Note 4 4 5" xfId="44260"/>
    <cellStyle name="Note 4 5" xfId="9923"/>
    <cellStyle name="Note 4 5 2" xfId="28883"/>
    <cellStyle name="Note 4 5 3" xfId="47347"/>
    <cellStyle name="Note 4 6" xfId="16075"/>
    <cellStyle name="Note 4 6 2" xfId="35035"/>
    <cellStyle name="Note 4 6 3" xfId="53499"/>
    <cellStyle name="Note 4 7" xfId="22730"/>
    <cellStyle name="Note 4 8" xfId="41194"/>
    <cellStyle name="Note 5" xfId="3260"/>
    <cellStyle name="Note 6" xfId="3261"/>
    <cellStyle name="Note 6 10" xfId="21980"/>
    <cellStyle name="Note 6 11" xfId="21769"/>
    <cellStyle name="Note 6 12" xfId="21907"/>
    <cellStyle name="Note 6 2" xfId="4600"/>
    <cellStyle name="Note 6 2 2" xfId="5312"/>
    <cellStyle name="Note 6 2 2 2" xfId="21759"/>
    <cellStyle name="Note 6 2 2 3" xfId="21852"/>
    <cellStyle name="Note 6 2 2 4" xfId="21815"/>
    <cellStyle name="Note 6 2 2 5" xfId="21919"/>
    <cellStyle name="Note 6 2 2 6" xfId="21802"/>
    <cellStyle name="Note 6 2 2 7" xfId="21635"/>
    <cellStyle name="Note 6 2 3" xfId="21723"/>
    <cellStyle name="Note 6 2 4" xfId="21983"/>
    <cellStyle name="Note 6 2 5" xfId="21762"/>
    <cellStyle name="Note 6 2 6" xfId="21908"/>
    <cellStyle name="Note 6 2 7" xfId="21888"/>
    <cellStyle name="Note 6 2 8" xfId="21645"/>
    <cellStyle name="Note 6 3" xfId="4589"/>
    <cellStyle name="Note 6 3 2" xfId="5278"/>
    <cellStyle name="Note 6 3 2 2" xfId="21755"/>
    <cellStyle name="Note 6 3 2 3" xfId="21832"/>
    <cellStyle name="Note 6 3 2 4" xfId="22004"/>
    <cellStyle name="Note 6 3 2 5" xfId="21886"/>
    <cellStyle name="Note 6 3 2 6" xfId="21826"/>
    <cellStyle name="Note 6 3 2 7" xfId="21857"/>
    <cellStyle name="Note 6 3 3" xfId="21718"/>
    <cellStyle name="Note 6 3 4" xfId="22007"/>
    <cellStyle name="Note 6 3 5" xfId="21818"/>
    <cellStyle name="Note 6 3 6" xfId="21643"/>
    <cellStyle name="Note 6 3 7" xfId="21648"/>
    <cellStyle name="Note 6 3 8" xfId="21948"/>
    <cellStyle name="Note 6 4" xfId="4584"/>
    <cellStyle name="Note 6 4 2" xfId="5268"/>
    <cellStyle name="Note 6 4 2 2" xfId="21753"/>
    <cellStyle name="Note 6 4 2 3" xfId="21900"/>
    <cellStyle name="Note 6 4 2 4" xfId="21951"/>
    <cellStyle name="Note 6 4 2 5" xfId="21887"/>
    <cellStyle name="Note 6 4 2 6" xfId="21881"/>
    <cellStyle name="Note 6 4 2 7" xfId="22017"/>
    <cellStyle name="Note 6 4 3" xfId="21716"/>
    <cellStyle name="Note 6 4 4" xfId="21810"/>
    <cellStyle name="Note 6 4 5" xfId="21836"/>
    <cellStyle name="Note 6 4 6" xfId="21794"/>
    <cellStyle name="Note 6 4 7" xfId="21853"/>
    <cellStyle name="Note 6 4 8" xfId="21820"/>
    <cellStyle name="Note 6 5" xfId="4562"/>
    <cellStyle name="Note 6 5 2" xfId="5387"/>
    <cellStyle name="Note 6 5 2 2" xfId="21765"/>
    <cellStyle name="Note 6 5 2 3" xfId="21956"/>
    <cellStyle name="Note 6 5 2 4" xfId="21929"/>
    <cellStyle name="Note 6 5 2 5" xfId="21747"/>
    <cellStyle name="Note 6 5 2 6" xfId="21944"/>
    <cellStyle name="Note 6 5 2 7" xfId="21631"/>
    <cellStyle name="Note 6 5 3" xfId="21709"/>
    <cellStyle name="Note 6 5 4" xfId="21655"/>
    <cellStyle name="Note 6 5 5" xfId="21817"/>
    <cellStyle name="Note 6 5 6" xfId="21902"/>
    <cellStyle name="Note 6 5 7" xfId="21758"/>
    <cellStyle name="Note 6 5 8" xfId="21931"/>
    <cellStyle name="Note 6 6" xfId="4768"/>
    <cellStyle name="Note 6 6 2" xfId="21737"/>
    <cellStyle name="Note 6 6 3" xfId="21997"/>
    <cellStyle name="Note 6 6 4" xfId="21952"/>
    <cellStyle name="Note 6 6 5" xfId="21926"/>
    <cellStyle name="Note 6 6 6" xfId="21811"/>
    <cellStyle name="Note 6 6 7" xfId="21825"/>
    <cellStyle name="Note 6 7" xfId="21675"/>
    <cellStyle name="Note 6 8" xfId="21672"/>
    <cellStyle name="Note 6 9" xfId="21690"/>
    <cellStyle name="Note 7" xfId="3262"/>
    <cellStyle name="Note 7 2" xfId="4392"/>
    <cellStyle name="Note 7 2 2" xfId="6015"/>
    <cellStyle name="Note 7 2 2 2" xfId="9101"/>
    <cellStyle name="Note 7 2 2 2 2" xfId="15293"/>
    <cellStyle name="Note 7 2 2 2 2 2" xfId="34253"/>
    <cellStyle name="Note 7 2 2 2 2 3" xfId="52717"/>
    <cellStyle name="Note 7 2 2 2 3" xfId="21445"/>
    <cellStyle name="Note 7 2 2 2 3 2" xfId="40405"/>
    <cellStyle name="Note 7 2 2 2 3 3" xfId="58869"/>
    <cellStyle name="Note 7 2 2 2 4" xfId="28100"/>
    <cellStyle name="Note 7 2 2 2 5" xfId="46564"/>
    <cellStyle name="Note 7 2 2 3" xfId="12227"/>
    <cellStyle name="Note 7 2 2 3 2" xfId="31187"/>
    <cellStyle name="Note 7 2 2 3 3" xfId="49651"/>
    <cellStyle name="Note 7 2 2 4" xfId="18379"/>
    <cellStyle name="Note 7 2 2 4 2" xfId="37339"/>
    <cellStyle name="Note 7 2 2 4 3" xfId="55803"/>
    <cellStyle name="Note 7 2 2 5" xfId="25034"/>
    <cellStyle name="Note 7 2 2 6" xfId="43498"/>
    <cellStyle name="Note 7 2 3" xfId="7566"/>
    <cellStyle name="Note 7 2 3 2" xfId="13759"/>
    <cellStyle name="Note 7 2 3 2 2" xfId="32719"/>
    <cellStyle name="Note 7 2 3 2 3" xfId="51183"/>
    <cellStyle name="Note 7 2 3 3" xfId="19911"/>
    <cellStyle name="Note 7 2 3 3 2" xfId="38871"/>
    <cellStyle name="Note 7 2 3 3 3" xfId="57335"/>
    <cellStyle name="Note 7 2 3 4" xfId="26566"/>
    <cellStyle name="Note 7 2 3 5" xfId="45030"/>
    <cellStyle name="Note 7 2 4" xfId="10693"/>
    <cellStyle name="Note 7 2 4 2" xfId="29653"/>
    <cellStyle name="Note 7 2 4 3" xfId="48117"/>
    <cellStyle name="Note 7 2 5" xfId="16845"/>
    <cellStyle name="Note 7 2 5 2" xfId="35805"/>
    <cellStyle name="Note 7 2 5 3" xfId="54269"/>
    <cellStyle name="Note 7 2 6" xfId="23500"/>
    <cellStyle name="Note 7 2 7" xfId="41964"/>
    <cellStyle name="Note 7 3" xfId="5233"/>
    <cellStyle name="Note 7 3 2" xfId="8332"/>
    <cellStyle name="Note 7 3 2 2" xfId="14524"/>
    <cellStyle name="Note 7 3 2 2 2" xfId="33484"/>
    <cellStyle name="Note 7 3 2 2 3" xfId="51948"/>
    <cellStyle name="Note 7 3 2 3" xfId="20676"/>
    <cellStyle name="Note 7 3 2 3 2" xfId="39636"/>
    <cellStyle name="Note 7 3 2 3 3" xfId="58100"/>
    <cellStyle name="Note 7 3 2 4" xfId="27331"/>
    <cellStyle name="Note 7 3 2 5" xfId="45795"/>
    <cellStyle name="Note 7 3 3" xfId="11458"/>
    <cellStyle name="Note 7 3 3 2" xfId="30418"/>
    <cellStyle name="Note 7 3 3 3" xfId="48882"/>
    <cellStyle name="Note 7 3 4" xfId="17610"/>
    <cellStyle name="Note 7 3 4 2" xfId="36570"/>
    <cellStyle name="Note 7 3 4 3" xfId="55034"/>
    <cellStyle name="Note 7 3 5" xfId="24265"/>
    <cellStyle name="Note 7 3 6" xfId="42729"/>
    <cellStyle name="Note 7 4" xfId="6797"/>
    <cellStyle name="Note 7 4 2" xfId="12990"/>
    <cellStyle name="Note 7 4 2 2" xfId="31950"/>
    <cellStyle name="Note 7 4 2 3" xfId="50414"/>
    <cellStyle name="Note 7 4 3" xfId="19142"/>
    <cellStyle name="Note 7 4 3 2" xfId="38102"/>
    <cellStyle name="Note 7 4 3 3" xfId="56566"/>
    <cellStyle name="Note 7 4 4" xfId="25797"/>
    <cellStyle name="Note 7 4 5" xfId="44261"/>
    <cellStyle name="Note 7 5" xfId="9924"/>
    <cellStyle name="Note 7 5 2" xfId="28884"/>
    <cellStyle name="Note 7 5 3" xfId="47348"/>
    <cellStyle name="Note 7 6" xfId="16076"/>
    <cellStyle name="Note 7 6 2" xfId="35036"/>
    <cellStyle name="Note 7 6 3" xfId="53500"/>
    <cellStyle name="Note 7 7" xfId="22731"/>
    <cellStyle name="Note 7 8" xfId="41195"/>
    <cellStyle name="Note 8" xfId="59089"/>
    <cellStyle name="Note 9" xfId="59091"/>
    <cellStyle name="Output" xfId="59056" builtinId="21" customBuiltin="1"/>
    <cellStyle name="Output 2" xfId="3263"/>
    <cellStyle name="Output 3" xfId="3264"/>
    <cellStyle name="Output 4" xfId="3265"/>
    <cellStyle name="Output 5" xfId="3266"/>
    <cellStyle name="Output 6" xfId="3267"/>
    <cellStyle name="Output 6 10" xfId="21973"/>
    <cellStyle name="Output 6 11" xfId="21882"/>
    <cellStyle name="Output 6 12" xfId="21807"/>
    <cellStyle name="Output 6 2" xfId="4601"/>
    <cellStyle name="Output 6 2 2" xfId="6174"/>
    <cellStyle name="Output 6 2 2 2" xfId="21778"/>
    <cellStyle name="Output 6 2 2 3" xfId="21934"/>
    <cellStyle name="Output 6 2 2 4" xfId="21905"/>
    <cellStyle name="Output 6 2 2 5" xfId="21855"/>
    <cellStyle name="Output 6 2 2 6" xfId="21809"/>
    <cellStyle name="Output 6 2 2 7" xfId="21938"/>
    <cellStyle name="Output 6 2 3" xfId="21724"/>
    <cellStyle name="Output 6 2 4" xfId="21966"/>
    <cellStyle name="Output 6 2 5" xfId="22010"/>
    <cellStyle name="Output 6 2 6" xfId="21816"/>
    <cellStyle name="Output 6 2 7" xfId="21689"/>
    <cellStyle name="Output 6 2 8" xfId="21860"/>
    <cellStyle name="Output 6 3" xfId="4590"/>
    <cellStyle name="Output 6 3 2" xfId="6177"/>
    <cellStyle name="Output 6 3 2 2" xfId="21781"/>
    <cellStyle name="Output 6 3 2 3" xfId="21921"/>
    <cellStyle name="Output 6 3 2 4" xfId="21995"/>
    <cellStyle name="Output 6 3 2 5" xfId="21733"/>
    <cellStyle name="Output 6 3 2 6" xfId="21775"/>
    <cellStyle name="Output 6 3 2 7" xfId="21923"/>
    <cellStyle name="Output 6 3 3" xfId="21719"/>
    <cellStyle name="Output 6 3 4" xfId="21854"/>
    <cellStyle name="Output 6 3 5" xfId="21823"/>
    <cellStyle name="Output 6 3 6" xfId="22000"/>
    <cellStyle name="Output 6 3 7" xfId="21800"/>
    <cellStyle name="Output 6 3 8" xfId="22015"/>
    <cellStyle name="Output 6 4" xfId="4553"/>
    <cellStyle name="Output 6 4 2" xfId="6181"/>
    <cellStyle name="Output 6 4 2 2" xfId="21785"/>
    <cellStyle name="Output 6 4 2 3" xfId="21743"/>
    <cellStyle name="Output 6 4 2 4" xfId="21638"/>
    <cellStyle name="Output 6 4 2 5" xfId="21961"/>
    <cellStyle name="Output 6 4 2 6" xfId="21968"/>
    <cellStyle name="Output 6 4 2 7" xfId="21967"/>
    <cellStyle name="Output 6 4 3" xfId="21705"/>
    <cellStyle name="Output 6 4 4" xfId="21899"/>
    <cellStyle name="Output 6 4 5" xfId="21954"/>
    <cellStyle name="Output 6 4 6" xfId="21933"/>
    <cellStyle name="Output 6 4 7" xfId="21792"/>
    <cellStyle name="Output 6 4 8" xfId="21639"/>
    <cellStyle name="Output 6 5" xfId="4604"/>
    <cellStyle name="Output 6 5 2" xfId="6173"/>
    <cellStyle name="Output 6 5 2 2" xfId="21777"/>
    <cellStyle name="Output 6 5 2 3" xfId="21671"/>
    <cellStyle name="Output 6 5 2 4" xfId="21627"/>
    <cellStyle name="Output 6 5 2 5" xfId="21985"/>
    <cellStyle name="Output 6 5 2 6" xfId="21863"/>
    <cellStyle name="Output 6 5 2 7" xfId="21847"/>
    <cellStyle name="Output 6 5 3" xfId="21726"/>
    <cellStyle name="Output 6 5 4" xfId="21978"/>
    <cellStyle name="Output 6 5 5" xfId="21652"/>
    <cellStyle name="Output 6 5 6" xfId="21848"/>
    <cellStyle name="Output 6 5 7" xfId="21955"/>
    <cellStyle name="Output 6 5 8" xfId="21841"/>
    <cellStyle name="Output 6 6" xfId="4769"/>
    <cellStyle name="Output 6 6 2" xfId="21738"/>
    <cellStyle name="Output 6 6 3" xfId="21883"/>
    <cellStyle name="Output 6 6 4" xfId="21699"/>
    <cellStyle name="Output 6 6 5" xfId="21674"/>
    <cellStyle name="Output 6 6 6" xfId="21839"/>
    <cellStyle name="Output 6 6 7" xfId="21927"/>
    <cellStyle name="Output 6 7" xfId="21676"/>
    <cellStyle name="Output 6 8" xfId="21741"/>
    <cellStyle name="Output 6 9" xfId="21950"/>
    <cellStyle name="Output Amounts" xfId="368"/>
    <cellStyle name="Output Column Headings" xfId="460"/>
    <cellStyle name="Output highlight" xfId="3268"/>
    <cellStyle name="Output highlight 2" xfId="3269"/>
    <cellStyle name="Output Line Items" xfId="234"/>
    <cellStyle name="Output Report Heading" xfId="445"/>
    <cellStyle name="Output Report Title" xfId="322"/>
    <cellStyle name="Percent" xfId="3" builtinId="5"/>
    <cellStyle name="Percent %" xfId="3270"/>
    <cellStyle name="Percent % Long Underline" xfId="3271"/>
    <cellStyle name="Percent 0.0%" xfId="3272"/>
    <cellStyle name="Percent 0.0% Long Underline" xfId="3273"/>
    <cellStyle name="Percent 0.00%" xfId="3274"/>
    <cellStyle name="Percent 0.00% Long Underline" xfId="3275"/>
    <cellStyle name="Percent 0.000%" xfId="3276"/>
    <cellStyle name="Percent 0.000% Long Underline" xfId="3277"/>
    <cellStyle name="Percent 0.0000%" xfId="3278"/>
    <cellStyle name="Percent 0.0000% Long Underline" xfId="3279"/>
    <cellStyle name="Percent 10" xfId="3280"/>
    <cellStyle name="Percent 10 2" xfId="3281"/>
    <cellStyle name="Percent 10 2 2" xfId="3282"/>
    <cellStyle name="Percent 10 2 3" xfId="3283"/>
    <cellStyle name="Percent 10 3" xfId="9309"/>
    <cellStyle name="Percent 100" xfId="3284"/>
    <cellStyle name="Percent 101" xfId="3285"/>
    <cellStyle name="Percent 102" xfId="3286"/>
    <cellStyle name="Percent 103" xfId="3287"/>
    <cellStyle name="Percent 104" xfId="3288"/>
    <cellStyle name="Percent 105" xfId="3289"/>
    <cellStyle name="Percent 106" xfId="3290"/>
    <cellStyle name="Percent 107" xfId="3291"/>
    <cellStyle name="Percent 108" xfId="3292"/>
    <cellStyle name="Percent 109" xfId="3293"/>
    <cellStyle name="Percent 11" xfId="3294"/>
    <cellStyle name="Percent 11 2" xfId="3295"/>
    <cellStyle name="Percent 11 2 2" xfId="3296"/>
    <cellStyle name="Percent 11 2 3" xfId="3297"/>
    <cellStyle name="Percent 110" xfId="3298"/>
    <cellStyle name="Percent 111" xfId="3299"/>
    <cellStyle name="Percent 112" xfId="3300"/>
    <cellStyle name="Percent 113" xfId="3301"/>
    <cellStyle name="Percent 114" xfId="3302"/>
    <cellStyle name="Percent 115" xfId="3303"/>
    <cellStyle name="Percent 116" xfId="3304"/>
    <cellStyle name="Percent 117" xfId="3305"/>
    <cellStyle name="Percent 118" xfId="3306"/>
    <cellStyle name="Percent 119" xfId="3307"/>
    <cellStyle name="Percent 12" xfId="3308"/>
    <cellStyle name="Percent 12 2" xfId="3309"/>
    <cellStyle name="Percent 12 2 2" xfId="3310"/>
    <cellStyle name="Percent 12 2 3" xfId="3311"/>
    <cellStyle name="Percent 120" xfId="3312"/>
    <cellStyle name="Percent 120 2" xfId="4393"/>
    <cellStyle name="Percent 120 2 2" xfId="6016"/>
    <cellStyle name="Percent 120 2 2 2" xfId="9102"/>
    <cellStyle name="Percent 120 2 2 2 2" xfId="15294"/>
    <cellStyle name="Percent 120 2 2 2 2 2" xfId="34254"/>
    <cellStyle name="Percent 120 2 2 2 2 3" xfId="52718"/>
    <cellStyle name="Percent 120 2 2 2 3" xfId="21446"/>
    <cellStyle name="Percent 120 2 2 2 3 2" xfId="40406"/>
    <cellStyle name="Percent 120 2 2 2 3 3" xfId="58870"/>
    <cellStyle name="Percent 120 2 2 2 4" xfId="28101"/>
    <cellStyle name="Percent 120 2 2 2 5" xfId="46565"/>
    <cellStyle name="Percent 120 2 2 3" xfId="12228"/>
    <cellStyle name="Percent 120 2 2 3 2" xfId="31188"/>
    <cellStyle name="Percent 120 2 2 3 3" xfId="49652"/>
    <cellStyle name="Percent 120 2 2 4" xfId="18380"/>
    <cellStyle name="Percent 120 2 2 4 2" xfId="37340"/>
    <cellStyle name="Percent 120 2 2 4 3" xfId="55804"/>
    <cellStyle name="Percent 120 2 2 5" xfId="25035"/>
    <cellStyle name="Percent 120 2 2 6" xfId="43499"/>
    <cellStyle name="Percent 120 2 3" xfId="7567"/>
    <cellStyle name="Percent 120 2 3 2" xfId="13760"/>
    <cellStyle name="Percent 120 2 3 2 2" xfId="32720"/>
    <cellStyle name="Percent 120 2 3 2 3" xfId="51184"/>
    <cellStyle name="Percent 120 2 3 3" xfId="19912"/>
    <cellStyle name="Percent 120 2 3 3 2" xfId="38872"/>
    <cellStyle name="Percent 120 2 3 3 3" xfId="57336"/>
    <cellStyle name="Percent 120 2 3 4" xfId="26567"/>
    <cellStyle name="Percent 120 2 3 5" xfId="45031"/>
    <cellStyle name="Percent 120 2 4" xfId="10694"/>
    <cellStyle name="Percent 120 2 4 2" xfId="29654"/>
    <cellStyle name="Percent 120 2 4 3" xfId="48118"/>
    <cellStyle name="Percent 120 2 5" xfId="16846"/>
    <cellStyle name="Percent 120 2 5 2" xfId="35806"/>
    <cellStyle name="Percent 120 2 5 3" xfId="54270"/>
    <cellStyle name="Percent 120 2 6" xfId="23501"/>
    <cellStyle name="Percent 120 2 7" xfId="41965"/>
    <cellStyle name="Percent 120 3" xfId="5234"/>
    <cellStyle name="Percent 120 3 2" xfId="8333"/>
    <cellStyle name="Percent 120 3 2 2" xfId="14525"/>
    <cellStyle name="Percent 120 3 2 2 2" xfId="33485"/>
    <cellStyle name="Percent 120 3 2 2 3" xfId="51949"/>
    <cellStyle name="Percent 120 3 2 3" xfId="20677"/>
    <cellStyle name="Percent 120 3 2 3 2" xfId="39637"/>
    <cellStyle name="Percent 120 3 2 3 3" xfId="58101"/>
    <cellStyle name="Percent 120 3 2 4" xfId="27332"/>
    <cellStyle name="Percent 120 3 2 5" xfId="45796"/>
    <cellStyle name="Percent 120 3 3" xfId="11459"/>
    <cellStyle name="Percent 120 3 3 2" xfId="30419"/>
    <cellStyle name="Percent 120 3 3 3" xfId="48883"/>
    <cellStyle name="Percent 120 3 4" xfId="17611"/>
    <cellStyle name="Percent 120 3 4 2" xfId="36571"/>
    <cellStyle name="Percent 120 3 4 3" xfId="55035"/>
    <cellStyle name="Percent 120 3 5" xfId="24266"/>
    <cellStyle name="Percent 120 3 6" xfId="42730"/>
    <cellStyle name="Percent 120 4" xfId="6798"/>
    <cellStyle name="Percent 120 4 2" xfId="12991"/>
    <cellStyle name="Percent 120 4 2 2" xfId="31951"/>
    <cellStyle name="Percent 120 4 2 3" xfId="50415"/>
    <cellStyle name="Percent 120 4 3" xfId="19143"/>
    <cellStyle name="Percent 120 4 3 2" xfId="38103"/>
    <cellStyle name="Percent 120 4 3 3" xfId="56567"/>
    <cellStyle name="Percent 120 4 4" xfId="25798"/>
    <cellStyle name="Percent 120 4 5" xfId="44262"/>
    <cellStyle name="Percent 120 5" xfId="9925"/>
    <cellStyle name="Percent 120 5 2" xfId="28885"/>
    <cellStyle name="Percent 120 5 3" xfId="47349"/>
    <cellStyle name="Percent 120 6" xfId="16077"/>
    <cellStyle name="Percent 120 6 2" xfId="35037"/>
    <cellStyle name="Percent 120 6 3" xfId="53501"/>
    <cellStyle name="Percent 120 7" xfId="22732"/>
    <cellStyle name="Percent 120 8" xfId="41196"/>
    <cellStyle name="Percent 121" xfId="3313"/>
    <cellStyle name="Percent 121 2" xfId="4394"/>
    <cellStyle name="Percent 121 2 2" xfId="6017"/>
    <cellStyle name="Percent 121 2 2 2" xfId="9103"/>
    <cellStyle name="Percent 121 2 2 2 2" xfId="15295"/>
    <cellStyle name="Percent 121 2 2 2 2 2" xfId="34255"/>
    <cellStyle name="Percent 121 2 2 2 2 3" xfId="52719"/>
    <cellStyle name="Percent 121 2 2 2 3" xfId="21447"/>
    <cellStyle name="Percent 121 2 2 2 3 2" xfId="40407"/>
    <cellStyle name="Percent 121 2 2 2 3 3" xfId="58871"/>
    <cellStyle name="Percent 121 2 2 2 4" xfId="28102"/>
    <cellStyle name="Percent 121 2 2 2 5" xfId="46566"/>
    <cellStyle name="Percent 121 2 2 3" xfId="12229"/>
    <cellStyle name="Percent 121 2 2 3 2" xfId="31189"/>
    <cellStyle name="Percent 121 2 2 3 3" xfId="49653"/>
    <cellStyle name="Percent 121 2 2 4" xfId="18381"/>
    <cellStyle name="Percent 121 2 2 4 2" xfId="37341"/>
    <cellStyle name="Percent 121 2 2 4 3" xfId="55805"/>
    <cellStyle name="Percent 121 2 2 5" xfId="25036"/>
    <cellStyle name="Percent 121 2 2 6" xfId="43500"/>
    <cellStyle name="Percent 121 2 3" xfId="7568"/>
    <cellStyle name="Percent 121 2 3 2" xfId="13761"/>
    <cellStyle name="Percent 121 2 3 2 2" xfId="32721"/>
    <cellStyle name="Percent 121 2 3 2 3" xfId="51185"/>
    <cellStyle name="Percent 121 2 3 3" xfId="19913"/>
    <cellStyle name="Percent 121 2 3 3 2" xfId="38873"/>
    <cellStyle name="Percent 121 2 3 3 3" xfId="57337"/>
    <cellStyle name="Percent 121 2 3 4" xfId="26568"/>
    <cellStyle name="Percent 121 2 3 5" xfId="45032"/>
    <cellStyle name="Percent 121 2 4" xfId="10695"/>
    <cellStyle name="Percent 121 2 4 2" xfId="29655"/>
    <cellStyle name="Percent 121 2 4 3" xfId="48119"/>
    <cellStyle name="Percent 121 2 5" xfId="16847"/>
    <cellStyle name="Percent 121 2 5 2" xfId="35807"/>
    <cellStyle name="Percent 121 2 5 3" xfId="54271"/>
    <cellStyle name="Percent 121 2 6" xfId="23502"/>
    <cellStyle name="Percent 121 2 7" xfId="41966"/>
    <cellStyle name="Percent 121 3" xfId="5235"/>
    <cellStyle name="Percent 121 3 2" xfId="8334"/>
    <cellStyle name="Percent 121 3 2 2" xfId="14526"/>
    <cellStyle name="Percent 121 3 2 2 2" xfId="33486"/>
    <cellStyle name="Percent 121 3 2 2 3" xfId="51950"/>
    <cellStyle name="Percent 121 3 2 3" xfId="20678"/>
    <cellStyle name="Percent 121 3 2 3 2" xfId="39638"/>
    <cellStyle name="Percent 121 3 2 3 3" xfId="58102"/>
    <cellStyle name="Percent 121 3 2 4" xfId="27333"/>
    <cellStyle name="Percent 121 3 2 5" xfId="45797"/>
    <cellStyle name="Percent 121 3 3" xfId="11460"/>
    <cellStyle name="Percent 121 3 3 2" xfId="30420"/>
    <cellStyle name="Percent 121 3 3 3" xfId="48884"/>
    <cellStyle name="Percent 121 3 4" xfId="17612"/>
    <cellStyle name="Percent 121 3 4 2" xfId="36572"/>
    <cellStyle name="Percent 121 3 4 3" xfId="55036"/>
    <cellStyle name="Percent 121 3 5" xfId="24267"/>
    <cellStyle name="Percent 121 3 6" xfId="42731"/>
    <cellStyle name="Percent 121 4" xfId="6799"/>
    <cellStyle name="Percent 121 4 2" xfId="12992"/>
    <cellStyle name="Percent 121 4 2 2" xfId="31952"/>
    <cellStyle name="Percent 121 4 2 3" xfId="50416"/>
    <cellStyle name="Percent 121 4 3" xfId="19144"/>
    <cellStyle name="Percent 121 4 3 2" xfId="38104"/>
    <cellStyle name="Percent 121 4 3 3" xfId="56568"/>
    <cellStyle name="Percent 121 4 4" xfId="25799"/>
    <cellStyle name="Percent 121 4 5" xfId="44263"/>
    <cellStyle name="Percent 121 5" xfId="9926"/>
    <cellStyle name="Percent 121 5 2" xfId="28886"/>
    <cellStyle name="Percent 121 5 3" xfId="47350"/>
    <cellStyle name="Percent 121 6" xfId="16078"/>
    <cellStyle name="Percent 121 6 2" xfId="35038"/>
    <cellStyle name="Percent 121 6 3" xfId="53502"/>
    <cellStyle name="Percent 121 7" xfId="22733"/>
    <cellStyle name="Percent 121 8" xfId="41197"/>
    <cellStyle name="Percent 122" xfId="3314"/>
    <cellStyle name="Percent 122 2" xfId="4395"/>
    <cellStyle name="Percent 122 2 2" xfId="6018"/>
    <cellStyle name="Percent 122 2 2 2" xfId="9104"/>
    <cellStyle name="Percent 122 2 2 2 2" xfId="15296"/>
    <cellStyle name="Percent 122 2 2 2 2 2" xfId="34256"/>
    <cellStyle name="Percent 122 2 2 2 2 3" xfId="52720"/>
    <cellStyle name="Percent 122 2 2 2 3" xfId="21448"/>
    <cellStyle name="Percent 122 2 2 2 3 2" xfId="40408"/>
    <cellStyle name="Percent 122 2 2 2 3 3" xfId="58872"/>
    <cellStyle name="Percent 122 2 2 2 4" xfId="28103"/>
    <cellStyle name="Percent 122 2 2 2 5" xfId="46567"/>
    <cellStyle name="Percent 122 2 2 3" xfId="12230"/>
    <cellStyle name="Percent 122 2 2 3 2" xfId="31190"/>
    <cellStyle name="Percent 122 2 2 3 3" xfId="49654"/>
    <cellStyle name="Percent 122 2 2 4" xfId="18382"/>
    <cellStyle name="Percent 122 2 2 4 2" xfId="37342"/>
    <cellStyle name="Percent 122 2 2 4 3" xfId="55806"/>
    <cellStyle name="Percent 122 2 2 5" xfId="25037"/>
    <cellStyle name="Percent 122 2 2 6" xfId="43501"/>
    <cellStyle name="Percent 122 2 3" xfId="7569"/>
    <cellStyle name="Percent 122 2 3 2" xfId="13762"/>
    <cellStyle name="Percent 122 2 3 2 2" xfId="32722"/>
    <cellStyle name="Percent 122 2 3 2 3" xfId="51186"/>
    <cellStyle name="Percent 122 2 3 3" xfId="19914"/>
    <cellStyle name="Percent 122 2 3 3 2" xfId="38874"/>
    <cellStyle name="Percent 122 2 3 3 3" xfId="57338"/>
    <cellStyle name="Percent 122 2 3 4" xfId="26569"/>
    <cellStyle name="Percent 122 2 3 5" xfId="45033"/>
    <cellStyle name="Percent 122 2 4" xfId="10696"/>
    <cellStyle name="Percent 122 2 4 2" xfId="29656"/>
    <cellStyle name="Percent 122 2 4 3" xfId="48120"/>
    <cellStyle name="Percent 122 2 5" xfId="16848"/>
    <cellStyle name="Percent 122 2 5 2" xfId="35808"/>
    <cellStyle name="Percent 122 2 5 3" xfId="54272"/>
    <cellStyle name="Percent 122 2 6" xfId="23503"/>
    <cellStyle name="Percent 122 2 7" xfId="41967"/>
    <cellStyle name="Percent 122 3" xfId="5236"/>
    <cellStyle name="Percent 122 3 2" xfId="8335"/>
    <cellStyle name="Percent 122 3 2 2" xfId="14527"/>
    <cellStyle name="Percent 122 3 2 2 2" xfId="33487"/>
    <cellStyle name="Percent 122 3 2 2 3" xfId="51951"/>
    <cellStyle name="Percent 122 3 2 3" xfId="20679"/>
    <cellStyle name="Percent 122 3 2 3 2" xfId="39639"/>
    <cellStyle name="Percent 122 3 2 3 3" xfId="58103"/>
    <cellStyle name="Percent 122 3 2 4" xfId="27334"/>
    <cellStyle name="Percent 122 3 2 5" xfId="45798"/>
    <cellStyle name="Percent 122 3 3" xfId="11461"/>
    <cellStyle name="Percent 122 3 3 2" xfId="30421"/>
    <cellStyle name="Percent 122 3 3 3" xfId="48885"/>
    <cellStyle name="Percent 122 3 4" xfId="17613"/>
    <cellStyle name="Percent 122 3 4 2" xfId="36573"/>
    <cellStyle name="Percent 122 3 4 3" xfId="55037"/>
    <cellStyle name="Percent 122 3 5" xfId="24268"/>
    <cellStyle name="Percent 122 3 6" xfId="42732"/>
    <cellStyle name="Percent 122 4" xfId="6800"/>
    <cellStyle name="Percent 122 4 2" xfId="12993"/>
    <cellStyle name="Percent 122 4 2 2" xfId="31953"/>
    <cellStyle name="Percent 122 4 2 3" xfId="50417"/>
    <cellStyle name="Percent 122 4 3" xfId="19145"/>
    <cellStyle name="Percent 122 4 3 2" xfId="38105"/>
    <cellStyle name="Percent 122 4 3 3" xfId="56569"/>
    <cellStyle name="Percent 122 4 4" xfId="25800"/>
    <cellStyle name="Percent 122 4 5" xfId="44264"/>
    <cellStyle name="Percent 122 5" xfId="9927"/>
    <cellStyle name="Percent 122 5 2" xfId="28887"/>
    <cellStyle name="Percent 122 5 3" xfId="47351"/>
    <cellStyle name="Percent 122 6" xfId="16079"/>
    <cellStyle name="Percent 122 6 2" xfId="35039"/>
    <cellStyle name="Percent 122 6 3" xfId="53503"/>
    <cellStyle name="Percent 122 7" xfId="22734"/>
    <cellStyle name="Percent 122 8" xfId="41198"/>
    <cellStyle name="Percent 123" xfId="3315"/>
    <cellStyle name="Percent 123 2" xfId="4396"/>
    <cellStyle name="Percent 123 2 2" xfId="6019"/>
    <cellStyle name="Percent 123 2 2 2" xfId="9105"/>
    <cellStyle name="Percent 123 2 2 2 2" xfId="15297"/>
    <cellStyle name="Percent 123 2 2 2 2 2" xfId="34257"/>
    <cellStyle name="Percent 123 2 2 2 2 3" xfId="52721"/>
    <cellStyle name="Percent 123 2 2 2 3" xfId="21449"/>
    <cellStyle name="Percent 123 2 2 2 3 2" xfId="40409"/>
    <cellStyle name="Percent 123 2 2 2 3 3" xfId="58873"/>
    <cellStyle name="Percent 123 2 2 2 4" xfId="28104"/>
    <cellStyle name="Percent 123 2 2 2 5" xfId="46568"/>
    <cellStyle name="Percent 123 2 2 3" xfId="12231"/>
    <cellStyle name="Percent 123 2 2 3 2" xfId="31191"/>
    <cellStyle name="Percent 123 2 2 3 3" xfId="49655"/>
    <cellStyle name="Percent 123 2 2 4" xfId="18383"/>
    <cellStyle name="Percent 123 2 2 4 2" xfId="37343"/>
    <cellStyle name="Percent 123 2 2 4 3" xfId="55807"/>
    <cellStyle name="Percent 123 2 2 5" xfId="25038"/>
    <cellStyle name="Percent 123 2 2 6" xfId="43502"/>
    <cellStyle name="Percent 123 2 3" xfId="7570"/>
    <cellStyle name="Percent 123 2 3 2" xfId="13763"/>
    <cellStyle name="Percent 123 2 3 2 2" xfId="32723"/>
    <cellStyle name="Percent 123 2 3 2 3" xfId="51187"/>
    <cellStyle name="Percent 123 2 3 3" xfId="19915"/>
    <cellStyle name="Percent 123 2 3 3 2" xfId="38875"/>
    <cellStyle name="Percent 123 2 3 3 3" xfId="57339"/>
    <cellStyle name="Percent 123 2 3 4" xfId="26570"/>
    <cellStyle name="Percent 123 2 3 5" xfId="45034"/>
    <cellStyle name="Percent 123 2 4" xfId="10697"/>
    <cellStyle name="Percent 123 2 4 2" xfId="29657"/>
    <cellStyle name="Percent 123 2 4 3" xfId="48121"/>
    <cellStyle name="Percent 123 2 5" xfId="16849"/>
    <cellStyle name="Percent 123 2 5 2" xfId="35809"/>
    <cellStyle name="Percent 123 2 5 3" xfId="54273"/>
    <cellStyle name="Percent 123 2 6" xfId="23504"/>
    <cellStyle name="Percent 123 2 7" xfId="41968"/>
    <cellStyle name="Percent 123 3" xfId="5237"/>
    <cellStyle name="Percent 123 3 2" xfId="8336"/>
    <cellStyle name="Percent 123 3 2 2" xfId="14528"/>
    <cellStyle name="Percent 123 3 2 2 2" xfId="33488"/>
    <cellStyle name="Percent 123 3 2 2 3" xfId="51952"/>
    <cellStyle name="Percent 123 3 2 3" xfId="20680"/>
    <cellStyle name="Percent 123 3 2 3 2" xfId="39640"/>
    <cellStyle name="Percent 123 3 2 3 3" xfId="58104"/>
    <cellStyle name="Percent 123 3 2 4" xfId="27335"/>
    <cellStyle name="Percent 123 3 2 5" xfId="45799"/>
    <cellStyle name="Percent 123 3 3" xfId="11462"/>
    <cellStyle name="Percent 123 3 3 2" xfId="30422"/>
    <cellStyle name="Percent 123 3 3 3" xfId="48886"/>
    <cellStyle name="Percent 123 3 4" xfId="17614"/>
    <cellStyle name="Percent 123 3 4 2" xfId="36574"/>
    <cellStyle name="Percent 123 3 4 3" xfId="55038"/>
    <cellStyle name="Percent 123 3 5" xfId="24269"/>
    <cellStyle name="Percent 123 3 6" xfId="42733"/>
    <cellStyle name="Percent 123 4" xfId="6801"/>
    <cellStyle name="Percent 123 4 2" xfId="12994"/>
    <cellStyle name="Percent 123 4 2 2" xfId="31954"/>
    <cellStyle name="Percent 123 4 2 3" xfId="50418"/>
    <cellStyle name="Percent 123 4 3" xfId="19146"/>
    <cellStyle name="Percent 123 4 3 2" xfId="38106"/>
    <cellStyle name="Percent 123 4 3 3" xfId="56570"/>
    <cellStyle name="Percent 123 4 4" xfId="25801"/>
    <cellStyle name="Percent 123 4 5" xfId="44265"/>
    <cellStyle name="Percent 123 5" xfId="9928"/>
    <cellStyle name="Percent 123 5 2" xfId="28888"/>
    <cellStyle name="Percent 123 5 3" xfId="47352"/>
    <cellStyle name="Percent 123 6" xfId="16080"/>
    <cellStyle name="Percent 123 6 2" xfId="35040"/>
    <cellStyle name="Percent 123 6 3" xfId="53504"/>
    <cellStyle name="Percent 123 7" xfId="22735"/>
    <cellStyle name="Percent 123 8" xfId="41199"/>
    <cellStyle name="Percent 124" xfId="3316"/>
    <cellStyle name="Percent 124 2" xfId="4397"/>
    <cellStyle name="Percent 124 2 2" xfId="6020"/>
    <cellStyle name="Percent 124 2 2 2" xfId="9106"/>
    <cellStyle name="Percent 124 2 2 2 2" xfId="15298"/>
    <cellStyle name="Percent 124 2 2 2 2 2" xfId="34258"/>
    <cellStyle name="Percent 124 2 2 2 2 3" xfId="52722"/>
    <cellStyle name="Percent 124 2 2 2 3" xfId="21450"/>
    <cellStyle name="Percent 124 2 2 2 3 2" xfId="40410"/>
    <cellStyle name="Percent 124 2 2 2 3 3" xfId="58874"/>
    <cellStyle name="Percent 124 2 2 2 4" xfId="28105"/>
    <cellStyle name="Percent 124 2 2 2 5" xfId="46569"/>
    <cellStyle name="Percent 124 2 2 3" xfId="12232"/>
    <cellStyle name="Percent 124 2 2 3 2" xfId="31192"/>
    <cellStyle name="Percent 124 2 2 3 3" xfId="49656"/>
    <cellStyle name="Percent 124 2 2 4" xfId="18384"/>
    <cellStyle name="Percent 124 2 2 4 2" xfId="37344"/>
    <cellStyle name="Percent 124 2 2 4 3" xfId="55808"/>
    <cellStyle name="Percent 124 2 2 5" xfId="25039"/>
    <cellStyle name="Percent 124 2 2 6" xfId="43503"/>
    <cellStyle name="Percent 124 2 3" xfId="7571"/>
    <cellStyle name="Percent 124 2 3 2" xfId="13764"/>
    <cellStyle name="Percent 124 2 3 2 2" xfId="32724"/>
    <cellStyle name="Percent 124 2 3 2 3" xfId="51188"/>
    <cellStyle name="Percent 124 2 3 3" xfId="19916"/>
    <cellStyle name="Percent 124 2 3 3 2" xfId="38876"/>
    <cellStyle name="Percent 124 2 3 3 3" xfId="57340"/>
    <cellStyle name="Percent 124 2 3 4" xfId="26571"/>
    <cellStyle name="Percent 124 2 3 5" xfId="45035"/>
    <cellStyle name="Percent 124 2 4" xfId="10698"/>
    <cellStyle name="Percent 124 2 4 2" xfId="29658"/>
    <cellStyle name="Percent 124 2 4 3" xfId="48122"/>
    <cellStyle name="Percent 124 2 5" xfId="16850"/>
    <cellStyle name="Percent 124 2 5 2" xfId="35810"/>
    <cellStyle name="Percent 124 2 5 3" xfId="54274"/>
    <cellStyle name="Percent 124 2 6" xfId="23505"/>
    <cellStyle name="Percent 124 2 7" xfId="41969"/>
    <cellStyle name="Percent 124 3" xfId="5238"/>
    <cellStyle name="Percent 124 3 2" xfId="8337"/>
    <cellStyle name="Percent 124 3 2 2" xfId="14529"/>
    <cellStyle name="Percent 124 3 2 2 2" xfId="33489"/>
    <cellStyle name="Percent 124 3 2 2 3" xfId="51953"/>
    <cellStyle name="Percent 124 3 2 3" xfId="20681"/>
    <cellStyle name="Percent 124 3 2 3 2" xfId="39641"/>
    <cellStyle name="Percent 124 3 2 3 3" xfId="58105"/>
    <cellStyle name="Percent 124 3 2 4" xfId="27336"/>
    <cellStyle name="Percent 124 3 2 5" xfId="45800"/>
    <cellStyle name="Percent 124 3 3" xfId="11463"/>
    <cellStyle name="Percent 124 3 3 2" xfId="30423"/>
    <cellStyle name="Percent 124 3 3 3" xfId="48887"/>
    <cellStyle name="Percent 124 3 4" xfId="17615"/>
    <cellStyle name="Percent 124 3 4 2" xfId="36575"/>
    <cellStyle name="Percent 124 3 4 3" xfId="55039"/>
    <cellStyle name="Percent 124 3 5" xfId="24270"/>
    <cellStyle name="Percent 124 3 6" xfId="42734"/>
    <cellStyle name="Percent 124 4" xfId="6802"/>
    <cellStyle name="Percent 124 4 2" xfId="12995"/>
    <cellStyle name="Percent 124 4 2 2" xfId="31955"/>
    <cellStyle name="Percent 124 4 2 3" xfId="50419"/>
    <cellStyle name="Percent 124 4 3" xfId="19147"/>
    <cellStyle name="Percent 124 4 3 2" xfId="38107"/>
    <cellStyle name="Percent 124 4 3 3" xfId="56571"/>
    <cellStyle name="Percent 124 4 4" xfId="25802"/>
    <cellStyle name="Percent 124 4 5" xfId="44266"/>
    <cellStyle name="Percent 124 5" xfId="9929"/>
    <cellStyle name="Percent 124 5 2" xfId="28889"/>
    <cellStyle name="Percent 124 5 3" xfId="47353"/>
    <cellStyle name="Percent 124 6" xfId="16081"/>
    <cellStyle name="Percent 124 6 2" xfId="35041"/>
    <cellStyle name="Percent 124 6 3" xfId="53505"/>
    <cellStyle name="Percent 124 7" xfId="22736"/>
    <cellStyle name="Percent 124 8" xfId="41200"/>
    <cellStyle name="Percent 125" xfId="3317"/>
    <cellStyle name="Percent 125 2" xfId="4398"/>
    <cellStyle name="Percent 125 2 2" xfId="6021"/>
    <cellStyle name="Percent 125 2 2 2" xfId="9107"/>
    <cellStyle name="Percent 125 2 2 2 2" xfId="15299"/>
    <cellStyle name="Percent 125 2 2 2 2 2" xfId="34259"/>
    <cellStyle name="Percent 125 2 2 2 2 3" xfId="52723"/>
    <cellStyle name="Percent 125 2 2 2 3" xfId="21451"/>
    <cellStyle name="Percent 125 2 2 2 3 2" xfId="40411"/>
    <cellStyle name="Percent 125 2 2 2 3 3" xfId="58875"/>
    <cellStyle name="Percent 125 2 2 2 4" xfId="28106"/>
    <cellStyle name="Percent 125 2 2 2 5" xfId="46570"/>
    <cellStyle name="Percent 125 2 2 3" xfId="12233"/>
    <cellStyle name="Percent 125 2 2 3 2" xfId="31193"/>
    <cellStyle name="Percent 125 2 2 3 3" xfId="49657"/>
    <cellStyle name="Percent 125 2 2 4" xfId="18385"/>
    <cellStyle name="Percent 125 2 2 4 2" xfId="37345"/>
    <cellStyle name="Percent 125 2 2 4 3" xfId="55809"/>
    <cellStyle name="Percent 125 2 2 5" xfId="25040"/>
    <cellStyle name="Percent 125 2 2 6" xfId="43504"/>
    <cellStyle name="Percent 125 2 3" xfId="7572"/>
    <cellStyle name="Percent 125 2 3 2" xfId="13765"/>
    <cellStyle name="Percent 125 2 3 2 2" xfId="32725"/>
    <cellStyle name="Percent 125 2 3 2 3" xfId="51189"/>
    <cellStyle name="Percent 125 2 3 3" xfId="19917"/>
    <cellStyle name="Percent 125 2 3 3 2" xfId="38877"/>
    <cellStyle name="Percent 125 2 3 3 3" xfId="57341"/>
    <cellStyle name="Percent 125 2 3 4" xfId="26572"/>
    <cellStyle name="Percent 125 2 3 5" xfId="45036"/>
    <cellStyle name="Percent 125 2 4" xfId="10699"/>
    <cellStyle name="Percent 125 2 4 2" xfId="29659"/>
    <cellStyle name="Percent 125 2 4 3" xfId="48123"/>
    <cellStyle name="Percent 125 2 5" xfId="16851"/>
    <cellStyle name="Percent 125 2 5 2" xfId="35811"/>
    <cellStyle name="Percent 125 2 5 3" xfId="54275"/>
    <cellStyle name="Percent 125 2 6" xfId="23506"/>
    <cellStyle name="Percent 125 2 7" xfId="41970"/>
    <cellStyle name="Percent 125 3" xfId="5239"/>
    <cellStyle name="Percent 125 3 2" xfId="8338"/>
    <cellStyle name="Percent 125 3 2 2" xfId="14530"/>
    <cellStyle name="Percent 125 3 2 2 2" xfId="33490"/>
    <cellStyle name="Percent 125 3 2 2 3" xfId="51954"/>
    <cellStyle name="Percent 125 3 2 3" xfId="20682"/>
    <cellStyle name="Percent 125 3 2 3 2" xfId="39642"/>
    <cellStyle name="Percent 125 3 2 3 3" xfId="58106"/>
    <cellStyle name="Percent 125 3 2 4" xfId="27337"/>
    <cellStyle name="Percent 125 3 2 5" xfId="45801"/>
    <cellStyle name="Percent 125 3 3" xfId="11464"/>
    <cellStyle name="Percent 125 3 3 2" xfId="30424"/>
    <cellStyle name="Percent 125 3 3 3" xfId="48888"/>
    <cellStyle name="Percent 125 3 4" xfId="17616"/>
    <cellStyle name="Percent 125 3 4 2" xfId="36576"/>
    <cellStyle name="Percent 125 3 4 3" xfId="55040"/>
    <cellStyle name="Percent 125 3 5" xfId="24271"/>
    <cellStyle name="Percent 125 3 6" xfId="42735"/>
    <cellStyle name="Percent 125 4" xfId="6803"/>
    <cellStyle name="Percent 125 4 2" xfId="12996"/>
    <cellStyle name="Percent 125 4 2 2" xfId="31956"/>
    <cellStyle name="Percent 125 4 2 3" xfId="50420"/>
    <cellStyle name="Percent 125 4 3" xfId="19148"/>
    <cellStyle name="Percent 125 4 3 2" xfId="38108"/>
    <cellStyle name="Percent 125 4 3 3" xfId="56572"/>
    <cellStyle name="Percent 125 4 4" xfId="25803"/>
    <cellStyle name="Percent 125 4 5" xfId="44267"/>
    <cellStyle name="Percent 125 5" xfId="9930"/>
    <cellStyle name="Percent 125 5 2" xfId="28890"/>
    <cellStyle name="Percent 125 5 3" xfId="47354"/>
    <cellStyle name="Percent 125 6" xfId="16082"/>
    <cellStyle name="Percent 125 6 2" xfId="35042"/>
    <cellStyle name="Percent 125 6 3" xfId="53506"/>
    <cellStyle name="Percent 125 7" xfId="22737"/>
    <cellStyle name="Percent 125 8" xfId="41201"/>
    <cellStyle name="Percent 126" xfId="3318"/>
    <cellStyle name="Percent 126 2" xfId="4399"/>
    <cellStyle name="Percent 126 2 2" xfId="6022"/>
    <cellStyle name="Percent 126 2 2 2" xfId="9108"/>
    <cellStyle name="Percent 126 2 2 2 2" xfId="15300"/>
    <cellStyle name="Percent 126 2 2 2 2 2" xfId="34260"/>
    <cellStyle name="Percent 126 2 2 2 2 3" xfId="52724"/>
    <cellStyle name="Percent 126 2 2 2 3" xfId="21452"/>
    <cellStyle name="Percent 126 2 2 2 3 2" xfId="40412"/>
    <cellStyle name="Percent 126 2 2 2 3 3" xfId="58876"/>
    <cellStyle name="Percent 126 2 2 2 4" xfId="28107"/>
    <cellStyle name="Percent 126 2 2 2 5" xfId="46571"/>
    <cellStyle name="Percent 126 2 2 3" xfId="12234"/>
    <cellStyle name="Percent 126 2 2 3 2" xfId="31194"/>
    <cellStyle name="Percent 126 2 2 3 3" xfId="49658"/>
    <cellStyle name="Percent 126 2 2 4" xfId="18386"/>
    <cellStyle name="Percent 126 2 2 4 2" xfId="37346"/>
    <cellStyle name="Percent 126 2 2 4 3" xfId="55810"/>
    <cellStyle name="Percent 126 2 2 5" xfId="25041"/>
    <cellStyle name="Percent 126 2 2 6" xfId="43505"/>
    <cellStyle name="Percent 126 2 3" xfId="7573"/>
    <cellStyle name="Percent 126 2 3 2" xfId="13766"/>
    <cellStyle name="Percent 126 2 3 2 2" xfId="32726"/>
    <cellStyle name="Percent 126 2 3 2 3" xfId="51190"/>
    <cellStyle name="Percent 126 2 3 3" xfId="19918"/>
    <cellStyle name="Percent 126 2 3 3 2" xfId="38878"/>
    <cellStyle name="Percent 126 2 3 3 3" xfId="57342"/>
    <cellStyle name="Percent 126 2 3 4" xfId="26573"/>
    <cellStyle name="Percent 126 2 3 5" xfId="45037"/>
    <cellStyle name="Percent 126 2 4" xfId="10700"/>
    <cellStyle name="Percent 126 2 4 2" xfId="29660"/>
    <cellStyle name="Percent 126 2 4 3" xfId="48124"/>
    <cellStyle name="Percent 126 2 5" xfId="16852"/>
    <cellStyle name="Percent 126 2 5 2" xfId="35812"/>
    <cellStyle name="Percent 126 2 5 3" xfId="54276"/>
    <cellStyle name="Percent 126 2 6" xfId="23507"/>
    <cellStyle name="Percent 126 2 7" xfId="41971"/>
    <cellStyle name="Percent 126 3" xfId="5240"/>
    <cellStyle name="Percent 126 3 2" xfId="8339"/>
    <cellStyle name="Percent 126 3 2 2" xfId="14531"/>
    <cellStyle name="Percent 126 3 2 2 2" xfId="33491"/>
    <cellStyle name="Percent 126 3 2 2 3" xfId="51955"/>
    <cellStyle name="Percent 126 3 2 3" xfId="20683"/>
    <cellStyle name="Percent 126 3 2 3 2" xfId="39643"/>
    <cellStyle name="Percent 126 3 2 3 3" xfId="58107"/>
    <cellStyle name="Percent 126 3 2 4" xfId="27338"/>
    <cellStyle name="Percent 126 3 2 5" xfId="45802"/>
    <cellStyle name="Percent 126 3 3" xfId="11465"/>
    <cellStyle name="Percent 126 3 3 2" xfId="30425"/>
    <cellStyle name="Percent 126 3 3 3" xfId="48889"/>
    <cellStyle name="Percent 126 3 4" xfId="17617"/>
    <cellStyle name="Percent 126 3 4 2" xfId="36577"/>
    <cellStyle name="Percent 126 3 4 3" xfId="55041"/>
    <cellStyle name="Percent 126 3 5" xfId="24272"/>
    <cellStyle name="Percent 126 3 6" xfId="42736"/>
    <cellStyle name="Percent 126 4" xfId="6804"/>
    <cellStyle name="Percent 126 4 2" xfId="12997"/>
    <cellStyle name="Percent 126 4 2 2" xfId="31957"/>
    <cellStyle name="Percent 126 4 2 3" xfId="50421"/>
    <cellStyle name="Percent 126 4 3" xfId="19149"/>
    <cellStyle name="Percent 126 4 3 2" xfId="38109"/>
    <cellStyle name="Percent 126 4 3 3" xfId="56573"/>
    <cellStyle name="Percent 126 4 4" xfId="25804"/>
    <cellStyle name="Percent 126 4 5" xfId="44268"/>
    <cellStyle name="Percent 126 5" xfId="9931"/>
    <cellStyle name="Percent 126 5 2" xfId="28891"/>
    <cellStyle name="Percent 126 5 3" xfId="47355"/>
    <cellStyle name="Percent 126 6" xfId="16083"/>
    <cellStyle name="Percent 126 6 2" xfId="35043"/>
    <cellStyle name="Percent 126 6 3" xfId="53507"/>
    <cellStyle name="Percent 126 7" xfId="22738"/>
    <cellStyle name="Percent 126 8" xfId="41202"/>
    <cellStyle name="Percent 127" xfId="3319"/>
    <cellStyle name="Percent 127 2" xfId="4400"/>
    <cellStyle name="Percent 127 2 2" xfId="6023"/>
    <cellStyle name="Percent 127 2 2 2" xfId="9109"/>
    <cellStyle name="Percent 127 2 2 2 2" xfId="15301"/>
    <cellStyle name="Percent 127 2 2 2 2 2" xfId="34261"/>
    <cellStyle name="Percent 127 2 2 2 2 3" xfId="52725"/>
    <cellStyle name="Percent 127 2 2 2 3" xfId="21453"/>
    <cellStyle name="Percent 127 2 2 2 3 2" xfId="40413"/>
    <cellStyle name="Percent 127 2 2 2 3 3" xfId="58877"/>
    <cellStyle name="Percent 127 2 2 2 4" xfId="28108"/>
    <cellStyle name="Percent 127 2 2 2 5" xfId="46572"/>
    <cellStyle name="Percent 127 2 2 3" xfId="12235"/>
    <cellStyle name="Percent 127 2 2 3 2" xfId="31195"/>
    <cellStyle name="Percent 127 2 2 3 3" xfId="49659"/>
    <cellStyle name="Percent 127 2 2 4" xfId="18387"/>
    <cellStyle name="Percent 127 2 2 4 2" xfId="37347"/>
    <cellStyle name="Percent 127 2 2 4 3" xfId="55811"/>
    <cellStyle name="Percent 127 2 2 5" xfId="25042"/>
    <cellStyle name="Percent 127 2 2 6" xfId="43506"/>
    <cellStyle name="Percent 127 2 3" xfId="7574"/>
    <cellStyle name="Percent 127 2 3 2" xfId="13767"/>
    <cellStyle name="Percent 127 2 3 2 2" xfId="32727"/>
    <cellStyle name="Percent 127 2 3 2 3" xfId="51191"/>
    <cellStyle name="Percent 127 2 3 3" xfId="19919"/>
    <cellStyle name="Percent 127 2 3 3 2" xfId="38879"/>
    <cellStyle name="Percent 127 2 3 3 3" xfId="57343"/>
    <cellStyle name="Percent 127 2 3 4" xfId="26574"/>
    <cellStyle name="Percent 127 2 3 5" xfId="45038"/>
    <cellStyle name="Percent 127 2 4" xfId="10701"/>
    <cellStyle name="Percent 127 2 4 2" xfId="29661"/>
    <cellStyle name="Percent 127 2 4 3" xfId="48125"/>
    <cellStyle name="Percent 127 2 5" xfId="16853"/>
    <cellStyle name="Percent 127 2 5 2" xfId="35813"/>
    <cellStyle name="Percent 127 2 5 3" xfId="54277"/>
    <cellStyle name="Percent 127 2 6" xfId="23508"/>
    <cellStyle name="Percent 127 2 7" xfId="41972"/>
    <cellStyle name="Percent 127 3" xfId="5241"/>
    <cellStyle name="Percent 127 3 2" xfId="8340"/>
    <cellStyle name="Percent 127 3 2 2" xfId="14532"/>
    <cellStyle name="Percent 127 3 2 2 2" xfId="33492"/>
    <cellStyle name="Percent 127 3 2 2 3" xfId="51956"/>
    <cellStyle name="Percent 127 3 2 3" xfId="20684"/>
    <cellStyle name="Percent 127 3 2 3 2" xfId="39644"/>
    <cellStyle name="Percent 127 3 2 3 3" xfId="58108"/>
    <cellStyle name="Percent 127 3 2 4" xfId="27339"/>
    <cellStyle name="Percent 127 3 2 5" xfId="45803"/>
    <cellStyle name="Percent 127 3 3" xfId="11466"/>
    <cellStyle name="Percent 127 3 3 2" xfId="30426"/>
    <cellStyle name="Percent 127 3 3 3" xfId="48890"/>
    <cellStyle name="Percent 127 3 4" xfId="17618"/>
    <cellStyle name="Percent 127 3 4 2" xfId="36578"/>
    <cellStyle name="Percent 127 3 4 3" xfId="55042"/>
    <cellStyle name="Percent 127 3 5" xfId="24273"/>
    <cellStyle name="Percent 127 3 6" xfId="42737"/>
    <cellStyle name="Percent 127 4" xfId="6805"/>
    <cellStyle name="Percent 127 4 2" xfId="12998"/>
    <cellStyle name="Percent 127 4 2 2" xfId="31958"/>
    <cellStyle name="Percent 127 4 2 3" xfId="50422"/>
    <cellStyle name="Percent 127 4 3" xfId="19150"/>
    <cellStyle name="Percent 127 4 3 2" xfId="38110"/>
    <cellStyle name="Percent 127 4 3 3" xfId="56574"/>
    <cellStyle name="Percent 127 4 4" xfId="25805"/>
    <cellStyle name="Percent 127 4 5" xfId="44269"/>
    <cellStyle name="Percent 127 5" xfId="9932"/>
    <cellStyle name="Percent 127 5 2" xfId="28892"/>
    <cellStyle name="Percent 127 5 3" xfId="47356"/>
    <cellStyle name="Percent 127 6" xfId="16084"/>
    <cellStyle name="Percent 127 6 2" xfId="35044"/>
    <cellStyle name="Percent 127 6 3" xfId="53508"/>
    <cellStyle name="Percent 127 7" xfId="22739"/>
    <cellStyle name="Percent 127 8" xfId="41203"/>
    <cellStyle name="Percent 128" xfId="3320"/>
    <cellStyle name="Percent 128 2" xfId="4401"/>
    <cellStyle name="Percent 128 2 2" xfId="6024"/>
    <cellStyle name="Percent 128 2 2 2" xfId="9110"/>
    <cellStyle name="Percent 128 2 2 2 2" xfId="15302"/>
    <cellStyle name="Percent 128 2 2 2 2 2" xfId="34262"/>
    <cellStyle name="Percent 128 2 2 2 2 3" xfId="52726"/>
    <cellStyle name="Percent 128 2 2 2 3" xfId="21454"/>
    <cellStyle name="Percent 128 2 2 2 3 2" xfId="40414"/>
    <cellStyle name="Percent 128 2 2 2 3 3" xfId="58878"/>
    <cellStyle name="Percent 128 2 2 2 4" xfId="28109"/>
    <cellStyle name="Percent 128 2 2 2 5" xfId="46573"/>
    <cellStyle name="Percent 128 2 2 3" xfId="12236"/>
    <cellStyle name="Percent 128 2 2 3 2" xfId="31196"/>
    <cellStyle name="Percent 128 2 2 3 3" xfId="49660"/>
    <cellStyle name="Percent 128 2 2 4" xfId="18388"/>
    <cellStyle name="Percent 128 2 2 4 2" xfId="37348"/>
    <cellStyle name="Percent 128 2 2 4 3" xfId="55812"/>
    <cellStyle name="Percent 128 2 2 5" xfId="25043"/>
    <cellStyle name="Percent 128 2 2 6" xfId="43507"/>
    <cellStyle name="Percent 128 2 3" xfId="7575"/>
    <cellStyle name="Percent 128 2 3 2" xfId="13768"/>
    <cellStyle name="Percent 128 2 3 2 2" xfId="32728"/>
    <cellStyle name="Percent 128 2 3 2 3" xfId="51192"/>
    <cellStyle name="Percent 128 2 3 3" xfId="19920"/>
    <cellStyle name="Percent 128 2 3 3 2" xfId="38880"/>
    <cellStyle name="Percent 128 2 3 3 3" xfId="57344"/>
    <cellStyle name="Percent 128 2 3 4" xfId="26575"/>
    <cellStyle name="Percent 128 2 3 5" xfId="45039"/>
    <cellStyle name="Percent 128 2 4" xfId="10702"/>
    <cellStyle name="Percent 128 2 4 2" xfId="29662"/>
    <cellStyle name="Percent 128 2 4 3" xfId="48126"/>
    <cellStyle name="Percent 128 2 5" xfId="16854"/>
    <cellStyle name="Percent 128 2 5 2" xfId="35814"/>
    <cellStyle name="Percent 128 2 5 3" xfId="54278"/>
    <cellStyle name="Percent 128 2 6" xfId="23509"/>
    <cellStyle name="Percent 128 2 7" xfId="41973"/>
    <cellStyle name="Percent 128 3" xfId="5242"/>
    <cellStyle name="Percent 128 3 2" xfId="8341"/>
    <cellStyle name="Percent 128 3 2 2" xfId="14533"/>
    <cellStyle name="Percent 128 3 2 2 2" xfId="33493"/>
    <cellStyle name="Percent 128 3 2 2 3" xfId="51957"/>
    <cellStyle name="Percent 128 3 2 3" xfId="20685"/>
    <cellStyle name="Percent 128 3 2 3 2" xfId="39645"/>
    <cellStyle name="Percent 128 3 2 3 3" xfId="58109"/>
    <cellStyle name="Percent 128 3 2 4" xfId="27340"/>
    <cellStyle name="Percent 128 3 2 5" xfId="45804"/>
    <cellStyle name="Percent 128 3 3" xfId="11467"/>
    <cellStyle name="Percent 128 3 3 2" xfId="30427"/>
    <cellStyle name="Percent 128 3 3 3" xfId="48891"/>
    <cellStyle name="Percent 128 3 4" xfId="17619"/>
    <cellStyle name="Percent 128 3 4 2" xfId="36579"/>
    <cellStyle name="Percent 128 3 4 3" xfId="55043"/>
    <cellStyle name="Percent 128 3 5" xfId="24274"/>
    <cellStyle name="Percent 128 3 6" xfId="42738"/>
    <cellStyle name="Percent 128 4" xfId="6806"/>
    <cellStyle name="Percent 128 4 2" xfId="12999"/>
    <cellStyle name="Percent 128 4 2 2" xfId="31959"/>
    <cellStyle name="Percent 128 4 2 3" xfId="50423"/>
    <cellStyle name="Percent 128 4 3" xfId="19151"/>
    <cellStyle name="Percent 128 4 3 2" xfId="38111"/>
    <cellStyle name="Percent 128 4 3 3" xfId="56575"/>
    <cellStyle name="Percent 128 4 4" xfId="25806"/>
    <cellStyle name="Percent 128 4 5" xfId="44270"/>
    <cellStyle name="Percent 128 5" xfId="9933"/>
    <cellStyle name="Percent 128 5 2" xfId="28893"/>
    <cellStyle name="Percent 128 5 3" xfId="47357"/>
    <cellStyle name="Percent 128 6" xfId="16085"/>
    <cellStyle name="Percent 128 6 2" xfId="35045"/>
    <cellStyle name="Percent 128 6 3" xfId="53509"/>
    <cellStyle name="Percent 128 7" xfId="22740"/>
    <cellStyle name="Percent 128 8" xfId="41204"/>
    <cellStyle name="Percent 129" xfId="3321"/>
    <cellStyle name="Percent 129 2" xfId="4402"/>
    <cellStyle name="Percent 129 2 2" xfId="6025"/>
    <cellStyle name="Percent 129 2 2 2" xfId="9111"/>
    <cellStyle name="Percent 129 2 2 2 2" xfId="15303"/>
    <cellStyle name="Percent 129 2 2 2 2 2" xfId="34263"/>
    <cellStyle name="Percent 129 2 2 2 2 3" xfId="52727"/>
    <cellStyle name="Percent 129 2 2 2 3" xfId="21455"/>
    <cellStyle name="Percent 129 2 2 2 3 2" xfId="40415"/>
    <cellStyle name="Percent 129 2 2 2 3 3" xfId="58879"/>
    <cellStyle name="Percent 129 2 2 2 4" xfId="28110"/>
    <cellStyle name="Percent 129 2 2 2 5" xfId="46574"/>
    <cellStyle name="Percent 129 2 2 3" xfId="12237"/>
    <cellStyle name="Percent 129 2 2 3 2" xfId="31197"/>
    <cellStyle name="Percent 129 2 2 3 3" xfId="49661"/>
    <cellStyle name="Percent 129 2 2 4" xfId="18389"/>
    <cellStyle name="Percent 129 2 2 4 2" xfId="37349"/>
    <cellStyle name="Percent 129 2 2 4 3" xfId="55813"/>
    <cellStyle name="Percent 129 2 2 5" xfId="25044"/>
    <cellStyle name="Percent 129 2 2 6" xfId="43508"/>
    <cellStyle name="Percent 129 2 3" xfId="7576"/>
    <cellStyle name="Percent 129 2 3 2" xfId="13769"/>
    <cellStyle name="Percent 129 2 3 2 2" xfId="32729"/>
    <cellStyle name="Percent 129 2 3 2 3" xfId="51193"/>
    <cellStyle name="Percent 129 2 3 3" xfId="19921"/>
    <cellStyle name="Percent 129 2 3 3 2" xfId="38881"/>
    <cellStyle name="Percent 129 2 3 3 3" xfId="57345"/>
    <cellStyle name="Percent 129 2 3 4" xfId="26576"/>
    <cellStyle name="Percent 129 2 3 5" xfId="45040"/>
    <cellStyle name="Percent 129 2 4" xfId="10703"/>
    <cellStyle name="Percent 129 2 4 2" xfId="29663"/>
    <cellStyle name="Percent 129 2 4 3" xfId="48127"/>
    <cellStyle name="Percent 129 2 5" xfId="16855"/>
    <cellStyle name="Percent 129 2 5 2" xfId="35815"/>
    <cellStyle name="Percent 129 2 5 3" xfId="54279"/>
    <cellStyle name="Percent 129 2 6" xfId="23510"/>
    <cellStyle name="Percent 129 2 7" xfId="41974"/>
    <cellStyle name="Percent 129 3" xfId="5243"/>
    <cellStyle name="Percent 129 3 2" xfId="8342"/>
    <cellStyle name="Percent 129 3 2 2" xfId="14534"/>
    <cellStyle name="Percent 129 3 2 2 2" xfId="33494"/>
    <cellStyle name="Percent 129 3 2 2 3" xfId="51958"/>
    <cellStyle name="Percent 129 3 2 3" xfId="20686"/>
    <cellStyle name="Percent 129 3 2 3 2" xfId="39646"/>
    <cellStyle name="Percent 129 3 2 3 3" xfId="58110"/>
    <cellStyle name="Percent 129 3 2 4" xfId="27341"/>
    <cellStyle name="Percent 129 3 2 5" xfId="45805"/>
    <cellStyle name="Percent 129 3 3" xfId="11468"/>
    <cellStyle name="Percent 129 3 3 2" xfId="30428"/>
    <cellStyle name="Percent 129 3 3 3" xfId="48892"/>
    <cellStyle name="Percent 129 3 4" xfId="17620"/>
    <cellStyle name="Percent 129 3 4 2" xfId="36580"/>
    <cellStyle name="Percent 129 3 4 3" xfId="55044"/>
    <cellStyle name="Percent 129 3 5" xfId="24275"/>
    <cellStyle name="Percent 129 3 6" xfId="42739"/>
    <cellStyle name="Percent 129 4" xfId="6807"/>
    <cellStyle name="Percent 129 4 2" xfId="13000"/>
    <cellStyle name="Percent 129 4 2 2" xfId="31960"/>
    <cellStyle name="Percent 129 4 2 3" xfId="50424"/>
    <cellStyle name="Percent 129 4 3" xfId="19152"/>
    <cellStyle name="Percent 129 4 3 2" xfId="38112"/>
    <cellStyle name="Percent 129 4 3 3" xfId="56576"/>
    <cellStyle name="Percent 129 4 4" xfId="25807"/>
    <cellStyle name="Percent 129 4 5" xfId="44271"/>
    <cellStyle name="Percent 129 5" xfId="9934"/>
    <cellStyle name="Percent 129 5 2" xfId="28894"/>
    <cellStyle name="Percent 129 5 3" xfId="47358"/>
    <cellStyle name="Percent 129 6" xfId="16086"/>
    <cellStyle name="Percent 129 6 2" xfId="35046"/>
    <cellStyle name="Percent 129 6 3" xfId="53510"/>
    <cellStyle name="Percent 129 7" xfId="22741"/>
    <cellStyle name="Percent 129 8" xfId="41205"/>
    <cellStyle name="Percent 13" xfId="3322"/>
    <cellStyle name="Percent 130" xfId="3323"/>
    <cellStyle name="Percent 130 2" xfId="4403"/>
    <cellStyle name="Percent 130 2 2" xfId="6026"/>
    <cellStyle name="Percent 130 2 2 2" xfId="9112"/>
    <cellStyle name="Percent 130 2 2 2 2" xfId="15304"/>
    <cellStyle name="Percent 130 2 2 2 2 2" xfId="34264"/>
    <cellStyle name="Percent 130 2 2 2 2 3" xfId="52728"/>
    <cellStyle name="Percent 130 2 2 2 3" xfId="21456"/>
    <cellStyle name="Percent 130 2 2 2 3 2" xfId="40416"/>
    <cellStyle name="Percent 130 2 2 2 3 3" xfId="58880"/>
    <cellStyle name="Percent 130 2 2 2 4" xfId="28111"/>
    <cellStyle name="Percent 130 2 2 2 5" xfId="46575"/>
    <cellStyle name="Percent 130 2 2 3" xfId="12238"/>
    <cellStyle name="Percent 130 2 2 3 2" xfId="31198"/>
    <cellStyle name="Percent 130 2 2 3 3" xfId="49662"/>
    <cellStyle name="Percent 130 2 2 4" xfId="18390"/>
    <cellStyle name="Percent 130 2 2 4 2" xfId="37350"/>
    <cellStyle name="Percent 130 2 2 4 3" xfId="55814"/>
    <cellStyle name="Percent 130 2 2 5" xfId="25045"/>
    <cellStyle name="Percent 130 2 2 6" xfId="43509"/>
    <cellStyle name="Percent 130 2 3" xfId="7577"/>
    <cellStyle name="Percent 130 2 3 2" xfId="13770"/>
    <cellStyle name="Percent 130 2 3 2 2" xfId="32730"/>
    <cellStyle name="Percent 130 2 3 2 3" xfId="51194"/>
    <cellStyle name="Percent 130 2 3 3" xfId="19922"/>
    <cellStyle name="Percent 130 2 3 3 2" xfId="38882"/>
    <cellStyle name="Percent 130 2 3 3 3" xfId="57346"/>
    <cellStyle name="Percent 130 2 3 4" xfId="26577"/>
    <cellStyle name="Percent 130 2 3 5" xfId="45041"/>
    <cellStyle name="Percent 130 2 4" xfId="10704"/>
    <cellStyle name="Percent 130 2 4 2" xfId="29664"/>
    <cellStyle name="Percent 130 2 4 3" xfId="48128"/>
    <cellStyle name="Percent 130 2 5" xfId="16856"/>
    <cellStyle name="Percent 130 2 5 2" xfId="35816"/>
    <cellStyle name="Percent 130 2 5 3" xfId="54280"/>
    <cellStyle name="Percent 130 2 6" xfId="23511"/>
    <cellStyle name="Percent 130 2 7" xfId="41975"/>
    <cellStyle name="Percent 130 3" xfId="5244"/>
    <cellStyle name="Percent 130 3 2" xfId="8343"/>
    <cellStyle name="Percent 130 3 2 2" xfId="14535"/>
    <cellStyle name="Percent 130 3 2 2 2" xfId="33495"/>
    <cellStyle name="Percent 130 3 2 2 3" xfId="51959"/>
    <cellStyle name="Percent 130 3 2 3" xfId="20687"/>
    <cellStyle name="Percent 130 3 2 3 2" xfId="39647"/>
    <cellStyle name="Percent 130 3 2 3 3" xfId="58111"/>
    <cellStyle name="Percent 130 3 2 4" xfId="27342"/>
    <cellStyle name="Percent 130 3 2 5" xfId="45806"/>
    <cellStyle name="Percent 130 3 3" xfId="11469"/>
    <cellStyle name="Percent 130 3 3 2" xfId="30429"/>
    <cellStyle name="Percent 130 3 3 3" xfId="48893"/>
    <cellStyle name="Percent 130 3 4" xfId="17621"/>
    <cellStyle name="Percent 130 3 4 2" xfId="36581"/>
    <cellStyle name="Percent 130 3 4 3" xfId="55045"/>
    <cellStyle name="Percent 130 3 5" xfId="24276"/>
    <cellStyle name="Percent 130 3 6" xfId="42740"/>
    <cellStyle name="Percent 130 4" xfId="6808"/>
    <cellStyle name="Percent 130 4 2" xfId="13001"/>
    <cellStyle name="Percent 130 4 2 2" xfId="31961"/>
    <cellStyle name="Percent 130 4 2 3" xfId="50425"/>
    <cellStyle name="Percent 130 4 3" xfId="19153"/>
    <cellStyle name="Percent 130 4 3 2" xfId="38113"/>
    <cellStyle name="Percent 130 4 3 3" xfId="56577"/>
    <cellStyle name="Percent 130 4 4" xfId="25808"/>
    <cellStyle name="Percent 130 4 5" xfId="44272"/>
    <cellStyle name="Percent 130 5" xfId="9935"/>
    <cellStyle name="Percent 130 5 2" xfId="28895"/>
    <cellStyle name="Percent 130 5 3" xfId="47359"/>
    <cellStyle name="Percent 130 6" xfId="16087"/>
    <cellStyle name="Percent 130 6 2" xfId="35047"/>
    <cellStyle name="Percent 130 6 3" xfId="53511"/>
    <cellStyle name="Percent 130 7" xfId="22742"/>
    <cellStyle name="Percent 130 8" xfId="41206"/>
    <cellStyle name="Percent 131" xfId="3324"/>
    <cellStyle name="Percent 132" xfId="3325"/>
    <cellStyle name="Percent 133" xfId="3326"/>
    <cellStyle name="Percent 134" xfId="3327"/>
    <cellStyle name="Percent 135" xfId="3328"/>
    <cellStyle name="Percent 136" xfId="3329"/>
    <cellStyle name="Percent 137" xfId="3330"/>
    <cellStyle name="Percent 138" xfId="3331"/>
    <cellStyle name="Percent 139" xfId="3332"/>
    <cellStyle name="Percent 14" xfId="3333"/>
    <cellStyle name="Percent 140" xfId="3334"/>
    <cellStyle name="Percent 141" xfId="3335"/>
    <cellStyle name="Percent 142" xfId="3336"/>
    <cellStyle name="Percent 143" xfId="3337"/>
    <cellStyle name="Percent 144" xfId="3338"/>
    <cellStyle name="Percent 145" xfId="3339"/>
    <cellStyle name="Percent 146" xfId="3340"/>
    <cellStyle name="Percent 147" xfId="3341"/>
    <cellStyle name="Percent 148" xfId="3342"/>
    <cellStyle name="Percent 149" xfId="3343"/>
    <cellStyle name="Percent 15" xfId="3344"/>
    <cellStyle name="Percent 150" xfId="3345"/>
    <cellStyle name="Percent 151" xfId="3346"/>
    <cellStyle name="Percent 152" xfId="3347"/>
    <cellStyle name="Percent 153" xfId="3348"/>
    <cellStyle name="Percent 154" xfId="3349"/>
    <cellStyle name="Percent 155" xfId="3350"/>
    <cellStyle name="Percent 156" xfId="3351"/>
    <cellStyle name="Percent 157" xfId="3352"/>
    <cellStyle name="Percent 158" xfId="3353"/>
    <cellStyle name="Percent 159" xfId="3354"/>
    <cellStyle name="Percent 159 2" xfId="4404"/>
    <cellStyle name="Percent 159 2 2" xfId="6027"/>
    <cellStyle name="Percent 159 2 2 2" xfId="9113"/>
    <cellStyle name="Percent 159 2 2 2 2" xfId="15305"/>
    <cellStyle name="Percent 159 2 2 2 2 2" xfId="34265"/>
    <cellStyle name="Percent 159 2 2 2 2 3" xfId="52729"/>
    <cellStyle name="Percent 159 2 2 2 3" xfId="21457"/>
    <cellStyle name="Percent 159 2 2 2 3 2" xfId="40417"/>
    <cellStyle name="Percent 159 2 2 2 3 3" xfId="58881"/>
    <cellStyle name="Percent 159 2 2 2 4" xfId="28112"/>
    <cellStyle name="Percent 159 2 2 2 5" xfId="46576"/>
    <cellStyle name="Percent 159 2 2 3" xfId="12239"/>
    <cellStyle name="Percent 159 2 2 3 2" xfId="31199"/>
    <cellStyle name="Percent 159 2 2 3 3" xfId="49663"/>
    <cellStyle name="Percent 159 2 2 4" xfId="18391"/>
    <cellStyle name="Percent 159 2 2 4 2" xfId="37351"/>
    <cellStyle name="Percent 159 2 2 4 3" xfId="55815"/>
    <cellStyle name="Percent 159 2 2 5" xfId="25046"/>
    <cellStyle name="Percent 159 2 2 6" xfId="43510"/>
    <cellStyle name="Percent 159 2 3" xfId="7578"/>
    <cellStyle name="Percent 159 2 3 2" xfId="13771"/>
    <cellStyle name="Percent 159 2 3 2 2" xfId="32731"/>
    <cellStyle name="Percent 159 2 3 2 3" xfId="51195"/>
    <cellStyle name="Percent 159 2 3 3" xfId="19923"/>
    <cellStyle name="Percent 159 2 3 3 2" xfId="38883"/>
    <cellStyle name="Percent 159 2 3 3 3" xfId="57347"/>
    <cellStyle name="Percent 159 2 3 4" xfId="26578"/>
    <cellStyle name="Percent 159 2 3 5" xfId="45042"/>
    <cellStyle name="Percent 159 2 4" xfId="10705"/>
    <cellStyle name="Percent 159 2 4 2" xfId="29665"/>
    <cellStyle name="Percent 159 2 4 3" xfId="48129"/>
    <cellStyle name="Percent 159 2 5" xfId="16857"/>
    <cellStyle name="Percent 159 2 5 2" xfId="35817"/>
    <cellStyle name="Percent 159 2 5 3" xfId="54281"/>
    <cellStyle name="Percent 159 2 6" xfId="23512"/>
    <cellStyle name="Percent 159 2 7" xfId="41976"/>
    <cellStyle name="Percent 159 3" xfId="5245"/>
    <cellStyle name="Percent 159 3 2" xfId="8344"/>
    <cellStyle name="Percent 159 3 2 2" xfId="14536"/>
    <cellStyle name="Percent 159 3 2 2 2" xfId="33496"/>
    <cellStyle name="Percent 159 3 2 2 3" xfId="51960"/>
    <cellStyle name="Percent 159 3 2 3" xfId="20688"/>
    <cellStyle name="Percent 159 3 2 3 2" xfId="39648"/>
    <cellStyle name="Percent 159 3 2 3 3" xfId="58112"/>
    <cellStyle name="Percent 159 3 2 4" xfId="27343"/>
    <cellStyle name="Percent 159 3 2 5" xfId="45807"/>
    <cellStyle name="Percent 159 3 3" xfId="11470"/>
    <cellStyle name="Percent 159 3 3 2" xfId="30430"/>
    <cellStyle name="Percent 159 3 3 3" xfId="48894"/>
    <cellStyle name="Percent 159 3 4" xfId="17622"/>
    <cellStyle name="Percent 159 3 4 2" xfId="36582"/>
    <cellStyle name="Percent 159 3 4 3" xfId="55046"/>
    <cellStyle name="Percent 159 3 5" xfId="24277"/>
    <cellStyle name="Percent 159 3 6" xfId="42741"/>
    <cellStyle name="Percent 159 4" xfId="6809"/>
    <cellStyle name="Percent 159 4 2" xfId="13002"/>
    <cellStyle name="Percent 159 4 2 2" xfId="31962"/>
    <cellStyle name="Percent 159 4 2 3" xfId="50426"/>
    <cellStyle name="Percent 159 4 3" xfId="19154"/>
    <cellStyle name="Percent 159 4 3 2" xfId="38114"/>
    <cellStyle name="Percent 159 4 3 3" xfId="56578"/>
    <cellStyle name="Percent 159 4 4" xfId="25809"/>
    <cellStyle name="Percent 159 4 5" xfId="44273"/>
    <cellStyle name="Percent 159 5" xfId="9936"/>
    <cellStyle name="Percent 159 5 2" xfId="28896"/>
    <cellStyle name="Percent 159 5 3" xfId="47360"/>
    <cellStyle name="Percent 159 6" xfId="16088"/>
    <cellStyle name="Percent 159 6 2" xfId="35048"/>
    <cellStyle name="Percent 159 6 3" xfId="53512"/>
    <cellStyle name="Percent 159 7" xfId="22743"/>
    <cellStyle name="Percent 159 8" xfId="41207"/>
    <cellStyle name="Percent 16" xfId="3355"/>
    <cellStyle name="Percent 160" xfId="433"/>
    <cellStyle name="Percent 161" xfId="3708"/>
    <cellStyle name="Percent 162" xfId="360"/>
    <cellStyle name="Percent 162 2" xfId="3846"/>
    <cellStyle name="Percent 162 2 2" xfId="5435"/>
    <cellStyle name="Percent 162 2 2 2" xfId="8520"/>
    <cellStyle name="Percent 162 2 2 2 2" xfId="14712"/>
    <cellStyle name="Percent 162 2 2 2 2 2" xfId="33672"/>
    <cellStyle name="Percent 162 2 2 2 2 3" xfId="52136"/>
    <cellStyle name="Percent 162 2 2 2 3" xfId="20864"/>
    <cellStyle name="Percent 162 2 2 2 3 2" xfId="39824"/>
    <cellStyle name="Percent 162 2 2 2 3 3" xfId="58288"/>
    <cellStyle name="Percent 162 2 2 2 4" xfId="27519"/>
    <cellStyle name="Percent 162 2 2 2 5" xfId="45983"/>
    <cellStyle name="Percent 162 2 2 3" xfId="11646"/>
    <cellStyle name="Percent 162 2 2 3 2" xfId="30606"/>
    <cellStyle name="Percent 162 2 2 3 3" xfId="49070"/>
    <cellStyle name="Percent 162 2 2 4" xfId="17798"/>
    <cellStyle name="Percent 162 2 2 4 2" xfId="36758"/>
    <cellStyle name="Percent 162 2 2 4 3" xfId="55222"/>
    <cellStyle name="Percent 162 2 2 5" xfId="24453"/>
    <cellStyle name="Percent 162 2 2 6" xfId="42917"/>
    <cellStyle name="Percent 162 2 3" xfId="6985"/>
    <cellStyle name="Percent 162 2 3 2" xfId="13178"/>
    <cellStyle name="Percent 162 2 3 2 2" xfId="32138"/>
    <cellStyle name="Percent 162 2 3 2 3" xfId="50602"/>
    <cellStyle name="Percent 162 2 3 3" xfId="19330"/>
    <cellStyle name="Percent 162 2 3 3 2" xfId="38290"/>
    <cellStyle name="Percent 162 2 3 3 3" xfId="56754"/>
    <cellStyle name="Percent 162 2 3 4" xfId="25985"/>
    <cellStyle name="Percent 162 2 3 5" xfId="44449"/>
    <cellStyle name="Percent 162 2 4" xfId="10112"/>
    <cellStyle name="Percent 162 2 4 2" xfId="29072"/>
    <cellStyle name="Percent 162 2 4 3" xfId="47536"/>
    <cellStyle name="Percent 162 2 5" xfId="16264"/>
    <cellStyle name="Percent 162 2 5 2" xfId="35224"/>
    <cellStyle name="Percent 162 2 5 3" xfId="53688"/>
    <cellStyle name="Percent 162 2 6" xfId="22919"/>
    <cellStyle name="Percent 162 2 7" xfId="41383"/>
    <cellStyle name="Percent 162 3" xfId="4650"/>
    <cellStyle name="Percent 162 3 2" xfId="7751"/>
    <cellStyle name="Percent 162 3 2 2" xfId="13943"/>
    <cellStyle name="Percent 162 3 2 2 2" xfId="32903"/>
    <cellStyle name="Percent 162 3 2 2 3" xfId="51367"/>
    <cellStyle name="Percent 162 3 2 3" xfId="20095"/>
    <cellStyle name="Percent 162 3 2 3 2" xfId="39055"/>
    <cellStyle name="Percent 162 3 2 3 3" xfId="57519"/>
    <cellStyle name="Percent 162 3 2 4" xfId="26750"/>
    <cellStyle name="Percent 162 3 2 5" xfId="45214"/>
    <cellStyle name="Percent 162 3 3" xfId="10877"/>
    <cellStyle name="Percent 162 3 3 2" xfId="29837"/>
    <cellStyle name="Percent 162 3 3 3" xfId="48301"/>
    <cellStyle name="Percent 162 3 4" xfId="17029"/>
    <cellStyle name="Percent 162 3 4 2" xfId="35989"/>
    <cellStyle name="Percent 162 3 4 3" xfId="54453"/>
    <cellStyle name="Percent 162 3 5" xfId="23684"/>
    <cellStyle name="Percent 162 3 6" xfId="42148"/>
    <cellStyle name="Percent 162 4" xfId="6216"/>
    <cellStyle name="Percent 162 4 2" xfId="12409"/>
    <cellStyle name="Percent 162 4 2 2" xfId="31369"/>
    <cellStyle name="Percent 162 4 2 3" xfId="49833"/>
    <cellStyle name="Percent 162 4 3" xfId="18561"/>
    <cellStyle name="Percent 162 4 3 2" xfId="37521"/>
    <cellStyle name="Percent 162 4 3 3" xfId="55985"/>
    <cellStyle name="Percent 162 4 4" xfId="25216"/>
    <cellStyle name="Percent 162 4 5" xfId="43680"/>
    <cellStyle name="Percent 162 5" xfId="9343"/>
    <cellStyle name="Percent 162 5 2" xfId="28303"/>
    <cellStyle name="Percent 162 5 3" xfId="46767"/>
    <cellStyle name="Percent 162 6" xfId="15495"/>
    <cellStyle name="Percent 162 6 2" xfId="34455"/>
    <cellStyle name="Percent 162 6 3" xfId="52919"/>
    <cellStyle name="Percent 162 7" xfId="22150"/>
    <cellStyle name="Percent 162 8" xfId="40611"/>
    <cellStyle name="Percent 163" xfId="3810"/>
    <cellStyle name="Percent 163 2" xfId="3817"/>
    <cellStyle name="Percent 163 3" xfId="5406"/>
    <cellStyle name="Percent 163 3 2" xfId="8491"/>
    <cellStyle name="Percent 163 3 2 2" xfId="14683"/>
    <cellStyle name="Percent 163 3 2 2 2" xfId="33643"/>
    <cellStyle name="Percent 163 3 2 2 3" xfId="52107"/>
    <cellStyle name="Percent 163 3 2 3" xfId="20835"/>
    <cellStyle name="Percent 163 3 2 3 2" xfId="39795"/>
    <cellStyle name="Percent 163 3 2 3 3" xfId="58259"/>
    <cellStyle name="Percent 163 3 2 4" xfId="27490"/>
    <cellStyle name="Percent 163 3 2 5" xfId="45954"/>
    <cellStyle name="Percent 163 3 3" xfId="11617"/>
    <cellStyle name="Percent 163 3 3 2" xfId="30577"/>
    <cellStyle name="Percent 163 3 3 3" xfId="49041"/>
    <cellStyle name="Percent 163 3 4" xfId="17769"/>
    <cellStyle name="Percent 163 3 4 2" xfId="36729"/>
    <cellStyle name="Percent 163 3 4 3" xfId="55193"/>
    <cellStyle name="Percent 163 3 5" xfId="24424"/>
    <cellStyle name="Percent 163 3 6" xfId="42888"/>
    <cellStyle name="Percent 163 4" xfId="6956"/>
    <cellStyle name="Percent 163 4 2" xfId="13149"/>
    <cellStyle name="Percent 163 4 2 2" xfId="32109"/>
    <cellStyle name="Percent 163 4 2 3" xfId="50573"/>
    <cellStyle name="Percent 163 4 3" xfId="19301"/>
    <cellStyle name="Percent 163 4 3 2" xfId="38261"/>
    <cellStyle name="Percent 163 4 3 3" xfId="56725"/>
    <cellStyle name="Percent 163 4 4" xfId="25956"/>
    <cellStyle name="Percent 163 4 5" xfId="44420"/>
    <cellStyle name="Percent 163 5" xfId="10083"/>
    <cellStyle name="Percent 163 5 2" xfId="29043"/>
    <cellStyle name="Percent 163 5 3" xfId="47507"/>
    <cellStyle name="Percent 163 6" xfId="16235"/>
    <cellStyle name="Percent 163 6 2" xfId="35195"/>
    <cellStyle name="Percent 163 6 3" xfId="53659"/>
    <cellStyle name="Percent 163 7" xfId="22890"/>
    <cellStyle name="Percent 163 8" xfId="41354"/>
    <cellStyle name="Percent 164" xfId="4549"/>
    <cellStyle name="Percent 165" xfId="4619"/>
    <cellStyle name="Percent 166" xfId="4557"/>
    <cellStyle name="Percent 167" xfId="4610"/>
    <cellStyle name="Percent 168" xfId="4568"/>
    <cellStyle name="Percent 169" xfId="4599"/>
    <cellStyle name="Percent 17" xfId="3356"/>
    <cellStyle name="Percent 170" xfId="4571"/>
    <cellStyle name="Percent 171" xfId="4596"/>
    <cellStyle name="Percent 172" xfId="4563"/>
    <cellStyle name="Percent 173" xfId="4613"/>
    <cellStyle name="Percent 174" xfId="4556"/>
    <cellStyle name="Percent 175" xfId="4588"/>
    <cellStyle name="Percent 176" xfId="4566"/>
    <cellStyle name="Percent 177" xfId="4612"/>
    <cellStyle name="Percent 178" xfId="4580"/>
    <cellStyle name="Percent 179" xfId="4603"/>
    <cellStyle name="Percent 18" xfId="3357"/>
    <cellStyle name="Percent 180" xfId="3821"/>
    <cellStyle name="Percent 180 2" xfId="5410"/>
    <cellStyle name="Percent 180 2 2" xfId="8495"/>
    <cellStyle name="Percent 180 2 2 2" xfId="14687"/>
    <cellStyle name="Percent 180 2 2 2 2" xfId="33647"/>
    <cellStyle name="Percent 180 2 2 2 3" xfId="52111"/>
    <cellStyle name="Percent 180 2 2 3" xfId="20839"/>
    <cellStyle name="Percent 180 2 2 3 2" xfId="39799"/>
    <cellStyle name="Percent 180 2 2 3 3" xfId="58263"/>
    <cellStyle name="Percent 180 2 2 4" xfId="27494"/>
    <cellStyle name="Percent 180 2 2 5" xfId="45958"/>
    <cellStyle name="Percent 180 2 3" xfId="11621"/>
    <cellStyle name="Percent 180 2 3 2" xfId="30581"/>
    <cellStyle name="Percent 180 2 3 3" xfId="49045"/>
    <cellStyle name="Percent 180 2 4" xfId="17773"/>
    <cellStyle name="Percent 180 2 4 2" xfId="36733"/>
    <cellStyle name="Percent 180 2 4 3" xfId="55197"/>
    <cellStyle name="Percent 180 2 5" xfId="24428"/>
    <cellStyle name="Percent 180 2 6" xfId="42892"/>
    <cellStyle name="Percent 180 3" xfId="6960"/>
    <cellStyle name="Percent 180 3 2" xfId="13153"/>
    <cellStyle name="Percent 180 3 2 2" xfId="32113"/>
    <cellStyle name="Percent 180 3 2 3" xfId="50577"/>
    <cellStyle name="Percent 180 3 3" xfId="19305"/>
    <cellStyle name="Percent 180 3 3 2" xfId="38265"/>
    <cellStyle name="Percent 180 3 3 3" xfId="56729"/>
    <cellStyle name="Percent 180 3 4" xfId="25960"/>
    <cellStyle name="Percent 180 3 5" xfId="44424"/>
    <cellStyle name="Percent 180 4" xfId="10087"/>
    <cellStyle name="Percent 180 4 2" xfId="29047"/>
    <cellStyle name="Percent 180 4 3" xfId="47511"/>
    <cellStyle name="Percent 180 5" xfId="16239"/>
    <cellStyle name="Percent 180 5 2" xfId="35199"/>
    <cellStyle name="Percent 180 5 3" xfId="53663"/>
    <cellStyle name="Percent 180 6" xfId="22894"/>
    <cellStyle name="Percent 180 7" xfId="41358"/>
    <cellStyle name="Percent 181" xfId="6187"/>
    <cellStyle name="Percent 182" xfId="9258"/>
    <cellStyle name="Percent 183" xfId="9264"/>
    <cellStyle name="Percent 184" xfId="9314"/>
    <cellStyle name="Percent 185" xfId="21624"/>
    <cellStyle name="Percent 186" xfId="3258"/>
    <cellStyle name="Percent 187" xfId="21687"/>
    <cellStyle name="Percent 188" xfId="22022"/>
    <cellStyle name="Percent 189" xfId="21722"/>
    <cellStyle name="Percent 19" xfId="3358"/>
    <cellStyle name="Percent 190" xfId="22018"/>
    <cellStyle name="Percent 191" xfId="21833"/>
    <cellStyle name="Percent 192" xfId="21964"/>
    <cellStyle name="Percent 193" xfId="22013"/>
    <cellStyle name="Percent 194" xfId="22016"/>
    <cellStyle name="Percent 195" xfId="21734"/>
    <cellStyle name="Percent 196" xfId="21999"/>
    <cellStyle name="Percent 197" xfId="21869"/>
    <cellStyle name="Percent 198" xfId="21969"/>
    <cellStyle name="Percent 199" xfId="22123"/>
    <cellStyle name="Percent 2" xfId="8"/>
    <cellStyle name="Percent 2 10" xfId="453"/>
    <cellStyle name="Percent 2 10 2" xfId="3766"/>
    <cellStyle name="Percent 2 10 3" xfId="3360"/>
    <cellStyle name="Percent 2 11" xfId="369"/>
    <cellStyle name="Percent 2 11 2" xfId="3767"/>
    <cellStyle name="Percent 2 11 3" xfId="3361"/>
    <cellStyle name="Percent 2 12" xfId="409"/>
    <cellStyle name="Percent 2 12 2" xfId="3768"/>
    <cellStyle name="Percent 2 12 3" xfId="3362"/>
    <cellStyle name="Percent 2 13" xfId="478"/>
    <cellStyle name="Percent 2 13 2" xfId="3769"/>
    <cellStyle name="Percent 2 13 3" xfId="3363"/>
    <cellStyle name="Percent 2 14" xfId="250"/>
    <cellStyle name="Percent 2 14 2" xfId="3770"/>
    <cellStyle name="Percent 2 14 3" xfId="3364"/>
    <cellStyle name="Percent 2 15" xfId="438"/>
    <cellStyle name="Percent 2 15 2" xfId="3771"/>
    <cellStyle name="Percent 2 15 3" xfId="3365"/>
    <cellStyle name="Percent 2 16" xfId="370"/>
    <cellStyle name="Percent 2 16 2" xfId="3772"/>
    <cellStyle name="Percent 2 16 3" xfId="3366"/>
    <cellStyle name="Percent 2 17" xfId="425"/>
    <cellStyle name="Percent 2 17 2" xfId="3773"/>
    <cellStyle name="Percent 2 17 3" xfId="3367"/>
    <cellStyle name="Percent 2 18" xfId="424"/>
    <cellStyle name="Percent 2 18 2" xfId="3774"/>
    <cellStyle name="Percent 2 18 3" xfId="3368"/>
    <cellStyle name="Percent 2 19" xfId="461"/>
    <cellStyle name="Percent 2 19 2" xfId="3775"/>
    <cellStyle name="Percent 2 19 3" xfId="3369"/>
    <cellStyle name="Percent 2 2" xfId="21"/>
    <cellStyle name="Percent 2 2 2" xfId="3371"/>
    <cellStyle name="Percent 2 2 2 2" xfId="3372"/>
    <cellStyle name="Percent 2 2 2 2 2" xfId="3373"/>
    <cellStyle name="Percent 2 2 2 3" xfId="3374"/>
    <cellStyle name="Percent 2 2 3" xfId="3375"/>
    <cellStyle name="Percent 2 2 4" xfId="3376"/>
    <cellStyle name="Percent 2 2 5" xfId="3776"/>
    <cellStyle name="Percent 2 2 6" xfId="3370"/>
    <cellStyle name="Percent 2 20" xfId="3377"/>
    <cellStyle name="Percent 2 21" xfId="3378"/>
    <cellStyle name="Percent 2 22" xfId="3359"/>
    <cellStyle name="Percent 2 22 2" xfId="4405"/>
    <cellStyle name="Percent 2 22 2 2" xfId="6028"/>
    <cellStyle name="Percent 2 22 2 2 2" xfId="9114"/>
    <cellStyle name="Percent 2 22 2 2 2 2" xfId="15306"/>
    <cellStyle name="Percent 2 22 2 2 2 2 2" xfId="34266"/>
    <cellStyle name="Percent 2 22 2 2 2 2 3" xfId="52730"/>
    <cellStyle name="Percent 2 22 2 2 2 3" xfId="21458"/>
    <cellStyle name="Percent 2 22 2 2 2 3 2" xfId="40418"/>
    <cellStyle name="Percent 2 22 2 2 2 3 3" xfId="58882"/>
    <cellStyle name="Percent 2 22 2 2 2 4" xfId="28113"/>
    <cellStyle name="Percent 2 22 2 2 2 5" xfId="46577"/>
    <cellStyle name="Percent 2 22 2 2 3" xfId="12240"/>
    <cellStyle name="Percent 2 22 2 2 3 2" xfId="31200"/>
    <cellStyle name="Percent 2 22 2 2 3 3" xfId="49664"/>
    <cellStyle name="Percent 2 22 2 2 4" xfId="18392"/>
    <cellStyle name="Percent 2 22 2 2 4 2" xfId="37352"/>
    <cellStyle name="Percent 2 22 2 2 4 3" xfId="55816"/>
    <cellStyle name="Percent 2 22 2 2 5" xfId="25047"/>
    <cellStyle name="Percent 2 22 2 2 6" xfId="43511"/>
    <cellStyle name="Percent 2 22 2 3" xfId="7579"/>
    <cellStyle name="Percent 2 22 2 3 2" xfId="13772"/>
    <cellStyle name="Percent 2 22 2 3 2 2" xfId="32732"/>
    <cellStyle name="Percent 2 22 2 3 2 3" xfId="51196"/>
    <cellStyle name="Percent 2 22 2 3 3" xfId="19924"/>
    <cellStyle name="Percent 2 22 2 3 3 2" xfId="38884"/>
    <cellStyle name="Percent 2 22 2 3 3 3" xfId="57348"/>
    <cellStyle name="Percent 2 22 2 3 4" xfId="26579"/>
    <cellStyle name="Percent 2 22 2 3 5" xfId="45043"/>
    <cellStyle name="Percent 2 22 2 4" xfId="10706"/>
    <cellStyle name="Percent 2 22 2 4 2" xfId="29666"/>
    <cellStyle name="Percent 2 22 2 4 3" xfId="48130"/>
    <cellStyle name="Percent 2 22 2 5" xfId="16858"/>
    <cellStyle name="Percent 2 22 2 5 2" xfId="35818"/>
    <cellStyle name="Percent 2 22 2 5 3" xfId="54282"/>
    <cellStyle name="Percent 2 22 2 6" xfId="23513"/>
    <cellStyle name="Percent 2 22 2 7" xfId="41977"/>
    <cellStyle name="Percent 2 22 3" xfId="5246"/>
    <cellStyle name="Percent 2 22 3 2" xfId="8345"/>
    <cellStyle name="Percent 2 22 3 2 2" xfId="14537"/>
    <cellStyle name="Percent 2 22 3 2 2 2" xfId="33497"/>
    <cellStyle name="Percent 2 22 3 2 2 3" xfId="51961"/>
    <cellStyle name="Percent 2 22 3 2 3" xfId="20689"/>
    <cellStyle name="Percent 2 22 3 2 3 2" xfId="39649"/>
    <cellStyle name="Percent 2 22 3 2 3 3" xfId="58113"/>
    <cellStyle name="Percent 2 22 3 2 4" xfId="27344"/>
    <cellStyle name="Percent 2 22 3 2 5" xfId="45808"/>
    <cellStyle name="Percent 2 22 3 3" xfId="11471"/>
    <cellStyle name="Percent 2 22 3 3 2" xfId="30431"/>
    <cellStyle name="Percent 2 22 3 3 3" xfId="48895"/>
    <cellStyle name="Percent 2 22 3 4" xfId="17623"/>
    <cellStyle name="Percent 2 22 3 4 2" xfId="36583"/>
    <cellStyle name="Percent 2 22 3 4 3" xfId="55047"/>
    <cellStyle name="Percent 2 22 3 5" xfId="24278"/>
    <cellStyle name="Percent 2 22 3 6" xfId="42742"/>
    <cellStyle name="Percent 2 22 4" xfId="6810"/>
    <cellStyle name="Percent 2 22 4 2" xfId="13003"/>
    <cellStyle name="Percent 2 22 4 2 2" xfId="31963"/>
    <cellStyle name="Percent 2 22 4 2 3" xfId="50427"/>
    <cellStyle name="Percent 2 22 4 3" xfId="19155"/>
    <cellStyle name="Percent 2 22 4 3 2" xfId="38115"/>
    <cellStyle name="Percent 2 22 4 3 3" xfId="56579"/>
    <cellStyle name="Percent 2 22 4 4" xfId="25810"/>
    <cellStyle name="Percent 2 22 4 5" xfId="44274"/>
    <cellStyle name="Percent 2 22 5" xfId="9937"/>
    <cellStyle name="Percent 2 22 5 2" xfId="28897"/>
    <cellStyle name="Percent 2 22 5 3" xfId="47361"/>
    <cellStyle name="Percent 2 22 6" xfId="16089"/>
    <cellStyle name="Percent 2 22 6 2" xfId="35049"/>
    <cellStyle name="Percent 2 22 6 3" xfId="53513"/>
    <cellStyle name="Percent 2 22 7" xfId="22744"/>
    <cellStyle name="Percent 2 22 8" xfId="41208"/>
    <cellStyle name="Percent 2 3" xfId="397"/>
    <cellStyle name="Percent 2 3 2" xfId="3380"/>
    <cellStyle name="Percent 2 3 3" xfId="3381"/>
    <cellStyle name="Percent 2 3 4" xfId="3379"/>
    <cellStyle name="Percent 2 3 5" xfId="9301"/>
    <cellStyle name="Percent 2 4" xfId="330"/>
    <cellStyle name="Percent 2 4 2" xfId="3383"/>
    <cellStyle name="Percent 2 4 3" xfId="3777"/>
    <cellStyle name="Percent 2 4 4" xfId="3382"/>
    <cellStyle name="Percent 2 5" xfId="385"/>
    <cellStyle name="Percent 2 5 2" xfId="3778"/>
    <cellStyle name="Percent 2 5 3" xfId="3384"/>
    <cellStyle name="Percent 2 6" xfId="386"/>
    <cellStyle name="Percent 2 6 2" xfId="3779"/>
    <cellStyle name="Percent 2 6 3" xfId="3385"/>
    <cellStyle name="Percent 2 7" xfId="470"/>
    <cellStyle name="Percent 2 7 2" xfId="3780"/>
    <cellStyle name="Percent 2 7 3" xfId="3386"/>
    <cellStyle name="Percent 2 8" xfId="228"/>
    <cellStyle name="Percent 2 8 2" xfId="3781"/>
    <cellStyle name="Percent 2 8 3" xfId="3387"/>
    <cellStyle name="Percent 2 9" xfId="410"/>
    <cellStyle name="Percent 2 9 2" xfId="3782"/>
    <cellStyle name="Percent 2 9 3" xfId="3388"/>
    <cellStyle name="Percent 20" xfId="3389"/>
    <cellStyle name="Percent 200" xfId="40584"/>
    <cellStyle name="Percent 21" xfId="3390"/>
    <cellStyle name="Percent 22" xfId="3391"/>
    <cellStyle name="Percent 23" xfId="3392"/>
    <cellStyle name="Percent 24" xfId="3393"/>
    <cellStyle name="Percent 25" xfId="3394"/>
    <cellStyle name="Percent 25 2" xfId="3395"/>
    <cellStyle name="Percent 25 2 2" xfId="3396"/>
    <cellStyle name="Percent 25 2 2 2" xfId="4407"/>
    <cellStyle name="Percent 25 2 2 2 2" xfId="6030"/>
    <cellStyle name="Percent 25 2 2 2 2 2" xfId="9116"/>
    <cellStyle name="Percent 25 2 2 2 2 2 2" xfId="15308"/>
    <cellStyle name="Percent 25 2 2 2 2 2 2 2" xfId="34268"/>
    <cellStyle name="Percent 25 2 2 2 2 2 2 3" xfId="52732"/>
    <cellStyle name="Percent 25 2 2 2 2 2 3" xfId="21460"/>
    <cellStyle name="Percent 25 2 2 2 2 2 3 2" xfId="40420"/>
    <cellStyle name="Percent 25 2 2 2 2 2 3 3" xfId="58884"/>
    <cellStyle name="Percent 25 2 2 2 2 2 4" xfId="28115"/>
    <cellStyle name="Percent 25 2 2 2 2 2 5" xfId="46579"/>
    <cellStyle name="Percent 25 2 2 2 2 3" xfId="12242"/>
    <cellStyle name="Percent 25 2 2 2 2 3 2" xfId="31202"/>
    <cellStyle name="Percent 25 2 2 2 2 3 3" xfId="49666"/>
    <cellStyle name="Percent 25 2 2 2 2 4" xfId="18394"/>
    <cellStyle name="Percent 25 2 2 2 2 4 2" xfId="37354"/>
    <cellStyle name="Percent 25 2 2 2 2 4 3" xfId="55818"/>
    <cellStyle name="Percent 25 2 2 2 2 5" xfId="25049"/>
    <cellStyle name="Percent 25 2 2 2 2 6" xfId="43513"/>
    <cellStyle name="Percent 25 2 2 2 3" xfId="7581"/>
    <cellStyle name="Percent 25 2 2 2 3 2" xfId="13774"/>
    <cellStyle name="Percent 25 2 2 2 3 2 2" xfId="32734"/>
    <cellStyle name="Percent 25 2 2 2 3 2 3" xfId="51198"/>
    <cellStyle name="Percent 25 2 2 2 3 3" xfId="19926"/>
    <cellStyle name="Percent 25 2 2 2 3 3 2" xfId="38886"/>
    <cellStyle name="Percent 25 2 2 2 3 3 3" xfId="57350"/>
    <cellStyle name="Percent 25 2 2 2 3 4" xfId="26581"/>
    <cellStyle name="Percent 25 2 2 2 3 5" xfId="45045"/>
    <cellStyle name="Percent 25 2 2 2 4" xfId="10708"/>
    <cellStyle name="Percent 25 2 2 2 4 2" xfId="29668"/>
    <cellStyle name="Percent 25 2 2 2 4 3" xfId="48132"/>
    <cellStyle name="Percent 25 2 2 2 5" xfId="16860"/>
    <cellStyle name="Percent 25 2 2 2 5 2" xfId="35820"/>
    <cellStyle name="Percent 25 2 2 2 5 3" xfId="54284"/>
    <cellStyle name="Percent 25 2 2 2 6" xfId="23515"/>
    <cellStyle name="Percent 25 2 2 2 7" xfId="41979"/>
    <cellStyle name="Percent 25 2 2 3" xfId="5252"/>
    <cellStyle name="Percent 25 2 2 3 2" xfId="8347"/>
    <cellStyle name="Percent 25 2 2 3 2 2" xfId="14539"/>
    <cellStyle name="Percent 25 2 2 3 2 2 2" xfId="33499"/>
    <cellStyle name="Percent 25 2 2 3 2 2 3" xfId="51963"/>
    <cellStyle name="Percent 25 2 2 3 2 3" xfId="20691"/>
    <cellStyle name="Percent 25 2 2 3 2 3 2" xfId="39651"/>
    <cellStyle name="Percent 25 2 2 3 2 3 3" xfId="58115"/>
    <cellStyle name="Percent 25 2 2 3 2 4" xfId="27346"/>
    <cellStyle name="Percent 25 2 2 3 2 5" xfId="45810"/>
    <cellStyle name="Percent 25 2 2 3 3" xfId="11473"/>
    <cellStyle name="Percent 25 2 2 3 3 2" xfId="30433"/>
    <cellStyle name="Percent 25 2 2 3 3 3" xfId="48897"/>
    <cellStyle name="Percent 25 2 2 3 4" xfId="17625"/>
    <cellStyle name="Percent 25 2 2 3 4 2" xfId="36585"/>
    <cellStyle name="Percent 25 2 2 3 4 3" xfId="55049"/>
    <cellStyle name="Percent 25 2 2 3 5" xfId="24280"/>
    <cellStyle name="Percent 25 2 2 3 6" xfId="42744"/>
    <cellStyle name="Percent 25 2 2 4" xfId="6812"/>
    <cellStyle name="Percent 25 2 2 4 2" xfId="13005"/>
    <cellStyle name="Percent 25 2 2 4 2 2" xfId="31965"/>
    <cellStyle name="Percent 25 2 2 4 2 3" xfId="50429"/>
    <cellStyle name="Percent 25 2 2 4 3" xfId="19157"/>
    <cellStyle name="Percent 25 2 2 4 3 2" xfId="38117"/>
    <cellStyle name="Percent 25 2 2 4 3 3" xfId="56581"/>
    <cellStyle name="Percent 25 2 2 4 4" xfId="25812"/>
    <cellStyle name="Percent 25 2 2 4 5" xfId="44276"/>
    <cellStyle name="Percent 25 2 2 5" xfId="9939"/>
    <cellStyle name="Percent 25 2 2 5 2" xfId="28899"/>
    <cellStyle name="Percent 25 2 2 5 3" xfId="47363"/>
    <cellStyle name="Percent 25 2 2 6" xfId="16091"/>
    <cellStyle name="Percent 25 2 2 6 2" xfId="35051"/>
    <cellStyle name="Percent 25 2 2 6 3" xfId="53515"/>
    <cellStyle name="Percent 25 2 2 7" xfId="22746"/>
    <cellStyle name="Percent 25 2 2 8" xfId="41210"/>
    <cellStyle name="Percent 25 2 3" xfId="4406"/>
    <cellStyle name="Percent 25 2 3 2" xfId="6029"/>
    <cellStyle name="Percent 25 2 3 2 2" xfId="9115"/>
    <cellStyle name="Percent 25 2 3 2 2 2" xfId="15307"/>
    <cellStyle name="Percent 25 2 3 2 2 2 2" xfId="34267"/>
    <cellStyle name="Percent 25 2 3 2 2 2 3" xfId="52731"/>
    <cellStyle name="Percent 25 2 3 2 2 3" xfId="21459"/>
    <cellStyle name="Percent 25 2 3 2 2 3 2" xfId="40419"/>
    <cellStyle name="Percent 25 2 3 2 2 3 3" xfId="58883"/>
    <cellStyle name="Percent 25 2 3 2 2 4" xfId="28114"/>
    <cellStyle name="Percent 25 2 3 2 2 5" xfId="46578"/>
    <cellStyle name="Percent 25 2 3 2 3" xfId="12241"/>
    <cellStyle name="Percent 25 2 3 2 3 2" xfId="31201"/>
    <cellStyle name="Percent 25 2 3 2 3 3" xfId="49665"/>
    <cellStyle name="Percent 25 2 3 2 4" xfId="18393"/>
    <cellStyle name="Percent 25 2 3 2 4 2" xfId="37353"/>
    <cellStyle name="Percent 25 2 3 2 4 3" xfId="55817"/>
    <cellStyle name="Percent 25 2 3 2 5" xfId="25048"/>
    <cellStyle name="Percent 25 2 3 2 6" xfId="43512"/>
    <cellStyle name="Percent 25 2 3 3" xfId="7580"/>
    <cellStyle name="Percent 25 2 3 3 2" xfId="13773"/>
    <cellStyle name="Percent 25 2 3 3 2 2" xfId="32733"/>
    <cellStyle name="Percent 25 2 3 3 2 3" xfId="51197"/>
    <cellStyle name="Percent 25 2 3 3 3" xfId="19925"/>
    <cellStyle name="Percent 25 2 3 3 3 2" xfId="38885"/>
    <cellStyle name="Percent 25 2 3 3 3 3" xfId="57349"/>
    <cellStyle name="Percent 25 2 3 3 4" xfId="26580"/>
    <cellStyle name="Percent 25 2 3 3 5" xfId="45044"/>
    <cellStyle name="Percent 25 2 3 4" xfId="10707"/>
    <cellStyle name="Percent 25 2 3 4 2" xfId="29667"/>
    <cellStyle name="Percent 25 2 3 4 3" xfId="48131"/>
    <cellStyle name="Percent 25 2 3 5" xfId="16859"/>
    <cellStyle name="Percent 25 2 3 5 2" xfId="35819"/>
    <cellStyle name="Percent 25 2 3 5 3" xfId="54283"/>
    <cellStyle name="Percent 25 2 3 6" xfId="23514"/>
    <cellStyle name="Percent 25 2 3 7" xfId="41978"/>
    <cellStyle name="Percent 25 2 4" xfId="5251"/>
    <cellStyle name="Percent 25 2 4 2" xfId="8346"/>
    <cellStyle name="Percent 25 2 4 2 2" xfId="14538"/>
    <cellStyle name="Percent 25 2 4 2 2 2" xfId="33498"/>
    <cellStyle name="Percent 25 2 4 2 2 3" xfId="51962"/>
    <cellStyle name="Percent 25 2 4 2 3" xfId="20690"/>
    <cellStyle name="Percent 25 2 4 2 3 2" xfId="39650"/>
    <cellStyle name="Percent 25 2 4 2 3 3" xfId="58114"/>
    <cellStyle name="Percent 25 2 4 2 4" xfId="27345"/>
    <cellStyle name="Percent 25 2 4 2 5" xfId="45809"/>
    <cellStyle name="Percent 25 2 4 3" xfId="11472"/>
    <cellStyle name="Percent 25 2 4 3 2" xfId="30432"/>
    <cellStyle name="Percent 25 2 4 3 3" xfId="48896"/>
    <cellStyle name="Percent 25 2 4 4" xfId="17624"/>
    <cellStyle name="Percent 25 2 4 4 2" xfId="36584"/>
    <cellStyle name="Percent 25 2 4 4 3" xfId="55048"/>
    <cellStyle name="Percent 25 2 4 5" xfId="24279"/>
    <cellStyle name="Percent 25 2 4 6" xfId="42743"/>
    <cellStyle name="Percent 25 2 5" xfId="6811"/>
    <cellStyle name="Percent 25 2 5 2" xfId="13004"/>
    <cellStyle name="Percent 25 2 5 2 2" xfId="31964"/>
    <cellStyle name="Percent 25 2 5 2 3" xfId="50428"/>
    <cellStyle name="Percent 25 2 5 3" xfId="19156"/>
    <cellStyle name="Percent 25 2 5 3 2" xfId="38116"/>
    <cellStyle name="Percent 25 2 5 3 3" xfId="56580"/>
    <cellStyle name="Percent 25 2 5 4" xfId="25811"/>
    <cellStyle name="Percent 25 2 5 5" xfId="44275"/>
    <cellStyle name="Percent 25 2 6" xfId="9938"/>
    <cellStyle name="Percent 25 2 6 2" xfId="28898"/>
    <cellStyle name="Percent 25 2 6 3" xfId="47362"/>
    <cellStyle name="Percent 25 2 7" xfId="16090"/>
    <cellStyle name="Percent 25 2 7 2" xfId="35050"/>
    <cellStyle name="Percent 25 2 7 3" xfId="53514"/>
    <cellStyle name="Percent 25 2 8" xfId="22745"/>
    <cellStyle name="Percent 25 2 9" xfId="41209"/>
    <cellStyle name="Percent 25 3" xfId="3397"/>
    <cellStyle name="Percent 25 3 2" xfId="3398"/>
    <cellStyle name="Percent 25 3 2 2" xfId="4409"/>
    <cellStyle name="Percent 25 3 2 2 2" xfId="6032"/>
    <cellStyle name="Percent 25 3 2 2 2 2" xfId="9118"/>
    <cellStyle name="Percent 25 3 2 2 2 2 2" xfId="15310"/>
    <cellStyle name="Percent 25 3 2 2 2 2 2 2" xfId="34270"/>
    <cellStyle name="Percent 25 3 2 2 2 2 2 3" xfId="52734"/>
    <cellStyle name="Percent 25 3 2 2 2 2 3" xfId="21462"/>
    <cellStyle name="Percent 25 3 2 2 2 2 3 2" xfId="40422"/>
    <cellStyle name="Percent 25 3 2 2 2 2 3 3" xfId="58886"/>
    <cellStyle name="Percent 25 3 2 2 2 2 4" xfId="28117"/>
    <cellStyle name="Percent 25 3 2 2 2 2 5" xfId="46581"/>
    <cellStyle name="Percent 25 3 2 2 2 3" xfId="12244"/>
    <cellStyle name="Percent 25 3 2 2 2 3 2" xfId="31204"/>
    <cellStyle name="Percent 25 3 2 2 2 3 3" xfId="49668"/>
    <cellStyle name="Percent 25 3 2 2 2 4" xfId="18396"/>
    <cellStyle name="Percent 25 3 2 2 2 4 2" xfId="37356"/>
    <cellStyle name="Percent 25 3 2 2 2 4 3" xfId="55820"/>
    <cellStyle name="Percent 25 3 2 2 2 5" xfId="25051"/>
    <cellStyle name="Percent 25 3 2 2 2 6" xfId="43515"/>
    <cellStyle name="Percent 25 3 2 2 3" xfId="7583"/>
    <cellStyle name="Percent 25 3 2 2 3 2" xfId="13776"/>
    <cellStyle name="Percent 25 3 2 2 3 2 2" xfId="32736"/>
    <cellStyle name="Percent 25 3 2 2 3 2 3" xfId="51200"/>
    <cellStyle name="Percent 25 3 2 2 3 3" xfId="19928"/>
    <cellStyle name="Percent 25 3 2 2 3 3 2" xfId="38888"/>
    <cellStyle name="Percent 25 3 2 2 3 3 3" xfId="57352"/>
    <cellStyle name="Percent 25 3 2 2 3 4" xfId="26583"/>
    <cellStyle name="Percent 25 3 2 2 3 5" xfId="45047"/>
    <cellStyle name="Percent 25 3 2 2 4" xfId="10710"/>
    <cellStyle name="Percent 25 3 2 2 4 2" xfId="29670"/>
    <cellStyle name="Percent 25 3 2 2 4 3" xfId="48134"/>
    <cellStyle name="Percent 25 3 2 2 5" xfId="16862"/>
    <cellStyle name="Percent 25 3 2 2 5 2" xfId="35822"/>
    <cellStyle name="Percent 25 3 2 2 5 3" xfId="54286"/>
    <cellStyle name="Percent 25 3 2 2 6" xfId="23517"/>
    <cellStyle name="Percent 25 3 2 2 7" xfId="41981"/>
    <cellStyle name="Percent 25 3 2 3" xfId="5254"/>
    <cellStyle name="Percent 25 3 2 3 2" xfId="8349"/>
    <cellStyle name="Percent 25 3 2 3 2 2" xfId="14541"/>
    <cellStyle name="Percent 25 3 2 3 2 2 2" xfId="33501"/>
    <cellStyle name="Percent 25 3 2 3 2 2 3" xfId="51965"/>
    <cellStyle name="Percent 25 3 2 3 2 3" xfId="20693"/>
    <cellStyle name="Percent 25 3 2 3 2 3 2" xfId="39653"/>
    <cellStyle name="Percent 25 3 2 3 2 3 3" xfId="58117"/>
    <cellStyle name="Percent 25 3 2 3 2 4" xfId="27348"/>
    <cellStyle name="Percent 25 3 2 3 2 5" xfId="45812"/>
    <cellStyle name="Percent 25 3 2 3 3" xfId="11475"/>
    <cellStyle name="Percent 25 3 2 3 3 2" xfId="30435"/>
    <cellStyle name="Percent 25 3 2 3 3 3" xfId="48899"/>
    <cellStyle name="Percent 25 3 2 3 4" xfId="17627"/>
    <cellStyle name="Percent 25 3 2 3 4 2" xfId="36587"/>
    <cellStyle name="Percent 25 3 2 3 4 3" xfId="55051"/>
    <cellStyle name="Percent 25 3 2 3 5" xfId="24282"/>
    <cellStyle name="Percent 25 3 2 3 6" xfId="42746"/>
    <cellStyle name="Percent 25 3 2 4" xfId="6814"/>
    <cellStyle name="Percent 25 3 2 4 2" xfId="13007"/>
    <cellStyle name="Percent 25 3 2 4 2 2" xfId="31967"/>
    <cellStyle name="Percent 25 3 2 4 2 3" xfId="50431"/>
    <cellStyle name="Percent 25 3 2 4 3" xfId="19159"/>
    <cellStyle name="Percent 25 3 2 4 3 2" xfId="38119"/>
    <cellStyle name="Percent 25 3 2 4 3 3" xfId="56583"/>
    <cellStyle name="Percent 25 3 2 4 4" xfId="25814"/>
    <cellStyle name="Percent 25 3 2 4 5" xfId="44278"/>
    <cellStyle name="Percent 25 3 2 5" xfId="9941"/>
    <cellStyle name="Percent 25 3 2 5 2" xfId="28901"/>
    <cellStyle name="Percent 25 3 2 5 3" xfId="47365"/>
    <cellStyle name="Percent 25 3 2 6" xfId="16093"/>
    <cellStyle name="Percent 25 3 2 6 2" xfId="35053"/>
    <cellStyle name="Percent 25 3 2 6 3" xfId="53517"/>
    <cellStyle name="Percent 25 3 2 7" xfId="22748"/>
    <cellStyle name="Percent 25 3 2 8" xfId="41212"/>
    <cellStyle name="Percent 25 3 3" xfId="4408"/>
    <cellStyle name="Percent 25 3 3 2" xfId="6031"/>
    <cellStyle name="Percent 25 3 3 2 2" xfId="9117"/>
    <cellStyle name="Percent 25 3 3 2 2 2" xfId="15309"/>
    <cellStyle name="Percent 25 3 3 2 2 2 2" xfId="34269"/>
    <cellStyle name="Percent 25 3 3 2 2 2 3" xfId="52733"/>
    <cellStyle name="Percent 25 3 3 2 2 3" xfId="21461"/>
    <cellStyle name="Percent 25 3 3 2 2 3 2" xfId="40421"/>
    <cellStyle name="Percent 25 3 3 2 2 3 3" xfId="58885"/>
    <cellStyle name="Percent 25 3 3 2 2 4" xfId="28116"/>
    <cellStyle name="Percent 25 3 3 2 2 5" xfId="46580"/>
    <cellStyle name="Percent 25 3 3 2 3" xfId="12243"/>
    <cellStyle name="Percent 25 3 3 2 3 2" xfId="31203"/>
    <cellStyle name="Percent 25 3 3 2 3 3" xfId="49667"/>
    <cellStyle name="Percent 25 3 3 2 4" xfId="18395"/>
    <cellStyle name="Percent 25 3 3 2 4 2" xfId="37355"/>
    <cellStyle name="Percent 25 3 3 2 4 3" xfId="55819"/>
    <cellStyle name="Percent 25 3 3 2 5" xfId="25050"/>
    <cellStyle name="Percent 25 3 3 2 6" xfId="43514"/>
    <cellStyle name="Percent 25 3 3 3" xfId="7582"/>
    <cellStyle name="Percent 25 3 3 3 2" xfId="13775"/>
    <cellStyle name="Percent 25 3 3 3 2 2" xfId="32735"/>
    <cellStyle name="Percent 25 3 3 3 2 3" xfId="51199"/>
    <cellStyle name="Percent 25 3 3 3 3" xfId="19927"/>
    <cellStyle name="Percent 25 3 3 3 3 2" xfId="38887"/>
    <cellStyle name="Percent 25 3 3 3 3 3" xfId="57351"/>
    <cellStyle name="Percent 25 3 3 3 4" xfId="26582"/>
    <cellStyle name="Percent 25 3 3 3 5" xfId="45046"/>
    <cellStyle name="Percent 25 3 3 4" xfId="10709"/>
    <cellStyle name="Percent 25 3 3 4 2" xfId="29669"/>
    <cellStyle name="Percent 25 3 3 4 3" xfId="48133"/>
    <cellStyle name="Percent 25 3 3 5" xfId="16861"/>
    <cellStyle name="Percent 25 3 3 5 2" xfId="35821"/>
    <cellStyle name="Percent 25 3 3 5 3" xfId="54285"/>
    <cellStyle name="Percent 25 3 3 6" xfId="23516"/>
    <cellStyle name="Percent 25 3 3 7" xfId="41980"/>
    <cellStyle name="Percent 25 3 4" xfId="5253"/>
    <cellStyle name="Percent 25 3 4 2" xfId="8348"/>
    <cellStyle name="Percent 25 3 4 2 2" xfId="14540"/>
    <cellStyle name="Percent 25 3 4 2 2 2" xfId="33500"/>
    <cellStyle name="Percent 25 3 4 2 2 3" xfId="51964"/>
    <cellStyle name="Percent 25 3 4 2 3" xfId="20692"/>
    <cellStyle name="Percent 25 3 4 2 3 2" xfId="39652"/>
    <cellStyle name="Percent 25 3 4 2 3 3" xfId="58116"/>
    <cellStyle name="Percent 25 3 4 2 4" xfId="27347"/>
    <cellStyle name="Percent 25 3 4 2 5" xfId="45811"/>
    <cellStyle name="Percent 25 3 4 3" xfId="11474"/>
    <cellStyle name="Percent 25 3 4 3 2" xfId="30434"/>
    <cellStyle name="Percent 25 3 4 3 3" xfId="48898"/>
    <cellStyle name="Percent 25 3 4 4" xfId="17626"/>
    <cellStyle name="Percent 25 3 4 4 2" xfId="36586"/>
    <cellStyle name="Percent 25 3 4 4 3" xfId="55050"/>
    <cellStyle name="Percent 25 3 4 5" xfId="24281"/>
    <cellStyle name="Percent 25 3 4 6" xfId="42745"/>
    <cellStyle name="Percent 25 3 5" xfId="6813"/>
    <cellStyle name="Percent 25 3 5 2" xfId="13006"/>
    <cellStyle name="Percent 25 3 5 2 2" xfId="31966"/>
    <cellStyle name="Percent 25 3 5 2 3" xfId="50430"/>
    <cellStyle name="Percent 25 3 5 3" xfId="19158"/>
    <cellStyle name="Percent 25 3 5 3 2" xfId="38118"/>
    <cellStyle name="Percent 25 3 5 3 3" xfId="56582"/>
    <cellStyle name="Percent 25 3 5 4" xfId="25813"/>
    <cellStyle name="Percent 25 3 5 5" xfId="44277"/>
    <cellStyle name="Percent 25 3 6" xfId="9940"/>
    <cellStyle name="Percent 25 3 6 2" xfId="28900"/>
    <cellStyle name="Percent 25 3 6 3" xfId="47364"/>
    <cellStyle name="Percent 25 3 7" xfId="16092"/>
    <cellStyle name="Percent 25 3 7 2" xfId="35052"/>
    <cellStyle name="Percent 25 3 7 3" xfId="53516"/>
    <cellStyle name="Percent 25 3 8" xfId="22747"/>
    <cellStyle name="Percent 25 3 9" xfId="41211"/>
    <cellStyle name="Percent 25 4" xfId="3399"/>
    <cellStyle name="Percent 25 4 2" xfId="3400"/>
    <cellStyle name="Percent 25 4 2 2" xfId="4410"/>
    <cellStyle name="Percent 25 4 2 2 2" xfId="6033"/>
    <cellStyle name="Percent 25 4 2 2 2 2" xfId="9119"/>
    <cellStyle name="Percent 25 4 2 2 2 2 2" xfId="15311"/>
    <cellStyle name="Percent 25 4 2 2 2 2 2 2" xfId="34271"/>
    <cellStyle name="Percent 25 4 2 2 2 2 2 3" xfId="52735"/>
    <cellStyle name="Percent 25 4 2 2 2 2 3" xfId="21463"/>
    <cellStyle name="Percent 25 4 2 2 2 2 3 2" xfId="40423"/>
    <cellStyle name="Percent 25 4 2 2 2 2 3 3" xfId="58887"/>
    <cellStyle name="Percent 25 4 2 2 2 2 4" xfId="28118"/>
    <cellStyle name="Percent 25 4 2 2 2 2 5" xfId="46582"/>
    <cellStyle name="Percent 25 4 2 2 2 3" xfId="12245"/>
    <cellStyle name="Percent 25 4 2 2 2 3 2" xfId="31205"/>
    <cellStyle name="Percent 25 4 2 2 2 3 3" xfId="49669"/>
    <cellStyle name="Percent 25 4 2 2 2 4" xfId="18397"/>
    <cellStyle name="Percent 25 4 2 2 2 4 2" xfId="37357"/>
    <cellStyle name="Percent 25 4 2 2 2 4 3" xfId="55821"/>
    <cellStyle name="Percent 25 4 2 2 2 5" xfId="25052"/>
    <cellStyle name="Percent 25 4 2 2 2 6" xfId="43516"/>
    <cellStyle name="Percent 25 4 2 2 3" xfId="7584"/>
    <cellStyle name="Percent 25 4 2 2 3 2" xfId="13777"/>
    <cellStyle name="Percent 25 4 2 2 3 2 2" xfId="32737"/>
    <cellStyle name="Percent 25 4 2 2 3 2 3" xfId="51201"/>
    <cellStyle name="Percent 25 4 2 2 3 3" xfId="19929"/>
    <cellStyle name="Percent 25 4 2 2 3 3 2" xfId="38889"/>
    <cellStyle name="Percent 25 4 2 2 3 3 3" xfId="57353"/>
    <cellStyle name="Percent 25 4 2 2 3 4" xfId="26584"/>
    <cellStyle name="Percent 25 4 2 2 3 5" xfId="45048"/>
    <cellStyle name="Percent 25 4 2 2 4" xfId="10711"/>
    <cellStyle name="Percent 25 4 2 2 4 2" xfId="29671"/>
    <cellStyle name="Percent 25 4 2 2 4 3" xfId="48135"/>
    <cellStyle name="Percent 25 4 2 2 5" xfId="16863"/>
    <cellStyle name="Percent 25 4 2 2 5 2" xfId="35823"/>
    <cellStyle name="Percent 25 4 2 2 5 3" xfId="54287"/>
    <cellStyle name="Percent 25 4 2 2 6" xfId="23518"/>
    <cellStyle name="Percent 25 4 2 2 7" xfId="41982"/>
    <cellStyle name="Percent 25 4 2 3" xfId="5255"/>
    <cellStyle name="Percent 25 4 2 3 2" xfId="8350"/>
    <cellStyle name="Percent 25 4 2 3 2 2" xfId="14542"/>
    <cellStyle name="Percent 25 4 2 3 2 2 2" xfId="33502"/>
    <cellStyle name="Percent 25 4 2 3 2 2 3" xfId="51966"/>
    <cellStyle name="Percent 25 4 2 3 2 3" xfId="20694"/>
    <cellStyle name="Percent 25 4 2 3 2 3 2" xfId="39654"/>
    <cellStyle name="Percent 25 4 2 3 2 3 3" xfId="58118"/>
    <cellStyle name="Percent 25 4 2 3 2 4" xfId="27349"/>
    <cellStyle name="Percent 25 4 2 3 2 5" xfId="45813"/>
    <cellStyle name="Percent 25 4 2 3 3" xfId="11476"/>
    <cellStyle name="Percent 25 4 2 3 3 2" xfId="30436"/>
    <cellStyle name="Percent 25 4 2 3 3 3" xfId="48900"/>
    <cellStyle name="Percent 25 4 2 3 4" xfId="17628"/>
    <cellStyle name="Percent 25 4 2 3 4 2" xfId="36588"/>
    <cellStyle name="Percent 25 4 2 3 4 3" xfId="55052"/>
    <cellStyle name="Percent 25 4 2 3 5" xfId="24283"/>
    <cellStyle name="Percent 25 4 2 3 6" xfId="42747"/>
    <cellStyle name="Percent 25 4 2 4" xfId="6815"/>
    <cellStyle name="Percent 25 4 2 4 2" xfId="13008"/>
    <cellStyle name="Percent 25 4 2 4 2 2" xfId="31968"/>
    <cellStyle name="Percent 25 4 2 4 2 3" xfId="50432"/>
    <cellStyle name="Percent 25 4 2 4 3" xfId="19160"/>
    <cellStyle name="Percent 25 4 2 4 3 2" xfId="38120"/>
    <cellStyle name="Percent 25 4 2 4 3 3" xfId="56584"/>
    <cellStyle name="Percent 25 4 2 4 4" xfId="25815"/>
    <cellStyle name="Percent 25 4 2 4 5" xfId="44279"/>
    <cellStyle name="Percent 25 4 2 5" xfId="9942"/>
    <cellStyle name="Percent 25 4 2 5 2" xfId="28902"/>
    <cellStyle name="Percent 25 4 2 5 3" xfId="47366"/>
    <cellStyle name="Percent 25 4 2 6" xfId="16094"/>
    <cellStyle name="Percent 25 4 2 6 2" xfId="35054"/>
    <cellStyle name="Percent 25 4 2 6 3" xfId="53518"/>
    <cellStyle name="Percent 25 4 2 7" xfId="22749"/>
    <cellStyle name="Percent 25 4 2 8" xfId="41213"/>
    <cellStyle name="Percent 25 5" xfId="3401"/>
    <cellStyle name="Percent 25 5 2" xfId="4411"/>
    <cellStyle name="Percent 25 5 2 2" xfId="6034"/>
    <cellStyle name="Percent 25 5 2 2 2" xfId="9120"/>
    <cellStyle name="Percent 25 5 2 2 2 2" xfId="15312"/>
    <cellStyle name="Percent 25 5 2 2 2 2 2" xfId="34272"/>
    <cellStyle name="Percent 25 5 2 2 2 2 3" xfId="52736"/>
    <cellStyle name="Percent 25 5 2 2 2 3" xfId="21464"/>
    <cellStyle name="Percent 25 5 2 2 2 3 2" xfId="40424"/>
    <cellStyle name="Percent 25 5 2 2 2 3 3" xfId="58888"/>
    <cellStyle name="Percent 25 5 2 2 2 4" xfId="28119"/>
    <cellStyle name="Percent 25 5 2 2 2 5" xfId="46583"/>
    <cellStyle name="Percent 25 5 2 2 3" xfId="12246"/>
    <cellStyle name="Percent 25 5 2 2 3 2" xfId="31206"/>
    <cellStyle name="Percent 25 5 2 2 3 3" xfId="49670"/>
    <cellStyle name="Percent 25 5 2 2 4" xfId="18398"/>
    <cellStyle name="Percent 25 5 2 2 4 2" xfId="37358"/>
    <cellStyle name="Percent 25 5 2 2 4 3" xfId="55822"/>
    <cellStyle name="Percent 25 5 2 2 5" xfId="25053"/>
    <cellStyle name="Percent 25 5 2 2 6" xfId="43517"/>
    <cellStyle name="Percent 25 5 2 3" xfId="7585"/>
    <cellStyle name="Percent 25 5 2 3 2" xfId="13778"/>
    <cellStyle name="Percent 25 5 2 3 2 2" xfId="32738"/>
    <cellStyle name="Percent 25 5 2 3 2 3" xfId="51202"/>
    <cellStyle name="Percent 25 5 2 3 3" xfId="19930"/>
    <cellStyle name="Percent 25 5 2 3 3 2" xfId="38890"/>
    <cellStyle name="Percent 25 5 2 3 3 3" xfId="57354"/>
    <cellStyle name="Percent 25 5 2 3 4" xfId="26585"/>
    <cellStyle name="Percent 25 5 2 3 5" xfId="45049"/>
    <cellStyle name="Percent 25 5 2 4" xfId="10712"/>
    <cellStyle name="Percent 25 5 2 4 2" xfId="29672"/>
    <cellStyle name="Percent 25 5 2 4 3" xfId="48136"/>
    <cellStyle name="Percent 25 5 2 5" xfId="16864"/>
    <cellStyle name="Percent 25 5 2 5 2" xfId="35824"/>
    <cellStyle name="Percent 25 5 2 5 3" xfId="54288"/>
    <cellStyle name="Percent 25 5 2 6" xfId="23519"/>
    <cellStyle name="Percent 25 5 2 7" xfId="41983"/>
    <cellStyle name="Percent 25 5 3" xfId="5256"/>
    <cellStyle name="Percent 25 5 3 2" xfId="8351"/>
    <cellStyle name="Percent 25 5 3 2 2" xfId="14543"/>
    <cellStyle name="Percent 25 5 3 2 2 2" xfId="33503"/>
    <cellStyle name="Percent 25 5 3 2 2 3" xfId="51967"/>
    <cellStyle name="Percent 25 5 3 2 3" xfId="20695"/>
    <cellStyle name="Percent 25 5 3 2 3 2" xfId="39655"/>
    <cellStyle name="Percent 25 5 3 2 3 3" xfId="58119"/>
    <cellStyle name="Percent 25 5 3 2 4" xfId="27350"/>
    <cellStyle name="Percent 25 5 3 2 5" xfId="45814"/>
    <cellStyle name="Percent 25 5 3 3" xfId="11477"/>
    <cellStyle name="Percent 25 5 3 3 2" xfId="30437"/>
    <cellStyle name="Percent 25 5 3 3 3" xfId="48901"/>
    <cellStyle name="Percent 25 5 3 4" xfId="17629"/>
    <cellStyle name="Percent 25 5 3 4 2" xfId="36589"/>
    <cellStyle name="Percent 25 5 3 4 3" xfId="55053"/>
    <cellStyle name="Percent 25 5 3 5" xfId="24284"/>
    <cellStyle name="Percent 25 5 3 6" xfId="42748"/>
    <cellStyle name="Percent 25 5 4" xfId="6816"/>
    <cellStyle name="Percent 25 5 4 2" xfId="13009"/>
    <cellStyle name="Percent 25 5 4 2 2" xfId="31969"/>
    <cellStyle name="Percent 25 5 4 2 3" xfId="50433"/>
    <cellStyle name="Percent 25 5 4 3" xfId="19161"/>
    <cellStyle name="Percent 25 5 4 3 2" xfId="38121"/>
    <cellStyle name="Percent 25 5 4 3 3" xfId="56585"/>
    <cellStyle name="Percent 25 5 4 4" xfId="25816"/>
    <cellStyle name="Percent 25 5 4 5" xfId="44280"/>
    <cellStyle name="Percent 25 5 5" xfId="9943"/>
    <cellStyle name="Percent 25 5 5 2" xfId="28903"/>
    <cellStyle name="Percent 25 5 5 3" xfId="47367"/>
    <cellStyle name="Percent 25 5 6" xfId="16095"/>
    <cellStyle name="Percent 25 5 6 2" xfId="35055"/>
    <cellStyle name="Percent 25 5 6 3" xfId="53519"/>
    <cellStyle name="Percent 25 5 7" xfId="22750"/>
    <cellStyle name="Percent 25 5 8" xfId="41214"/>
    <cellStyle name="Percent 26" xfId="3402"/>
    <cellStyle name="Percent 26 2" xfId="3403"/>
    <cellStyle name="Percent 26 2 2" xfId="3404"/>
    <cellStyle name="Percent 26 2 2 2" xfId="4413"/>
    <cellStyle name="Percent 26 2 2 2 2" xfId="6036"/>
    <cellStyle name="Percent 26 2 2 2 2 2" xfId="9122"/>
    <cellStyle name="Percent 26 2 2 2 2 2 2" xfId="15314"/>
    <cellStyle name="Percent 26 2 2 2 2 2 2 2" xfId="34274"/>
    <cellStyle name="Percent 26 2 2 2 2 2 2 3" xfId="52738"/>
    <cellStyle name="Percent 26 2 2 2 2 2 3" xfId="21466"/>
    <cellStyle name="Percent 26 2 2 2 2 2 3 2" xfId="40426"/>
    <cellStyle name="Percent 26 2 2 2 2 2 3 3" xfId="58890"/>
    <cellStyle name="Percent 26 2 2 2 2 2 4" xfId="28121"/>
    <cellStyle name="Percent 26 2 2 2 2 2 5" xfId="46585"/>
    <cellStyle name="Percent 26 2 2 2 2 3" xfId="12248"/>
    <cellStyle name="Percent 26 2 2 2 2 3 2" xfId="31208"/>
    <cellStyle name="Percent 26 2 2 2 2 3 3" xfId="49672"/>
    <cellStyle name="Percent 26 2 2 2 2 4" xfId="18400"/>
    <cellStyle name="Percent 26 2 2 2 2 4 2" xfId="37360"/>
    <cellStyle name="Percent 26 2 2 2 2 4 3" xfId="55824"/>
    <cellStyle name="Percent 26 2 2 2 2 5" xfId="25055"/>
    <cellStyle name="Percent 26 2 2 2 2 6" xfId="43519"/>
    <cellStyle name="Percent 26 2 2 2 3" xfId="7587"/>
    <cellStyle name="Percent 26 2 2 2 3 2" xfId="13780"/>
    <cellStyle name="Percent 26 2 2 2 3 2 2" xfId="32740"/>
    <cellStyle name="Percent 26 2 2 2 3 2 3" xfId="51204"/>
    <cellStyle name="Percent 26 2 2 2 3 3" xfId="19932"/>
    <cellStyle name="Percent 26 2 2 2 3 3 2" xfId="38892"/>
    <cellStyle name="Percent 26 2 2 2 3 3 3" xfId="57356"/>
    <cellStyle name="Percent 26 2 2 2 3 4" xfId="26587"/>
    <cellStyle name="Percent 26 2 2 2 3 5" xfId="45051"/>
    <cellStyle name="Percent 26 2 2 2 4" xfId="10714"/>
    <cellStyle name="Percent 26 2 2 2 4 2" xfId="29674"/>
    <cellStyle name="Percent 26 2 2 2 4 3" xfId="48138"/>
    <cellStyle name="Percent 26 2 2 2 5" xfId="16866"/>
    <cellStyle name="Percent 26 2 2 2 5 2" xfId="35826"/>
    <cellStyle name="Percent 26 2 2 2 5 3" xfId="54290"/>
    <cellStyle name="Percent 26 2 2 2 6" xfId="23521"/>
    <cellStyle name="Percent 26 2 2 2 7" xfId="41985"/>
    <cellStyle name="Percent 26 2 2 3" xfId="5258"/>
    <cellStyle name="Percent 26 2 2 3 2" xfId="8353"/>
    <cellStyle name="Percent 26 2 2 3 2 2" xfId="14545"/>
    <cellStyle name="Percent 26 2 2 3 2 2 2" xfId="33505"/>
    <cellStyle name="Percent 26 2 2 3 2 2 3" xfId="51969"/>
    <cellStyle name="Percent 26 2 2 3 2 3" xfId="20697"/>
    <cellStyle name="Percent 26 2 2 3 2 3 2" xfId="39657"/>
    <cellStyle name="Percent 26 2 2 3 2 3 3" xfId="58121"/>
    <cellStyle name="Percent 26 2 2 3 2 4" xfId="27352"/>
    <cellStyle name="Percent 26 2 2 3 2 5" xfId="45816"/>
    <cellStyle name="Percent 26 2 2 3 3" xfId="11479"/>
    <cellStyle name="Percent 26 2 2 3 3 2" xfId="30439"/>
    <cellStyle name="Percent 26 2 2 3 3 3" xfId="48903"/>
    <cellStyle name="Percent 26 2 2 3 4" xfId="17631"/>
    <cellStyle name="Percent 26 2 2 3 4 2" xfId="36591"/>
    <cellStyle name="Percent 26 2 2 3 4 3" xfId="55055"/>
    <cellStyle name="Percent 26 2 2 3 5" xfId="24286"/>
    <cellStyle name="Percent 26 2 2 3 6" xfId="42750"/>
    <cellStyle name="Percent 26 2 2 4" xfId="6818"/>
    <cellStyle name="Percent 26 2 2 4 2" xfId="13011"/>
    <cellStyle name="Percent 26 2 2 4 2 2" xfId="31971"/>
    <cellStyle name="Percent 26 2 2 4 2 3" xfId="50435"/>
    <cellStyle name="Percent 26 2 2 4 3" xfId="19163"/>
    <cellStyle name="Percent 26 2 2 4 3 2" xfId="38123"/>
    <cellStyle name="Percent 26 2 2 4 3 3" xfId="56587"/>
    <cellStyle name="Percent 26 2 2 4 4" xfId="25818"/>
    <cellStyle name="Percent 26 2 2 4 5" xfId="44282"/>
    <cellStyle name="Percent 26 2 2 5" xfId="9945"/>
    <cellStyle name="Percent 26 2 2 5 2" xfId="28905"/>
    <cellStyle name="Percent 26 2 2 5 3" xfId="47369"/>
    <cellStyle name="Percent 26 2 2 6" xfId="16097"/>
    <cellStyle name="Percent 26 2 2 6 2" xfId="35057"/>
    <cellStyle name="Percent 26 2 2 6 3" xfId="53521"/>
    <cellStyle name="Percent 26 2 2 7" xfId="22752"/>
    <cellStyle name="Percent 26 2 2 8" xfId="41216"/>
    <cellStyle name="Percent 26 2 3" xfId="4412"/>
    <cellStyle name="Percent 26 2 3 2" xfId="6035"/>
    <cellStyle name="Percent 26 2 3 2 2" xfId="9121"/>
    <cellStyle name="Percent 26 2 3 2 2 2" xfId="15313"/>
    <cellStyle name="Percent 26 2 3 2 2 2 2" xfId="34273"/>
    <cellStyle name="Percent 26 2 3 2 2 2 3" xfId="52737"/>
    <cellStyle name="Percent 26 2 3 2 2 3" xfId="21465"/>
    <cellStyle name="Percent 26 2 3 2 2 3 2" xfId="40425"/>
    <cellStyle name="Percent 26 2 3 2 2 3 3" xfId="58889"/>
    <cellStyle name="Percent 26 2 3 2 2 4" xfId="28120"/>
    <cellStyle name="Percent 26 2 3 2 2 5" xfId="46584"/>
    <cellStyle name="Percent 26 2 3 2 3" xfId="12247"/>
    <cellStyle name="Percent 26 2 3 2 3 2" xfId="31207"/>
    <cellStyle name="Percent 26 2 3 2 3 3" xfId="49671"/>
    <cellStyle name="Percent 26 2 3 2 4" xfId="18399"/>
    <cellStyle name="Percent 26 2 3 2 4 2" xfId="37359"/>
    <cellStyle name="Percent 26 2 3 2 4 3" xfId="55823"/>
    <cellStyle name="Percent 26 2 3 2 5" xfId="25054"/>
    <cellStyle name="Percent 26 2 3 2 6" xfId="43518"/>
    <cellStyle name="Percent 26 2 3 3" xfId="7586"/>
    <cellStyle name="Percent 26 2 3 3 2" xfId="13779"/>
    <cellStyle name="Percent 26 2 3 3 2 2" xfId="32739"/>
    <cellStyle name="Percent 26 2 3 3 2 3" xfId="51203"/>
    <cellStyle name="Percent 26 2 3 3 3" xfId="19931"/>
    <cellStyle name="Percent 26 2 3 3 3 2" xfId="38891"/>
    <cellStyle name="Percent 26 2 3 3 3 3" xfId="57355"/>
    <cellStyle name="Percent 26 2 3 3 4" xfId="26586"/>
    <cellStyle name="Percent 26 2 3 3 5" xfId="45050"/>
    <cellStyle name="Percent 26 2 3 4" xfId="10713"/>
    <cellStyle name="Percent 26 2 3 4 2" xfId="29673"/>
    <cellStyle name="Percent 26 2 3 4 3" xfId="48137"/>
    <cellStyle name="Percent 26 2 3 5" xfId="16865"/>
    <cellStyle name="Percent 26 2 3 5 2" xfId="35825"/>
    <cellStyle name="Percent 26 2 3 5 3" xfId="54289"/>
    <cellStyle name="Percent 26 2 3 6" xfId="23520"/>
    <cellStyle name="Percent 26 2 3 7" xfId="41984"/>
    <cellStyle name="Percent 26 2 4" xfId="5257"/>
    <cellStyle name="Percent 26 2 4 2" xfId="8352"/>
    <cellStyle name="Percent 26 2 4 2 2" xfId="14544"/>
    <cellStyle name="Percent 26 2 4 2 2 2" xfId="33504"/>
    <cellStyle name="Percent 26 2 4 2 2 3" xfId="51968"/>
    <cellStyle name="Percent 26 2 4 2 3" xfId="20696"/>
    <cellStyle name="Percent 26 2 4 2 3 2" xfId="39656"/>
    <cellStyle name="Percent 26 2 4 2 3 3" xfId="58120"/>
    <cellStyle name="Percent 26 2 4 2 4" xfId="27351"/>
    <cellStyle name="Percent 26 2 4 2 5" xfId="45815"/>
    <cellStyle name="Percent 26 2 4 3" xfId="11478"/>
    <cellStyle name="Percent 26 2 4 3 2" xfId="30438"/>
    <cellStyle name="Percent 26 2 4 3 3" xfId="48902"/>
    <cellStyle name="Percent 26 2 4 4" xfId="17630"/>
    <cellStyle name="Percent 26 2 4 4 2" xfId="36590"/>
    <cellStyle name="Percent 26 2 4 4 3" xfId="55054"/>
    <cellStyle name="Percent 26 2 4 5" xfId="24285"/>
    <cellStyle name="Percent 26 2 4 6" xfId="42749"/>
    <cellStyle name="Percent 26 2 5" xfId="6817"/>
    <cellStyle name="Percent 26 2 5 2" xfId="13010"/>
    <cellStyle name="Percent 26 2 5 2 2" xfId="31970"/>
    <cellStyle name="Percent 26 2 5 2 3" xfId="50434"/>
    <cellStyle name="Percent 26 2 5 3" xfId="19162"/>
    <cellStyle name="Percent 26 2 5 3 2" xfId="38122"/>
    <cellStyle name="Percent 26 2 5 3 3" xfId="56586"/>
    <cellStyle name="Percent 26 2 5 4" xfId="25817"/>
    <cellStyle name="Percent 26 2 5 5" xfId="44281"/>
    <cellStyle name="Percent 26 2 6" xfId="9944"/>
    <cellStyle name="Percent 26 2 6 2" xfId="28904"/>
    <cellStyle name="Percent 26 2 6 3" xfId="47368"/>
    <cellStyle name="Percent 26 2 7" xfId="16096"/>
    <cellStyle name="Percent 26 2 7 2" xfId="35056"/>
    <cellStyle name="Percent 26 2 7 3" xfId="53520"/>
    <cellStyle name="Percent 26 2 8" xfId="22751"/>
    <cellStyle name="Percent 26 2 9" xfId="41215"/>
    <cellStyle name="Percent 26 3" xfId="3405"/>
    <cellStyle name="Percent 26 3 2" xfId="3406"/>
    <cellStyle name="Percent 26 3 2 2" xfId="4415"/>
    <cellStyle name="Percent 26 3 2 2 2" xfId="6038"/>
    <cellStyle name="Percent 26 3 2 2 2 2" xfId="9124"/>
    <cellStyle name="Percent 26 3 2 2 2 2 2" xfId="15316"/>
    <cellStyle name="Percent 26 3 2 2 2 2 2 2" xfId="34276"/>
    <cellStyle name="Percent 26 3 2 2 2 2 2 3" xfId="52740"/>
    <cellStyle name="Percent 26 3 2 2 2 2 3" xfId="21468"/>
    <cellStyle name="Percent 26 3 2 2 2 2 3 2" xfId="40428"/>
    <cellStyle name="Percent 26 3 2 2 2 2 3 3" xfId="58892"/>
    <cellStyle name="Percent 26 3 2 2 2 2 4" xfId="28123"/>
    <cellStyle name="Percent 26 3 2 2 2 2 5" xfId="46587"/>
    <cellStyle name="Percent 26 3 2 2 2 3" xfId="12250"/>
    <cellStyle name="Percent 26 3 2 2 2 3 2" xfId="31210"/>
    <cellStyle name="Percent 26 3 2 2 2 3 3" xfId="49674"/>
    <cellStyle name="Percent 26 3 2 2 2 4" xfId="18402"/>
    <cellStyle name="Percent 26 3 2 2 2 4 2" xfId="37362"/>
    <cellStyle name="Percent 26 3 2 2 2 4 3" xfId="55826"/>
    <cellStyle name="Percent 26 3 2 2 2 5" xfId="25057"/>
    <cellStyle name="Percent 26 3 2 2 2 6" xfId="43521"/>
    <cellStyle name="Percent 26 3 2 2 3" xfId="7589"/>
    <cellStyle name="Percent 26 3 2 2 3 2" xfId="13782"/>
    <cellStyle name="Percent 26 3 2 2 3 2 2" xfId="32742"/>
    <cellStyle name="Percent 26 3 2 2 3 2 3" xfId="51206"/>
    <cellStyle name="Percent 26 3 2 2 3 3" xfId="19934"/>
    <cellStyle name="Percent 26 3 2 2 3 3 2" xfId="38894"/>
    <cellStyle name="Percent 26 3 2 2 3 3 3" xfId="57358"/>
    <cellStyle name="Percent 26 3 2 2 3 4" xfId="26589"/>
    <cellStyle name="Percent 26 3 2 2 3 5" xfId="45053"/>
    <cellStyle name="Percent 26 3 2 2 4" xfId="10716"/>
    <cellStyle name="Percent 26 3 2 2 4 2" xfId="29676"/>
    <cellStyle name="Percent 26 3 2 2 4 3" xfId="48140"/>
    <cellStyle name="Percent 26 3 2 2 5" xfId="16868"/>
    <cellStyle name="Percent 26 3 2 2 5 2" xfId="35828"/>
    <cellStyle name="Percent 26 3 2 2 5 3" xfId="54292"/>
    <cellStyle name="Percent 26 3 2 2 6" xfId="23523"/>
    <cellStyle name="Percent 26 3 2 2 7" xfId="41987"/>
    <cellStyle name="Percent 26 3 2 3" xfId="5260"/>
    <cellStyle name="Percent 26 3 2 3 2" xfId="8355"/>
    <cellStyle name="Percent 26 3 2 3 2 2" xfId="14547"/>
    <cellStyle name="Percent 26 3 2 3 2 2 2" xfId="33507"/>
    <cellStyle name="Percent 26 3 2 3 2 2 3" xfId="51971"/>
    <cellStyle name="Percent 26 3 2 3 2 3" xfId="20699"/>
    <cellStyle name="Percent 26 3 2 3 2 3 2" xfId="39659"/>
    <cellStyle name="Percent 26 3 2 3 2 3 3" xfId="58123"/>
    <cellStyle name="Percent 26 3 2 3 2 4" xfId="27354"/>
    <cellStyle name="Percent 26 3 2 3 2 5" xfId="45818"/>
    <cellStyle name="Percent 26 3 2 3 3" xfId="11481"/>
    <cellStyle name="Percent 26 3 2 3 3 2" xfId="30441"/>
    <cellStyle name="Percent 26 3 2 3 3 3" xfId="48905"/>
    <cellStyle name="Percent 26 3 2 3 4" xfId="17633"/>
    <cellStyle name="Percent 26 3 2 3 4 2" xfId="36593"/>
    <cellStyle name="Percent 26 3 2 3 4 3" xfId="55057"/>
    <cellStyle name="Percent 26 3 2 3 5" xfId="24288"/>
    <cellStyle name="Percent 26 3 2 3 6" xfId="42752"/>
    <cellStyle name="Percent 26 3 2 4" xfId="6820"/>
    <cellStyle name="Percent 26 3 2 4 2" xfId="13013"/>
    <cellStyle name="Percent 26 3 2 4 2 2" xfId="31973"/>
    <cellStyle name="Percent 26 3 2 4 2 3" xfId="50437"/>
    <cellStyle name="Percent 26 3 2 4 3" xfId="19165"/>
    <cellStyle name="Percent 26 3 2 4 3 2" xfId="38125"/>
    <cellStyle name="Percent 26 3 2 4 3 3" xfId="56589"/>
    <cellStyle name="Percent 26 3 2 4 4" xfId="25820"/>
    <cellStyle name="Percent 26 3 2 4 5" xfId="44284"/>
    <cellStyle name="Percent 26 3 2 5" xfId="9947"/>
    <cellStyle name="Percent 26 3 2 5 2" xfId="28907"/>
    <cellStyle name="Percent 26 3 2 5 3" xfId="47371"/>
    <cellStyle name="Percent 26 3 2 6" xfId="16099"/>
    <cellStyle name="Percent 26 3 2 6 2" xfId="35059"/>
    <cellStyle name="Percent 26 3 2 6 3" xfId="53523"/>
    <cellStyle name="Percent 26 3 2 7" xfId="22754"/>
    <cellStyle name="Percent 26 3 2 8" xfId="41218"/>
    <cellStyle name="Percent 26 3 3" xfId="4414"/>
    <cellStyle name="Percent 26 3 3 2" xfId="6037"/>
    <cellStyle name="Percent 26 3 3 2 2" xfId="9123"/>
    <cellStyle name="Percent 26 3 3 2 2 2" xfId="15315"/>
    <cellStyle name="Percent 26 3 3 2 2 2 2" xfId="34275"/>
    <cellStyle name="Percent 26 3 3 2 2 2 3" xfId="52739"/>
    <cellStyle name="Percent 26 3 3 2 2 3" xfId="21467"/>
    <cellStyle name="Percent 26 3 3 2 2 3 2" xfId="40427"/>
    <cellStyle name="Percent 26 3 3 2 2 3 3" xfId="58891"/>
    <cellStyle name="Percent 26 3 3 2 2 4" xfId="28122"/>
    <cellStyle name="Percent 26 3 3 2 2 5" xfId="46586"/>
    <cellStyle name="Percent 26 3 3 2 3" xfId="12249"/>
    <cellStyle name="Percent 26 3 3 2 3 2" xfId="31209"/>
    <cellStyle name="Percent 26 3 3 2 3 3" xfId="49673"/>
    <cellStyle name="Percent 26 3 3 2 4" xfId="18401"/>
    <cellStyle name="Percent 26 3 3 2 4 2" xfId="37361"/>
    <cellStyle name="Percent 26 3 3 2 4 3" xfId="55825"/>
    <cellStyle name="Percent 26 3 3 2 5" xfId="25056"/>
    <cellStyle name="Percent 26 3 3 2 6" xfId="43520"/>
    <cellStyle name="Percent 26 3 3 3" xfId="7588"/>
    <cellStyle name="Percent 26 3 3 3 2" xfId="13781"/>
    <cellStyle name="Percent 26 3 3 3 2 2" xfId="32741"/>
    <cellStyle name="Percent 26 3 3 3 2 3" xfId="51205"/>
    <cellStyle name="Percent 26 3 3 3 3" xfId="19933"/>
    <cellStyle name="Percent 26 3 3 3 3 2" xfId="38893"/>
    <cellStyle name="Percent 26 3 3 3 3 3" xfId="57357"/>
    <cellStyle name="Percent 26 3 3 3 4" xfId="26588"/>
    <cellStyle name="Percent 26 3 3 3 5" xfId="45052"/>
    <cellStyle name="Percent 26 3 3 4" xfId="10715"/>
    <cellStyle name="Percent 26 3 3 4 2" xfId="29675"/>
    <cellStyle name="Percent 26 3 3 4 3" xfId="48139"/>
    <cellStyle name="Percent 26 3 3 5" xfId="16867"/>
    <cellStyle name="Percent 26 3 3 5 2" xfId="35827"/>
    <cellStyle name="Percent 26 3 3 5 3" xfId="54291"/>
    <cellStyle name="Percent 26 3 3 6" xfId="23522"/>
    <cellStyle name="Percent 26 3 3 7" xfId="41986"/>
    <cellStyle name="Percent 26 3 4" xfId="5259"/>
    <cellStyle name="Percent 26 3 4 2" xfId="8354"/>
    <cellStyle name="Percent 26 3 4 2 2" xfId="14546"/>
    <cellStyle name="Percent 26 3 4 2 2 2" xfId="33506"/>
    <cellStyle name="Percent 26 3 4 2 2 3" xfId="51970"/>
    <cellStyle name="Percent 26 3 4 2 3" xfId="20698"/>
    <cellStyle name="Percent 26 3 4 2 3 2" xfId="39658"/>
    <cellStyle name="Percent 26 3 4 2 3 3" xfId="58122"/>
    <cellStyle name="Percent 26 3 4 2 4" xfId="27353"/>
    <cellStyle name="Percent 26 3 4 2 5" xfId="45817"/>
    <cellStyle name="Percent 26 3 4 3" xfId="11480"/>
    <cellStyle name="Percent 26 3 4 3 2" xfId="30440"/>
    <cellStyle name="Percent 26 3 4 3 3" xfId="48904"/>
    <cellStyle name="Percent 26 3 4 4" xfId="17632"/>
    <cellStyle name="Percent 26 3 4 4 2" xfId="36592"/>
    <cellStyle name="Percent 26 3 4 4 3" xfId="55056"/>
    <cellStyle name="Percent 26 3 4 5" xfId="24287"/>
    <cellStyle name="Percent 26 3 4 6" xfId="42751"/>
    <cellStyle name="Percent 26 3 5" xfId="6819"/>
    <cellStyle name="Percent 26 3 5 2" xfId="13012"/>
    <cellStyle name="Percent 26 3 5 2 2" xfId="31972"/>
    <cellStyle name="Percent 26 3 5 2 3" xfId="50436"/>
    <cellStyle name="Percent 26 3 5 3" xfId="19164"/>
    <cellStyle name="Percent 26 3 5 3 2" xfId="38124"/>
    <cellStyle name="Percent 26 3 5 3 3" xfId="56588"/>
    <cellStyle name="Percent 26 3 5 4" xfId="25819"/>
    <cellStyle name="Percent 26 3 5 5" xfId="44283"/>
    <cellStyle name="Percent 26 3 6" xfId="9946"/>
    <cellStyle name="Percent 26 3 6 2" xfId="28906"/>
    <cellStyle name="Percent 26 3 6 3" xfId="47370"/>
    <cellStyle name="Percent 26 3 7" xfId="16098"/>
    <cellStyle name="Percent 26 3 7 2" xfId="35058"/>
    <cellStyle name="Percent 26 3 7 3" xfId="53522"/>
    <cellStyle name="Percent 26 3 8" xfId="22753"/>
    <cellStyle name="Percent 26 3 9" xfId="41217"/>
    <cellStyle name="Percent 26 4" xfId="3407"/>
    <cellStyle name="Percent 26 4 2" xfId="3408"/>
    <cellStyle name="Percent 26 4 2 2" xfId="4416"/>
    <cellStyle name="Percent 26 4 2 2 2" xfId="6039"/>
    <cellStyle name="Percent 26 4 2 2 2 2" xfId="9125"/>
    <cellStyle name="Percent 26 4 2 2 2 2 2" xfId="15317"/>
    <cellStyle name="Percent 26 4 2 2 2 2 2 2" xfId="34277"/>
    <cellStyle name="Percent 26 4 2 2 2 2 2 3" xfId="52741"/>
    <cellStyle name="Percent 26 4 2 2 2 2 3" xfId="21469"/>
    <cellStyle name="Percent 26 4 2 2 2 2 3 2" xfId="40429"/>
    <cellStyle name="Percent 26 4 2 2 2 2 3 3" xfId="58893"/>
    <cellStyle name="Percent 26 4 2 2 2 2 4" xfId="28124"/>
    <cellStyle name="Percent 26 4 2 2 2 2 5" xfId="46588"/>
    <cellStyle name="Percent 26 4 2 2 2 3" xfId="12251"/>
    <cellStyle name="Percent 26 4 2 2 2 3 2" xfId="31211"/>
    <cellStyle name="Percent 26 4 2 2 2 3 3" xfId="49675"/>
    <cellStyle name="Percent 26 4 2 2 2 4" xfId="18403"/>
    <cellStyle name="Percent 26 4 2 2 2 4 2" xfId="37363"/>
    <cellStyle name="Percent 26 4 2 2 2 4 3" xfId="55827"/>
    <cellStyle name="Percent 26 4 2 2 2 5" xfId="25058"/>
    <cellStyle name="Percent 26 4 2 2 2 6" xfId="43522"/>
    <cellStyle name="Percent 26 4 2 2 3" xfId="7590"/>
    <cellStyle name="Percent 26 4 2 2 3 2" xfId="13783"/>
    <cellStyle name="Percent 26 4 2 2 3 2 2" xfId="32743"/>
    <cellStyle name="Percent 26 4 2 2 3 2 3" xfId="51207"/>
    <cellStyle name="Percent 26 4 2 2 3 3" xfId="19935"/>
    <cellStyle name="Percent 26 4 2 2 3 3 2" xfId="38895"/>
    <cellStyle name="Percent 26 4 2 2 3 3 3" xfId="57359"/>
    <cellStyle name="Percent 26 4 2 2 3 4" xfId="26590"/>
    <cellStyle name="Percent 26 4 2 2 3 5" xfId="45054"/>
    <cellStyle name="Percent 26 4 2 2 4" xfId="10717"/>
    <cellStyle name="Percent 26 4 2 2 4 2" xfId="29677"/>
    <cellStyle name="Percent 26 4 2 2 4 3" xfId="48141"/>
    <cellStyle name="Percent 26 4 2 2 5" xfId="16869"/>
    <cellStyle name="Percent 26 4 2 2 5 2" xfId="35829"/>
    <cellStyle name="Percent 26 4 2 2 5 3" xfId="54293"/>
    <cellStyle name="Percent 26 4 2 2 6" xfId="23524"/>
    <cellStyle name="Percent 26 4 2 2 7" xfId="41988"/>
    <cellStyle name="Percent 26 4 2 3" xfId="5261"/>
    <cellStyle name="Percent 26 4 2 3 2" xfId="8356"/>
    <cellStyle name="Percent 26 4 2 3 2 2" xfId="14548"/>
    <cellStyle name="Percent 26 4 2 3 2 2 2" xfId="33508"/>
    <cellStyle name="Percent 26 4 2 3 2 2 3" xfId="51972"/>
    <cellStyle name="Percent 26 4 2 3 2 3" xfId="20700"/>
    <cellStyle name="Percent 26 4 2 3 2 3 2" xfId="39660"/>
    <cellStyle name="Percent 26 4 2 3 2 3 3" xfId="58124"/>
    <cellStyle name="Percent 26 4 2 3 2 4" xfId="27355"/>
    <cellStyle name="Percent 26 4 2 3 2 5" xfId="45819"/>
    <cellStyle name="Percent 26 4 2 3 3" xfId="11482"/>
    <cellStyle name="Percent 26 4 2 3 3 2" xfId="30442"/>
    <cellStyle name="Percent 26 4 2 3 3 3" xfId="48906"/>
    <cellStyle name="Percent 26 4 2 3 4" xfId="17634"/>
    <cellStyle name="Percent 26 4 2 3 4 2" xfId="36594"/>
    <cellStyle name="Percent 26 4 2 3 4 3" xfId="55058"/>
    <cellStyle name="Percent 26 4 2 3 5" xfId="24289"/>
    <cellStyle name="Percent 26 4 2 3 6" xfId="42753"/>
    <cellStyle name="Percent 26 4 2 4" xfId="6821"/>
    <cellStyle name="Percent 26 4 2 4 2" xfId="13014"/>
    <cellStyle name="Percent 26 4 2 4 2 2" xfId="31974"/>
    <cellStyle name="Percent 26 4 2 4 2 3" xfId="50438"/>
    <cellStyle name="Percent 26 4 2 4 3" xfId="19166"/>
    <cellStyle name="Percent 26 4 2 4 3 2" xfId="38126"/>
    <cellStyle name="Percent 26 4 2 4 3 3" xfId="56590"/>
    <cellStyle name="Percent 26 4 2 4 4" xfId="25821"/>
    <cellStyle name="Percent 26 4 2 4 5" xfId="44285"/>
    <cellStyle name="Percent 26 4 2 5" xfId="9948"/>
    <cellStyle name="Percent 26 4 2 5 2" xfId="28908"/>
    <cellStyle name="Percent 26 4 2 5 3" xfId="47372"/>
    <cellStyle name="Percent 26 4 2 6" xfId="16100"/>
    <cellStyle name="Percent 26 4 2 6 2" xfId="35060"/>
    <cellStyle name="Percent 26 4 2 6 3" xfId="53524"/>
    <cellStyle name="Percent 26 4 2 7" xfId="22755"/>
    <cellStyle name="Percent 26 4 2 8" xfId="41219"/>
    <cellStyle name="Percent 26 5" xfId="3409"/>
    <cellStyle name="Percent 26 5 2" xfId="4417"/>
    <cellStyle name="Percent 26 5 2 2" xfId="6040"/>
    <cellStyle name="Percent 26 5 2 2 2" xfId="9126"/>
    <cellStyle name="Percent 26 5 2 2 2 2" xfId="15318"/>
    <cellStyle name="Percent 26 5 2 2 2 2 2" xfId="34278"/>
    <cellStyle name="Percent 26 5 2 2 2 2 3" xfId="52742"/>
    <cellStyle name="Percent 26 5 2 2 2 3" xfId="21470"/>
    <cellStyle name="Percent 26 5 2 2 2 3 2" xfId="40430"/>
    <cellStyle name="Percent 26 5 2 2 2 3 3" xfId="58894"/>
    <cellStyle name="Percent 26 5 2 2 2 4" xfId="28125"/>
    <cellStyle name="Percent 26 5 2 2 2 5" xfId="46589"/>
    <cellStyle name="Percent 26 5 2 2 3" xfId="12252"/>
    <cellStyle name="Percent 26 5 2 2 3 2" xfId="31212"/>
    <cellStyle name="Percent 26 5 2 2 3 3" xfId="49676"/>
    <cellStyle name="Percent 26 5 2 2 4" xfId="18404"/>
    <cellStyle name="Percent 26 5 2 2 4 2" xfId="37364"/>
    <cellStyle name="Percent 26 5 2 2 4 3" xfId="55828"/>
    <cellStyle name="Percent 26 5 2 2 5" xfId="25059"/>
    <cellStyle name="Percent 26 5 2 2 6" xfId="43523"/>
    <cellStyle name="Percent 26 5 2 3" xfId="7591"/>
    <cellStyle name="Percent 26 5 2 3 2" xfId="13784"/>
    <cellStyle name="Percent 26 5 2 3 2 2" xfId="32744"/>
    <cellStyle name="Percent 26 5 2 3 2 3" xfId="51208"/>
    <cellStyle name="Percent 26 5 2 3 3" xfId="19936"/>
    <cellStyle name="Percent 26 5 2 3 3 2" xfId="38896"/>
    <cellStyle name="Percent 26 5 2 3 3 3" xfId="57360"/>
    <cellStyle name="Percent 26 5 2 3 4" xfId="26591"/>
    <cellStyle name="Percent 26 5 2 3 5" xfId="45055"/>
    <cellStyle name="Percent 26 5 2 4" xfId="10718"/>
    <cellStyle name="Percent 26 5 2 4 2" xfId="29678"/>
    <cellStyle name="Percent 26 5 2 4 3" xfId="48142"/>
    <cellStyle name="Percent 26 5 2 5" xfId="16870"/>
    <cellStyle name="Percent 26 5 2 5 2" xfId="35830"/>
    <cellStyle name="Percent 26 5 2 5 3" xfId="54294"/>
    <cellStyle name="Percent 26 5 2 6" xfId="23525"/>
    <cellStyle name="Percent 26 5 2 7" xfId="41989"/>
    <cellStyle name="Percent 26 5 3" xfId="5262"/>
    <cellStyle name="Percent 26 5 3 2" xfId="8357"/>
    <cellStyle name="Percent 26 5 3 2 2" xfId="14549"/>
    <cellStyle name="Percent 26 5 3 2 2 2" xfId="33509"/>
    <cellStyle name="Percent 26 5 3 2 2 3" xfId="51973"/>
    <cellStyle name="Percent 26 5 3 2 3" xfId="20701"/>
    <cellStyle name="Percent 26 5 3 2 3 2" xfId="39661"/>
    <cellStyle name="Percent 26 5 3 2 3 3" xfId="58125"/>
    <cellStyle name="Percent 26 5 3 2 4" xfId="27356"/>
    <cellStyle name="Percent 26 5 3 2 5" xfId="45820"/>
    <cellStyle name="Percent 26 5 3 3" xfId="11483"/>
    <cellStyle name="Percent 26 5 3 3 2" xfId="30443"/>
    <cellStyle name="Percent 26 5 3 3 3" xfId="48907"/>
    <cellStyle name="Percent 26 5 3 4" xfId="17635"/>
    <cellStyle name="Percent 26 5 3 4 2" xfId="36595"/>
    <cellStyle name="Percent 26 5 3 4 3" xfId="55059"/>
    <cellStyle name="Percent 26 5 3 5" xfId="24290"/>
    <cellStyle name="Percent 26 5 3 6" xfId="42754"/>
    <cellStyle name="Percent 26 5 4" xfId="6822"/>
    <cellStyle name="Percent 26 5 4 2" xfId="13015"/>
    <cellStyle name="Percent 26 5 4 2 2" xfId="31975"/>
    <cellStyle name="Percent 26 5 4 2 3" xfId="50439"/>
    <cellStyle name="Percent 26 5 4 3" xfId="19167"/>
    <cellStyle name="Percent 26 5 4 3 2" xfId="38127"/>
    <cellStyle name="Percent 26 5 4 3 3" xfId="56591"/>
    <cellStyle name="Percent 26 5 4 4" xfId="25822"/>
    <cellStyle name="Percent 26 5 4 5" xfId="44286"/>
    <cellStyle name="Percent 26 5 5" xfId="9949"/>
    <cellStyle name="Percent 26 5 5 2" xfId="28909"/>
    <cellStyle name="Percent 26 5 5 3" xfId="47373"/>
    <cellStyle name="Percent 26 5 6" xfId="16101"/>
    <cellStyle name="Percent 26 5 6 2" xfId="35061"/>
    <cellStyle name="Percent 26 5 6 3" xfId="53525"/>
    <cellStyle name="Percent 26 5 7" xfId="22756"/>
    <cellStyle name="Percent 26 5 8" xfId="41220"/>
    <cellStyle name="Percent 27" xfId="3410"/>
    <cellStyle name="Percent 27 2" xfId="3411"/>
    <cellStyle name="Percent 27 2 2" xfId="3412"/>
    <cellStyle name="Percent 27 2 2 2" xfId="4419"/>
    <cellStyle name="Percent 27 2 2 2 2" xfId="6042"/>
    <cellStyle name="Percent 27 2 2 2 2 2" xfId="9128"/>
    <cellStyle name="Percent 27 2 2 2 2 2 2" xfId="15320"/>
    <cellStyle name="Percent 27 2 2 2 2 2 2 2" xfId="34280"/>
    <cellStyle name="Percent 27 2 2 2 2 2 2 3" xfId="52744"/>
    <cellStyle name="Percent 27 2 2 2 2 2 3" xfId="21472"/>
    <cellStyle name="Percent 27 2 2 2 2 2 3 2" xfId="40432"/>
    <cellStyle name="Percent 27 2 2 2 2 2 3 3" xfId="58896"/>
    <cellStyle name="Percent 27 2 2 2 2 2 4" xfId="28127"/>
    <cellStyle name="Percent 27 2 2 2 2 2 5" xfId="46591"/>
    <cellStyle name="Percent 27 2 2 2 2 3" xfId="12254"/>
    <cellStyle name="Percent 27 2 2 2 2 3 2" xfId="31214"/>
    <cellStyle name="Percent 27 2 2 2 2 3 3" xfId="49678"/>
    <cellStyle name="Percent 27 2 2 2 2 4" xfId="18406"/>
    <cellStyle name="Percent 27 2 2 2 2 4 2" xfId="37366"/>
    <cellStyle name="Percent 27 2 2 2 2 4 3" xfId="55830"/>
    <cellStyle name="Percent 27 2 2 2 2 5" xfId="25061"/>
    <cellStyle name="Percent 27 2 2 2 2 6" xfId="43525"/>
    <cellStyle name="Percent 27 2 2 2 3" xfId="7593"/>
    <cellStyle name="Percent 27 2 2 2 3 2" xfId="13786"/>
    <cellStyle name="Percent 27 2 2 2 3 2 2" xfId="32746"/>
    <cellStyle name="Percent 27 2 2 2 3 2 3" xfId="51210"/>
    <cellStyle name="Percent 27 2 2 2 3 3" xfId="19938"/>
    <cellStyle name="Percent 27 2 2 2 3 3 2" xfId="38898"/>
    <cellStyle name="Percent 27 2 2 2 3 3 3" xfId="57362"/>
    <cellStyle name="Percent 27 2 2 2 3 4" xfId="26593"/>
    <cellStyle name="Percent 27 2 2 2 3 5" xfId="45057"/>
    <cellStyle name="Percent 27 2 2 2 4" xfId="10720"/>
    <cellStyle name="Percent 27 2 2 2 4 2" xfId="29680"/>
    <cellStyle name="Percent 27 2 2 2 4 3" xfId="48144"/>
    <cellStyle name="Percent 27 2 2 2 5" xfId="16872"/>
    <cellStyle name="Percent 27 2 2 2 5 2" xfId="35832"/>
    <cellStyle name="Percent 27 2 2 2 5 3" xfId="54296"/>
    <cellStyle name="Percent 27 2 2 2 6" xfId="23527"/>
    <cellStyle name="Percent 27 2 2 2 7" xfId="41991"/>
    <cellStyle name="Percent 27 2 2 3" xfId="5265"/>
    <cellStyle name="Percent 27 2 2 3 2" xfId="8359"/>
    <cellStyle name="Percent 27 2 2 3 2 2" xfId="14551"/>
    <cellStyle name="Percent 27 2 2 3 2 2 2" xfId="33511"/>
    <cellStyle name="Percent 27 2 2 3 2 2 3" xfId="51975"/>
    <cellStyle name="Percent 27 2 2 3 2 3" xfId="20703"/>
    <cellStyle name="Percent 27 2 2 3 2 3 2" xfId="39663"/>
    <cellStyle name="Percent 27 2 2 3 2 3 3" xfId="58127"/>
    <cellStyle name="Percent 27 2 2 3 2 4" xfId="27358"/>
    <cellStyle name="Percent 27 2 2 3 2 5" xfId="45822"/>
    <cellStyle name="Percent 27 2 2 3 3" xfId="11485"/>
    <cellStyle name="Percent 27 2 2 3 3 2" xfId="30445"/>
    <cellStyle name="Percent 27 2 2 3 3 3" xfId="48909"/>
    <cellStyle name="Percent 27 2 2 3 4" xfId="17637"/>
    <cellStyle name="Percent 27 2 2 3 4 2" xfId="36597"/>
    <cellStyle name="Percent 27 2 2 3 4 3" xfId="55061"/>
    <cellStyle name="Percent 27 2 2 3 5" xfId="24292"/>
    <cellStyle name="Percent 27 2 2 3 6" xfId="42756"/>
    <cellStyle name="Percent 27 2 2 4" xfId="6824"/>
    <cellStyle name="Percent 27 2 2 4 2" xfId="13017"/>
    <cellStyle name="Percent 27 2 2 4 2 2" xfId="31977"/>
    <cellStyle name="Percent 27 2 2 4 2 3" xfId="50441"/>
    <cellStyle name="Percent 27 2 2 4 3" xfId="19169"/>
    <cellStyle name="Percent 27 2 2 4 3 2" xfId="38129"/>
    <cellStyle name="Percent 27 2 2 4 3 3" xfId="56593"/>
    <cellStyle name="Percent 27 2 2 4 4" xfId="25824"/>
    <cellStyle name="Percent 27 2 2 4 5" xfId="44288"/>
    <cellStyle name="Percent 27 2 2 5" xfId="9951"/>
    <cellStyle name="Percent 27 2 2 5 2" xfId="28911"/>
    <cellStyle name="Percent 27 2 2 5 3" xfId="47375"/>
    <cellStyle name="Percent 27 2 2 6" xfId="16103"/>
    <cellStyle name="Percent 27 2 2 6 2" xfId="35063"/>
    <cellStyle name="Percent 27 2 2 6 3" xfId="53527"/>
    <cellStyle name="Percent 27 2 2 7" xfId="22758"/>
    <cellStyle name="Percent 27 2 2 8" xfId="41222"/>
    <cellStyle name="Percent 27 2 3" xfId="4418"/>
    <cellStyle name="Percent 27 2 3 2" xfId="6041"/>
    <cellStyle name="Percent 27 2 3 2 2" xfId="9127"/>
    <cellStyle name="Percent 27 2 3 2 2 2" xfId="15319"/>
    <cellStyle name="Percent 27 2 3 2 2 2 2" xfId="34279"/>
    <cellStyle name="Percent 27 2 3 2 2 2 3" xfId="52743"/>
    <cellStyle name="Percent 27 2 3 2 2 3" xfId="21471"/>
    <cellStyle name="Percent 27 2 3 2 2 3 2" xfId="40431"/>
    <cellStyle name="Percent 27 2 3 2 2 3 3" xfId="58895"/>
    <cellStyle name="Percent 27 2 3 2 2 4" xfId="28126"/>
    <cellStyle name="Percent 27 2 3 2 2 5" xfId="46590"/>
    <cellStyle name="Percent 27 2 3 2 3" xfId="12253"/>
    <cellStyle name="Percent 27 2 3 2 3 2" xfId="31213"/>
    <cellStyle name="Percent 27 2 3 2 3 3" xfId="49677"/>
    <cellStyle name="Percent 27 2 3 2 4" xfId="18405"/>
    <cellStyle name="Percent 27 2 3 2 4 2" xfId="37365"/>
    <cellStyle name="Percent 27 2 3 2 4 3" xfId="55829"/>
    <cellStyle name="Percent 27 2 3 2 5" xfId="25060"/>
    <cellStyle name="Percent 27 2 3 2 6" xfId="43524"/>
    <cellStyle name="Percent 27 2 3 3" xfId="7592"/>
    <cellStyle name="Percent 27 2 3 3 2" xfId="13785"/>
    <cellStyle name="Percent 27 2 3 3 2 2" xfId="32745"/>
    <cellStyle name="Percent 27 2 3 3 2 3" xfId="51209"/>
    <cellStyle name="Percent 27 2 3 3 3" xfId="19937"/>
    <cellStyle name="Percent 27 2 3 3 3 2" xfId="38897"/>
    <cellStyle name="Percent 27 2 3 3 3 3" xfId="57361"/>
    <cellStyle name="Percent 27 2 3 3 4" xfId="26592"/>
    <cellStyle name="Percent 27 2 3 3 5" xfId="45056"/>
    <cellStyle name="Percent 27 2 3 4" xfId="10719"/>
    <cellStyle name="Percent 27 2 3 4 2" xfId="29679"/>
    <cellStyle name="Percent 27 2 3 4 3" xfId="48143"/>
    <cellStyle name="Percent 27 2 3 5" xfId="16871"/>
    <cellStyle name="Percent 27 2 3 5 2" xfId="35831"/>
    <cellStyle name="Percent 27 2 3 5 3" xfId="54295"/>
    <cellStyle name="Percent 27 2 3 6" xfId="23526"/>
    <cellStyle name="Percent 27 2 3 7" xfId="41990"/>
    <cellStyle name="Percent 27 2 4" xfId="5264"/>
    <cellStyle name="Percent 27 2 4 2" xfId="8358"/>
    <cellStyle name="Percent 27 2 4 2 2" xfId="14550"/>
    <cellStyle name="Percent 27 2 4 2 2 2" xfId="33510"/>
    <cellStyle name="Percent 27 2 4 2 2 3" xfId="51974"/>
    <cellStyle name="Percent 27 2 4 2 3" xfId="20702"/>
    <cellStyle name="Percent 27 2 4 2 3 2" xfId="39662"/>
    <cellStyle name="Percent 27 2 4 2 3 3" xfId="58126"/>
    <cellStyle name="Percent 27 2 4 2 4" xfId="27357"/>
    <cellStyle name="Percent 27 2 4 2 5" xfId="45821"/>
    <cellStyle name="Percent 27 2 4 3" xfId="11484"/>
    <cellStyle name="Percent 27 2 4 3 2" xfId="30444"/>
    <cellStyle name="Percent 27 2 4 3 3" xfId="48908"/>
    <cellStyle name="Percent 27 2 4 4" xfId="17636"/>
    <cellStyle name="Percent 27 2 4 4 2" xfId="36596"/>
    <cellStyle name="Percent 27 2 4 4 3" xfId="55060"/>
    <cellStyle name="Percent 27 2 4 5" xfId="24291"/>
    <cellStyle name="Percent 27 2 4 6" xfId="42755"/>
    <cellStyle name="Percent 27 2 5" xfId="6823"/>
    <cellStyle name="Percent 27 2 5 2" xfId="13016"/>
    <cellStyle name="Percent 27 2 5 2 2" xfId="31976"/>
    <cellStyle name="Percent 27 2 5 2 3" xfId="50440"/>
    <cellStyle name="Percent 27 2 5 3" xfId="19168"/>
    <cellStyle name="Percent 27 2 5 3 2" xfId="38128"/>
    <cellStyle name="Percent 27 2 5 3 3" xfId="56592"/>
    <cellStyle name="Percent 27 2 5 4" xfId="25823"/>
    <cellStyle name="Percent 27 2 5 5" xfId="44287"/>
    <cellStyle name="Percent 27 2 6" xfId="9950"/>
    <cellStyle name="Percent 27 2 6 2" xfId="28910"/>
    <cellStyle name="Percent 27 2 6 3" xfId="47374"/>
    <cellStyle name="Percent 27 2 7" xfId="16102"/>
    <cellStyle name="Percent 27 2 7 2" xfId="35062"/>
    <cellStyle name="Percent 27 2 7 3" xfId="53526"/>
    <cellStyle name="Percent 27 2 8" xfId="22757"/>
    <cellStyle name="Percent 27 2 9" xfId="41221"/>
    <cellStyle name="Percent 27 3" xfId="3413"/>
    <cellStyle name="Percent 27 3 2" xfId="3414"/>
    <cellStyle name="Percent 27 3 2 2" xfId="4421"/>
    <cellStyle name="Percent 27 3 2 2 2" xfId="6044"/>
    <cellStyle name="Percent 27 3 2 2 2 2" xfId="9130"/>
    <cellStyle name="Percent 27 3 2 2 2 2 2" xfId="15322"/>
    <cellStyle name="Percent 27 3 2 2 2 2 2 2" xfId="34282"/>
    <cellStyle name="Percent 27 3 2 2 2 2 2 3" xfId="52746"/>
    <cellStyle name="Percent 27 3 2 2 2 2 3" xfId="21474"/>
    <cellStyle name="Percent 27 3 2 2 2 2 3 2" xfId="40434"/>
    <cellStyle name="Percent 27 3 2 2 2 2 3 3" xfId="58898"/>
    <cellStyle name="Percent 27 3 2 2 2 2 4" xfId="28129"/>
    <cellStyle name="Percent 27 3 2 2 2 2 5" xfId="46593"/>
    <cellStyle name="Percent 27 3 2 2 2 3" xfId="12256"/>
    <cellStyle name="Percent 27 3 2 2 2 3 2" xfId="31216"/>
    <cellStyle name="Percent 27 3 2 2 2 3 3" xfId="49680"/>
    <cellStyle name="Percent 27 3 2 2 2 4" xfId="18408"/>
    <cellStyle name="Percent 27 3 2 2 2 4 2" xfId="37368"/>
    <cellStyle name="Percent 27 3 2 2 2 4 3" xfId="55832"/>
    <cellStyle name="Percent 27 3 2 2 2 5" xfId="25063"/>
    <cellStyle name="Percent 27 3 2 2 2 6" xfId="43527"/>
    <cellStyle name="Percent 27 3 2 2 3" xfId="7595"/>
    <cellStyle name="Percent 27 3 2 2 3 2" xfId="13788"/>
    <cellStyle name="Percent 27 3 2 2 3 2 2" xfId="32748"/>
    <cellStyle name="Percent 27 3 2 2 3 2 3" xfId="51212"/>
    <cellStyle name="Percent 27 3 2 2 3 3" xfId="19940"/>
    <cellStyle name="Percent 27 3 2 2 3 3 2" xfId="38900"/>
    <cellStyle name="Percent 27 3 2 2 3 3 3" xfId="57364"/>
    <cellStyle name="Percent 27 3 2 2 3 4" xfId="26595"/>
    <cellStyle name="Percent 27 3 2 2 3 5" xfId="45059"/>
    <cellStyle name="Percent 27 3 2 2 4" xfId="10722"/>
    <cellStyle name="Percent 27 3 2 2 4 2" xfId="29682"/>
    <cellStyle name="Percent 27 3 2 2 4 3" xfId="48146"/>
    <cellStyle name="Percent 27 3 2 2 5" xfId="16874"/>
    <cellStyle name="Percent 27 3 2 2 5 2" xfId="35834"/>
    <cellStyle name="Percent 27 3 2 2 5 3" xfId="54298"/>
    <cellStyle name="Percent 27 3 2 2 6" xfId="23529"/>
    <cellStyle name="Percent 27 3 2 2 7" xfId="41993"/>
    <cellStyle name="Percent 27 3 2 3" xfId="5267"/>
    <cellStyle name="Percent 27 3 2 3 2" xfId="8361"/>
    <cellStyle name="Percent 27 3 2 3 2 2" xfId="14553"/>
    <cellStyle name="Percent 27 3 2 3 2 2 2" xfId="33513"/>
    <cellStyle name="Percent 27 3 2 3 2 2 3" xfId="51977"/>
    <cellStyle name="Percent 27 3 2 3 2 3" xfId="20705"/>
    <cellStyle name="Percent 27 3 2 3 2 3 2" xfId="39665"/>
    <cellStyle name="Percent 27 3 2 3 2 3 3" xfId="58129"/>
    <cellStyle name="Percent 27 3 2 3 2 4" xfId="27360"/>
    <cellStyle name="Percent 27 3 2 3 2 5" xfId="45824"/>
    <cellStyle name="Percent 27 3 2 3 3" xfId="11487"/>
    <cellStyle name="Percent 27 3 2 3 3 2" xfId="30447"/>
    <cellStyle name="Percent 27 3 2 3 3 3" xfId="48911"/>
    <cellStyle name="Percent 27 3 2 3 4" xfId="17639"/>
    <cellStyle name="Percent 27 3 2 3 4 2" xfId="36599"/>
    <cellStyle name="Percent 27 3 2 3 4 3" xfId="55063"/>
    <cellStyle name="Percent 27 3 2 3 5" xfId="24294"/>
    <cellStyle name="Percent 27 3 2 3 6" xfId="42758"/>
    <cellStyle name="Percent 27 3 2 4" xfId="6826"/>
    <cellStyle name="Percent 27 3 2 4 2" xfId="13019"/>
    <cellStyle name="Percent 27 3 2 4 2 2" xfId="31979"/>
    <cellStyle name="Percent 27 3 2 4 2 3" xfId="50443"/>
    <cellStyle name="Percent 27 3 2 4 3" xfId="19171"/>
    <cellStyle name="Percent 27 3 2 4 3 2" xfId="38131"/>
    <cellStyle name="Percent 27 3 2 4 3 3" xfId="56595"/>
    <cellStyle name="Percent 27 3 2 4 4" xfId="25826"/>
    <cellStyle name="Percent 27 3 2 4 5" xfId="44290"/>
    <cellStyle name="Percent 27 3 2 5" xfId="9953"/>
    <cellStyle name="Percent 27 3 2 5 2" xfId="28913"/>
    <cellStyle name="Percent 27 3 2 5 3" xfId="47377"/>
    <cellStyle name="Percent 27 3 2 6" xfId="16105"/>
    <cellStyle name="Percent 27 3 2 6 2" xfId="35065"/>
    <cellStyle name="Percent 27 3 2 6 3" xfId="53529"/>
    <cellStyle name="Percent 27 3 2 7" xfId="22760"/>
    <cellStyle name="Percent 27 3 2 8" xfId="41224"/>
    <cellStyle name="Percent 27 3 3" xfId="4420"/>
    <cellStyle name="Percent 27 3 3 2" xfId="6043"/>
    <cellStyle name="Percent 27 3 3 2 2" xfId="9129"/>
    <cellStyle name="Percent 27 3 3 2 2 2" xfId="15321"/>
    <cellStyle name="Percent 27 3 3 2 2 2 2" xfId="34281"/>
    <cellStyle name="Percent 27 3 3 2 2 2 3" xfId="52745"/>
    <cellStyle name="Percent 27 3 3 2 2 3" xfId="21473"/>
    <cellStyle name="Percent 27 3 3 2 2 3 2" xfId="40433"/>
    <cellStyle name="Percent 27 3 3 2 2 3 3" xfId="58897"/>
    <cellStyle name="Percent 27 3 3 2 2 4" xfId="28128"/>
    <cellStyle name="Percent 27 3 3 2 2 5" xfId="46592"/>
    <cellStyle name="Percent 27 3 3 2 3" xfId="12255"/>
    <cellStyle name="Percent 27 3 3 2 3 2" xfId="31215"/>
    <cellStyle name="Percent 27 3 3 2 3 3" xfId="49679"/>
    <cellStyle name="Percent 27 3 3 2 4" xfId="18407"/>
    <cellStyle name="Percent 27 3 3 2 4 2" xfId="37367"/>
    <cellStyle name="Percent 27 3 3 2 4 3" xfId="55831"/>
    <cellStyle name="Percent 27 3 3 2 5" xfId="25062"/>
    <cellStyle name="Percent 27 3 3 2 6" xfId="43526"/>
    <cellStyle name="Percent 27 3 3 3" xfId="7594"/>
    <cellStyle name="Percent 27 3 3 3 2" xfId="13787"/>
    <cellStyle name="Percent 27 3 3 3 2 2" xfId="32747"/>
    <cellStyle name="Percent 27 3 3 3 2 3" xfId="51211"/>
    <cellStyle name="Percent 27 3 3 3 3" xfId="19939"/>
    <cellStyle name="Percent 27 3 3 3 3 2" xfId="38899"/>
    <cellStyle name="Percent 27 3 3 3 3 3" xfId="57363"/>
    <cellStyle name="Percent 27 3 3 3 4" xfId="26594"/>
    <cellStyle name="Percent 27 3 3 3 5" xfId="45058"/>
    <cellStyle name="Percent 27 3 3 4" xfId="10721"/>
    <cellStyle name="Percent 27 3 3 4 2" xfId="29681"/>
    <cellStyle name="Percent 27 3 3 4 3" xfId="48145"/>
    <cellStyle name="Percent 27 3 3 5" xfId="16873"/>
    <cellStyle name="Percent 27 3 3 5 2" xfId="35833"/>
    <cellStyle name="Percent 27 3 3 5 3" xfId="54297"/>
    <cellStyle name="Percent 27 3 3 6" xfId="23528"/>
    <cellStyle name="Percent 27 3 3 7" xfId="41992"/>
    <cellStyle name="Percent 27 3 4" xfId="5266"/>
    <cellStyle name="Percent 27 3 4 2" xfId="8360"/>
    <cellStyle name="Percent 27 3 4 2 2" xfId="14552"/>
    <cellStyle name="Percent 27 3 4 2 2 2" xfId="33512"/>
    <cellStyle name="Percent 27 3 4 2 2 3" xfId="51976"/>
    <cellStyle name="Percent 27 3 4 2 3" xfId="20704"/>
    <cellStyle name="Percent 27 3 4 2 3 2" xfId="39664"/>
    <cellStyle name="Percent 27 3 4 2 3 3" xfId="58128"/>
    <cellStyle name="Percent 27 3 4 2 4" xfId="27359"/>
    <cellStyle name="Percent 27 3 4 2 5" xfId="45823"/>
    <cellStyle name="Percent 27 3 4 3" xfId="11486"/>
    <cellStyle name="Percent 27 3 4 3 2" xfId="30446"/>
    <cellStyle name="Percent 27 3 4 3 3" xfId="48910"/>
    <cellStyle name="Percent 27 3 4 4" xfId="17638"/>
    <cellStyle name="Percent 27 3 4 4 2" xfId="36598"/>
    <cellStyle name="Percent 27 3 4 4 3" xfId="55062"/>
    <cellStyle name="Percent 27 3 4 5" xfId="24293"/>
    <cellStyle name="Percent 27 3 4 6" xfId="42757"/>
    <cellStyle name="Percent 27 3 5" xfId="6825"/>
    <cellStyle name="Percent 27 3 5 2" xfId="13018"/>
    <cellStyle name="Percent 27 3 5 2 2" xfId="31978"/>
    <cellStyle name="Percent 27 3 5 2 3" xfId="50442"/>
    <cellStyle name="Percent 27 3 5 3" xfId="19170"/>
    <cellStyle name="Percent 27 3 5 3 2" xfId="38130"/>
    <cellStyle name="Percent 27 3 5 3 3" xfId="56594"/>
    <cellStyle name="Percent 27 3 5 4" xfId="25825"/>
    <cellStyle name="Percent 27 3 5 5" xfId="44289"/>
    <cellStyle name="Percent 27 3 6" xfId="9952"/>
    <cellStyle name="Percent 27 3 6 2" xfId="28912"/>
    <cellStyle name="Percent 27 3 6 3" xfId="47376"/>
    <cellStyle name="Percent 27 3 7" xfId="16104"/>
    <cellStyle name="Percent 27 3 7 2" xfId="35064"/>
    <cellStyle name="Percent 27 3 7 3" xfId="53528"/>
    <cellStyle name="Percent 27 3 8" xfId="22759"/>
    <cellStyle name="Percent 27 3 9" xfId="41223"/>
    <cellStyle name="Percent 27 4" xfId="3415"/>
    <cellStyle name="Percent 27 4 2" xfId="3416"/>
    <cellStyle name="Percent 27 4 2 2" xfId="4422"/>
    <cellStyle name="Percent 27 4 2 2 2" xfId="6045"/>
    <cellStyle name="Percent 27 4 2 2 2 2" xfId="9131"/>
    <cellStyle name="Percent 27 4 2 2 2 2 2" xfId="15323"/>
    <cellStyle name="Percent 27 4 2 2 2 2 2 2" xfId="34283"/>
    <cellStyle name="Percent 27 4 2 2 2 2 2 3" xfId="52747"/>
    <cellStyle name="Percent 27 4 2 2 2 2 3" xfId="21475"/>
    <cellStyle name="Percent 27 4 2 2 2 2 3 2" xfId="40435"/>
    <cellStyle name="Percent 27 4 2 2 2 2 3 3" xfId="58899"/>
    <cellStyle name="Percent 27 4 2 2 2 2 4" xfId="28130"/>
    <cellStyle name="Percent 27 4 2 2 2 2 5" xfId="46594"/>
    <cellStyle name="Percent 27 4 2 2 2 3" xfId="12257"/>
    <cellStyle name="Percent 27 4 2 2 2 3 2" xfId="31217"/>
    <cellStyle name="Percent 27 4 2 2 2 3 3" xfId="49681"/>
    <cellStyle name="Percent 27 4 2 2 2 4" xfId="18409"/>
    <cellStyle name="Percent 27 4 2 2 2 4 2" xfId="37369"/>
    <cellStyle name="Percent 27 4 2 2 2 4 3" xfId="55833"/>
    <cellStyle name="Percent 27 4 2 2 2 5" xfId="25064"/>
    <cellStyle name="Percent 27 4 2 2 2 6" xfId="43528"/>
    <cellStyle name="Percent 27 4 2 2 3" xfId="7596"/>
    <cellStyle name="Percent 27 4 2 2 3 2" xfId="13789"/>
    <cellStyle name="Percent 27 4 2 2 3 2 2" xfId="32749"/>
    <cellStyle name="Percent 27 4 2 2 3 2 3" xfId="51213"/>
    <cellStyle name="Percent 27 4 2 2 3 3" xfId="19941"/>
    <cellStyle name="Percent 27 4 2 2 3 3 2" xfId="38901"/>
    <cellStyle name="Percent 27 4 2 2 3 3 3" xfId="57365"/>
    <cellStyle name="Percent 27 4 2 2 3 4" xfId="26596"/>
    <cellStyle name="Percent 27 4 2 2 3 5" xfId="45060"/>
    <cellStyle name="Percent 27 4 2 2 4" xfId="10723"/>
    <cellStyle name="Percent 27 4 2 2 4 2" xfId="29683"/>
    <cellStyle name="Percent 27 4 2 2 4 3" xfId="48147"/>
    <cellStyle name="Percent 27 4 2 2 5" xfId="16875"/>
    <cellStyle name="Percent 27 4 2 2 5 2" xfId="35835"/>
    <cellStyle name="Percent 27 4 2 2 5 3" xfId="54299"/>
    <cellStyle name="Percent 27 4 2 2 6" xfId="23530"/>
    <cellStyle name="Percent 27 4 2 2 7" xfId="41994"/>
    <cellStyle name="Percent 27 4 2 3" xfId="5269"/>
    <cellStyle name="Percent 27 4 2 3 2" xfId="8362"/>
    <cellStyle name="Percent 27 4 2 3 2 2" xfId="14554"/>
    <cellStyle name="Percent 27 4 2 3 2 2 2" xfId="33514"/>
    <cellStyle name="Percent 27 4 2 3 2 2 3" xfId="51978"/>
    <cellStyle name="Percent 27 4 2 3 2 3" xfId="20706"/>
    <cellStyle name="Percent 27 4 2 3 2 3 2" xfId="39666"/>
    <cellStyle name="Percent 27 4 2 3 2 3 3" xfId="58130"/>
    <cellStyle name="Percent 27 4 2 3 2 4" xfId="27361"/>
    <cellStyle name="Percent 27 4 2 3 2 5" xfId="45825"/>
    <cellStyle name="Percent 27 4 2 3 3" xfId="11488"/>
    <cellStyle name="Percent 27 4 2 3 3 2" xfId="30448"/>
    <cellStyle name="Percent 27 4 2 3 3 3" xfId="48912"/>
    <cellStyle name="Percent 27 4 2 3 4" xfId="17640"/>
    <cellStyle name="Percent 27 4 2 3 4 2" xfId="36600"/>
    <cellStyle name="Percent 27 4 2 3 4 3" xfId="55064"/>
    <cellStyle name="Percent 27 4 2 3 5" xfId="24295"/>
    <cellStyle name="Percent 27 4 2 3 6" xfId="42759"/>
    <cellStyle name="Percent 27 4 2 4" xfId="6827"/>
    <cellStyle name="Percent 27 4 2 4 2" xfId="13020"/>
    <cellStyle name="Percent 27 4 2 4 2 2" xfId="31980"/>
    <cellStyle name="Percent 27 4 2 4 2 3" xfId="50444"/>
    <cellStyle name="Percent 27 4 2 4 3" xfId="19172"/>
    <cellStyle name="Percent 27 4 2 4 3 2" xfId="38132"/>
    <cellStyle name="Percent 27 4 2 4 3 3" xfId="56596"/>
    <cellStyle name="Percent 27 4 2 4 4" xfId="25827"/>
    <cellStyle name="Percent 27 4 2 4 5" xfId="44291"/>
    <cellStyle name="Percent 27 4 2 5" xfId="9954"/>
    <cellStyle name="Percent 27 4 2 5 2" xfId="28914"/>
    <cellStyle name="Percent 27 4 2 5 3" xfId="47378"/>
    <cellStyle name="Percent 27 4 2 6" xfId="16106"/>
    <cellStyle name="Percent 27 4 2 6 2" xfId="35066"/>
    <cellStyle name="Percent 27 4 2 6 3" xfId="53530"/>
    <cellStyle name="Percent 27 4 2 7" xfId="22761"/>
    <cellStyle name="Percent 27 4 2 8" xfId="41225"/>
    <cellStyle name="Percent 27 5" xfId="3417"/>
    <cellStyle name="Percent 27 5 2" xfId="4423"/>
    <cellStyle name="Percent 27 5 2 2" xfId="6046"/>
    <cellStyle name="Percent 27 5 2 2 2" xfId="9132"/>
    <cellStyle name="Percent 27 5 2 2 2 2" xfId="15324"/>
    <cellStyle name="Percent 27 5 2 2 2 2 2" xfId="34284"/>
    <cellStyle name="Percent 27 5 2 2 2 2 3" xfId="52748"/>
    <cellStyle name="Percent 27 5 2 2 2 3" xfId="21476"/>
    <cellStyle name="Percent 27 5 2 2 2 3 2" xfId="40436"/>
    <cellStyle name="Percent 27 5 2 2 2 3 3" xfId="58900"/>
    <cellStyle name="Percent 27 5 2 2 2 4" xfId="28131"/>
    <cellStyle name="Percent 27 5 2 2 2 5" xfId="46595"/>
    <cellStyle name="Percent 27 5 2 2 3" xfId="12258"/>
    <cellStyle name="Percent 27 5 2 2 3 2" xfId="31218"/>
    <cellStyle name="Percent 27 5 2 2 3 3" xfId="49682"/>
    <cellStyle name="Percent 27 5 2 2 4" xfId="18410"/>
    <cellStyle name="Percent 27 5 2 2 4 2" xfId="37370"/>
    <cellStyle name="Percent 27 5 2 2 4 3" xfId="55834"/>
    <cellStyle name="Percent 27 5 2 2 5" xfId="25065"/>
    <cellStyle name="Percent 27 5 2 2 6" xfId="43529"/>
    <cellStyle name="Percent 27 5 2 3" xfId="7597"/>
    <cellStyle name="Percent 27 5 2 3 2" xfId="13790"/>
    <cellStyle name="Percent 27 5 2 3 2 2" xfId="32750"/>
    <cellStyle name="Percent 27 5 2 3 2 3" xfId="51214"/>
    <cellStyle name="Percent 27 5 2 3 3" xfId="19942"/>
    <cellStyle name="Percent 27 5 2 3 3 2" xfId="38902"/>
    <cellStyle name="Percent 27 5 2 3 3 3" xfId="57366"/>
    <cellStyle name="Percent 27 5 2 3 4" xfId="26597"/>
    <cellStyle name="Percent 27 5 2 3 5" xfId="45061"/>
    <cellStyle name="Percent 27 5 2 4" xfId="10724"/>
    <cellStyle name="Percent 27 5 2 4 2" xfId="29684"/>
    <cellStyle name="Percent 27 5 2 4 3" xfId="48148"/>
    <cellStyle name="Percent 27 5 2 5" xfId="16876"/>
    <cellStyle name="Percent 27 5 2 5 2" xfId="35836"/>
    <cellStyle name="Percent 27 5 2 5 3" xfId="54300"/>
    <cellStyle name="Percent 27 5 2 6" xfId="23531"/>
    <cellStyle name="Percent 27 5 2 7" xfId="41995"/>
    <cellStyle name="Percent 27 5 3" xfId="5270"/>
    <cellStyle name="Percent 27 5 3 2" xfId="8363"/>
    <cellStyle name="Percent 27 5 3 2 2" xfId="14555"/>
    <cellStyle name="Percent 27 5 3 2 2 2" xfId="33515"/>
    <cellStyle name="Percent 27 5 3 2 2 3" xfId="51979"/>
    <cellStyle name="Percent 27 5 3 2 3" xfId="20707"/>
    <cellStyle name="Percent 27 5 3 2 3 2" xfId="39667"/>
    <cellStyle name="Percent 27 5 3 2 3 3" xfId="58131"/>
    <cellStyle name="Percent 27 5 3 2 4" xfId="27362"/>
    <cellStyle name="Percent 27 5 3 2 5" xfId="45826"/>
    <cellStyle name="Percent 27 5 3 3" xfId="11489"/>
    <cellStyle name="Percent 27 5 3 3 2" xfId="30449"/>
    <cellStyle name="Percent 27 5 3 3 3" xfId="48913"/>
    <cellStyle name="Percent 27 5 3 4" xfId="17641"/>
    <cellStyle name="Percent 27 5 3 4 2" xfId="36601"/>
    <cellStyle name="Percent 27 5 3 4 3" xfId="55065"/>
    <cellStyle name="Percent 27 5 3 5" xfId="24296"/>
    <cellStyle name="Percent 27 5 3 6" xfId="42760"/>
    <cellStyle name="Percent 27 5 4" xfId="6828"/>
    <cellStyle name="Percent 27 5 4 2" xfId="13021"/>
    <cellStyle name="Percent 27 5 4 2 2" xfId="31981"/>
    <cellStyle name="Percent 27 5 4 2 3" xfId="50445"/>
    <cellStyle name="Percent 27 5 4 3" xfId="19173"/>
    <cellStyle name="Percent 27 5 4 3 2" xfId="38133"/>
    <cellStyle name="Percent 27 5 4 3 3" xfId="56597"/>
    <cellStyle name="Percent 27 5 4 4" xfId="25828"/>
    <cellStyle name="Percent 27 5 4 5" xfId="44292"/>
    <cellStyle name="Percent 27 5 5" xfId="9955"/>
    <cellStyle name="Percent 27 5 5 2" xfId="28915"/>
    <cellStyle name="Percent 27 5 5 3" xfId="47379"/>
    <cellStyle name="Percent 27 5 6" xfId="16107"/>
    <cellStyle name="Percent 27 5 6 2" xfId="35067"/>
    <cellStyle name="Percent 27 5 6 3" xfId="53531"/>
    <cellStyle name="Percent 27 5 7" xfId="22762"/>
    <cellStyle name="Percent 27 5 8" xfId="41226"/>
    <cellStyle name="Percent 28" xfId="3418"/>
    <cellStyle name="Percent 28 2" xfId="3419"/>
    <cellStyle name="Percent 28 2 2" xfId="3420"/>
    <cellStyle name="Percent 28 2 2 2" xfId="4425"/>
    <cellStyle name="Percent 28 2 2 2 2" xfId="6048"/>
    <cellStyle name="Percent 28 2 2 2 2 2" xfId="9134"/>
    <cellStyle name="Percent 28 2 2 2 2 2 2" xfId="15326"/>
    <cellStyle name="Percent 28 2 2 2 2 2 2 2" xfId="34286"/>
    <cellStyle name="Percent 28 2 2 2 2 2 2 3" xfId="52750"/>
    <cellStyle name="Percent 28 2 2 2 2 2 3" xfId="21478"/>
    <cellStyle name="Percent 28 2 2 2 2 2 3 2" xfId="40438"/>
    <cellStyle name="Percent 28 2 2 2 2 2 3 3" xfId="58902"/>
    <cellStyle name="Percent 28 2 2 2 2 2 4" xfId="28133"/>
    <cellStyle name="Percent 28 2 2 2 2 2 5" xfId="46597"/>
    <cellStyle name="Percent 28 2 2 2 2 3" xfId="12260"/>
    <cellStyle name="Percent 28 2 2 2 2 3 2" xfId="31220"/>
    <cellStyle name="Percent 28 2 2 2 2 3 3" xfId="49684"/>
    <cellStyle name="Percent 28 2 2 2 2 4" xfId="18412"/>
    <cellStyle name="Percent 28 2 2 2 2 4 2" xfId="37372"/>
    <cellStyle name="Percent 28 2 2 2 2 4 3" xfId="55836"/>
    <cellStyle name="Percent 28 2 2 2 2 5" xfId="25067"/>
    <cellStyle name="Percent 28 2 2 2 2 6" xfId="43531"/>
    <cellStyle name="Percent 28 2 2 2 3" xfId="7599"/>
    <cellStyle name="Percent 28 2 2 2 3 2" xfId="13792"/>
    <cellStyle name="Percent 28 2 2 2 3 2 2" xfId="32752"/>
    <cellStyle name="Percent 28 2 2 2 3 2 3" xfId="51216"/>
    <cellStyle name="Percent 28 2 2 2 3 3" xfId="19944"/>
    <cellStyle name="Percent 28 2 2 2 3 3 2" xfId="38904"/>
    <cellStyle name="Percent 28 2 2 2 3 3 3" xfId="57368"/>
    <cellStyle name="Percent 28 2 2 2 3 4" xfId="26599"/>
    <cellStyle name="Percent 28 2 2 2 3 5" xfId="45063"/>
    <cellStyle name="Percent 28 2 2 2 4" xfId="10726"/>
    <cellStyle name="Percent 28 2 2 2 4 2" xfId="29686"/>
    <cellStyle name="Percent 28 2 2 2 4 3" xfId="48150"/>
    <cellStyle name="Percent 28 2 2 2 5" xfId="16878"/>
    <cellStyle name="Percent 28 2 2 2 5 2" xfId="35838"/>
    <cellStyle name="Percent 28 2 2 2 5 3" xfId="54302"/>
    <cellStyle name="Percent 28 2 2 2 6" xfId="23533"/>
    <cellStyle name="Percent 28 2 2 2 7" xfId="41997"/>
    <cellStyle name="Percent 28 2 2 3" xfId="5273"/>
    <cellStyle name="Percent 28 2 2 3 2" xfId="8365"/>
    <cellStyle name="Percent 28 2 2 3 2 2" xfId="14557"/>
    <cellStyle name="Percent 28 2 2 3 2 2 2" xfId="33517"/>
    <cellStyle name="Percent 28 2 2 3 2 2 3" xfId="51981"/>
    <cellStyle name="Percent 28 2 2 3 2 3" xfId="20709"/>
    <cellStyle name="Percent 28 2 2 3 2 3 2" xfId="39669"/>
    <cellStyle name="Percent 28 2 2 3 2 3 3" xfId="58133"/>
    <cellStyle name="Percent 28 2 2 3 2 4" xfId="27364"/>
    <cellStyle name="Percent 28 2 2 3 2 5" xfId="45828"/>
    <cellStyle name="Percent 28 2 2 3 3" xfId="11491"/>
    <cellStyle name="Percent 28 2 2 3 3 2" xfId="30451"/>
    <cellStyle name="Percent 28 2 2 3 3 3" xfId="48915"/>
    <cellStyle name="Percent 28 2 2 3 4" xfId="17643"/>
    <cellStyle name="Percent 28 2 2 3 4 2" xfId="36603"/>
    <cellStyle name="Percent 28 2 2 3 4 3" xfId="55067"/>
    <cellStyle name="Percent 28 2 2 3 5" xfId="24298"/>
    <cellStyle name="Percent 28 2 2 3 6" xfId="42762"/>
    <cellStyle name="Percent 28 2 2 4" xfId="6830"/>
    <cellStyle name="Percent 28 2 2 4 2" xfId="13023"/>
    <cellStyle name="Percent 28 2 2 4 2 2" xfId="31983"/>
    <cellStyle name="Percent 28 2 2 4 2 3" xfId="50447"/>
    <cellStyle name="Percent 28 2 2 4 3" xfId="19175"/>
    <cellStyle name="Percent 28 2 2 4 3 2" xfId="38135"/>
    <cellStyle name="Percent 28 2 2 4 3 3" xfId="56599"/>
    <cellStyle name="Percent 28 2 2 4 4" xfId="25830"/>
    <cellStyle name="Percent 28 2 2 4 5" xfId="44294"/>
    <cellStyle name="Percent 28 2 2 5" xfId="9957"/>
    <cellStyle name="Percent 28 2 2 5 2" xfId="28917"/>
    <cellStyle name="Percent 28 2 2 5 3" xfId="47381"/>
    <cellStyle name="Percent 28 2 2 6" xfId="16109"/>
    <cellStyle name="Percent 28 2 2 6 2" xfId="35069"/>
    <cellStyle name="Percent 28 2 2 6 3" xfId="53533"/>
    <cellStyle name="Percent 28 2 2 7" xfId="22764"/>
    <cellStyle name="Percent 28 2 2 8" xfId="41228"/>
    <cellStyle name="Percent 28 2 3" xfId="4424"/>
    <cellStyle name="Percent 28 2 3 2" xfId="6047"/>
    <cellStyle name="Percent 28 2 3 2 2" xfId="9133"/>
    <cellStyle name="Percent 28 2 3 2 2 2" xfId="15325"/>
    <cellStyle name="Percent 28 2 3 2 2 2 2" xfId="34285"/>
    <cellStyle name="Percent 28 2 3 2 2 2 3" xfId="52749"/>
    <cellStyle name="Percent 28 2 3 2 2 3" xfId="21477"/>
    <cellStyle name="Percent 28 2 3 2 2 3 2" xfId="40437"/>
    <cellStyle name="Percent 28 2 3 2 2 3 3" xfId="58901"/>
    <cellStyle name="Percent 28 2 3 2 2 4" xfId="28132"/>
    <cellStyle name="Percent 28 2 3 2 2 5" xfId="46596"/>
    <cellStyle name="Percent 28 2 3 2 3" xfId="12259"/>
    <cellStyle name="Percent 28 2 3 2 3 2" xfId="31219"/>
    <cellStyle name="Percent 28 2 3 2 3 3" xfId="49683"/>
    <cellStyle name="Percent 28 2 3 2 4" xfId="18411"/>
    <cellStyle name="Percent 28 2 3 2 4 2" xfId="37371"/>
    <cellStyle name="Percent 28 2 3 2 4 3" xfId="55835"/>
    <cellStyle name="Percent 28 2 3 2 5" xfId="25066"/>
    <cellStyle name="Percent 28 2 3 2 6" xfId="43530"/>
    <cellStyle name="Percent 28 2 3 3" xfId="7598"/>
    <cellStyle name="Percent 28 2 3 3 2" xfId="13791"/>
    <cellStyle name="Percent 28 2 3 3 2 2" xfId="32751"/>
    <cellStyle name="Percent 28 2 3 3 2 3" xfId="51215"/>
    <cellStyle name="Percent 28 2 3 3 3" xfId="19943"/>
    <cellStyle name="Percent 28 2 3 3 3 2" xfId="38903"/>
    <cellStyle name="Percent 28 2 3 3 3 3" xfId="57367"/>
    <cellStyle name="Percent 28 2 3 3 4" xfId="26598"/>
    <cellStyle name="Percent 28 2 3 3 5" xfId="45062"/>
    <cellStyle name="Percent 28 2 3 4" xfId="10725"/>
    <cellStyle name="Percent 28 2 3 4 2" xfId="29685"/>
    <cellStyle name="Percent 28 2 3 4 3" xfId="48149"/>
    <cellStyle name="Percent 28 2 3 5" xfId="16877"/>
    <cellStyle name="Percent 28 2 3 5 2" xfId="35837"/>
    <cellStyle name="Percent 28 2 3 5 3" xfId="54301"/>
    <cellStyle name="Percent 28 2 3 6" xfId="23532"/>
    <cellStyle name="Percent 28 2 3 7" xfId="41996"/>
    <cellStyle name="Percent 28 2 4" xfId="5272"/>
    <cellStyle name="Percent 28 2 4 2" xfId="8364"/>
    <cellStyle name="Percent 28 2 4 2 2" xfId="14556"/>
    <cellStyle name="Percent 28 2 4 2 2 2" xfId="33516"/>
    <cellStyle name="Percent 28 2 4 2 2 3" xfId="51980"/>
    <cellStyle name="Percent 28 2 4 2 3" xfId="20708"/>
    <cellStyle name="Percent 28 2 4 2 3 2" xfId="39668"/>
    <cellStyle name="Percent 28 2 4 2 3 3" xfId="58132"/>
    <cellStyle name="Percent 28 2 4 2 4" xfId="27363"/>
    <cellStyle name="Percent 28 2 4 2 5" xfId="45827"/>
    <cellStyle name="Percent 28 2 4 3" xfId="11490"/>
    <cellStyle name="Percent 28 2 4 3 2" xfId="30450"/>
    <cellStyle name="Percent 28 2 4 3 3" xfId="48914"/>
    <cellStyle name="Percent 28 2 4 4" xfId="17642"/>
    <cellStyle name="Percent 28 2 4 4 2" xfId="36602"/>
    <cellStyle name="Percent 28 2 4 4 3" xfId="55066"/>
    <cellStyle name="Percent 28 2 4 5" xfId="24297"/>
    <cellStyle name="Percent 28 2 4 6" xfId="42761"/>
    <cellStyle name="Percent 28 2 5" xfId="6829"/>
    <cellStyle name="Percent 28 2 5 2" xfId="13022"/>
    <cellStyle name="Percent 28 2 5 2 2" xfId="31982"/>
    <cellStyle name="Percent 28 2 5 2 3" xfId="50446"/>
    <cellStyle name="Percent 28 2 5 3" xfId="19174"/>
    <cellStyle name="Percent 28 2 5 3 2" xfId="38134"/>
    <cellStyle name="Percent 28 2 5 3 3" xfId="56598"/>
    <cellStyle name="Percent 28 2 5 4" xfId="25829"/>
    <cellStyle name="Percent 28 2 5 5" xfId="44293"/>
    <cellStyle name="Percent 28 2 6" xfId="9956"/>
    <cellStyle name="Percent 28 2 6 2" xfId="28916"/>
    <cellStyle name="Percent 28 2 6 3" xfId="47380"/>
    <cellStyle name="Percent 28 2 7" xfId="16108"/>
    <cellStyle name="Percent 28 2 7 2" xfId="35068"/>
    <cellStyle name="Percent 28 2 7 3" xfId="53532"/>
    <cellStyle name="Percent 28 2 8" xfId="22763"/>
    <cellStyle name="Percent 28 2 9" xfId="41227"/>
    <cellStyle name="Percent 28 3" xfId="3421"/>
    <cellStyle name="Percent 28 3 2" xfId="3422"/>
    <cellStyle name="Percent 28 3 2 2" xfId="4427"/>
    <cellStyle name="Percent 28 3 2 2 2" xfId="6050"/>
    <cellStyle name="Percent 28 3 2 2 2 2" xfId="9136"/>
    <cellStyle name="Percent 28 3 2 2 2 2 2" xfId="15328"/>
    <cellStyle name="Percent 28 3 2 2 2 2 2 2" xfId="34288"/>
    <cellStyle name="Percent 28 3 2 2 2 2 2 3" xfId="52752"/>
    <cellStyle name="Percent 28 3 2 2 2 2 3" xfId="21480"/>
    <cellStyle name="Percent 28 3 2 2 2 2 3 2" xfId="40440"/>
    <cellStyle name="Percent 28 3 2 2 2 2 3 3" xfId="58904"/>
    <cellStyle name="Percent 28 3 2 2 2 2 4" xfId="28135"/>
    <cellStyle name="Percent 28 3 2 2 2 2 5" xfId="46599"/>
    <cellStyle name="Percent 28 3 2 2 2 3" xfId="12262"/>
    <cellStyle name="Percent 28 3 2 2 2 3 2" xfId="31222"/>
    <cellStyle name="Percent 28 3 2 2 2 3 3" xfId="49686"/>
    <cellStyle name="Percent 28 3 2 2 2 4" xfId="18414"/>
    <cellStyle name="Percent 28 3 2 2 2 4 2" xfId="37374"/>
    <cellStyle name="Percent 28 3 2 2 2 4 3" xfId="55838"/>
    <cellStyle name="Percent 28 3 2 2 2 5" xfId="25069"/>
    <cellStyle name="Percent 28 3 2 2 2 6" xfId="43533"/>
    <cellStyle name="Percent 28 3 2 2 3" xfId="7601"/>
    <cellStyle name="Percent 28 3 2 2 3 2" xfId="13794"/>
    <cellStyle name="Percent 28 3 2 2 3 2 2" xfId="32754"/>
    <cellStyle name="Percent 28 3 2 2 3 2 3" xfId="51218"/>
    <cellStyle name="Percent 28 3 2 2 3 3" xfId="19946"/>
    <cellStyle name="Percent 28 3 2 2 3 3 2" xfId="38906"/>
    <cellStyle name="Percent 28 3 2 2 3 3 3" xfId="57370"/>
    <cellStyle name="Percent 28 3 2 2 3 4" xfId="26601"/>
    <cellStyle name="Percent 28 3 2 2 3 5" xfId="45065"/>
    <cellStyle name="Percent 28 3 2 2 4" xfId="10728"/>
    <cellStyle name="Percent 28 3 2 2 4 2" xfId="29688"/>
    <cellStyle name="Percent 28 3 2 2 4 3" xfId="48152"/>
    <cellStyle name="Percent 28 3 2 2 5" xfId="16880"/>
    <cellStyle name="Percent 28 3 2 2 5 2" xfId="35840"/>
    <cellStyle name="Percent 28 3 2 2 5 3" xfId="54304"/>
    <cellStyle name="Percent 28 3 2 2 6" xfId="23535"/>
    <cellStyle name="Percent 28 3 2 2 7" xfId="41999"/>
    <cellStyle name="Percent 28 3 2 3" xfId="5275"/>
    <cellStyle name="Percent 28 3 2 3 2" xfId="8367"/>
    <cellStyle name="Percent 28 3 2 3 2 2" xfId="14559"/>
    <cellStyle name="Percent 28 3 2 3 2 2 2" xfId="33519"/>
    <cellStyle name="Percent 28 3 2 3 2 2 3" xfId="51983"/>
    <cellStyle name="Percent 28 3 2 3 2 3" xfId="20711"/>
    <cellStyle name="Percent 28 3 2 3 2 3 2" xfId="39671"/>
    <cellStyle name="Percent 28 3 2 3 2 3 3" xfId="58135"/>
    <cellStyle name="Percent 28 3 2 3 2 4" xfId="27366"/>
    <cellStyle name="Percent 28 3 2 3 2 5" xfId="45830"/>
    <cellStyle name="Percent 28 3 2 3 3" xfId="11493"/>
    <cellStyle name="Percent 28 3 2 3 3 2" xfId="30453"/>
    <cellStyle name="Percent 28 3 2 3 3 3" xfId="48917"/>
    <cellStyle name="Percent 28 3 2 3 4" xfId="17645"/>
    <cellStyle name="Percent 28 3 2 3 4 2" xfId="36605"/>
    <cellStyle name="Percent 28 3 2 3 4 3" xfId="55069"/>
    <cellStyle name="Percent 28 3 2 3 5" xfId="24300"/>
    <cellStyle name="Percent 28 3 2 3 6" xfId="42764"/>
    <cellStyle name="Percent 28 3 2 4" xfId="6832"/>
    <cellStyle name="Percent 28 3 2 4 2" xfId="13025"/>
    <cellStyle name="Percent 28 3 2 4 2 2" xfId="31985"/>
    <cellStyle name="Percent 28 3 2 4 2 3" xfId="50449"/>
    <cellStyle name="Percent 28 3 2 4 3" xfId="19177"/>
    <cellStyle name="Percent 28 3 2 4 3 2" xfId="38137"/>
    <cellStyle name="Percent 28 3 2 4 3 3" xfId="56601"/>
    <cellStyle name="Percent 28 3 2 4 4" xfId="25832"/>
    <cellStyle name="Percent 28 3 2 4 5" xfId="44296"/>
    <cellStyle name="Percent 28 3 2 5" xfId="9959"/>
    <cellStyle name="Percent 28 3 2 5 2" xfId="28919"/>
    <cellStyle name="Percent 28 3 2 5 3" xfId="47383"/>
    <cellStyle name="Percent 28 3 2 6" xfId="16111"/>
    <cellStyle name="Percent 28 3 2 6 2" xfId="35071"/>
    <cellStyle name="Percent 28 3 2 6 3" xfId="53535"/>
    <cellStyle name="Percent 28 3 2 7" xfId="22766"/>
    <cellStyle name="Percent 28 3 2 8" xfId="41230"/>
    <cellStyle name="Percent 28 3 3" xfId="4426"/>
    <cellStyle name="Percent 28 3 3 2" xfId="6049"/>
    <cellStyle name="Percent 28 3 3 2 2" xfId="9135"/>
    <cellStyle name="Percent 28 3 3 2 2 2" xfId="15327"/>
    <cellStyle name="Percent 28 3 3 2 2 2 2" xfId="34287"/>
    <cellStyle name="Percent 28 3 3 2 2 2 3" xfId="52751"/>
    <cellStyle name="Percent 28 3 3 2 2 3" xfId="21479"/>
    <cellStyle name="Percent 28 3 3 2 2 3 2" xfId="40439"/>
    <cellStyle name="Percent 28 3 3 2 2 3 3" xfId="58903"/>
    <cellStyle name="Percent 28 3 3 2 2 4" xfId="28134"/>
    <cellStyle name="Percent 28 3 3 2 2 5" xfId="46598"/>
    <cellStyle name="Percent 28 3 3 2 3" xfId="12261"/>
    <cellStyle name="Percent 28 3 3 2 3 2" xfId="31221"/>
    <cellStyle name="Percent 28 3 3 2 3 3" xfId="49685"/>
    <cellStyle name="Percent 28 3 3 2 4" xfId="18413"/>
    <cellStyle name="Percent 28 3 3 2 4 2" xfId="37373"/>
    <cellStyle name="Percent 28 3 3 2 4 3" xfId="55837"/>
    <cellStyle name="Percent 28 3 3 2 5" xfId="25068"/>
    <cellStyle name="Percent 28 3 3 2 6" xfId="43532"/>
    <cellStyle name="Percent 28 3 3 3" xfId="7600"/>
    <cellStyle name="Percent 28 3 3 3 2" xfId="13793"/>
    <cellStyle name="Percent 28 3 3 3 2 2" xfId="32753"/>
    <cellStyle name="Percent 28 3 3 3 2 3" xfId="51217"/>
    <cellStyle name="Percent 28 3 3 3 3" xfId="19945"/>
    <cellStyle name="Percent 28 3 3 3 3 2" xfId="38905"/>
    <cellStyle name="Percent 28 3 3 3 3 3" xfId="57369"/>
    <cellStyle name="Percent 28 3 3 3 4" xfId="26600"/>
    <cellStyle name="Percent 28 3 3 3 5" xfId="45064"/>
    <cellStyle name="Percent 28 3 3 4" xfId="10727"/>
    <cellStyle name="Percent 28 3 3 4 2" xfId="29687"/>
    <cellStyle name="Percent 28 3 3 4 3" xfId="48151"/>
    <cellStyle name="Percent 28 3 3 5" xfId="16879"/>
    <cellStyle name="Percent 28 3 3 5 2" xfId="35839"/>
    <cellStyle name="Percent 28 3 3 5 3" xfId="54303"/>
    <cellStyle name="Percent 28 3 3 6" xfId="23534"/>
    <cellStyle name="Percent 28 3 3 7" xfId="41998"/>
    <cellStyle name="Percent 28 3 4" xfId="5274"/>
    <cellStyle name="Percent 28 3 4 2" xfId="8366"/>
    <cellStyle name="Percent 28 3 4 2 2" xfId="14558"/>
    <cellStyle name="Percent 28 3 4 2 2 2" xfId="33518"/>
    <cellStyle name="Percent 28 3 4 2 2 3" xfId="51982"/>
    <cellStyle name="Percent 28 3 4 2 3" xfId="20710"/>
    <cellStyle name="Percent 28 3 4 2 3 2" xfId="39670"/>
    <cellStyle name="Percent 28 3 4 2 3 3" xfId="58134"/>
    <cellStyle name="Percent 28 3 4 2 4" xfId="27365"/>
    <cellStyle name="Percent 28 3 4 2 5" xfId="45829"/>
    <cellStyle name="Percent 28 3 4 3" xfId="11492"/>
    <cellStyle name="Percent 28 3 4 3 2" xfId="30452"/>
    <cellStyle name="Percent 28 3 4 3 3" xfId="48916"/>
    <cellStyle name="Percent 28 3 4 4" xfId="17644"/>
    <cellStyle name="Percent 28 3 4 4 2" xfId="36604"/>
    <cellStyle name="Percent 28 3 4 4 3" xfId="55068"/>
    <cellStyle name="Percent 28 3 4 5" xfId="24299"/>
    <cellStyle name="Percent 28 3 4 6" xfId="42763"/>
    <cellStyle name="Percent 28 3 5" xfId="6831"/>
    <cellStyle name="Percent 28 3 5 2" xfId="13024"/>
    <cellStyle name="Percent 28 3 5 2 2" xfId="31984"/>
    <cellStyle name="Percent 28 3 5 2 3" xfId="50448"/>
    <cellStyle name="Percent 28 3 5 3" xfId="19176"/>
    <cellStyle name="Percent 28 3 5 3 2" xfId="38136"/>
    <cellStyle name="Percent 28 3 5 3 3" xfId="56600"/>
    <cellStyle name="Percent 28 3 5 4" xfId="25831"/>
    <cellStyle name="Percent 28 3 5 5" xfId="44295"/>
    <cellStyle name="Percent 28 3 6" xfId="9958"/>
    <cellStyle name="Percent 28 3 6 2" xfId="28918"/>
    <cellStyle name="Percent 28 3 6 3" xfId="47382"/>
    <cellStyle name="Percent 28 3 7" xfId="16110"/>
    <cellStyle name="Percent 28 3 7 2" xfId="35070"/>
    <cellStyle name="Percent 28 3 7 3" xfId="53534"/>
    <cellStyle name="Percent 28 3 8" xfId="22765"/>
    <cellStyle name="Percent 28 3 9" xfId="41229"/>
    <cellStyle name="Percent 28 4" xfId="3423"/>
    <cellStyle name="Percent 28 4 2" xfId="3424"/>
    <cellStyle name="Percent 28 4 2 2" xfId="4428"/>
    <cellStyle name="Percent 28 4 2 2 2" xfId="6051"/>
    <cellStyle name="Percent 28 4 2 2 2 2" xfId="9137"/>
    <cellStyle name="Percent 28 4 2 2 2 2 2" xfId="15329"/>
    <cellStyle name="Percent 28 4 2 2 2 2 2 2" xfId="34289"/>
    <cellStyle name="Percent 28 4 2 2 2 2 2 3" xfId="52753"/>
    <cellStyle name="Percent 28 4 2 2 2 2 3" xfId="21481"/>
    <cellStyle name="Percent 28 4 2 2 2 2 3 2" xfId="40441"/>
    <cellStyle name="Percent 28 4 2 2 2 2 3 3" xfId="58905"/>
    <cellStyle name="Percent 28 4 2 2 2 2 4" xfId="28136"/>
    <cellStyle name="Percent 28 4 2 2 2 2 5" xfId="46600"/>
    <cellStyle name="Percent 28 4 2 2 2 3" xfId="12263"/>
    <cellStyle name="Percent 28 4 2 2 2 3 2" xfId="31223"/>
    <cellStyle name="Percent 28 4 2 2 2 3 3" xfId="49687"/>
    <cellStyle name="Percent 28 4 2 2 2 4" xfId="18415"/>
    <cellStyle name="Percent 28 4 2 2 2 4 2" xfId="37375"/>
    <cellStyle name="Percent 28 4 2 2 2 4 3" xfId="55839"/>
    <cellStyle name="Percent 28 4 2 2 2 5" xfId="25070"/>
    <cellStyle name="Percent 28 4 2 2 2 6" xfId="43534"/>
    <cellStyle name="Percent 28 4 2 2 3" xfId="7602"/>
    <cellStyle name="Percent 28 4 2 2 3 2" xfId="13795"/>
    <cellStyle name="Percent 28 4 2 2 3 2 2" xfId="32755"/>
    <cellStyle name="Percent 28 4 2 2 3 2 3" xfId="51219"/>
    <cellStyle name="Percent 28 4 2 2 3 3" xfId="19947"/>
    <cellStyle name="Percent 28 4 2 2 3 3 2" xfId="38907"/>
    <cellStyle name="Percent 28 4 2 2 3 3 3" xfId="57371"/>
    <cellStyle name="Percent 28 4 2 2 3 4" xfId="26602"/>
    <cellStyle name="Percent 28 4 2 2 3 5" xfId="45066"/>
    <cellStyle name="Percent 28 4 2 2 4" xfId="10729"/>
    <cellStyle name="Percent 28 4 2 2 4 2" xfId="29689"/>
    <cellStyle name="Percent 28 4 2 2 4 3" xfId="48153"/>
    <cellStyle name="Percent 28 4 2 2 5" xfId="16881"/>
    <cellStyle name="Percent 28 4 2 2 5 2" xfId="35841"/>
    <cellStyle name="Percent 28 4 2 2 5 3" xfId="54305"/>
    <cellStyle name="Percent 28 4 2 2 6" xfId="23536"/>
    <cellStyle name="Percent 28 4 2 2 7" xfId="42000"/>
    <cellStyle name="Percent 28 4 2 3" xfId="5276"/>
    <cellStyle name="Percent 28 4 2 3 2" xfId="8368"/>
    <cellStyle name="Percent 28 4 2 3 2 2" xfId="14560"/>
    <cellStyle name="Percent 28 4 2 3 2 2 2" xfId="33520"/>
    <cellStyle name="Percent 28 4 2 3 2 2 3" xfId="51984"/>
    <cellStyle name="Percent 28 4 2 3 2 3" xfId="20712"/>
    <cellStyle name="Percent 28 4 2 3 2 3 2" xfId="39672"/>
    <cellStyle name="Percent 28 4 2 3 2 3 3" xfId="58136"/>
    <cellStyle name="Percent 28 4 2 3 2 4" xfId="27367"/>
    <cellStyle name="Percent 28 4 2 3 2 5" xfId="45831"/>
    <cellStyle name="Percent 28 4 2 3 3" xfId="11494"/>
    <cellStyle name="Percent 28 4 2 3 3 2" xfId="30454"/>
    <cellStyle name="Percent 28 4 2 3 3 3" xfId="48918"/>
    <cellStyle name="Percent 28 4 2 3 4" xfId="17646"/>
    <cellStyle name="Percent 28 4 2 3 4 2" xfId="36606"/>
    <cellStyle name="Percent 28 4 2 3 4 3" xfId="55070"/>
    <cellStyle name="Percent 28 4 2 3 5" xfId="24301"/>
    <cellStyle name="Percent 28 4 2 3 6" xfId="42765"/>
    <cellStyle name="Percent 28 4 2 4" xfId="6833"/>
    <cellStyle name="Percent 28 4 2 4 2" xfId="13026"/>
    <cellStyle name="Percent 28 4 2 4 2 2" xfId="31986"/>
    <cellStyle name="Percent 28 4 2 4 2 3" xfId="50450"/>
    <cellStyle name="Percent 28 4 2 4 3" xfId="19178"/>
    <cellStyle name="Percent 28 4 2 4 3 2" xfId="38138"/>
    <cellStyle name="Percent 28 4 2 4 3 3" xfId="56602"/>
    <cellStyle name="Percent 28 4 2 4 4" xfId="25833"/>
    <cellStyle name="Percent 28 4 2 4 5" xfId="44297"/>
    <cellStyle name="Percent 28 4 2 5" xfId="9960"/>
    <cellStyle name="Percent 28 4 2 5 2" xfId="28920"/>
    <cellStyle name="Percent 28 4 2 5 3" xfId="47384"/>
    <cellStyle name="Percent 28 4 2 6" xfId="16112"/>
    <cellStyle name="Percent 28 4 2 6 2" xfId="35072"/>
    <cellStyle name="Percent 28 4 2 6 3" xfId="53536"/>
    <cellStyle name="Percent 28 4 2 7" xfId="22767"/>
    <cellStyle name="Percent 28 4 2 8" xfId="41231"/>
    <cellStyle name="Percent 28 5" xfId="3425"/>
    <cellStyle name="Percent 28 5 2" xfId="4429"/>
    <cellStyle name="Percent 28 5 2 2" xfId="6052"/>
    <cellStyle name="Percent 28 5 2 2 2" xfId="9138"/>
    <cellStyle name="Percent 28 5 2 2 2 2" xfId="15330"/>
    <cellStyle name="Percent 28 5 2 2 2 2 2" xfId="34290"/>
    <cellStyle name="Percent 28 5 2 2 2 2 3" xfId="52754"/>
    <cellStyle name="Percent 28 5 2 2 2 3" xfId="21482"/>
    <cellStyle name="Percent 28 5 2 2 2 3 2" xfId="40442"/>
    <cellStyle name="Percent 28 5 2 2 2 3 3" xfId="58906"/>
    <cellStyle name="Percent 28 5 2 2 2 4" xfId="28137"/>
    <cellStyle name="Percent 28 5 2 2 2 5" xfId="46601"/>
    <cellStyle name="Percent 28 5 2 2 3" xfId="12264"/>
    <cellStyle name="Percent 28 5 2 2 3 2" xfId="31224"/>
    <cellStyle name="Percent 28 5 2 2 3 3" xfId="49688"/>
    <cellStyle name="Percent 28 5 2 2 4" xfId="18416"/>
    <cellStyle name="Percent 28 5 2 2 4 2" xfId="37376"/>
    <cellStyle name="Percent 28 5 2 2 4 3" xfId="55840"/>
    <cellStyle name="Percent 28 5 2 2 5" xfId="25071"/>
    <cellStyle name="Percent 28 5 2 2 6" xfId="43535"/>
    <cellStyle name="Percent 28 5 2 3" xfId="7603"/>
    <cellStyle name="Percent 28 5 2 3 2" xfId="13796"/>
    <cellStyle name="Percent 28 5 2 3 2 2" xfId="32756"/>
    <cellStyle name="Percent 28 5 2 3 2 3" xfId="51220"/>
    <cellStyle name="Percent 28 5 2 3 3" xfId="19948"/>
    <cellStyle name="Percent 28 5 2 3 3 2" xfId="38908"/>
    <cellStyle name="Percent 28 5 2 3 3 3" xfId="57372"/>
    <cellStyle name="Percent 28 5 2 3 4" xfId="26603"/>
    <cellStyle name="Percent 28 5 2 3 5" xfId="45067"/>
    <cellStyle name="Percent 28 5 2 4" xfId="10730"/>
    <cellStyle name="Percent 28 5 2 4 2" xfId="29690"/>
    <cellStyle name="Percent 28 5 2 4 3" xfId="48154"/>
    <cellStyle name="Percent 28 5 2 5" xfId="16882"/>
    <cellStyle name="Percent 28 5 2 5 2" xfId="35842"/>
    <cellStyle name="Percent 28 5 2 5 3" xfId="54306"/>
    <cellStyle name="Percent 28 5 2 6" xfId="23537"/>
    <cellStyle name="Percent 28 5 2 7" xfId="42001"/>
    <cellStyle name="Percent 28 5 3" xfId="5277"/>
    <cellStyle name="Percent 28 5 3 2" xfId="8369"/>
    <cellStyle name="Percent 28 5 3 2 2" xfId="14561"/>
    <cellStyle name="Percent 28 5 3 2 2 2" xfId="33521"/>
    <cellStyle name="Percent 28 5 3 2 2 3" xfId="51985"/>
    <cellStyle name="Percent 28 5 3 2 3" xfId="20713"/>
    <cellStyle name="Percent 28 5 3 2 3 2" xfId="39673"/>
    <cellStyle name="Percent 28 5 3 2 3 3" xfId="58137"/>
    <cellStyle name="Percent 28 5 3 2 4" xfId="27368"/>
    <cellStyle name="Percent 28 5 3 2 5" xfId="45832"/>
    <cellStyle name="Percent 28 5 3 3" xfId="11495"/>
    <cellStyle name="Percent 28 5 3 3 2" xfId="30455"/>
    <cellStyle name="Percent 28 5 3 3 3" xfId="48919"/>
    <cellStyle name="Percent 28 5 3 4" xfId="17647"/>
    <cellStyle name="Percent 28 5 3 4 2" xfId="36607"/>
    <cellStyle name="Percent 28 5 3 4 3" xfId="55071"/>
    <cellStyle name="Percent 28 5 3 5" xfId="24302"/>
    <cellStyle name="Percent 28 5 3 6" xfId="42766"/>
    <cellStyle name="Percent 28 5 4" xfId="6834"/>
    <cellStyle name="Percent 28 5 4 2" xfId="13027"/>
    <cellStyle name="Percent 28 5 4 2 2" xfId="31987"/>
    <cellStyle name="Percent 28 5 4 2 3" xfId="50451"/>
    <cellStyle name="Percent 28 5 4 3" xfId="19179"/>
    <cellStyle name="Percent 28 5 4 3 2" xfId="38139"/>
    <cellStyle name="Percent 28 5 4 3 3" xfId="56603"/>
    <cellStyle name="Percent 28 5 4 4" xfId="25834"/>
    <cellStyle name="Percent 28 5 4 5" xfId="44298"/>
    <cellStyle name="Percent 28 5 5" xfId="9961"/>
    <cellStyle name="Percent 28 5 5 2" xfId="28921"/>
    <cellStyle name="Percent 28 5 5 3" xfId="47385"/>
    <cellStyle name="Percent 28 5 6" xfId="16113"/>
    <cellStyle name="Percent 28 5 6 2" xfId="35073"/>
    <cellStyle name="Percent 28 5 6 3" xfId="53537"/>
    <cellStyle name="Percent 28 5 7" xfId="22768"/>
    <cellStyle name="Percent 28 5 8" xfId="41232"/>
    <cellStyle name="Percent 29" xfId="3426"/>
    <cellStyle name="Percent 29 2" xfId="3427"/>
    <cellStyle name="Percent 29 2 2" xfId="3428"/>
    <cellStyle name="Percent 29 2 2 2" xfId="4431"/>
    <cellStyle name="Percent 29 2 2 2 2" xfId="6054"/>
    <cellStyle name="Percent 29 2 2 2 2 2" xfId="9140"/>
    <cellStyle name="Percent 29 2 2 2 2 2 2" xfId="15332"/>
    <cellStyle name="Percent 29 2 2 2 2 2 2 2" xfId="34292"/>
    <cellStyle name="Percent 29 2 2 2 2 2 2 3" xfId="52756"/>
    <cellStyle name="Percent 29 2 2 2 2 2 3" xfId="21484"/>
    <cellStyle name="Percent 29 2 2 2 2 2 3 2" xfId="40444"/>
    <cellStyle name="Percent 29 2 2 2 2 2 3 3" xfId="58908"/>
    <cellStyle name="Percent 29 2 2 2 2 2 4" xfId="28139"/>
    <cellStyle name="Percent 29 2 2 2 2 2 5" xfId="46603"/>
    <cellStyle name="Percent 29 2 2 2 2 3" xfId="12266"/>
    <cellStyle name="Percent 29 2 2 2 2 3 2" xfId="31226"/>
    <cellStyle name="Percent 29 2 2 2 2 3 3" xfId="49690"/>
    <cellStyle name="Percent 29 2 2 2 2 4" xfId="18418"/>
    <cellStyle name="Percent 29 2 2 2 2 4 2" xfId="37378"/>
    <cellStyle name="Percent 29 2 2 2 2 4 3" xfId="55842"/>
    <cellStyle name="Percent 29 2 2 2 2 5" xfId="25073"/>
    <cellStyle name="Percent 29 2 2 2 2 6" xfId="43537"/>
    <cellStyle name="Percent 29 2 2 2 3" xfId="7605"/>
    <cellStyle name="Percent 29 2 2 2 3 2" xfId="13798"/>
    <cellStyle name="Percent 29 2 2 2 3 2 2" xfId="32758"/>
    <cellStyle name="Percent 29 2 2 2 3 2 3" xfId="51222"/>
    <cellStyle name="Percent 29 2 2 2 3 3" xfId="19950"/>
    <cellStyle name="Percent 29 2 2 2 3 3 2" xfId="38910"/>
    <cellStyle name="Percent 29 2 2 2 3 3 3" xfId="57374"/>
    <cellStyle name="Percent 29 2 2 2 3 4" xfId="26605"/>
    <cellStyle name="Percent 29 2 2 2 3 5" xfId="45069"/>
    <cellStyle name="Percent 29 2 2 2 4" xfId="10732"/>
    <cellStyle name="Percent 29 2 2 2 4 2" xfId="29692"/>
    <cellStyle name="Percent 29 2 2 2 4 3" xfId="48156"/>
    <cellStyle name="Percent 29 2 2 2 5" xfId="16884"/>
    <cellStyle name="Percent 29 2 2 2 5 2" xfId="35844"/>
    <cellStyle name="Percent 29 2 2 2 5 3" xfId="54308"/>
    <cellStyle name="Percent 29 2 2 2 6" xfId="23539"/>
    <cellStyle name="Percent 29 2 2 2 7" xfId="42003"/>
    <cellStyle name="Percent 29 2 2 3" xfId="5280"/>
    <cellStyle name="Percent 29 2 2 3 2" xfId="8371"/>
    <cellStyle name="Percent 29 2 2 3 2 2" xfId="14563"/>
    <cellStyle name="Percent 29 2 2 3 2 2 2" xfId="33523"/>
    <cellStyle name="Percent 29 2 2 3 2 2 3" xfId="51987"/>
    <cellStyle name="Percent 29 2 2 3 2 3" xfId="20715"/>
    <cellStyle name="Percent 29 2 2 3 2 3 2" xfId="39675"/>
    <cellStyle name="Percent 29 2 2 3 2 3 3" xfId="58139"/>
    <cellStyle name="Percent 29 2 2 3 2 4" xfId="27370"/>
    <cellStyle name="Percent 29 2 2 3 2 5" xfId="45834"/>
    <cellStyle name="Percent 29 2 2 3 3" xfId="11497"/>
    <cellStyle name="Percent 29 2 2 3 3 2" xfId="30457"/>
    <cellStyle name="Percent 29 2 2 3 3 3" xfId="48921"/>
    <cellStyle name="Percent 29 2 2 3 4" xfId="17649"/>
    <cellStyle name="Percent 29 2 2 3 4 2" xfId="36609"/>
    <cellStyle name="Percent 29 2 2 3 4 3" xfId="55073"/>
    <cellStyle name="Percent 29 2 2 3 5" xfId="24304"/>
    <cellStyle name="Percent 29 2 2 3 6" xfId="42768"/>
    <cellStyle name="Percent 29 2 2 4" xfId="6836"/>
    <cellStyle name="Percent 29 2 2 4 2" xfId="13029"/>
    <cellStyle name="Percent 29 2 2 4 2 2" xfId="31989"/>
    <cellStyle name="Percent 29 2 2 4 2 3" xfId="50453"/>
    <cellStyle name="Percent 29 2 2 4 3" xfId="19181"/>
    <cellStyle name="Percent 29 2 2 4 3 2" xfId="38141"/>
    <cellStyle name="Percent 29 2 2 4 3 3" xfId="56605"/>
    <cellStyle name="Percent 29 2 2 4 4" xfId="25836"/>
    <cellStyle name="Percent 29 2 2 4 5" xfId="44300"/>
    <cellStyle name="Percent 29 2 2 5" xfId="9963"/>
    <cellStyle name="Percent 29 2 2 5 2" xfId="28923"/>
    <cellStyle name="Percent 29 2 2 5 3" xfId="47387"/>
    <cellStyle name="Percent 29 2 2 6" xfId="16115"/>
    <cellStyle name="Percent 29 2 2 6 2" xfId="35075"/>
    <cellStyle name="Percent 29 2 2 6 3" xfId="53539"/>
    <cellStyle name="Percent 29 2 2 7" xfId="22770"/>
    <cellStyle name="Percent 29 2 2 8" xfId="41234"/>
    <cellStyle name="Percent 29 2 3" xfId="4430"/>
    <cellStyle name="Percent 29 2 3 2" xfId="6053"/>
    <cellStyle name="Percent 29 2 3 2 2" xfId="9139"/>
    <cellStyle name="Percent 29 2 3 2 2 2" xfId="15331"/>
    <cellStyle name="Percent 29 2 3 2 2 2 2" xfId="34291"/>
    <cellStyle name="Percent 29 2 3 2 2 2 3" xfId="52755"/>
    <cellStyle name="Percent 29 2 3 2 2 3" xfId="21483"/>
    <cellStyle name="Percent 29 2 3 2 2 3 2" xfId="40443"/>
    <cellStyle name="Percent 29 2 3 2 2 3 3" xfId="58907"/>
    <cellStyle name="Percent 29 2 3 2 2 4" xfId="28138"/>
    <cellStyle name="Percent 29 2 3 2 2 5" xfId="46602"/>
    <cellStyle name="Percent 29 2 3 2 3" xfId="12265"/>
    <cellStyle name="Percent 29 2 3 2 3 2" xfId="31225"/>
    <cellStyle name="Percent 29 2 3 2 3 3" xfId="49689"/>
    <cellStyle name="Percent 29 2 3 2 4" xfId="18417"/>
    <cellStyle name="Percent 29 2 3 2 4 2" xfId="37377"/>
    <cellStyle name="Percent 29 2 3 2 4 3" xfId="55841"/>
    <cellStyle name="Percent 29 2 3 2 5" xfId="25072"/>
    <cellStyle name="Percent 29 2 3 2 6" xfId="43536"/>
    <cellStyle name="Percent 29 2 3 3" xfId="7604"/>
    <cellStyle name="Percent 29 2 3 3 2" xfId="13797"/>
    <cellStyle name="Percent 29 2 3 3 2 2" xfId="32757"/>
    <cellStyle name="Percent 29 2 3 3 2 3" xfId="51221"/>
    <cellStyle name="Percent 29 2 3 3 3" xfId="19949"/>
    <cellStyle name="Percent 29 2 3 3 3 2" xfId="38909"/>
    <cellStyle name="Percent 29 2 3 3 3 3" xfId="57373"/>
    <cellStyle name="Percent 29 2 3 3 4" xfId="26604"/>
    <cellStyle name="Percent 29 2 3 3 5" xfId="45068"/>
    <cellStyle name="Percent 29 2 3 4" xfId="10731"/>
    <cellStyle name="Percent 29 2 3 4 2" xfId="29691"/>
    <cellStyle name="Percent 29 2 3 4 3" xfId="48155"/>
    <cellStyle name="Percent 29 2 3 5" xfId="16883"/>
    <cellStyle name="Percent 29 2 3 5 2" xfId="35843"/>
    <cellStyle name="Percent 29 2 3 5 3" xfId="54307"/>
    <cellStyle name="Percent 29 2 3 6" xfId="23538"/>
    <cellStyle name="Percent 29 2 3 7" xfId="42002"/>
    <cellStyle name="Percent 29 2 4" xfId="5279"/>
    <cellStyle name="Percent 29 2 4 2" xfId="8370"/>
    <cellStyle name="Percent 29 2 4 2 2" xfId="14562"/>
    <cellStyle name="Percent 29 2 4 2 2 2" xfId="33522"/>
    <cellStyle name="Percent 29 2 4 2 2 3" xfId="51986"/>
    <cellStyle name="Percent 29 2 4 2 3" xfId="20714"/>
    <cellStyle name="Percent 29 2 4 2 3 2" xfId="39674"/>
    <cellStyle name="Percent 29 2 4 2 3 3" xfId="58138"/>
    <cellStyle name="Percent 29 2 4 2 4" xfId="27369"/>
    <cellStyle name="Percent 29 2 4 2 5" xfId="45833"/>
    <cellStyle name="Percent 29 2 4 3" xfId="11496"/>
    <cellStyle name="Percent 29 2 4 3 2" xfId="30456"/>
    <cellStyle name="Percent 29 2 4 3 3" xfId="48920"/>
    <cellStyle name="Percent 29 2 4 4" xfId="17648"/>
    <cellStyle name="Percent 29 2 4 4 2" xfId="36608"/>
    <cellStyle name="Percent 29 2 4 4 3" xfId="55072"/>
    <cellStyle name="Percent 29 2 4 5" xfId="24303"/>
    <cellStyle name="Percent 29 2 4 6" xfId="42767"/>
    <cellStyle name="Percent 29 2 5" xfId="6835"/>
    <cellStyle name="Percent 29 2 5 2" xfId="13028"/>
    <cellStyle name="Percent 29 2 5 2 2" xfId="31988"/>
    <cellStyle name="Percent 29 2 5 2 3" xfId="50452"/>
    <cellStyle name="Percent 29 2 5 3" xfId="19180"/>
    <cellStyle name="Percent 29 2 5 3 2" xfId="38140"/>
    <cellStyle name="Percent 29 2 5 3 3" xfId="56604"/>
    <cellStyle name="Percent 29 2 5 4" xfId="25835"/>
    <cellStyle name="Percent 29 2 5 5" xfId="44299"/>
    <cellStyle name="Percent 29 2 6" xfId="9962"/>
    <cellStyle name="Percent 29 2 6 2" xfId="28922"/>
    <cellStyle name="Percent 29 2 6 3" xfId="47386"/>
    <cellStyle name="Percent 29 2 7" xfId="16114"/>
    <cellStyle name="Percent 29 2 7 2" xfId="35074"/>
    <cellStyle name="Percent 29 2 7 3" xfId="53538"/>
    <cellStyle name="Percent 29 2 8" xfId="22769"/>
    <cellStyle name="Percent 29 2 9" xfId="41233"/>
    <cellStyle name="Percent 29 3" xfId="3429"/>
    <cellStyle name="Percent 29 3 2" xfId="3430"/>
    <cellStyle name="Percent 29 3 2 2" xfId="4433"/>
    <cellStyle name="Percent 29 3 2 2 2" xfId="6056"/>
    <cellStyle name="Percent 29 3 2 2 2 2" xfId="9142"/>
    <cellStyle name="Percent 29 3 2 2 2 2 2" xfId="15334"/>
    <cellStyle name="Percent 29 3 2 2 2 2 2 2" xfId="34294"/>
    <cellStyle name="Percent 29 3 2 2 2 2 2 3" xfId="52758"/>
    <cellStyle name="Percent 29 3 2 2 2 2 3" xfId="21486"/>
    <cellStyle name="Percent 29 3 2 2 2 2 3 2" xfId="40446"/>
    <cellStyle name="Percent 29 3 2 2 2 2 3 3" xfId="58910"/>
    <cellStyle name="Percent 29 3 2 2 2 2 4" xfId="28141"/>
    <cellStyle name="Percent 29 3 2 2 2 2 5" xfId="46605"/>
    <cellStyle name="Percent 29 3 2 2 2 3" xfId="12268"/>
    <cellStyle name="Percent 29 3 2 2 2 3 2" xfId="31228"/>
    <cellStyle name="Percent 29 3 2 2 2 3 3" xfId="49692"/>
    <cellStyle name="Percent 29 3 2 2 2 4" xfId="18420"/>
    <cellStyle name="Percent 29 3 2 2 2 4 2" xfId="37380"/>
    <cellStyle name="Percent 29 3 2 2 2 4 3" xfId="55844"/>
    <cellStyle name="Percent 29 3 2 2 2 5" xfId="25075"/>
    <cellStyle name="Percent 29 3 2 2 2 6" xfId="43539"/>
    <cellStyle name="Percent 29 3 2 2 3" xfId="7607"/>
    <cellStyle name="Percent 29 3 2 2 3 2" xfId="13800"/>
    <cellStyle name="Percent 29 3 2 2 3 2 2" xfId="32760"/>
    <cellStyle name="Percent 29 3 2 2 3 2 3" xfId="51224"/>
    <cellStyle name="Percent 29 3 2 2 3 3" xfId="19952"/>
    <cellStyle name="Percent 29 3 2 2 3 3 2" xfId="38912"/>
    <cellStyle name="Percent 29 3 2 2 3 3 3" xfId="57376"/>
    <cellStyle name="Percent 29 3 2 2 3 4" xfId="26607"/>
    <cellStyle name="Percent 29 3 2 2 3 5" xfId="45071"/>
    <cellStyle name="Percent 29 3 2 2 4" xfId="10734"/>
    <cellStyle name="Percent 29 3 2 2 4 2" xfId="29694"/>
    <cellStyle name="Percent 29 3 2 2 4 3" xfId="48158"/>
    <cellStyle name="Percent 29 3 2 2 5" xfId="16886"/>
    <cellStyle name="Percent 29 3 2 2 5 2" xfId="35846"/>
    <cellStyle name="Percent 29 3 2 2 5 3" xfId="54310"/>
    <cellStyle name="Percent 29 3 2 2 6" xfId="23541"/>
    <cellStyle name="Percent 29 3 2 2 7" xfId="42005"/>
    <cellStyle name="Percent 29 3 2 3" xfId="5282"/>
    <cellStyle name="Percent 29 3 2 3 2" xfId="8373"/>
    <cellStyle name="Percent 29 3 2 3 2 2" xfId="14565"/>
    <cellStyle name="Percent 29 3 2 3 2 2 2" xfId="33525"/>
    <cellStyle name="Percent 29 3 2 3 2 2 3" xfId="51989"/>
    <cellStyle name="Percent 29 3 2 3 2 3" xfId="20717"/>
    <cellStyle name="Percent 29 3 2 3 2 3 2" xfId="39677"/>
    <cellStyle name="Percent 29 3 2 3 2 3 3" xfId="58141"/>
    <cellStyle name="Percent 29 3 2 3 2 4" xfId="27372"/>
    <cellStyle name="Percent 29 3 2 3 2 5" xfId="45836"/>
    <cellStyle name="Percent 29 3 2 3 3" xfId="11499"/>
    <cellStyle name="Percent 29 3 2 3 3 2" xfId="30459"/>
    <cellStyle name="Percent 29 3 2 3 3 3" xfId="48923"/>
    <cellStyle name="Percent 29 3 2 3 4" xfId="17651"/>
    <cellStyle name="Percent 29 3 2 3 4 2" xfId="36611"/>
    <cellStyle name="Percent 29 3 2 3 4 3" xfId="55075"/>
    <cellStyle name="Percent 29 3 2 3 5" xfId="24306"/>
    <cellStyle name="Percent 29 3 2 3 6" xfId="42770"/>
    <cellStyle name="Percent 29 3 2 4" xfId="6838"/>
    <cellStyle name="Percent 29 3 2 4 2" xfId="13031"/>
    <cellStyle name="Percent 29 3 2 4 2 2" xfId="31991"/>
    <cellStyle name="Percent 29 3 2 4 2 3" xfId="50455"/>
    <cellStyle name="Percent 29 3 2 4 3" xfId="19183"/>
    <cellStyle name="Percent 29 3 2 4 3 2" xfId="38143"/>
    <cellStyle name="Percent 29 3 2 4 3 3" xfId="56607"/>
    <cellStyle name="Percent 29 3 2 4 4" xfId="25838"/>
    <cellStyle name="Percent 29 3 2 4 5" xfId="44302"/>
    <cellStyle name="Percent 29 3 2 5" xfId="9965"/>
    <cellStyle name="Percent 29 3 2 5 2" xfId="28925"/>
    <cellStyle name="Percent 29 3 2 5 3" xfId="47389"/>
    <cellStyle name="Percent 29 3 2 6" xfId="16117"/>
    <cellStyle name="Percent 29 3 2 6 2" xfId="35077"/>
    <cellStyle name="Percent 29 3 2 6 3" xfId="53541"/>
    <cellStyle name="Percent 29 3 2 7" xfId="22772"/>
    <cellStyle name="Percent 29 3 2 8" xfId="41236"/>
    <cellStyle name="Percent 29 3 3" xfId="4432"/>
    <cellStyle name="Percent 29 3 3 2" xfId="6055"/>
    <cellStyle name="Percent 29 3 3 2 2" xfId="9141"/>
    <cellStyle name="Percent 29 3 3 2 2 2" xfId="15333"/>
    <cellStyle name="Percent 29 3 3 2 2 2 2" xfId="34293"/>
    <cellStyle name="Percent 29 3 3 2 2 2 3" xfId="52757"/>
    <cellStyle name="Percent 29 3 3 2 2 3" xfId="21485"/>
    <cellStyle name="Percent 29 3 3 2 2 3 2" xfId="40445"/>
    <cellStyle name="Percent 29 3 3 2 2 3 3" xfId="58909"/>
    <cellStyle name="Percent 29 3 3 2 2 4" xfId="28140"/>
    <cellStyle name="Percent 29 3 3 2 2 5" xfId="46604"/>
    <cellStyle name="Percent 29 3 3 2 3" xfId="12267"/>
    <cellStyle name="Percent 29 3 3 2 3 2" xfId="31227"/>
    <cellStyle name="Percent 29 3 3 2 3 3" xfId="49691"/>
    <cellStyle name="Percent 29 3 3 2 4" xfId="18419"/>
    <cellStyle name="Percent 29 3 3 2 4 2" xfId="37379"/>
    <cellStyle name="Percent 29 3 3 2 4 3" xfId="55843"/>
    <cellStyle name="Percent 29 3 3 2 5" xfId="25074"/>
    <cellStyle name="Percent 29 3 3 2 6" xfId="43538"/>
    <cellStyle name="Percent 29 3 3 3" xfId="7606"/>
    <cellStyle name="Percent 29 3 3 3 2" xfId="13799"/>
    <cellStyle name="Percent 29 3 3 3 2 2" xfId="32759"/>
    <cellStyle name="Percent 29 3 3 3 2 3" xfId="51223"/>
    <cellStyle name="Percent 29 3 3 3 3" xfId="19951"/>
    <cellStyle name="Percent 29 3 3 3 3 2" xfId="38911"/>
    <cellStyle name="Percent 29 3 3 3 3 3" xfId="57375"/>
    <cellStyle name="Percent 29 3 3 3 4" xfId="26606"/>
    <cellStyle name="Percent 29 3 3 3 5" xfId="45070"/>
    <cellStyle name="Percent 29 3 3 4" xfId="10733"/>
    <cellStyle name="Percent 29 3 3 4 2" xfId="29693"/>
    <cellStyle name="Percent 29 3 3 4 3" xfId="48157"/>
    <cellStyle name="Percent 29 3 3 5" xfId="16885"/>
    <cellStyle name="Percent 29 3 3 5 2" xfId="35845"/>
    <cellStyle name="Percent 29 3 3 5 3" xfId="54309"/>
    <cellStyle name="Percent 29 3 3 6" xfId="23540"/>
    <cellStyle name="Percent 29 3 3 7" xfId="42004"/>
    <cellStyle name="Percent 29 3 4" xfId="5281"/>
    <cellStyle name="Percent 29 3 4 2" xfId="8372"/>
    <cellStyle name="Percent 29 3 4 2 2" xfId="14564"/>
    <cellStyle name="Percent 29 3 4 2 2 2" xfId="33524"/>
    <cellStyle name="Percent 29 3 4 2 2 3" xfId="51988"/>
    <cellStyle name="Percent 29 3 4 2 3" xfId="20716"/>
    <cellStyle name="Percent 29 3 4 2 3 2" xfId="39676"/>
    <cellStyle name="Percent 29 3 4 2 3 3" xfId="58140"/>
    <cellStyle name="Percent 29 3 4 2 4" xfId="27371"/>
    <cellStyle name="Percent 29 3 4 2 5" xfId="45835"/>
    <cellStyle name="Percent 29 3 4 3" xfId="11498"/>
    <cellStyle name="Percent 29 3 4 3 2" xfId="30458"/>
    <cellStyle name="Percent 29 3 4 3 3" xfId="48922"/>
    <cellStyle name="Percent 29 3 4 4" xfId="17650"/>
    <cellStyle name="Percent 29 3 4 4 2" xfId="36610"/>
    <cellStyle name="Percent 29 3 4 4 3" xfId="55074"/>
    <cellStyle name="Percent 29 3 4 5" xfId="24305"/>
    <cellStyle name="Percent 29 3 4 6" xfId="42769"/>
    <cellStyle name="Percent 29 3 5" xfId="6837"/>
    <cellStyle name="Percent 29 3 5 2" xfId="13030"/>
    <cellStyle name="Percent 29 3 5 2 2" xfId="31990"/>
    <cellStyle name="Percent 29 3 5 2 3" xfId="50454"/>
    <cellStyle name="Percent 29 3 5 3" xfId="19182"/>
    <cellStyle name="Percent 29 3 5 3 2" xfId="38142"/>
    <cellStyle name="Percent 29 3 5 3 3" xfId="56606"/>
    <cellStyle name="Percent 29 3 5 4" xfId="25837"/>
    <cellStyle name="Percent 29 3 5 5" xfId="44301"/>
    <cellStyle name="Percent 29 3 6" xfId="9964"/>
    <cellStyle name="Percent 29 3 6 2" xfId="28924"/>
    <cellStyle name="Percent 29 3 6 3" xfId="47388"/>
    <cellStyle name="Percent 29 3 7" xfId="16116"/>
    <cellStyle name="Percent 29 3 7 2" xfId="35076"/>
    <cellStyle name="Percent 29 3 7 3" xfId="53540"/>
    <cellStyle name="Percent 29 3 8" xfId="22771"/>
    <cellStyle name="Percent 29 3 9" xfId="41235"/>
    <cellStyle name="Percent 29 4" xfId="3431"/>
    <cellStyle name="Percent 29 4 2" xfId="3432"/>
    <cellStyle name="Percent 29 4 2 2" xfId="4434"/>
    <cellStyle name="Percent 29 4 2 2 2" xfId="6057"/>
    <cellStyle name="Percent 29 4 2 2 2 2" xfId="9143"/>
    <cellStyle name="Percent 29 4 2 2 2 2 2" xfId="15335"/>
    <cellStyle name="Percent 29 4 2 2 2 2 2 2" xfId="34295"/>
    <cellStyle name="Percent 29 4 2 2 2 2 2 3" xfId="52759"/>
    <cellStyle name="Percent 29 4 2 2 2 2 3" xfId="21487"/>
    <cellStyle name="Percent 29 4 2 2 2 2 3 2" xfId="40447"/>
    <cellStyle name="Percent 29 4 2 2 2 2 3 3" xfId="58911"/>
    <cellStyle name="Percent 29 4 2 2 2 2 4" xfId="28142"/>
    <cellStyle name="Percent 29 4 2 2 2 2 5" xfId="46606"/>
    <cellStyle name="Percent 29 4 2 2 2 3" xfId="12269"/>
    <cellStyle name="Percent 29 4 2 2 2 3 2" xfId="31229"/>
    <cellStyle name="Percent 29 4 2 2 2 3 3" xfId="49693"/>
    <cellStyle name="Percent 29 4 2 2 2 4" xfId="18421"/>
    <cellStyle name="Percent 29 4 2 2 2 4 2" xfId="37381"/>
    <cellStyle name="Percent 29 4 2 2 2 4 3" xfId="55845"/>
    <cellStyle name="Percent 29 4 2 2 2 5" xfId="25076"/>
    <cellStyle name="Percent 29 4 2 2 2 6" xfId="43540"/>
    <cellStyle name="Percent 29 4 2 2 3" xfId="7608"/>
    <cellStyle name="Percent 29 4 2 2 3 2" xfId="13801"/>
    <cellStyle name="Percent 29 4 2 2 3 2 2" xfId="32761"/>
    <cellStyle name="Percent 29 4 2 2 3 2 3" xfId="51225"/>
    <cellStyle name="Percent 29 4 2 2 3 3" xfId="19953"/>
    <cellStyle name="Percent 29 4 2 2 3 3 2" xfId="38913"/>
    <cellStyle name="Percent 29 4 2 2 3 3 3" xfId="57377"/>
    <cellStyle name="Percent 29 4 2 2 3 4" xfId="26608"/>
    <cellStyle name="Percent 29 4 2 2 3 5" xfId="45072"/>
    <cellStyle name="Percent 29 4 2 2 4" xfId="10735"/>
    <cellStyle name="Percent 29 4 2 2 4 2" xfId="29695"/>
    <cellStyle name="Percent 29 4 2 2 4 3" xfId="48159"/>
    <cellStyle name="Percent 29 4 2 2 5" xfId="16887"/>
    <cellStyle name="Percent 29 4 2 2 5 2" xfId="35847"/>
    <cellStyle name="Percent 29 4 2 2 5 3" xfId="54311"/>
    <cellStyle name="Percent 29 4 2 2 6" xfId="23542"/>
    <cellStyle name="Percent 29 4 2 2 7" xfId="42006"/>
    <cellStyle name="Percent 29 4 2 3" xfId="5283"/>
    <cellStyle name="Percent 29 4 2 3 2" xfId="8374"/>
    <cellStyle name="Percent 29 4 2 3 2 2" xfId="14566"/>
    <cellStyle name="Percent 29 4 2 3 2 2 2" xfId="33526"/>
    <cellStyle name="Percent 29 4 2 3 2 2 3" xfId="51990"/>
    <cellStyle name="Percent 29 4 2 3 2 3" xfId="20718"/>
    <cellStyle name="Percent 29 4 2 3 2 3 2" xfId="39678"/>
    <cellStyle name="Percent 29 4 2 3 2 3 3" xfId="58142"/>
    <cellStyle name="Percent 29 4 2 3 2 4" xfId="27373"/>
    <cellStyle name="Percent 29 4 2 3 2 5" xfId="45837"/>
    <cellStyle name="Percent 29 4 2 3 3" xfId="11500"/>
    <cellStyle name="Percent 29 4 2 3 3 2" xfId="30460"/>
    <cellStyle name="Percent 29 4 2 3 3 3" xfId="48924"/>
    <cellStyle name="Percent 29 4 2 3 4" xfId="17652"/>
    <cellStyle name="Percent 29 4 2 3 4 2" xfId="36612"/>
    <cellStyle name="Percent 29 4 2 3 4 3" xfId="55076"/>
    <cellStyle name="Percent 29 4 2 3 5" xfId="24307"/>
    <cellStyle name="Percent 29 4 2 3 6" xfId="42771"/>
    <cellStyle name="Percent 29 4 2 4" xfId="6839"/>
    <cellStyle name="Percent 29 4 2 4 2" xfId="13032"/>
    <cellStyle name="Percent 29 4 2 4 2 2" xfId="31992"/>
    <cellStyle name="Percent 29 4 2 4 2 3" xfId="50456"/>
    <cellStyle name="Percent 29 4 2 4 3" xfId="19184"/>
    <cellStyle name="Percent 29 4 2 4 3 2" xfId="38144"/>
    <cellStyle name="Percent 29 4 2 4 3 3" xfId="56608"/>
    <cellStyle name="Percent 29 4 2 4 4" xfId="25839"/>
    <cellStyle name="Percent 29 4 2 4 5" xfId="44303"/>
    <cellStyle name="Percent 29 4 2 5" xfId="9966"/>
    <cellStyle name="Percent 29 4 2 5 2" xfId="28926"/>
    <cellStyle name="Percent 29 4 2 5 3" xfId="47390"/>
    <cellStyle name="Percent 29 4 2 6" xfId="16118"/>
    <cellStyle name="Percent 29 4 2 6 2" xfId="35078"/>
    <cellStyle name="Percent 29 4 2 6 3" xfId="53542"/>
    <cellStyle name="Percent 29 4 2 7" xfId="22773"/>
    <cellStyle name="Percent 29 4 2 8" xfId="41237"/>
    <cellStyle name="Percent 29 5" xfId="3433"/>
    <cellStyle name="Percent 29 5 2" xfId="4435"/>
    <cellStyle name="Percent 29 5 2 2" xfId="6058"/>
    <cellStyle name="Percent 29 5 2 2 2" xfId="9144"/>
    <cellStyle name="Percent 29 5 2 2 2 2" xfId="15336"/>
    <cellStyle name="Percent 29 5 2 2 2 2 2" xfId="34296"/>
    <cellStyle name="Percent 29 5 2 2 2 2 3" xfId="52760"/>
    <cellStyle name="Percent 29 5 2 2 2 3" xfId="21488"/>
    <cellStyle name="Percent 29 5 2 2 2 3 2" xfId="40448"/>
    <cellStyle name="Percent 29 5 2 2 2 3 3" xfId="58912"/>
    <cellStyle name="Percent 29 5 2 2 2 4" xfId="28143"/>
    <cellStyle name="Percent 29 5 2 2 2 5" xfId="46607"/>
    <cellStyle name="Percent 29 5 2 2 3" xfId="12270"/>
    <cellStyle name="Percent 29 5 2 2 3 2" xfId="31230"/>
    <cellStyle name="Percent 29 5 2 2 3 3" xfId="49694"/>
    <cellStyle name="Percent 29 5 2 2 4" xfId="18422"/>
    <cellStyle name="Percent 29 5 2 2 4 2" xfId="37382"/>
    <cellStyle name="Percent 29 5 2 2 4 3" xfId="55846"/>
    <cellStyle name="Percent 29 5 2 2 5" xfId="25077"/>
    <cellStyle name="Percent 29 5 2 2 6" xfId="43541"/>
    <cellStyle name="Percent 29 5 2 3" xfId="7609"/>
    <cellStyle name="Percent 29 5 2 3 2" xfId="13802"/>
    <cellStyle name="Percent 29 5 2 3 2 2" xfId="32762"/>
    <cellStyle name="Percent 29 5 2 3 2 3" xfId="51226"/>
    <cellStyle name="Percent 29 5 2 3 3" xfId="19954"/>
    <cellStyle name="Percent 29 5 2 3 3 2" xfId="38914"/>
    <cellStyle name="Percent 29 5 2 3 3 3" xfId="57378"/>
    <cellStyle name="Percent 29 5 2 3 4" xfId="26609"/>
    <cellStyle name="Percent 29 5 2 3 5" xfId="45073"/>
    <cellStyle name="Percent 29 5 2 4" xfId="10736"/>
    <cellStyle name="Percent 29 5 2 4 2" xfId="29696"/>
    <cellStyle name="Percent 29 5 2 4 3" xfId="48160"/>
    <cellStyle name="Percent 29 5 2 5" xfId="16888"/>
    <cellStyle name="Percent 29 5 2 5 2" xfId="35848"/>
    <cellStyle name="Percent 29 5 2 5 3" xfId="54312"/>
    <cellStyle name="Percent 29 5 2 6" xfId="23543"/>
    <cellStyle name="Percent 29 5 2 7" xfId="42007"/>
    <cellStyle name="Percent 29 5 3" xfId="5284"/>
    <cellStyle name="Percent 29 5 3 2" xfId="8375"/>
    <cellStyle name="Percent 29 5 3 2 2" xfId="14567"/>
    <cellStyle name="Percent 29 5 3 2 2 2" xfId="33527"/>
    <cellStyle name="Percent 29 5 3 2 2 3" xfId="51991"/>
    <cellStyle name="Percent 29 5 3 2 3" xfId="20719"/>
    <cellStyle name="Percent 29 5 3 2 3 2" xfId="39679"/>
    <cellStyle name="Percent 29 5 3 2 3 3" xfId="58143"/>
    <cellStyle name="Percent 29 5 3 2 4" xfId="27374"/>
    <cellStyle name="Percent 29 5 3 2 5" xfId="45838"/>
    <cellStyle name="Percent 29 5 3 3" xfId="11501"/>
    <cellStyle name="Percent 29 5 3 3 2" xfId="30461"/>
    <cellStyle name="Percent 29 5 3 3 3" xfId="48925"/>
    <cellStyle name="Percent 29 5 3 4" xfId="17653"/>
    <cellStyle name="Percent 29 5 3 4 2" xfId="36613"/>
    <cellStyle name="Percent 29 5 3 4 3" xfId="55077"/>
    <cellStyle name="Percent 29 5 3 5" xfId="24308"/>
    <cellStyle name="Percent 29 5 3 6" xfId="42772"/>
    <cellStyle name="Percent 29 5 4" xfId="6840"/>
    <cellStyle name="Percent 29 5 4 2" xfId="13033"/>
    <cellStyle name="Percent 29 5 4 2 2" xfId="31993"/>
    <cellStyle name="Percent 29 5 4 2 3" xfId="50457"/>
    <cellStyle name="Percent 29 5 4 3" xfId="19185"/>
    <cellStyle name="Percent 29 5 4 3 2" xfId="38145"/>
    <cellStyle name="Percent 29 5 4 3 3" xfId="56609"/>
    <cellStyle name="Percent 29 5 4 4" xfId="25840"/>
    <cellStyle name="Percent 29 5 4 5" xfId="44304"/>
    <cellStyle name="Percent 29 5 5" xfId="9967"/>
    <cellStyle name="Percent 29 5 5 2" xfId="28927"/>
    <cellStyle name="Percent 29 5 5 3" xfId="47391"/>
    <cellStyle name="Percent 29 5 6" xfId="16119"/>
    <cellStyle name="Percent 29 5 6 2" xfId="35079"/>
    <cellStyle name="Percent 29 5 6 3" xfId="53543"/>
    <cellStyle name="Percent 29 5 7" xfId="22774"/>
    <cellStyle name="Percent 29 5 8" xfId="41238"/>
    <cellStyle name="Percent 3" xfId="22"/>
    <cellStyle name="Percent 3 10" xfId="3434"/>
    <cellStyle name="Percent 3 10 2" xfId="4436"/>
    <cellStyle name="Percent 3 10 2 2" xfId="6059"/>
    <cellStyle name="Percent 3 10 2 2 2" xfId="9145"/>
    <cellStyle name="Percent 3 10 2 2 2 2" xfId="15337"/>
    <cellStyle name="Percent 3 10 2 2 2 2 2" xfId="34297"/>
    <cellStyle name="Percent 3 10 2 2 2 2 3" xfId="52761"/>
    <cellStyle name="Percent 3 10 2 2 2 3" xfId="21489"/>
    <cellStyle name="Percent 3 10 2 2 2 3 2" xfId="40449"/>
    <cellStyle name="Percent 3 10 2 2 2 3 3" xfId="58913"/>
    <cellStyle name="Percent 3 10 2 2 2 4" xfId="28144"/>
    <cellStyle name="Percent 3 10 2 2 2 5" xfId="46608"/>
    <cellStyle name="Percent 3 10 2 2 3" xfId="12271"/>
    <cellStyle name="Percent 3 10 2 2 3 2" xfId="31231"/>
    <cellStyle name="Percent 3 10 2 2 3 3" xfId="49695"/>
    <cellStyle name="Percent 3 10 2 2 4" xfId="18423"/>
    <cellStyle name="Percent 3 10 2 2 4 2" xfId="37383"/>
    <cellStyle name="Percent 3 10 2 2 4 3" xfId="55847"/>
    <cellStyle name="Percent 3 10 2 2 5" xfId="25078"/>
    <cellStyle name="Percent 3 10 2 2 6" xfId="43542"/>
    <cellStyle name="Percent 3 10 2 3" xfId="7610"/>
    <cellStyle name="Percent 3 10 2 3 2" xfId="13803"/>
    <cellStyle name="Percent 3 10 2 3 2 2" xfId="32763"/>
    <cellStyle name="Percent 3 10 2 3 2 3" xfId="51227"/>
    <cellStyle name="Percent 3 10 2 3 3" xfId="19955"/>
    <cellStyle name="Percent 3 10 2 3 3 2" xfId="38915"/>
    <cellStyle name="Percent 3 10 2 3 3 3" xfId="57379"/>
    <cellStyle name="Percent 3 10 2 3 4" xfId="26610"/>
    <cellStyle name="Percent 3 10 2 3 5" xfId="45074"/>
    <cellStyle name="Percent 3 10 2 4" xfId="10737"/>
    <cellStyle name="Percent 3 10 2 4 2" xfId="29697"/>
    <cellStyle name="Percent 3 10 2 4 3" xfId="48161"/>
    <cellStyle name="Percent 3 10 2 5" xfId="16889"/>
    <cellStyle name="Percent 3 10 2 5 2" xfId="35849"/>
    <cellStyle name="Percent 3 10 2 5 3" xfId="54313"/>
    <cellStyle name="Percent 3 10 2 6" xfId="23544"/>
    <cellStyle name="Percent 3 10 2 7" xfId="42008"/>
    <cellStyle name="Percent 3 10 3" xfId="5285"/>
    <cellStyle name="Percent 3 10 3 2" xfId="8376"/>
    <cellStyle name="Percent 3 10 3 2 2" xfId="14568"/>
    <cellStyle name="Percent 3 10 3 2 2 2" xfId="33528"/>
    <cellStyle name="Percent 3 10 3 2 2 3" xfId="51992"/>
    <cellStyle name="Percent 3 10 3 2 3" xfId="20720"/>
    <cellStyle name="Percent 3 10 3 2 3 2" xfId="39680"/>
    <cellStyle name="Percent 3 10 3 2 3 3" xfId="58144"/>
    <cellStyle name="Percent 3 10 3 2 4" xfId="27375"/>
    <cellStyle name="Percent 3 10 3 2 5" xfId="45839"/>
    <cellStyle name="Percent 3 10 3 3" xfId="11502"/>
    <cellStyle name="Percent 3 10 3 3 2" xfId="30462"/>
    <cellStyle name="Percent 3 10 3 3 3" xfId="48926"/>
    <cellStyle name="Percent 3 10 3 4" xfId="17654"/>
    <cellStyle name="Percent 3 10 3 4 2" xfId="36614"/>
    <cellStyle name="Percent 3 10 3 4 3" xfId="55078"/>
    <cellStyle name="Percent 3 10 3 5" xfId="24309"/>
    <cellStyle name="Percent 3 10 3 6" xfId="42773"/>
    <cellStyle name="Percent 3 10 4" xfId="6841"/>
    <cellStyle name="Percent 3 10 4 2" xfId="13034"/>
    <cellStyle name="Percent 3 10 4 2 2" xfId="31994"/>
    <cellStyle name="Percent 3 10 4 2 3" xfId="50458"/>
    <cellStyle name="Percent 3 10 4 3" xfId="19186"/>
    <cellStyle name="Percent 3 10 4 3 2" xfId="38146"/>
    <cellStyle name="Percent 3 10 4 3 3" xfId="56610"/>
    <cellStyle name="Percent 3 10 4 4" xfId="25841"/>
    <cellStyle name="Percent 3 10 4 5" xfId="44305"/>
    <cellStyle name="Percent 3 10 5" xfId="9968"/>
    <cellStyle name="Percent 3 10 5 2" xfId="28928"/>
    <cellStyle name="Percent 3 10 5 3" xfId="47392"/>
    <cellStyle name="Percent 3 10 6" xfId="16120"/>
    <cellStyle name="Percent 3 10 6 2" xfId="35080"/>
    <cellStyle name="Percent 3 10 6 3" xfId="53544"/>
    <cellStyle name="Percent 3 10 7" xfId="22775"/>
    <cellStyle name="Percent 3 10 8" xfId="41239"/>
    <cellStyle name="Percent 3 11" xfId="3435"/>
    <cellStyle name="Percent 3 11 2" xfId="4437"/>
    <cellStyle name="Percent 3 11 2 2" xfId="6060"/>
    <cellStyle name="Percent 3 11 2 2 2" xfId="9146"/>
    <cellStyle name="Percent 3 11 2 2 2 2" xfId="15338"/>
    <cellStyle name="Percent 3 11 2 2 2 2 2" xfId="34298"/>
    <cellStyle name="Percent 3 11 2 2 2 2 3" xfId="52762"/>
    <cellStyle name="Percent 3 11 2 2 2 3" xfId="21490"/>
    <cellStyle name="Percent 3 11 2 2 2 3 2" xfId="40450"/>
    <cellStyle name="Percent 3 11 2 2 2 3 3" xfId="58914"/>
    <cellStyle name="Percent 3 11 2 2 2 4" xfId="28145"/>
    <cellStyle name="Percent 3 11 2 2 2 5" xfId="46609"/>
    <cellStyle name="Percent 3 11 2 2 3" xfId="12272"/>
    <cellStyle name="Percent 3 11 2 2 3 2" xfId="31232"/>
    <cellStyle name="Percent 3 11 2 2 3 3" xfId="49696"/>
    <cellStyle name="Percent 3 11 2 2 4" xfId="18424"/>
    <cellStyle name="Percent 3 11 2 2 4 2" xfId="37384"/>
    <cellStyle name="Percent 3 11 2 2 4 3" xfId="55848"/>
    <cellStyle name="Percent 3 11 2 2 5" xfId="25079"/>
    <cellStyle name="Percent 3 11 2 2 6" xfId="43543"/>
    <cellStyle name="Percent 3 11 2 3" xfId="7611"/>
    <cellStyle name="Percent 3 11 2 3 2" xfId="13804"/>
    <cellStyle name="Percent 3 11 2 3 2 2" xfId="32764"/>
    <cellStyle name="Percent 3 11 2 3 2 3" xfId="51228"/>
    <cellStyle name="Percent 3 11 2 3 3" xfId="19956"/>
    <cellStyle name="Percent 3 11 2 3 3 2" xfId="38916"/>
    <cellStyle name="Percent 3 11 2 3 3 3" xfId="57380"/>
    <cellStyle name="Percent 3 11 2 3 4" xfId="26611"/>
    <cellStyle name="Percent 3 11 2 3 5" xfId="45075"/>
    <cellStyle name="Percent 3 11 2 4" xfId="10738"/>
    <cellStyle name="Percent 3 11 2 4 2" xfId="29698"/>
    <cellStyle name="Percent 3 11 2 4 3" xfId="48162"/>
    <cellStyle name="Percent 3 11 2 5" xfId="16890"/>
    <cellStyle name="Percent 3 11 2 5 2" xfId="35850"/>
    <cellStyle name="Percent 3 11 2 5 3" xfId="54314"/>
    <cellStyle name="Percent 3 11 2 6" xfId="23545"/>
    <cellStyle name="Percent 3 11 2 7" xfId="42009"/>
    <cellStyle name="Percent 3 11 3" xfId="5286"/>
    <cellStyle name="Percent 3 11 3 2" xfId="8377"/>
    <cellStyle name="Percent 3 11 3 2 2" xfId="14569"/>
    <cellStyle name="Percent 3 11 3 2 2 2" xfId="33529"/>
    <cellStyle name="Percent 3 11 3 2 2 3" xfId="51993"/>
    <cellStyle name="Percent 3 11 3 2 3" xfId="20721"/>
    <cellStyle name="Percent 3 11 3 2 3 2" xfId="39681"/>
    <cellStyle name="Percent 3 11 3 2 3 3" xfId="58145"/>
    <cellStyle name="Percent 3 11 3 2 4" xfId="27376"/>
    <cellStyle name="Percent 3 11 3 2 5" xfId="45840"/>
    <cellStyle name="Percent 3 11 3 3" xfId="11503"/>
    <cellStyle name="Percent 3 11 3 3 2" xfId="30463"/>
    <cellStyle name="Percent 3 11 3 3 3" xfId="48927"/>
    <cellStyle name="Percent 3 11 3 4" xfId="17655"/>
    <cellStyle name="Percent 3 11 3 4 2" xfId="36615"/>
    <cellStyle name="Percent 3 11 3 4 3" xfId="55079"/>
    <cellStyle name="Percent 3 11 3 5" xfId="24310"/>
    <cellStyle name="Percent 3 11 3 6" xfId="42774"/>
    <cellStyle name="Percent 3 11 4" xfId="6842"/>
    <cellStyle name="Percent 3 11 4 2" xfId="13035"/>
    <cellStyle name="Percent 3 11 4 2 2" xfId="31995"/>
    <cellStyle name="Percent 3 11 4 2 3" xfId="50459"/>
    <cellStyle name="Percent 3 11 4 3" xfId="19187"/>
    <cellStyle name="Percent 3 11 4 3 2" xfId="38147"/>
    <cellStyle name="Percent 3 11 4 3 3" xfId="56611"/>
    <cellStyle name="Percent 3 11 4 4" xfId="25842"/>
    <cellStyle name="Percent 3 11 4 5" xfId="44306"/>
    <cellStyle name="Percent 3 11 5" xfId="9969"/>
    <cellStyle name="Percent 3 11 5 2" xfId="28929"/>
    <cellStyle name="Percent 3 11 5 3" xfId="47393"/>
    <cellStyle name="Percent 3 11 6" xfId="16121"/>
    <cellStyle name="Percent 3 11 6 2" xfId="35081"/>
    <cellStyle name="Percent 3 11 6 3" xfId="53545"/>
    <cellStyle name="Percent 3 11 7" xfId="22776"/>
    <cellStyle name="Percent 3 11 8" xfId="41240"/>
    <cellStyle name="Percent 3 12" xfId="3436"/>
    <cellStyle name="Percent 3 12 2" xfId="4438"/>
    <cellStyle name="Percent 3 12 2 2" xfId="6061"/>
    <cellStyle name="Percent 3 12 2 2 2" xfId="9147"/>
    <cellStyle name="Percent 3 12 2 2 2 2" xfId="15339"/>
    <cellStyle name="Percent 3 12 2 2 2 2 2" xfId="34299"/>
    <cellStyle name="Percent 3 12 2 2 2 2 3" xfId="52763"/>
    <cellStyle name="Percent 3 12 2 2 2 3" xfId="21491"/>
    <cellStyle name="Percent 3 12 2 2 2 3 2" xfId="40451"/>
    <cellStyle name="Percent 3 12 2 2 2 3 3" xfId="58915"/>
    <cellStyle name="Percent 3 12 2 2 2 4" xfId="28146"/>
    <cellStyle name="Percent 3 12 2 2 2 5" xfId="46610"/>
    <cellStyle name="Percent 3 12 2 2 3" xfId="12273"/>
    <cellStyle name="Percent 3 12 2 2 3 2" xfId="31233"/>
    <cellStyle name="Percent 3 12 2 2 3 3" xfId="49697"/>
    <cellStyle name="Percent 3 12 2 2 4" xfId="18425"/>
    <cellStyle name="Percent 3 12 2 2 4 2" xfId="37385"/>
    <cellStyle name="Percent 3 12 2 2 4 3" xfId="55849"/>
    <cellStyle name="Percent 3 12 2 2 5" xfId="25080"/>
    <cellStyle name="Percent 3 12 2 2 6" xfId="43544"/>
    <cellStyle name="Percent 3 12 2 3" xfId="7612"/>
    <cellStyle name="Percent 3 12 2 3 2" xfId="13805"/>
    <cellStyle name="Percent 3 12 2 3 2 2" xfId="32765"/>
    <cellStyle name="Percent 3 12 2 3 2 3" xfId="51229"/>
    <cellStyle name="Percent 3 12 2 3 3" xfId="19957"/>
    <cellStyle name="Percent 3 12 2 3 3 2" xfId="38917"/>
    <cellStyle name="Percent 3 12 2 3 3 3" xfId="57381"/>
    <cellStyle name="Percent 3 12 2 3 4" xfId="26612"/>
    <cellStyle name="Percent 3 12 2 3 5" xfId="45076"/>
    <cellStyle name="Percent 3 12 2 4" xfId="10739"/>
    <cellStyle name="Percent 3 12 2 4 2" xfId="29699"/>
    <cellStyle name="Percent 3 12 2 4 3" xfId="48163"/>
    <cellStyle name="Percent 3 12 2 5" xfId="16891"/>
    <cellStyle name="Percent 3 12 2 5 2" xfId="35851"/>
    <cellStyle name="Percent 3 12 2 5 3" xfId="54315"/>
    <cellStyle name="Percent 3 12 2 6" xfId="23546"/>
    <cellStyle name="Percent 3 12 2 7" xfId="42010"/>
    <cellStyle name="Percent 3 12 3" xfId="5287"/>
    <cellStyle name="Percent 3 12 3 2" xfId="8378"/>
    <cellStyle name="Percent 3 12 3 2 2" xfId="14570"/>
    <cellStyle name="Percent 3 12 3 2 2 2" xfId="33530"/>
    <cellStyle name="Percent 3 12 3 2 2 3" xfId="51994"/>
    <cellStyle name="Percent 3 12 3 2 3" xfId="20722"/>
    <cellStyle name="Percent 3 12 3 2 3 2" xfId="39682"/>
    <cellStyle name="Percent 3 12 3 2 3 3" xfId="58146"/>
    <cellStyle name="Percent 3 12 3 2 4" xfId="27377"/>
    <cellStyle name="Percent 3 12 3 2 5" xfId="45841"/>
    <cellStyle name="Percent 3 12 3 3" xfId="11504"/>
    <cellStyle name="Percent 3 12 3 3 2" xfId="30464"/>
    <cellStyle name="Percent 3 12 3 3 3" xfId="48928"/>
    <cellStyle name="Percent 3 12 3 4" xfId="17656"/>
    <cellStyle name="Percent 3 12 3 4 2" xfId="36616"/>
    <cellStyle name="Percent 3 12 3 4 3" xfId="55080"/>
    <cellStyle name="Percent 3 12 3 5" xfId="24311"/>
    <cellStyle name="Percent 3 12 3 6" xfId="42775"/>
    <cellStyle name="Percent 3 12 4" xfId="6843"/>
    <cellStyle name="Percent 3 12 4 2" xfId="13036"/>
    <cellStyle name="Percent 3 12 4 2 2" xfId="31996"/>
    <cellStyle name="Percent 3 12 4 2 3" xfId="50460"/>
    <cellStyle name="Percent 3 12 4 3" xfId="19188"/>
    <cellStyle name="Percent 3 12 4 3 2" xfId="38148"/>
    <cellStyle name="Percent 3 12 4 3 3" xfId="56612"/>
    <cellStyle name="Percent 3 12 4 4" xfId="25843"/>
    <cellStyle name="Percent 3 12 4 5" xfId="44307"/>
    <cellStyle name="Percent 3 12 5" xfId="9970"/>
    <cellStyle name="Percent 3 12 5 2" xfId="28930"/>
    <cellStyle name="Percent 3 12 5 3" xfId="47394"/>
    <cellStyle name="Percent 3 12 6" xfId="16122"/>
    <cellStyle name="Percent 3 12 6 2" xfId="35082"/>
    <cellStyle name="Percent 3 12 6 3" xfId="53546"/>
    <cellStyle name="Percent 3 12 7" xfId="22777"/>
    <cellStyle name="Percent 3 12 8" xfId="41241"/>
    <cellStyle name="Percent 3 13" xfId="3437"/>
    <cellStyle name="Percent 3 13 2" xfId="4439"/>
    <cellStyle name="Percent 3 13 2 2" xfId="6062"/>
    <cellStyle name="Percent 3 13 2 2 2" xfId="9148"/>
    <cellStyle name="Percent 3 13 2 2 2 2" xfId="15340"/>
    <cellStyle name="Percent 3 13 2 2 2 2 2" xfId="34300"/>
    <cellStyle name="Percent 3 13 2 2 2 2 3" xfId="52764"/>
    <cellStyle name="Percent 3 13 2 2 2 3" xfId="21492"/>
    <cellStyle name="Percent 3 13 2 2 2 3 2" xfId="40452"/>
    <cellStyle name="Percent 3 13 2 2 2 3 3" xfId="58916"/>
    <cellStyle name="Percent 3 13 2 2 2 4" xfId="28147"/>
    <cellStyle name="Percent 3 13 2 2 2 5" xfId="46611"/>
    <cellStyle name="Percent 3 13 2 2 3" xfId="12274"/>
    <cellStyle name="Percent 3 13 2 2 3 2" xfId="31234"/>
    <cellStyle name="Percent 3 13 2 2 3 3" xfId="49698"/>
    <cellStyle name="Percent 3 13 2 2 4" xfId="18426"/>
    <cellStyle name="Percent 3 13 2 2 4 2" xfId="37386"/>
    <cellStyle name="Percent 3 13 2 2 4 3" xfId="55850"/>
    <cellStyle name="Percent 3 13 2 2 5" xfId="25081"/>
    <cellStyle name="Percent 3 13 2 2 6" xfId="43545"/>
    <cellStyle name="Percent 3 13 2 3" xfId="7613"/>
    <cellStyle name="Percent 3 13 2 3 2" xfId="13806"/>
    <cellStyle name="Percent 3 13 2 3 2 2" xfId="32766"/>
    <cellStyle name="Percent 3 13 2 3 2 3" xfId="51230"/>
    <cellStyle name="Percent 3 13 2 3 3" xfId="19958"/>
    <cellStyle name="Percent 3 13 2 3 3 2" xfId="38918"/>
    <cellStyle name="Percent 3 13 2 3 3 3" xfId="57382"/>
    <cellStyle name="Percent 3 13 2 3 4" xfId="26613"/>
    <cellStyle name="Percent 3 13 2 3 5" xfId="45077"/>
    <cellStyle name="Percent 3 13 2 4" xfId="10740"/>
    <cellStyle name="Percent 3 13 2 4 2" xfId="29700"/>
    <cellStyle name="Percent 3 13 2 4 3" xfId="48164"/>
    <cellStyle name="Percent 3 13 2 5" xfId="16892"/>
    <cellStyle name="Percent 3 13 2 5 2" xfId="35852"/>
    <cellStyle name="Percent 3 13 2 5 3" xfId="54316"/>
    <cellStyle name="Percent 3 13 2 6" xfId="23547"/>
    <cellStyle name="Percent 3 13 2 7" xfId="42011"/>
    <cellStyle name="Percent 3 13 3" xfId="5288"/>
    <cellStyle name="Percent 3 13 3 2" xfId="8379"/>
    <cellStyle name="Percent 3 13 3 2 2" xfId="14571"/>
    <cellStyle name="Percent 3 13 3 2 2 2" xfId="33531"/>
    <cellStyle name="Percent 3 13 3 2 2 3" xfId="51995"/>
    <cellStyle name="Percent 3 13 3 2 3" xfId="20723"/>
    <cellStyle name="Percent 3 13 3 2 3 2" xfId="39683"/>
    <cellStyle name="Percent 3 13 3 2 3 3" xfId="58147"/>
    <cellStyle name="Percent 3 13 3 2 4" xfId="27378"/>
    <cellStyle name="Percent 3 13 3 2 5" xfId="45842"/>
    <cellStyle name="Percent 3 13 3 3" xfId="11505"/>
    <cellStyle name="Percent 3 13 3 3 2" xfId="30465"/>
    <cellStyle name="Percent 3 13 3 3 3" xfId="48929"/>
    <cellStyle name="Percent 3 13 3 4" xfId="17657"/>
    <cellStyle name="Percent 3 13 3 4 2" xfId="36617"/>
    <cellStyle name="Percent 3 13 3 4 3" xfId="55081"/>
    <cellStyle name="Percent 3 13 3 5" xfId="24312"/>
    <cellStyle name="Percent 3 13 3 6" xfId="42776"/>
    <cellStyle name="Percent 3 13 4" xfId="6844"/>
    <cellStyle name="Percent 3 13 4 2" xfId="13037"/>
    <cellStyle name="Percent 3 13 4 2 2" xfId="31997"/>
    <cellStyle name="Percent 3 13 4 2 3" xfId="50461"/>
    <cellStyle name="Percent 3 13 4 3" xfId="19189"/>
    <cellStyle name="Percent 3 13 4 3 2" xfId="38149"/>
    <cellStyle name="Percent 3 13 4 3 3" xfId="56613"/>
    <cellStyle name="Percent 3 13 4 4" xfId="25844"/>
    <cellStyle name="Percent 3 13 4 5" xfId="44308"/>
    <cellStyle name="Percent 3 13 5" xfId="9971"/>
    <cellStyle name="Percent 3 13 5 2" xfId="28931"/>
    <cellStyle name="Percent 3 13 5 3" xfId="47395"/>
    <cellStyle name="Percent 3 13 6" xfId="16123"/>
    <cellStyle name="Percent 3 13 6 2" xfId="35083"/>
    <cellStyle name="Percent 3 13 6 3" xfId="53547"/>
    <cellStyle name="Percent 3 13 7" xfId="22778"/>
    <cellStyle name="Percent 3 13 8" xfId="41242"/>
    <cellStyle name="Percent 3 14" xfId="3438"/>
    <cellStyle name="Percent 3 14 2" xfId="4440"/>
    <cellStyle name="Percent 3 14 2 2" xfId="6063"/>
    <cellStyle name="Percent 3 14 2 2 2" xfId="9149"/>
    <cellStyle name="Percent 3 14 2 2 2 2" xfId="15341"/>
    <cellStyle name="Percent 3 14 2 2 2 2 2" xfId="34301"/>
    <cellStyle name="Percent 3 14 2 2 2 2 3" xfId="52765"/>
    <cellStyle name="Percent 3 14 2 2 2 3" xfId="21493"/>
    <cellStyle name="Percent 3 14 2 2 2 3 2" xfId="40453"/>
    <cellStyle name="Percent 3 14 2 2 2 3 3" xfId="58917"/>
    <cellStyle name="Percent 3 14 2 2 2 4" xfId="28148"/>
    <cellStyle name="Percent 3 14 2 2 2 5" xfId="46612"/>
    <cellStyle name="Percent 3 14 2 2 3" xfId="12275"/>
    <cellStyle name="Percent 3 14 2 2 3 2" xfId="31235"/>
    <cellStyle name="Percent 3 14 2 2 3 3" xfId="49699"/>
    <cellStyle name="Percent 3 14 2 2 4" xfId="18427"/>
    <cellStyle name="Percent 3 14 2 2 4 2" xfId="37387"/>
    <cellStyle name="Percent 3 14 2 2 4 3" xfId="55851"/>
    <cellStyle name="Percent 3 14 2 2 5" xfId="25082"/>
    <cellStyle name="Percent 3 14 2 2 6" xfId="43546"/>
    <cellStyle name="Percent 3 14 2 3" xfId="7614"/>
    <cellStyle name="Percent 3 14 2 3 2" xfId="13807"/>
    <cellStyle name="Percent 3 14 2 3 2 2" xfId="32767"/>
    <cellStyle name="Percent 3 14 2 3 2 3" xfId="51231"/>
    <cellStyle name="Percent 3 14 2 3 3" xfId="19959"/>
    <cellStyle name="Percent 3 14 2 3 3 2" xfId="38919"/>
    <cellStyle name="Percent 3 14 2 3 3 3" xfId="57383"/>
    <cellStyle name="Percent 3 14 2 3 4" xfId="26614"/>
    <cellStyle name="Percent 3 14 2 3 5" xfId="45078"/>
    <cellStyle name="Percent 3 14 2 4" xfId="10741"/>
    <cellStyle name="Percent 3 14 2 4 2" xfId="29701"/>
    <cellStyle name="Percent 3 14 2 4 3" xfId="48165"/>
    <cellStyle name="Percent 3 14 2 5" xfId="16893"/>
    <cellStyle name="Percent 3 14 2 5 2" xfId="35853"/>
    <cellStyle name="Percent 3 14 2 5 3" xfId="54317"/>
    <cellStyle name="Percent 3 14 2 6" xfId="23548"/>
    <cellStyle name="Percent 3 14 2 7" xfId="42012"/>
    <cellStyle name="Percent 3 14 3" xfId="5289"/>
    <cellStyle name="Percent 3 14 3 2" xfId="8380"/>
    <cellStyle name="Percent 3 14 3 2 2" xfId="14572"/>
    <cellStyle name="Percent 3 14 3 2 2 2" xfId="33532"/>
    <cellStyle name="Percent 3 14 3 2 2 3" xfId="51996"/>
    <cellStyle name="Percent 3 14 3 2 3" xfId="20724"/>
    <cellStyle name="Percent 3 14 3 2 3 2" xfId="39684"/>
    <cellStyle name="Percent 3 14 3 2 3 3" xfId="58148"/>
    <cellStyle name="Percent 3 14 3 2 4" xfId="27379"/>
    <cellStyle name="Percent 3 14 3 2 5" xfId="45843"/>
    <cellStyle name="Percent 3 14 3 3" xfId="11506"/>
    <cellStyle name="Percent 3 14 3 3 2" xfId="30466"/>
    <cellStyle name="Percent 3 14 3 3 3" xfId="48930"/>
    <cellStyle name="Percent 3 14 3 4" xfId="17658"/>
    <cellStyle name="Percent 3 14 3 4 2" xfId="36618"/>
    <cellStyle name="Percent 3 14 3 4 3" xfId="55082"/>
    <cellStyle name="Percent 3 14 3 5" xfId="24313"/>
    <cellStyle name="Percent 3 14 3 6" xfId="42777"/>
    <cellStyle name="Percent 3 14 4" xfId="6845"/>
    <cellStyle name="Percent 3 14 4 2" xfId="13038"/>
    <cellStyle name="Percent 3 14 4 2 2" xfId="31998"/>
    <cellStyle name="Percent 3 14 4 2 3" xfId="50462"/>
    <cellStyle name="Percent 3 14 4 3" xfId="19190"/>
    <cellStyle name="Percent 3 14 4 3 2" xfId="38150"/>
    <cellStyle name="Percent 3 14 4 3 3" xfId="56614"/>
    <cellStyle name="Percent 3 14 4 4" xfId="25845"/>
    <cellStyle name="Percent 3 14 4 5" xfId="44309"/>
    <cellStyle name="Percent 3 14 5" xfId="9972"/>
    <cellStyle name="Percent 3 14 5 2" xfId="28932"/>
    <cellStyle name="Percent 3 14 5 3" xfId="47396"/>
    <cellStyle name="Percent 3 14 6" xfId="16124"/>
    <cellStyle name="Percent 3 14 6 2" xfId="35084"/>
    <cellStyle name="Percent 3 14 6 3" xfId="53548"/>
    <cellStyle name="Percent 3 14 7" xfId="22779"/>
    <cellStyle name="Percent 3 14 8" xfId="41243"/>
    <cellStyle name="Percent 3 15" xfId="3439"/>
    <cellStyle name="Percent 3 15 2" xfId="4441"/>
    <cellStyle name="Percent 3 15 2 2" xfId="6064"/>
    <cellStyle name="Percent 3 15 2 2 2" xfId="9150"/>
    <cellStyle name="Percent 3 15 2 2 2 2" xfId="15342"/>
    <cellStyle name="Percent 3 15 2 2 2 2 2" xfId="34302"/>
    <cellStyle name="Percent 3 15 2 2 2 2 3" xfId="52766"/>
    <cellStyle name="Percent 3 15 2 2 2 3" xfId="21494"/>
    <cellStyle name="Percent 3 15 2 2 2 3 2" xfId="40454"/>
    <cellStyle name="Percent 3 15 2 2 2 3 3" xfId="58918"/>
    <cellStyle name="Percent 3 15 2 2 2 4" xfId="28149"/>
    <cellStyle name="Percent 3 15 2 2 2 5" xfId="46613"/>
    <cellStyle name="Percent 3 15 2 2 3" xfId="12276"/>
    <cellStyle name="Percent 3 15 2 2 3 2" xfId="31236"/>
    <cellStyle name="Percent 3 15 2 2 3 3" xfId="49700"/>
    <cellStyle name="Percent 3 15 2 2 4" xfId="18428"/>
    <cellStyle name="Percent 3 15 2 2 4 2" xfId="37388"/>
    <cellStyle name="Percent 3 15 2 2 4 3" xfId="55852"/>
    <cellStyle name="Percent 3 15 2 2 5" xfId="25083"/>
    <cellStyle name="Percent 3 15 2 2 6" xfId="43547"/>
    <cellStyle name="Percent 3 15 2 3" xfId="7615"/>
    <cellStyle name="Percent 3 15 2 3 2" xfId="13808"/>
    <cellStyle name="Percent 3 15 2 3 2 2" xfId="32768"/>
    <cellStyle name="Percent 3 15 2 3 2 3" xfId="51232"/>
    <cellStyle name="Percent 3 15 2 3 3" xfId="19960"/>
    <cellStyle name="Percent 3 15 2 3 3 2" xfId="38920"/>
    <cellStyle name="Percent 3 15 2 3 3 3" xfId="57384"/>
    <cellStyle name="Percent 3 15 2 3 4" xfId="26615"/>
    <cellStyle name="Percent 3 15 2 3 5" xfId="45079"/>
    <cellStyle name="Percent 3 15 2 4" xfId="10742"/>
    <cellStyle name="Percent 3 15 2 4 2" xfId="29702"/>
    <cellStyle name="Percent 3 15 2 4 3" xfId="48166"/>
    <cellStyle name="Percent 3 15 2 5" xfId="16894"/>
    <cellStyle name="Percent 3 15 2 5 2" xfId="35854"/>
    <cellStyle name="Percent 3 15 2 5 3" xfId="54318"/>
    <cellStyle name="Percent 3 15 2 6" xfId="23549"/>
    <cellStyle name="Percent 3 15 2 7" xfId="42013"/>
    <cellStyle name="Percent 3 15 3" xfId="5290"/>
    <cellStyle name="Percent 3 15 3 2" xfId="8381"/>
    <cellStyle name="Percent 3 15 3 2 2" xfId="14573"/>
    <cellStyle name="Percent 3 15 3 2 2 2" xfId="33533"/>
    <cellStyle name="Percent 3 15 3 2 2 3" xfId="51997"/>
    <cellStyle name="Percent 3 15 3 2 3" xfId="20725"/>
    <cellStyle name="Percent 3 15 3 2 3 2" xfId="39685"/>
    <cellStyle name="Percent 3 15 3 2 3 3" xfId="58149"/>
    <cellStyle name="Percent 3 15 3 2 4" xfId="27380"/>
    <cellStyle name="Percent 3 15 3 2 5" xfId="45844"/>
    <cellStyle name="Percent 3 15 3 3" xfId="11507"/>
    <cellStyle name="Percent 3 15 3 3 2" xfId="30467"/>
    <cellStyle name="Percent 3 15 3 3 3" xfId="48931"/>
    <cellStyle name="Percent 3 15 3 4" xfId="17659"/>
    <cellStyle name="Percent 3 15 3 4 2" xfId="36619"/>
    <cellStyle name="Percent 3 15 3 4 3" xfId="55083"/>
    <cellStyle name="Percent 3 15 3 5" xfId="24314"/>
    <cellStyle name="Percent 3 15 3 6" xfId="42778"/>
    <cellStyle name="Percent 3 15 4" xfId="6846"/>
    <cellStyle name="Percent 3 15 4 2" xfId="13039"/>
    <cellStyle name="Percent 3 15 4 2 2" xfId="31999"/>
    <cellStyle name="Percent 3 15 4 2 3" xfId="50463"/>
    <cellStyle name="Percent 3 15 4 3" xfId="19191"/>
    <cellStyle name="Percent 3 15 4 3 2" xfId="38151"/>
    <cellStyle name="Percent 3 15 4 3 3" xfId="56615"/>
    <cellStyle name="Percent 3 15 4 4" xfId="25846"/>
    <cellStyle name="Percent 3 15 4 5" xfId="44310"/>
    <cellStyle name="Percent 3 15 5" xfId="9973"/>
    <cellStyle name="Percent 3 15 5 2" xfId="28933"/>
    <cellStyle name="Percent 3 15 5 3" xfId="47397"/>
    <cellStyle name="Percent 3 15 6" xfId="16125"/>
    <cellStyle name="Percent 3 15 6 2" xfId="35085"/>
    <cellStyle name="Percent 3 15 6 3" xfId="53549"/>
    <cellStyle name="Percent 3 15 7" xfId="22780"/>
    <cellStyle name="Percent 3 15 8" xfId="41244"/>
    <cellStyle name="Percent 3 16" xfId="3440"/>
    <cellStyle name="Percent 3 16 2" xfId="4442"/>
    <cellStyle name="Percent 3 16 2 2" xfId="6065"/>
    <cellStyle name="Percent 3 16 2 2 2" xfId="9151"/>
    <cellStyle name="Percent 3 16 2 2 2 2" xfId="15343"/>
    <cellStyle name="Percent 3 16 2 2 2 2 2" xfId="34303"/>
    <cellStyle name="Percent 3 16 2 2 2 2 3" xfId="52767"/>
    <cellStyle name="Percent 3 16 2 2 2 3" xfId="21495"/>
    <cellStyle name="Percent 3 16 2 2 2 3 2" xfId="40455"/>
    <cellStyle name="Percent 3 16 2 2 2 3 3" xfId="58919"/>
    <cellStyle name="Percent 3 16 2 2 2 4" xfId="28150"/>
    <cellStyle name="Percent 3 16 2 2 2 5" xfId="46614"/>
    <cellStyle name="Percent 3 16 2 2 3" xfId="12277"/>
    <cellStyle name="Percent 3 16 2 2 3 2" xfId="31237"/>
    <cellStyle name="Percent 3 16 2 2 3 3" xfId="49701"/>
    <cellStyle name="Percent 3 16 2 2 4" xfId="18429"/>
    <cellStyle name="Percent 3 16 2 2 4 2" xfId="37389"/>
    <cellStyle name="Percent 3 16 2 2 4 3" xfId="55853"/>
    <cellStyle name="Percent 3 16 2 2 5" xfId="25084"/>
    <cellStyle name="Percent 3 16 2 2 6" xfId="43548"/>
    <cellStyle name="Percent 3 16 2 3" xfId="7616"/>
    <cellStyle name="Percent 3 16 2 3 2" xfId="13809"/>
    <cellStyle name="Percent 3 16 2 3 2 2" xfId="32769"/>
    <cellStyle name="Percent 3 16 2 3 2 3" xfId="51233"/>
    <cellStyle name="Percent 3 16 2 3 3" xfId="19961"/>
    <cellStyle name="Percent 3 16 2 3 3 2" xfId="38921"/>
    <cellStyle name="Percent 3 16 2 3 3 3" xfId="57385"/>
    <cellStyle name="Percent 3 16 2 3 4" xfId="26616"/>
    <cellStyle name="Percent 3 16 2 3 5" xfId="45080"/>
    <cellStyle name="Percent 3 16 2 4" xfId="10743"/>
    <cellStyle name="Percent 3 16 2 4 2" xfId="29703"/>
    <cellStyle name="Percent 3 16 2 4 3" xfId="48167"/>
    <cellStyle name="Percent 3 16 2 5" xfId="16895"/>
    <cellStyle name="Percent 3 16 2 5 2" xfId="35855"/>
    <cellStyle name="Percent 3 16 2 5 3" xfId="54319"/>
    <cellStyle name="Percent 3 16 2 6" xfId="23550"/>
    <cellStyle name="Percent 3 16 2 7" xfId="42014"/>
    <cellStyle name="Percent 3 16 3" xfId="5291"/>
    <cellStyle name="Percent 3 16 3 2" xfId="8382"/>
    <cellStyle name="Percent 3 16 3 2 2" xfId="14574"/>
    <cellStyle name="Percent 3 16 3 2 2 2" xfId="33534"/>
    <cellStyle name="Percent 3 16 3 2 2 3" xfId="51998"/>
    <cellStyle name="Percent 3 16 3 2 3" xfId="20726"/>
    <cellStyle name="Percent 3 16 3 2 3 2" xfId="39686"/>
    <cellStyle name="Percent 3 16 3 2 3 3" xfId="58150"/>
    <cellStyle name="Percent 3 16 3 2 4" xfId="27381"/>
    <cellStyle name="Percent 3 16 3 2 5" xfId="45845"/>
    <cellStyle name="Percent 3 16 3 3" xfId="11508"/>
    <cellStyle name="Percent 3 16 3 3 2" xfId="30468"/>
    <cellStyle name="Percent 3 16 3 3 3" xfId="48932"/>
    <cellStyle name="Percent 3 16 3 4" xfId="17660"/>
    <cellStyle name="Percent 3 16 3 4 2" xfId="36620"/>
    <cellStyle name="Percent 3 16 3 4 3" xfId="55084"/>
    <cellStyle name="Percent 3 16 3 5" xfId="24315"/>
    <cellStyle name="Percent 3 16 3 6" xfId="42779"/>
    <cellStyle name="Percent 3 16 4" xfId="6847"/>
    <cellStyle name="Percent 3 16 4 2" xfId="13040"/>
    <cellStyle name="Percent 3 16 4 2 2" xfId="32000"/>
    <cellStyle name="Percent 3 16 4 2 3" xfId="50464"/>
    <cellStyle name="Percent 3 16 4 3" xfId="19192"/>
    <cellStyle name="Percent 3 16 4 3 2" xfId="38152"/>
    <cellStyle name="Percent 3 16 4 3 3" xfId="56616"/>
    <cellStyle name="Percent 3 16 4 4" xfId="25847"/>
    <cellStyle name="Percent 3 16 4 5" xfId="44311"/>
    <cellStyle name="Percent 3 16 5" xfId="9974"/>
    <cellStyle name="Percent 3 16 5 2" xfId="28934"/>
    <cellStyle name="Percent 3 16 5 3" xfId="47398"/>
    <cellStyle name="Percent 3 16 6" xfId="16126"/>
    <cellStyle name="Percent 3 16 6 2" xfId="35086"/>
    <cellStyle name="Percent 3 16 6 3" xfId="53550"/>
    <cellStyle name="Percent 3 16 7" xfId="22781"/>
    <cellStyle name="Percent 3 16 8" xfId="41245"/>
    <cellStyle name="Percent 3 17" xfId="3441"/>
    <cellStyle name="Percent 3 17 2" xfId="4443"/>
    <cellStyle name="Percent 3 17 2 2" xfId="6066"/>
    <cellStyle name="Percent 3 17 2 2 2" xfId="9152"/>
    <cellStyle name="Percent 3 17 2 2 2 2" xfId="15344"/>
    <cellStyle name="Percent 3 17 2 2 2 2 2" xfId="34304"/>
    <cellStyle name="Percent 3 17 2 2 2 2 3" xfId="52768"/>
    <cellStyle name="Percent 3 17 2 2 2 3" xfId="21496"/>
    <cellStyle name="Percent 3 17 2 2 2 3 2" xfId="40456"/>
    <cellStyle name="Percent 3 17 2 2 2 3 3" xfId="58920"/>
    <cellStyle name="Percent 3 17 2 2 2 4" xfId="28151"/>
    <cellStyle name="Percent 3 17 2 2 2 5" xfId="46615"/>
    <cellStyle name="Percent 3 17 2 2 3" xfId="12278"/>
    <cellStyle name="Percent 3 17 2 2 3 2" xfId="31238"/>
    <cellStyle name="Percent 3 17 2 2 3 3" xfId="49702"/>
    <cellStyle name="Percent 3 17 2 2 4" xfId="18430"/>
    <cellStyle name="Percent 3 17 2 2 4 2" xfId="37390"/>
    <cellStyle name="Percent 3 17 2 2 4 3" xfId="55854"/>
    <cellStyle name="Percent 3 17 2 2 5" xfId="25085"/>
    <cellStyle name="Percent 3 17 2 2 6" xfId="43549"/>
    <cellStyle name="Percent 3 17 2 3" xfId="7617"/>
    <cellStyle name="Percent 3 17 2 3 2" xfId="13810"/>
    <cellStyle name="Percent 3 17 2 3 2 2" xfId="32770"/>
    <cellStyle name="Percent 3 17 2 3 2 3" xfId="51234"/>
    <cellStyle name="Percent 3 17 2 3 3" xfId="19962"/>
    <cellStyle name="Percent 3 17 2 3 3 2" xfId="38922"/>
    <cellStyle name="Percent 3 17 2 3 3 3" xfId="57386"/>
    <cellStyle name="Percent 3 17 2 3 4" xfId="26617"/>
    <cellStyle name="Percent 3 17 2 3 5" xfId="45081"/>
    <cellStyle name="Percent 3 17 2 4" xfId="10744"/>
    <cellStyle name="Percent 3 17 2 4 2" xfId="29704"/>
    <cellStyle name="Percent 3 17 2 4 3" xfId="48168"/>
    <cellStyle name="Percent 3 17 2 5" xfId="16896"/>
    <cellStyle name="Percent 3 17 2 5 2" xfId="35856"/>
    <cellStyle name="Percent 3 17 2 5 3" xfId="54320"/>
    <cellStyle name="Percent 3 17 2 6" xfId="23551"/>
    <cellStyle name="Percent 3 17 2 7" xfId="42015"/>
    <cellStyle name="Percent 3 17 3" xfId="5292"/>
    <cellStyle name="Percent 3 17 3 2" xfId="8383"/>
    <cellStyle name="Percent 3 17 3 2 2" xfId="14575"/>
    <cellStyle name="Percent 3 17 3 2 2 2" xfId="33535"/>
    <cellStyle name="Percent 3 17 3 2 2 3" xfId="51999"/>
    <cellStyle name="Percent 3 17 3 2 3" xfId="20727"/>
    <cellStyle name="Percent 3 17 3 2 3 2" xfId="39687"/>
    <cellStyle name="Percent 3 17 3 2 3 3" xfId="58151"/>
    <cellStyle name="Percent 3 17 3 2 4" xfId="27382"/>
    <cellStyle name="Percent 3 17 3 2 5" xfId="45846"/>
    <cellStyle name="Percent 3 17 3 3" xfId="11509"/>
    <cellStyle name="Percent 3 17 3 3 2" xfId="30469"/>
    <cellStyle name="Percent 3 17 3 3 3" xfId="48933"/>
    <cellStyle name="Percent 3 17 3 4" xfId="17661"/>
    <cellStyle name="Percent 3 17 3 4 2" xfId="36621"/>
    <cellStyle name="Percent 3 17 3 4 3" xfId="55085"/>
    <cellStyle name="Percent 3 17 3 5" xfId="24316"/>
    <cellStyle name="Percent 3 17 3 6" xfId="42780"/>
    <cellStyle name="Percent 3 17 4" xfId="6848"/>
    <cellStyle name="Percent 3 17 4 2" xfId="13041"/>
    <cellStyle name="Percent 3 17 4 2 2" xfId="32001"/>
    <cellStyle name="Percent 3 17 4 2 3" xfId="50465"/>
    <cellStyle name="Percent 3 17 4 3" xfId="19193"/>
    <cellStyle name="Percent 3 17 4 3 2" xfId="38153"/>
    <cellStyle name="Percent 3 17 4 3 3" xfId="56617"/>
    <cellStyle name="Percent 3 17 4 4" xfId="25848"/>
    <cellStyle name="Percent 3 17 4 5" xfId="44312"/>
    <cellStyle name="Percent 3 17 5" xfId="9975"/>
    <cellStyle name="Percent 3 17 5 2" xfId="28935"/>
    <cellStyle name="Percent 3 17 5 3" xfId="47399"/>
    <cellStyle name="Percent 3 17 6" xfId="16127"/>
    <cellStyle name="Percent 3 17 6 2" xfId="35087"/>
    <cellStyle name="Percent 3 17 6 3" xfId="53551"/>
    <cellStyle name="Percent 3 17 7" xfId="22782"/>
    <cellStyle name="Percent 3 17 8" xfId="41246"/>
    <cellStyle name="Percent 3 18" xfId="3442"/>
    <cellStyle name="Percent 3 18 2" xfId="4444"/>
    <cellStyle name="Percent 3 18 2 2" xfId="6067"/>
    <cellStyle name="Percent 3 18 2 2 2" xfId="9153"/>
    <cellStyle name="Percent 3 18 2 2 2 2" xfId="15345"/>
    <cellStyle name="Percent 3 18 2 2 2 2 2" xfId="34305"/>
    <cellStyle name="Percent 3 18 2 2 2 2 3" xfId="52769"/>
    <cellStyle name="Percent 3 18 2 2 2 3" xfId="21497"/>
    <cellStyle name="Percent 3 18 2 2 2 3 2" xfId="40457"/>
    <cellStyle name="Percent 3 18 2 2 2 3 3" xfId="58921"/>
    <cellStyle name="Percent 3 18 2 2 2 4" xfId="28152"/>
    <cellStyle name="Percent 3 18 2 2 2 5" xfId="46616"/>
    <cellStyle name="Percent 3 18 2 2 3" xfId="12279"/>
    <cellStyle name="Percent 3 18 2 2 3 2" xfId="31239"/>
    <cellStyle name="Percent 3 18 2 2 3 3" xfId="49703"/>
    <cellStyle name="Percent 3 18 2 2 4" xfId="18431"/>
    <cellStyle name="Percent 3 18 2 2 4 2" xfId="37391"/>
    <cellStyle name="Percent 3 18 2 2 4 3" xfId="55855"/>
    <cellStyle name="Percent 3 18 2 2 5" xfId="25086"/>
    <cellStyle name="Percent 3 18 2 2 6" xfId="43550"/>
    <cellStyle name="Percent 3 18 2 3" xfId="7618"/>
    <cellStyle name="Percent 3 18 2 3 2" xfId="13811"/>
    <cellStyle name="Percent 3 18 2 3 2 2" xfId="32771"/>
    <cellStyle name="Percent 3 18 2 3 2 3" xfId="51235"/>
    <cellStyle name="Percent 3 18 2 3 3" xfId="19963"/>
    <cellStyle name="Percent 3 18 2 3 3 2" xfId="38923"/>
    <cellStyle name="Percent 3 18 2 3 3 3" xfId="57387"/>
    <cellStyle name="Percent 3 18 2 3 4" xfId="26618"/>
    <cellStyle name="Percent 3 18 2 3 5" xfId="45082"/>
    <cellStyle name="Percent 3 18 2 4" xfId="10745"/>
    <cellStyle name="Percent 3 18 2 4 2" xfId="29705"/>
    <cellStyle name="Percent 3 18 2 4 3" xfId="48169"/>
    <cellStyle name="Percent 3 18 2 5" xfId="16897"/>
    <cellStyle name="Percent 3 18 2 5 2" xfId="35857"/>
    <cellStyle name="Percent 3 18 2 5 3" xfId="54321"/>
    <cellStyle name="Percent 3 18 2 6" xfId="23552"/>
    <cellStyle name="Percent 3 18 2 7" xfId="42016"/>
    <cellStyle name="Percent 3 18 3" xfId="5293"/>
    <cellStyle name="Percent 3 18 3 2" xfId="8384"/>
    <cellStyle name="Percent 3 18 3 2 2" xfId="14576"/>
    <cellStyle name="Percent 3 18 3 2 2 2" xfId="33536"/>
    <cellStyle name="Percent 3 18 3 2 2 3" xfId="52000"/>
    <cellStyle name="Percent 3 18 3 2 3" xfId="20728"/>
    <cellStyle name="Percent 3 18 3 2 3 2" xfId="39688"/>
    <cellStyle name="Percent 3 18 3 2 3 3" xfId="58152"/>
    <cellStyle name="Percent 3 18 3 2 4" xfId="27383"/>
    <cellStyle name="Percent 3 18 3 2 5" xfId="45847"/>
    <cellStyle name="Percent 3 18 3 3" xfId="11510"/>
    <cellStyle name="Percent 3 18 3 3 2" xfId="30470"/>
    <cellStyle name="Percent 3 18 3 3 3" xfId="48934"/>
    <cellStyle name="Percent 3 18 3 4" xfId="17662"/>
    <cellStyle name="Percent 3 18 3 4 2" xfId="36622"/>
    <cellStyle name="Percent 3 18 3 4 3" xfId="55086"/>
    <cellStyle name="Percent 3 18 3 5" xfId="24317"/>
    <cellStyle name="Percent 3 18 3 6" xfId="42781"/>
    <cellStyle name="Percent 3 18 4" xfId="6849"/>
    <cellStyle name="Percent 3 18 4 2" xfId="13042"/>
    <cellStyle name="Percent 3 18 4 2 2" xfId="32002"/>
    <cellStyle name="Percent 3 18 4 2 3" xfId="50466"/>
    <cellStyle name="Percent 3 18 4 3" xfId="19194"/>
    <cellStyle name="Percent 3 18 4 3 2" xfId="38154"/>
    <cellStyle name="Percent 3 18 4 3 3" xfId="56618"/>
    <cellStyle name="Percent 3 18 4 4" xfId="25849"/>
    <cellStyle name="Percent 3 18 4 5" xfId="44313"/>
    <cellStyle name="Percent 3 18 5" xfId="9976"/>
    <cellStyle name="Percent 3 18 5 2" xfId="28936"/>
    <cellStyle name="Percent 3 18 5 3" xfId="47400"/>
    <cellStyle name="Percent 3 18 6" xfId="16128"/>
    <cellStyle name="Percent 3 18 6 2" xfId="35088"/>
    <cellStyle name="Percent 3 18 6 3" xfId="53552"/>
    <cellStyle name="Percent 3 18 7" xfId="22783"/>
    <cellStyle name="Percent 3 18 8" xfId="41247"/>
    <cellStyle name="Percent 3 19" xfId="3443"/>
    <cellStyle name="Percent 3 19 2" xfId="4445"/>
    <cellStyle name="Percent 3 19 2 2" xfId="6068"/>
    <cellStyle name="Percent 3 19 2 2 2" xfId="9154"/>
    <cellStyle name="Percent 3 19 2 2 2 2" xfId="15346"/>
    <cellStyle name="Percent 3 19 2 2 2 2 2" xfId="34306"/>
    <cellStyle name="Percent 3 19 2 2 2 2 3" xfId="52770"/>
    <cellStyle name="Percent 3 19 2 2 2 3" xfId="21498"/>
    <cellStyle name="Percent 3 19 2 2 2 3 2" xfId="40458"/>
    <cellStyle name="Percent 3 19 2 2 2 3 3" xfId="58922"/>
    <cellStyle name="Percent 3 19 2 2 2 4" xfId="28153"/>
    <cellStyle name="Percent 3 19 2 2 2 5" xfId="46617"/>
    <cellStyle name="Percent 3 19 2 2 3" xfId="12280"/>
    <cellStyle name="Percent 3 19 2 2 3 2" xfId="31240"/>
    <cellStyle name="Percent 3 19 2 2 3 3" xfId="49704"/>
    <cellStyle name="Percent 3 19 2 2 4" xfId="18432"/>
    <cellStyle name="Percent 3 19 2 2 4 2" xfId="37392"/>
    <cellStyle name="Percent 3 19 2 2 4 3" xfId="55856"/>
    <cellStyle name="Percent 3 19 2 2 5" xfId="25087"/>
    <cellStyle name="Percent 3 19 2 2 6" xfId="43551"/>
    <cellStyle name="Percent 3 19 2 3" xfId="7619"/>
    <cellStyle name="Percent 3 19 2 3 2" xfId="13812"/>
    <cellStyle name="Percent 3 19 2 3 2 2" xfId="32772"/>
    <cellStyle name="Percent 3 19 2 3 2 3" xfId="51236"/>
    <cellStyle name="Percent 3 19 2 3 3" xfId="19964"/>
    <cellStyle name="Percent 3 19 2 3 3 2" xfId="38924"/>
    <cellStyle name="Percent 3 19 2 3 3 3" xfId="57388"/>
    <cellStyle name="Percent 3 19 2 3 4" xfId="26619"/>
    <cellStyle name="Percent 3 19 2 3 5" xfId="45083"/>
    <cellStyle name="Percent 3 19 2 4" xfId="10746"/>
    <cellStyle name="Percent 3 19 2 4 2" xfId="29706"/>
    <cellStyle name="Percent 3 19 2 4 3" xfId="48170"/>
    <cellStyle name="Percent 3 19 2 5" xfId="16898"/>
    <cellStyle name="Percent 3 19 2 5 2" xfId="35858"/>
    <cellStyle name="Percent 3 19 2 5 3" xfId="54322"/>
    <cellStyle name="Percent 3 19 2 6" xfId="23553"/>
    <cellStyle name="Percent 3 19 2 7" xfId="42017"/>
    <cellStyle name="Percent 3 19 3" xfId="5294"/>
    <cellStyle name="Percent 3 19 3 2" xfId="8385"/>
    <cellStyle name="Percent 3 19 3 2 2" xfId="14577"/>
    <cellStyle name="Percent 3 19 3 2 2 2" xfId="33537"/>
    <cellStyle name="Percent 3 19 3 2 2 3" xfId="52001"/>
    <cellStyle name="Percent 3 19 3 2 3" xfId="20729"/>
    <cellStyle name="Percent 3 19 3 2 3 2" xfId="39689"/>
    <cellStyle name="Percent 3 19 3 2 3 3" xfId="58153"/>
    <cellStyle name="Percent 3 19 3 2 4" xfId="27384"/>
    <cellStyle name="Percent 3 19 3 2 5" xfId="45848"/>
    <cellStyle name="Percent 3 19 3 3" xfId="11511"/>
    <cellStyle name="Percent 3 19 3 3 2" xfId="30471"/>
    <cellStyle name="Percent 3 19 3 3 3" xfId="48935"/>
    <cellStyle name="Percent 3 19 3 4" xfId="17663"/>
    <cellStyle name="Percent 3 19 3 4 2" xfId="36623"/>
    <cellStyle name="Percent 3 19 3 4 3" xfId="55087"/>
    <cellStyle name="Percent 3 19 3 5" xfId="24318"/>
    <cellStyle name="Percent 3 19 3 6" xfId="42782"/>
    <cellStyle name="Percent 3 19 4" xfId="6850"/>
    <cellStyle name="Percent 3 19 4 2" xfId="13043"/>
    <cellStyle name="Percent 3 19 4 2 2" xfId="32003"/>
    <cellStyle name="Percent 3 19 4 2 3" xfId="50467"/>
    <cellStyle name="Percent 3 19 4 3" xfId="19195"/>
    <cellStyle name="Percent 3 19 4 3 2" xfId="38155"/>
    <cellStyle name="Percent 3 19 4 3 3" xfId="56619"/>
    <cellStyle name="Percent 3 19 4 4" xfId="25850"/>
    <cellStyle name="Percent 3 19 4 5" xfId="44314"/>
    <cellStyle name="Percent 3 19 5" xfId="9977"/>
    <cellStyle name="Percent 3 19 5 2" xfId="28937"/>
    <cellStyle name="Percent 3 19 5 3" xfId="47401"/>
    <cellStyle name="Percent 3 19 6" xfId="16129"/>
    <cellStyle name="Percent 3 19 6 2" xfId="35089"/>
    <cellStyle name="Percent 3 19 6 3" xfId="53553"/>
    <cellStyle name="Percent 3 19 7" xfId="22784"/>
    <cellStyle name="Percent 3 19 8" xfId="41248"/>
    <cellStyle name="Percent 3 2" xfId="23"/>
    <cellStyle name="Percent 3 2 10" xfId="3445"/>
    <cellStyle name="Percent 3 2 10 2" xfId="4447"/>
    <cellStyle name="Percent 3 2 10 2 2" xfId="6070"/>
    <cellStyle name="Percent 3 2 10 2 2 2" xfId="9156"/>
    <cellStyle name="Percent 3 2 10 2 2 2 2" xfId="15348"/>
    <cellStyle name="Percent 3 2 10 2 2 2 2 2" xfId="34308"/>
    <cellStyle name="Percent 3 2 10 2 2 2 2 3" xfId="52772"/>
    <cellStyle name="Percent 3 2 10 2 2 2 3" xfId="21500"/>
    <cellStyle name="Percent 3 2 10 2 2 2 3 2" xfId="40460"/>
    <cellStyle name="Percent 3 2 10 2 2 2 3 3" xfId="58924"/>
    <cellStyle name="Percent 3 2 10 2 2 2 4" xfId="28155"/>
    <cellStyle name="Percent 3 2 10 2 2 2 5" xfId="46619"/>
    <cellStyle name="Percent 3 2 10 2 2 3" xfId="12282"/>
    <cellStyle name="Percent 3 2 10 2 2 3 2" xfId="31242"/>
    <cellStyle name="Percent 3 2 10 2 2 3 3" xfId="49706"/>
    <cellStyle name="Percent 3 2 10 2 2 4" xfId="18434"/>
    <cellStyle name="Percent 3 2 10 2 2 4 2" xfId="37394"/>
    <cellStyle name="Percent 3 2 10 2 2 4 3" xfId="55858"/>
    <cellStyle name="Percent 3 2 10 2 2 5" xfId="25089"/>
    <cellStyle name="Percent 3 2 10 2 2 6" xfId="43553"/>
    <cellStyle name="Percent 3 2 10 2 3" xfId="7621"/>
    <cellStyle name="Percent 3 2 10 2 3 2" xfId="13814"/>
    <cellStyle name="Percent 3 2 10 2 3 2 2" xfId="32774"/>
    <cellStyle name="Percent 3 2 10 2 3 2 3" xfId="51238"/>
    <cellStyle name="Percent 3 2 10 2 3 3" xfId="19966"/>
    <cellStyle name="Percent 3 2 10 2 3 3 2" xfId="38926"/>
    <cellStyle name="Percent 3 2 10 2 3 3 3" xfId="57390"/>
    <cellStyle name="Percent 3 2 10 2 3 4" xfId="26621"/>
    <cellStyle name="Percent 3 2 10 2 3 5" xfId="45085"/>
    <cellStyle name="Percent 3 2 10 2 4" xfId="10748"/>
    <cellStyle name="Percent 3 2 10 2 4 2" xfId="29708"/>
    <cellStyle name="Percent 3 2 10 2 4 3" xfId="48172"/>
    <cellStyle name="Percent 3 2 10 2 5" xfId="16900"/>
    <cellStyle name="Percent 3 2 10 2 5 2" xfId="35860"/>
    <cellStyle name="Percent 3 2 10 2 5 3" xfId="54324"/>
    <cellStyle name="Percent 3 2 10 2 6" xfId="23555"/>
    <cellStyle name="Percent 3 2 10 2 7" xfId="42019"/>
    <cellStyle name="Percent 3 2 10 3" xfId="5296"/>
    <cellStyle name="Percent 3 2 10 3 2" xfId="8387"/>
    <cellStyle name="Percent 3 2 10 3 2 2" xfId="14579"/>
    <cellStyle name="Percent 3 2 10 3 2 2 2" xfId="33539"/>
    <cellStyle name="Percent 3 2 10 3 2 2 3" xfId="52003"/>
    <cellStyle name="Percent 3 2 10 3 2 3" xfId="20731"/>
    <cellStyle name="Percent 3 2 10 3 2 3 2" xfId="39691"/>
    <cellStyle name="Percent 3 2 10 3 2 3 3" xfId="58155"/>
    <cellStyle name="Percent 3 2 10 3 2 4" xfId="27386"/>
    <cellStyle name="Percent 3 2 10 3 2 5" xfId="45850"/>
    <cellStyle name="Percent 3 2 10 3 3" xfId="11513"/>
    <cellStyle name="Percent 3 2 10 3 3 2" xfId="30473"/>
    <cellStyle name="Percent 3 2 10 3 3 3" xfId="48937"/>
    <cellStyle name="Percent 3 2 10 3 4" xfId="17665"/>
    <cellStyle name="Percent 3 2 10 3 4 2" xfId="36625"/>
    <cellStyle name="Percent 3 2 10 3 4 3" xfId="55089"/>
    <cellStyle name="Percent 3 2 10 3 5" xfId="24320"/>
    <cellStyle name="Percent 3 2 10 3 6" xfId="42784"/>
    <cellStyle name="Percent 3 2 10 4" xfId="6852"/>
    <cellStyle name="Percent 3 2 10 4 2" xfId="13045"/>
    <cellStyle name="Percent 3 2 10 4 2 2" xfId="32005"/>
    <cellStyle name="Percent 3 2 10 4 2 3" xfId="50469"/>
    <cellStyle name="Percent 3 2 10 4 3" xfId="19197"/>
    <cellStyle name="Percent 3 2 10 4 3 2" xfId="38157"/>
    <cellStyle name="Percent 3 2 10 4 3 3" xfId="56621"/>
    <cellStyle name="Percent 3 2 10 4 4" xfId="25852"/>
    <cellStyle name="Percent 3 2 10 4 5" xfId="44316"/>
    <cellStyle name="Percent 3 2 10 5" xfId="9979"/>
    <cellStyle name="Percent 3 2 10 5 2" xfId="28939"/>
    <cellStyle name="Percent 3 2 10 5 3" xfId="47403"/>
    <cellStyle name="Percent 3 2 10 6" xfId="16131"/>
    <cellStyle name="Percent 3 2 10 6 2" xfId="35091"/>
    <cellStyle name="Percent 3 2 10 6 3" xfId="53555"/>
    <cellStyle name="Percent 3 2 10 7" xfId="22786"/>
    <cellStyle name="Percent 3 2 10 8" xfId="41250"/>
    <cellStyle name="Percent 3 2 11" xfId="3446"/>
    <cellStyle name="Percent 3 2 11 2" xfId="4448"/>
    <cellStyle name="Percent 3 2 11 2 2" xfId="6071"/>
    <cellStyle name="Percent 3 2 11 2 2 2" xfId="9157"/>
    <cellStyle name="Percent 3 2 11 2 2 2 2" xfId="15349"/>
    <cellStyle name="Percent 3 2 11 2 2 2 2 2" xfId="34309"/>
    <cellStyle name="Percent 3 2 11 2 2 2 2 3" xfId="52773"/>
    <cellStyle name="Percent 3 2 11 2 2 2 3" xfId="21501"/>
    <cellStyle name="Percent 3 2 11 2 2 2 3 2" xfId="40461"/>
    <cellStyle name="Percent 3 2 11 2 2 2 3 3" xfId="58925"/>
    <cellStyle name="Percent 3 2 11 2 2 2 4" xfId="28156"/>
    <cellStyle name="Percent 3 2 11 2 2 2 5" xfId="46620"/>
    <cellStyle name="Percent 3 2 11 2 2 3" xfId="12283"/>
    <cellStyle name="Percent 3 2 11 2 2 3 2" xfId="31243"/>
    <cellStyle name="Percent 3 2 11 2 2 3 3" xfId="49707"/>
    <cellStyle name="Percent 3 2 11 2 2 4" xfId="18435"/>
    <cellStyle name="Percent 3 2 11 2 2 4 2" xfId="37395"/>
    <cellStyle name="Percent 3 2 11 2 2 4 3" xfId="55859"/>
    <cellStyle name="Percent 3 2 11 2 2 5" xfId="25090"/>
    <cellStyle name="Percent 3 2 11 2 2 6" xfId="43554"/>
    <cellStyle name="Percent 3 2 11 2 3" xfId="7622"/>
    <cellStyle name="Percent 3 2 11 2 3 2" xfId="13815"/>
    <cellStyle name="Percent 3 2 11 2 3 2 2" xfId="32775"/>
    <cellStyle name="Percent 3 2 11 2 3 2 3" xfId="51239"/>
    <cellStyle name="Percent 3 2 11 2 3 3" xfId="19967"/>
    <cellStyle name="Percent 3 2 11 2 3 3 2" xfId="38927"/>
    <cellStyle name="Percent 3 2 11 2 3 3 3" xfId="57391"/>
    <cellStyle name="Percent 3 2 11 2 3 4" xfId="26622"/>
    <cellStyle name="Percent 3 2 11 2 3 5" xfId="45086"/>
    <cellStyle name="Percent 3 2 11 2 4" xfId="10749"/>
    <cellStyle name="Percent 3 2 11 2 4 2" xfId="29709"/>
    <cellStyle name="Percent 3 2 11 2 4 3" xfId="48173"/>
    <cellStyle name="Percent 3 2 11 2 5" xfId="16901"/>
    <cellStyle name="Percent 3 2 11 2 5 2" xfId="35861"/>
    <cellStyle name="Percent 3 2 11 2 5 3" xfId="54325"/>
    <cellStyle name="Percent 3 2 11 2 6" xfId="23556"/>
    <cellStyle name="Percent 3 2 11 2 7" xfId="42020"/>
    <cellStyle name="Percent 3 2 11 3" xfId="5297"/>
    <cellStyle name="Percent 3 2 11 3 2" xfId="8388"/>
    <cellStyle name="Percent 3 2 11 3 2 2" xfId="14580"/>
    <cellStyle name="Percent 3 2 11 3 2 2 2" xfId="33540"/>
    <cellStyle name="Percent 3 2 11 3 2 2 3" xfId="52004"/>
    <cellStyle name="Percent 3 2 11 3 2 3" xfId="20732"/>
    <cellStyle name="Percent 3 2 11 3 2 3 2" xfId="39692"/>
    <cellStyle name="Percent 3 2 11 3 2 3 3" xfId="58156"/>
    <cellStyle name="Percent 3 2 11 3 2 4" xfId="27387"/>
    <cellStyle name="Percent 3 2 11 3 2 5" xfId="45851"/>
    <cellStyle name="Percent 3 2 11 3 3" xfId="11514"/>
    <cellStyle name="Percent 3 2 11 3 3 2" xfId="30474"/>
    <cellStyle name="Percent 3 2 11 3 3 3" xfId="48938"/>
    <cellStyle name="Percent 3 2 11 3 4" xfId="17666"/>
    <cellStyle name="Percent 3 2 11 3 4 2" xfId="36626"/>
    <cellStyle name="Percent 3 2 11 3 4 3" xfId="55090"/>
    <cellStyle name="Percent 3 2 11 3 5" xfId="24321"/>
    <cellStyle name="Percent 3 2 11 3 6" xfId="42785"/>
    <cellStyle name="Percent 3 2 11 4" xfId="6853"/>
    <cellStyle name="Percent 3 2 11 4 2" xfId="13046"/>
    <cellStyle name="Percent 3 2 11 4 2 2" xfId="32006"/>
    <cellStyle name="Percent 3 2 11 4 2 3" xfId="50470"/>
    <cellStyle name="Percent 3 2 11 4 3" xfId="19198"/>
    <cellStyle name="Percent 3 2 11 4 3 2" xfId="38158"/>
    <cellStyle name="Percent 3 2 11 4 3 3" xfId="56622"/>
    <cellStyle name="Percent 3 2 11 4 4" xfId="25853"/>
    <cellStyle name="Percent 3 2 11 4 5" xfId="44317"/>
    <cellStyle name="Percent 3 2 11 5" xfId="9980"/>
    <cellStyle name="Percent 3 2 11 5 2" xfId="28940"/>
    <cellStyle name="Percent 3 2 11 5 3" xfId="47404"/>
    <cellStyle name="Percent 3 2 11 6" xfId="16132"/>
    <cellStyle name="Percent 3 2 11 6 2" xfId="35092"/>
    <cellStyle name="Percent 3 2 11 6 3" xfId="53556"/>
    <cellStyle name="Percent 3 2 11 7" xfId="22787"/>
    <cellStyle name="Percent 3 2 11 8" xfId="41251"/>
    <cellStyle name="Percent 3 2 12" xfId="3447"/>
    <cellStyle name="Percent 3 2 12 2" xfId="4449"/>
    <cellStyle name="Percent 3 2 12 2 2" xfId="6072"/>
    <cellStyle name="Percent 3 2 12 2 2 2" xfId="9158"/>
    <cellStyle name="Percent 3 2 12 2 2 2 2" xfId="15350"/>
    <cellStyle name="Percent 3 2 12 2 2 2 2 2" xfId="34310"/>
    <cellStyle name="Percent 3 2 12 2 2 2 2 3" xfId="52774"/>
    <cellStyle name="Percent 3 2 12 2 2 2 3" xfId="21502"/>
    <cellStyle name="Percent 3 2 12 2 2 2 3 2" xfId="40462"/>
    <cellStyle name="Percent 3 2 12 2 2 2 3 3" xfId="58926"/>
    <cellStyle name="Percent 3 2 12 2 2 2 4" xfId="28157"/>
    <cellStyle name="Percent 3 2 12 2 2 2 5" xfId="46621"/>
    <cellStyle name="Percent 3 2 12 2 2 3" xfId="12284"/>
    <cellStyle name="Percent 3 2 12 2 2 3 2" xfId="31244"/>
    <cellStyle name="Percent 3 2 12 2 2 3 3" xfId="49708"/>
    <cellStyle name="Percent 3 2 12 2 2 4" xfId="18436"/>
    <cellStyle name="Percent 3 2 12 2 2 4 2" xfId="37396"/>
    <cellStyle name="Percent 3 2 12 2 2 4 3" xfId="55860"/>
    <cellStyle name="Percent 3 2 12 2 2 5" xfId="25091"/>
    <cellStyle name="Percent 3 2 12 2 2 6" xfId="43555"/>
    <cellStyle name="Percent 3 2 12 2 3" xfId="7623"/>
    <cellStyle name="Percent 3 2 12 2 3 2" xfId="13816"/>
    <cellStyle name="Percent 3 2 12 2 3 2 2" xfId="32776"/>
    <cellStyle name="Percent 3 2 12 2 3 2 3" xfId="51240"/>
    <cellStyle name="Percent 3 2 12 2 3 3" xfId="19968"/>
    <cellStyle name="Percent 3 2 12 2 3 3 2" xfId="38928"/>
    <cellStyle name="Percent 3 2 12 2 3 3 3" xfId="57392"/>
    <cellStyle name="Percent 3 2 12 2 3 4" xfId="26623"/>
    <cellStyle name="Percent 3 2 12 2 3 5" xfId="45087"/>
    <cellStyle name="Percent 3 2 12 2 4" xfId="10750"/>
    <cellStyle name="Percent 3 2 12 2 4 2" xfId="29710"/>
    <cellStyle name="Percent 3 2 12 2 4 3" xfId="48174"/>
    <cellStyle name="Percent 3 2 12 2 5" xfId="16902"/>
    <cellStyle name="Percent 3 2 12 2 5 2" xfId="35862"/>
    <cellStyle name="Percent 3 2 12 2 5 3" xfId="54326"/>
    <cellStyle name="Percent 3 2 12 2 6" xfId="23557"/>
    <cellStyle name="Percent 3 2 12 2 7" xfId="42021"/>
    <cellStyle name="Percent 3 2 12 3" xfId="5298"/>
    <cellStyle name="Percent 3 2 12 3 2" xfId="8389"/>
    <cellStyle name="Percent 3 2 12 3 2 2" xfId="14581"/>
    <cellStyle name="Percent 3 2 12 3 2 2 2" xfId="33541"/>
    <cellStyle name="Percent 3 2 12 3 2 2 3" xfId="52005"/>
    <cellStyle name="Percent 3 2 12 3 2 3" xfId="20733"/>
    <cellStyle name="Percent 3 2 12 3 2 3 2" xfId="39693"/>
    <cellStyle name="Percent 3 2 12 3 2 3 3" xfId="58157"/>
    <cellStyle name="Percent 3 2 12 3 2 4" xfId="27388"/>
    <cellStyle name="Percent 3 2 12 3 2 5" xfId="45852"/>
    <cellStyle name="Percent 3 2 12 3 3" xfId="11515"/>
    <cellStyle name="Percent 3 2 12 3 3 2" xfId="30475"/>
    <cellStyle name="Percent 3 2 12 3 3 3" xfId="48939"/>
    <cellStyle name="Percent 3 2 12 3 4" xfId="17667"/>
    <cellStyle name="Percent 3 2 12 3 4 2" xfId="36627"/>
    <cellStyle name="Percent 3 2 12 3 4 3" xfId="55091"/>
    <cellStyle name="Percent 3 2 12 3 5" xfId="24322"/>
    <cellStyle name="Percent 3 2 12 3 6" xfId="42786"/>
    <cellStyle name="Percent 3 2 12 4" xfId="6854"/>
    <cellStyle name="Percent 3 2 12 4 2" xfId="13047"/>
    <cellStyle name="Percent 3 2 12 4 2 2" xfId="32007"/>
    <cellStyle name="Percent 3 2 12 4 2 3" xfId="50471"/>
    <cellStyle name="Percent 3 2 12 4 3" xfId="19199"/>
    <cellStyle name="Percent 3 2 12 4 3 2" xfId="38159"/>
    <cellStyle name="Percent 3 2 12 4 3 3" xfId="56623"/>
    <cellStyle name="Percent 3 2 12 4 4" xfId="25854"/>
    <cellStyle name="Percent 3 2 12 4 5" xfId="44318"/>
    <cellStyle name="Percent 3 2 12 5" xfId="9981"/>
    <cellStyle name="Percent 3 2 12 5 2" xfId="28941"/>
    <cellStyle name="Percent 3 2 12 5 3" xfId="47405"/>
    <cellStyle name="Percent 3 2 12 6" xfId="16133"/>
    <cellStyle name="Percent 3 2 12 6 2" xfId="35093"/>
    <cellStyle name="Percent 3 2 12 6 3" xfId="53557"/>
    <cellStyle name="Percent 3 2 12 7" xfId="22788"/>
    <cellStyle name="Percent 3 2 12 8" xfId="41252"/>
    <cellStyle name="Percent 3 2 13" xfId="3448"/>
    <cellStyle name="Percent 3 2 13 2" xfId="4450"/>
    <cellStyle name="Percent 3 2 13 2 2" xfId="6073"/>
    <cellStyle name="Percent 3 2 13 2 2 2" xfId="9159"/>
    <cellStyle name="Percent 3 2 13 2 2 2 2" xfId="15351"/>
    <cellStyle name="Percent 3 2 13 2 2 2 2 2" xfId="34311"/>
    <cellStyle name="Percent 3 2 13 2 2 2 2 3" xfId="52775"/>
    <cellStyle name="Percent 3 2 13 2 2 2 3" xfId="21503"/>
    <cellStyle name="Percent 3 2 13 2 2 2 3 2" xfId="40463"/>
    <cellStyle name="Percent 3 2 13 2 2 2 3 3" xfId="58927"/>
    <cellStyle name="Percent 3 2 13 2 2 2 4" xfId="28158"/>
    <cellStyle name="Percent 3 2 13 2 2 2 5" xfId="46622"/>
    <cellStyle name="Percent 3 2 13 2 2 3" xfId="12285"/>
    <cellStyle name="Percent 3 2 13 2 2 3 2" xfId="31245"/>
    <cellStyle name="Percent 3 2 13 2 2 3 3" xfId="49709"/>
    <cellStyle name="Percent 3 2 13 2 2 4" xfId="18437"/>
    <cellStyle name="Percent 3 2 13 2 2 4 2" xfId="37397"/>
    <cellStyle name="Percent 3 2 13 2 2 4 3" xfId="55861"/>
    <cellStyle name="Percent 3 2 13 2 2 5" xfId="25092"/>
    <cellStyle name="Percent 3 2 13 2 2 6" xfId="43556"/>
    <cellStyle name="Percent 3 2 13 2 3" xfId="7624"/>
    <cellStyle name="Percent 3 2 13 2 3 2" xfId="13817"/>
    <cellStyle name="Percent 3 2 13 2 3 2 2" xfId="32777"/>
    <cellStyle name="Percent 3 2 13 2 3 2 3" xfId="51241"/>
    <cellStyle name="Percent 3 2 13 2 3 3" xfId="19969"/>
    <cellStyle name="Percent 3 2 13 2 3 3 2" xfId="38929"/>
    <cellStyle name="Percent 3 2 13 2 3 3 3" xfId="57393"/>
    <cellStyle name="Percent 3 2 13 2 3 4" xfId="26624"/>
    <cellStyle name="Percent 3 2 13 2 3 5" xfId="45088"/>
    <cellStyle name="Percent 3 2 13 2 4" xfId="10751"/>
    <cellStyle name="Percent 3 2 13 2 4 2" xfId="29711"/>
    <cellStyle name="Percent 3 2 13 2 4 3" xfId="48175"/>
    <cellStyle name="Percent 3 2 13 2 5" xfId="16903"/>
    <cellStyle name="Percent 3 2 13 2 5 2" xfId="35863"/>
    <cellStyle name="Percent 3 2 13 2 5 3" xfId="54327"/>
    <cellStyle name="Percent 3 2 13 2 6" xfId="23558"/>
    <cellStyle name="Percent 3 2 13 2 7" xfId="42022"/>
    <cellStyle name="Percent 3 2 13 3" xfId="5299"/>
    <cellStyle name="Percent 3 2 13 3 2" xfId="8390"/>
    <cellStyle name="Percent 3 2 13 3 2 2" xfId="14582"/>
    <cellStyle name="Percent 3 2 13 3 2 2 2" xfId="33542"/>
    <cellStyle name="Percent 3 2 13 3 2 2 3" xfId="52006"/>
    <cellStyle name="Percent 3 2 13 3 2 3" xfId="20734"/>
    <cellStyle name="Percent 3 2 13 3 2 3 2" xfId="39694"/>
    <cellStyle name="Percent 3 2 13 3 2 3 3" xfId="58158"/>
    <cellStyle name="Percent 3 2 13 3 2 4" xfId="27389"/>
    <cellStyle name="Percent 3 2 13 3 2 5" xfId="45853"/>
    <cellStyle name="Percent 3 2 13 3 3" xfId="11516"/>
    <cellStyle name="Percent 3 2 13 3 3 2" xfId="30476"/>
    <cellStyle name="Percent 3 2 13 3 3 3" xfId="48940"/>
    <cellStyle name="Percent 3 2 13 3 4" xfId="17668"/>
    <cellStyle name="Percent 3 2 13 3 4 2" xfId="36628"/>
    <cellStyle name="Percent 3 2 13 3 4 3" xfId="55092"/>
    <cellStyle name="Percent 3 2 13 3 5" xfId="24323"/>
    <cellStyle name="Percent 3 2 13 3 6" xfId="42787"/>
    <cellStyle name="Percent 3 2 13 4" xfId="6855"/>
    <cellStyle name="Percent 3 2 13 4 2" xfId="13048"/>
    <cellStyle name="Percent 3 2 13 4 2 2" xfId="32008"/>
    <cellStyle name="Percent 3 2 13 4 2 3" xfId="50472"/>
    <cellStyle name="Percent 3 2 13 4 3" xfId="19200"/>
    <cellStyle name="Percent 3 2 13 4 3 2" xfId="38160"/>
    <cellStyle name="Percent 3 2 13 4 3 3" xfId="56624"/>
    <cellStyle name="Percent 3 2 13 4 4" xfId="25855"/>
    <cellStyle name="Percent 3 2 13 4 5" xfId="44319"/>
    <cellStyle name="Percent 3 2 13 5" xfId="9982"/>
    <cellStyle name="Percent 3 2 13 5 2" xfId="28942"/>
    <cellStyle name="Percent 3 2 13 5 3" xfId="47406"/>
    <cellStyle name="Percent 3 2 13 6" xfId="16134"/>
    <cellStyle name="Percent 3 2 13 6 2" xfId="35094"/>
    <cellStyle name="Percent 3 2 13 6 3" xfId="53558"/>
    <cellStyle name="Percent 3 2 13 7" xfId="22789"/>
    <cellStyle name="Percent 3 2 13 8" xfId="41253"/>
    <cellStyle name="Percent 3 2 14" xfId="3449"/>
    <cellStyle name="Percent 3 2 14 2" xfId="4451"/>
    <cellStyle name="Percent 3 2 14 2 2" xfId="6074"/>
    <cellStyle name="Percent 3 2 14 2 2 2" xfId="9160"/>
    <cellStyle name="Percent 3 2 14 2 2 2 2" xfId="15352"/>
    <cellStyle name="Percent 3 2 14 2 2 2 2 2" xfId="34312"/>
    <cellStyle name="Percent 3 2 14 2 2 2 2 3" xfId="52776"/>
    <cellStyle name="Percent 3 2 14 2 2 2 3" xfId="21504"/>
    <cellStyle name="Percent 3 2 14 2 2 2 3 2" xfId="40464"/>
    <cellStyle name="Percent 3 2 14 2 2 2 3 3" xfId="58928"/>
    <cellStyle name="Percent 3 2 14 2 2 2 4" xfId="28159"/>
    <cellStyle name="Percent 3 2 14 2 2 2 5" xfId="46623"/>
    <cellStyle name="Percent 3 2 14 2 2 3" xfId="12286"/>
    <cellStyle name="Percent 3 2 14 2 2 3 2" xfId="31246"/>
    <cellStyle name="Percent 3 2 14 2 2 3 3" xfId="49710"/>
    <cellStyle name="Percent 3 2 14 2 2 4" xfId="18438"/>
    <cellStyle name="Percent 3 2 14 2 2 4 2" xfId="37398"/>
    <cellStyle name="Percent 3 2 14 2 2 4 3" xfId="55862"/>
    <cellStyle name="Percent 3 2 14 2 2 5" xfId="25093"/>
    <cellStyle name="Percent 3 2 14 2 2 6" xfId="43557"/>
    <cellStyle name="Percent 3 2 14 2 3" xfId="7625"/>
    <cellStyle name="Percent 3 2 14 2 3 2" xfId="13818"/>
    <cellStyle name="Percent 3 2 14 2 3 2 2" xfId="32778"/>
    <cellStyle name="Percent 3 2 14 2 3 2 3" xfId="51242"/>
    <cellStyle name="Percent 3 2 14 2 3 3" xfId="19970"/>
    <cellStyle name="Percent 3 2 14 2 3 3 2" xfId="38930"/>
    <cellStyle name="Percent 3 2 14 2 3 3 3" xfId="57394"/>
    <cellStyle name="Percent 3 2 14 2 3 4" xfId="26625"/>
    <cellStyle name="Percent 3 2 14 2 3 5" xfId="45089"/>
    <cellStyle name="Percent 3 2 14 2 4" xfId="10752"/>
    <cellStyle name="Percent 3 2 14 2 4 2" xfId="29712"/>
    <cellStyle name="Percent 3 2 14 2 4 3" xfId="48176"/>
    <cellStyle name="Percent 3 2 14 2 5" xfId="16904"/>
    <cellStyle name="Percent 3 2 14 2 5 2" xfId="35864"/>
    <cellStyle name="Percent 3 2 14 2 5 3" xfId="54328"/>
    <cellStyle name="Percent 3 2 14 2 6" xfId="23559"/>
    <cellStyle name="Percent 3 2 14 2 7" xfId="42023"/>
    <cellStyle name="Percent 3 2 14 3" xfId="5300"/>
    <cellStyle name="Percent 3 2 14 3 2" xfId="8391"/>
    <cellStyle name="Percent 3 2 14 3 2 2" xfId="14583"/>
    <cellStyle name="Percent 3 2 14 3 2 2 2" xfId="33543"/>
    <cellStyle name="Percent 3 2 14 3 2 2 3" xfId="52007"/>
    <cellStyle name="Percent 3 2 14 3 2 3" xfId="20735"/>
    <cellStyle name="Percent 3 2 14 3 2 3 2" xfId="39695"/>
    <cellStyle name="Percent 3 2 14 3 2 3 3" xfId="58159"/>
    <cellStyle name="Percent 3 2 14 3 2 4" xfId="27390"/>
    <cellStyle name="Percent 3 2 14 3 2 5" xfId="45854"/>
    <cellStyle name="Percent 3 2 14 3 3" xfId="11517"/>
    <cellStyle name="Percent 3 2 14 3 3 2" xfId="30477"/>
    <cellStyle name="Percent 3 2 14 3 3 3" xfId="48941"/>
    <cellStyle name="Percent 3 2 14 3 4" xfId="17669"/>
    <cellStyle name="Percent 3 2 14 3 4 2" xfId="36629"/>
    <cellStyle name="Percent 3 2 14 3 4 3" xfId="55093"/>
    <cellStyle name="Percent 3 2 14 3 5" xfId="24324"/>
    <cellStyle name="Percent 3 2 14 3 6" xfId="42788"/>
    <cellStyle name="Percent 3 2 14 4" xfId="6856"/>
    <cellStyle name="Percent 3 2 14 4 2" xfId="13049"/>
    <cellStyle name="Percent 3 2 14 4 2 2" xfId="32009"/>
    <cellStyle name="Percent 3 2 14 4 2 3" xfId="50473"/>
    <cellStyle name="Percent 3 2 14 4 3" xfId="19201"/>
    <cellStyle name="Percent 3 2 14 4 3 2" xfId="38161"/>
    <cellStyle name="Percent 3 2 14 4 3 3" xfId="56625"/>
    <cellStyle name="Percent 3 2 14 4 4" xfId="25856"/>
    <cellStyle name="Percent 3 2 14 4 5" xfId="44320"/>
    <cellStyle name="Percent 3 2 14 5" xfId="9983"/>
    <cellStyle name="Percent 3 2 14 5 2" xfId="28943"/>
    <cellStyle name="Percent 3 2 14 5 3" xfId="47407"/>
    <cellStyle name="Percent 3 2 14 6" xfId="16135"/>
    <cellStyle name="Percent 3 2 14 6 2" xfId="35095"/>
    <cellStyle name="Percent 3 2 14 6 3" xfId="53559"/>
    <cellStyle name="Percent 3 2 14 7" xfId="22790"/>
    <cellStyle name="Percent 3 2 14 8" xfId="41254"/>
    <cellStyle name="Percent 3 2 15" xfId="3450"/>
    <cellStyle name="Percent 3 2 15 2" xfId="4452"/>
    <cellStyle name="Percent 3 2 15 2 2" xfId="6075"/>
    <cellStyle name="Percent 3 2 15 2 2 2" xfId="9161"/>
    <cellStyle name="Percent 3 2 15 2 2 2 2" xfId="15353"/>
    <cellStyle name="Percent 3 2 15 2 2 2 2 2" xfId="34313"/>
    <cellStyle name="Percent 3 2 15 2 2 2 2 3" xfId="52777"/>
    <cellStyle name="Percent 3 2 15 2 2 2 3" xfId="21505"/>
    <cellStyle name="Percent 3 2 15 2 2 2 3 2" xfId="40465"/>
    <cellStyle name="Percent 3 2 15 2 2 2 3 3" xfId="58929"/>
    <cellStyle name="Percent 3 2 15 2 2 2 4" xfId="28160"/>
    <cellStyle name="Percent 3 2 15 2 2 2 5" xfId="46624"/>
    <cellStyle name="Percent 3 2 15 2 2 3" xfId="12287"/>
    <cellStyle name="Percent 3 2 15 2 2 3 2" xfId="31247"/>
    <cellStyle name="Percent 3 2 15 2 2 3 3" xfId="49711"/>
    <cellStyle name="Percent 3 2 15 2 2 4" xfId="18439"/>
    <cellStyle name="Percent 3 2 15 2 2 4 2" xfId="37399"/>
    <cellStyle name="Percent 3 2 15 2 2 4 3" xfId="55863"/>
    <cellStyle name="Percent 3 2 15 2 2 5" xfId="25094"/>
    <cellStyle name="Percent 3 2 15 2 2 6" xfId="43558"/>
    <cellStyle name="Percent 3 2 15 2 3" xfId="7626"/>
    <cellStyle name="Percent 3 2 15 2 3 2" xfId="13819"/>
    <cellStyle name="Percent 3 2 15 2 3 2 2" xfId="32779"/>
    <cellStyle name="Percent 3 2 15 2 3 2 3" xfId="51243"/>
    <cellStyle name="Percent 3 2 15 2 3 3" xfId="19971"/>
    <cellStyle name="Percent 3 2 15 2 3 3 2" xfId="38931"/>
    <cellStyle name="Percent 3 2 15 2 3 3 3" xfId="57395"/>
    <cellStyle name="Percent 3 2 15 2 3 4" xfId="26626"/>
    <cellStyle name="Percent 3 2 15 2 3 5" xfId="45090"/>
    <cellStyle name="Percent 3 2 15 2 4" xfId="10753"/>
    <cellStyle name="Percent 3 2 15 2 4 2" xfId="29713"/>
    <cellStyle name="Percent 3 2 15 2 4 3" xfId="48177"/>
    <cellStyle name="Percent 3 2 15 2 5" xfId="16905"/>
    <cellStyle name="Percent 3 2 15 2 5 2" xfId="35865"/>
    <cellStyle name="Percent 3 2 15 2 5 3" xfId="54329"/>
    <cellStyle name="Percent 3 2 15 2 6" xfId="23560"/>
    <cellStyle name="Percent 3 2 15 2 7" xfId="42024"/>
    <cellStyle name="Percent 3 2 15 3" xfId="5301"/>
    <cellStyle name="Percent 3 2 15 3 2" xfId="8392"/>
    <cellStyle name="Percent 3 2 15 3 2 2" xfId="14584"/>
    <cellStyle name="Percent 3 2 15 3 2 2 2" xfId="33544"/>
    <cellStyle name="Percent 3 2 15 3 2 2 3" xfId="52008"/>
    <cellStyle name="Percent 3 2 15 3 2 3" xfId="20736"/>
    <cellStyle name="Percent 3 2 15 3 2 3 2" xfId="39696"/>
    <cellStyle name="Percent 3 2 15 3 2 3 3" xfId="58160"/>
    <cellStyle name="Percent 3 2 15 3 2 4" xfId="27391"/>
    <cellStyle name="Percent 3 2 15 3 2 5" xfId="45855"/>
    <cellStyle name="Percent 3 2 15 3 3" xfId="11518"/>
    <cellStyle name="Percent 3 2 15 3 3 2" xfId="30478"/>
    <cellStyle name="Percent 3 2 15 3 3 3" xfId="48942"/>
    <cellStyle name="Percent 3 2 15 3 4" xfId="17670"/>
    <cellStyle name="Percent 3 2 15 3 4 2" xfId="36630"/>
    <cellStyle name="Percent 3 2 15 3 4 3" xfId="55094"/>
    <cellStyle name="Percent 3 2 15 3 5" xfId="24325"/>
    <cellStyle name="Percent 3 2 15 3 6" xfId="42789"/>
    <cellStyle name="Percent 3 2 15 4" xfId="6857"/>
    <cellStyle name="Percent 3 2 15 4 2" xfId="13050"/>
    <cellStyle name="Percent 3 2 15 4 2 2" xfId="32010"/>
    <cellStyle name="Percent 3 2 15 4 2 3" xfId="50474"/>
    <cellStyle name="Percent 3 2 15 4 3" xfId="19202"/>
    <cellStyle name="Percent 3 2 15 4 3 2" xfId="38162"/>
    <cellStyle name="Percent 3 2 15 4 3 3" xfId="56626"/>
    <cellStyle name="Percent 3 2 15 4 4" xfId="25857"/>
    <cellStyle name="Percent 3 2 15 4 5" xfId="44321"/>
    <cellStyle name="Percent 3 2 15 5" xfId="9984"/>
    <cellStyle name="Percent 3 2 15 5 2" xfId="28944"/>
    <cellStyle name="Percent 3 2 15 5 3" xfId="47408"/>
    <cellStyle name="Percent 3 2 15 6" xfId="16136"/>
    <cellStyle name="Percent 3 2 15 6 2" xfId="35096"/>
    <cellStyle name="Percent 3 2 15 6 3" xfId="53560"/>
    <cellStyle name="Percent 3 2 15 7" xfId="22791"/>
    <cellStyle name="Percent 3 2 15 8" xfId="41255"/>
    <cellStyle name="Percent 3 2 16" xfId="3451"/>
    <cellStyle name="Percent 3 2 16 2" xfId="4453"/>
    <cellStyle name="Percent 3 2 16 2 2" xfId="6076"/>
    <cellStyle name="Percent 3 2 16 2 2 2" xfId="9162"/>
    <cellStyle name="Percent 3 2 16 2 2 2 2" xfId="15354"/>
    <cellStyle name="Percent 3 2 16 2 2 2 2 2" xfId="34314"/>
    <cellStyle name="Percent 3 2 16 2 2 2 2 3" xfId="52778"/>
    <cellStyle name="Percent 3 2 16 2 2 2 3" xfId="21506"/>
    <cellStyle name="Percent 3 2 16 2 2 2 3 2" xfId="40466"/>
    <cellStyle name="Percent 3 2 16 2 2 2 3 3" xfId="58930"/>
    <cellStyle name="Percent 3 2 16 2 2 2 4" xfId="28161"/>
    <cellStyle name="Percent 3 2 16 2 2 2 5" xfId="46625"/>
    <cellStyle name="Percent 3 2 16 2 2 3" xfId="12288"/>
    <cellStyle name="Percent 3 2 16 2 2 3 2" xfId="31248"/>
    <cellStyle name="Percent 3 2 16 2 2 3 3" xfId="49712"/>
    <cellStyle name="Percent 3 2 16 2 2 4" xfId="18440"/>
    <cellStyle name="Percent 3 2 16 2 2 4 2" xfId="37400"/>
    <cellStyle name="Percent 3 2 16 2 2 4 3" xfId="55864"/>
    <cellStyle name="Percent 3 2 16 2 2 5" xfId="25095"/>
    <cellStyle name="Percent 3 2 16 2 2 6" xfId="43559"/>
    <cellStyle name="Percent 3 2 16 2 3" xfId="7627"/>
    <cellStyle name="Percent 3 2 16 2 3 2" xfId="13820"/>
    <cellStyle name="Percent 3 2 16 2 3 2 2" xfId="32780"/>
    <cellStyle name="Percent 3 2 16 2 3 2 3" xfId="51244"/>
    <cellStyle name="Percent 3 2 16 2 3 3" xfId="19972"/>
    <cellStyle name="Percent 3 2 16 2 3 3 2" xfId="38932"/>
    <cellStyle name="Percent 3 2 16 2 3 3 3" xfId="57396"/>
    <cellStyle name="Percent 3 2 16 2 3 4" xfId="26627"/>
    <cellStyle name="Percent 3 2 16 2 3 5" xfId="45091"/>
    <cellStyle name="Percent 3 2 16 2 4" xfId="10754"/>
    <cellStyle name="Percent 3 2 16 2 4 2" xfId="29714"/>
    <cellStyle name="Percent 3 2 16 2 4 3" xfId="48178"/>
    <cellStyle name="Percent 3 2 16 2 5" xfId="16906"/>
    <cellStyle name="Percent 3 2 16 2 5 2" xfId="35866"/>
    <cellStyle name="Percent 3 2 16 2 5 3" xfId="54330"/>
    <cellStyle name="Percent 3 2 16 2 6" xfId="23561"/>
    <cellStyle name="Percent 3 2 16 2 7" xfId="42025"/>
    <cellStyle name="Percent 3 2 16 3" xfId="5302"/>
    <cellStyle name="Percent 3 2 16 3 2" xfId="8393"/>
    <cellStyle name="Percent 3 2 16 3 2 2" xfId="14585"/>
    <cellStyle name="Percent 3 2 16 3 2 2 2" xfId="33545"/>
    <cellStyle name="Percent 3 2 16 3 2 2 3" xfId="52009"/>
    <cellStyle name="Percent 3 2 16 3 2 3" xfId="20737"/>
    <cellStyle name="Percent 3 2 16 3 2 3 2" xfId="39697"/>
    <cellStyle name="Percent 3 2 16 3 2 3 3" xfId="58161"/>
    <cellStyle name="Percent 3 2 16 3 2 4" xfId="27392"/>
    <cellStyle name="Percent 3 2 16 3 2 5" xfId="45856"/>
    <cellStyle name="Percent 3 2 16 3 3" xfId="11519"/>
    <cellStyle name="Percent 3 2 16 3 3 2" xfId="30479"/>
    <cellStyle name="Percent 3 2 16 3 3 3" xfId="48943"/>
    <cellStyle name="Percent 3 2 16 3 4" xfId="17671"/>
    <cellStyle name="Percent 3 2 16 3 4 2" xfId="36631"/>
    <cellStyle name="Percent 3 2 16 3 4 3" xfId="55095"/>
    <cellStyle name="Percent 3 2 16 3 5" xfId="24326"/>
    <cellStyle name="Percent 3 2 16 3 6" xfId="42790"/>
    <cellStyle name="Percent 3 2 16 4" xfId="6858"/>
    <cellStyle name="Percent 3 2 16 4 2" xfId="13051"/>
    <cellStyle name="Percent 3 2 16 4 2 2" xfId="32011"/>
    <cellStyle name="Percent 3 2 16 4 2 3" xfId="50475"/>
    <cellStyle name="Percent 3 2 16 4 3" xfId="19203"/>
    <cellStyle name="Percent 3 2 16 4 3 2" xfId="38163"/>
    <cellStyle name="Percent 3 2 16 4 3 3" xfId="56627"/>
    <cellStyle name="Percent 3 2 16 4 4" xfId="25858"/>
    <cellStyle name="Percent 3 2 16 4 5" xfId="44322"/>
    <cellStyle name="Percent 3 2 16 5" xfId="9985"/>
    <cellStyle name="Percent 3 2 16 5 2" xfId="28945"/>
    <cellStyle name="Percent 3 2 16 5 3" xfId="47409"/>
    <cellStyle name="Percent 3 2 16 6" xfId="16137"/>
    <cellStyle name="Percent 3 2 16 6 2" xfId="35097"/>
    <cellStyle name="Percent 3 2 16 6 3" xfId="53561"/>
    <cellStyle name="Percent 3 2 16 7" xfId="22792"/>
    <cellStyle name="Percent 3 2 16 8" xfId="41256"/>
    <cellStyle name="Percent 3 2 17" xfId="3452"/>
    <cellStyle name="Percent 3 2 17 2" xfId="4454"/>
    <cellStyle name="Percent 3 2 17 2 2" xfId="6077"/>
    <cellStyle name="Percent 3 2 17 2 2 2" xfId="9163"/>
    <cellStyle name="Percent 3 2 17 2 2 2 2" xfId="15355"/>
    <cellStyle name="Percent 3 2 17 2 2 2 2 2" xfId="34315"/>
    <cellStyle name="Percent 3 2 17 2 2 2 2 3" xfId="52779"/>
    <cellStyle name="Percent 3 2 17 2 2 2 3" xfId="21507"/>
    <cellStyle name="Percent 3 2 17 2 2 2 3 2" xfId="40467"/>
    <cellStyle name="Percent 3 2 17 2 2 2 3 3" xfId="58931"/>
    <cellStyle name="Percent 3 2 17 2 2 2 4" xfId="28162"/>
    <cellStyle name="Percent 3 2 17 2 2 2 5" xfId="46626"/>
    <cellStyle name="Percent 3 2 17 2 2 3" xfId="12289"/>
    <cellStyle name="Percent 3 2 17 2 2 3 2" xfId="31249"/>
    <cellStyle name="Percent 3 2 17 2 2 3 3" xfId="49713"/>
    <cellStyle name="Percent 3 2 17 2 2 4" xfId="18441"/>
    <cellStyle name="Percent 3 2 17 2 2 4 2" xfId="37401"/>
    <cellStyle name="Percent 3 2 17 2 2 4 3" xfId="55865"/>
    <cellStyle name="Percent 3 2 17 2 2 5" xfId="25096"/>
    <cellStyle name="Percent 3 2 17 2 2 6" xfId="43560"/>
    <cellStyle name="Percent 3 2 17 2 3" xfId="7628"/>
    <cellStyle name="Percent 3 2 17 2 3 2" xfId="13821"/>
    <cellStyle name="Percent 3 2 17 2 3 2 2" xfId="32781"/>
    <cellStyle name="Percent 3 2 17 2 3 2 3" xfId="51245"/>
    <cellStyle name="Percent 3 2 17 2 3 3" xfId="19973"/>
    <cellStyle name="Percent 3 2 17 2 3 3 2" xfId="38933"/>
    <cellStyle name="Percent 3 2 17 2 3 3 3" xfId="57397"/>
    <cellStyle name="Percent 3 2 17 2 3 4" xfId="26628"/>
    <cellStyle name="Percent 3 2 17 2 3 5" xfId="45092"/>
    <cellStyle name="Percent 3 2 17 2 4" xfId="10755"/>
    <cellStyle name="Percent 3 2 17 2 4 2" xfId="29715"/>
    <cellStyle name="Percent 3 2 17 2 4 3" xfId="48179"/>
    <cellStyle name="Percent 3 2 17 2 5" xfId="16907"/>
    <cellStyle name="Percent 3 2 17 2 5 2" xfId="35867"/>
    <cellStyle name="Percent 3 2 17 2 5 3" xfId="54331"/>
    <cellStyle name="Percent 3 2 17 2 6" xfId="23562"/>
    <cellStyle name="Percent 3 2 17 2 7" xfId="42026"/>
    <cellStyle name="Percent 3 2 17 3" xfId="5303"/>
    <cellStyle name="Percent 3 2 17 3 2" xfId="8394"/>
    <cellStyle name="Percent 3 2 17 3 2 2" xfId="14586"/>
    <cellStyle name="Percent 3 2 17 3 2 2 2" xfId="33546"/>
    <cellStyle name="Percent 3 2 17 3 2 2 3" xfId="52010"/>
    <cellStyle name="Percent 3 2 17 3 2 3" xfId="20738"/>
    <cellStyle name="Percent 3 2 17 3 2 3 2" xfId="39698"/>
    <cellStyle name="Percent 3 2 17 3 2 3 3" xfId="58162"/>
    <cellStyle name="Percent 3 2 17 3 2 4" xfId="27393"/>
    <cellStyle name="Percent 3 2 17 3 2 5" xfId="45857"/>
    <cellStyle name="Percent 3 2 17 3 3" xfId="11520"/>
    <cellStyle name="Percent 3 2 17 3 3 2" xfId="30480"/>
    <cellStyle name="Percent 3 2 17 3 3 3" xfId="48944"/>
    <cellStyle name="Percent 3 2 17 3 4" xfId="17672"/>
    <cellStyle name="Percent 3 2 17 3 4 2" xfId="36632"/>
    <cellStyle name="Percent 3 2 17 3 4 3" xfId="55096"/>
    <cellStyle name="Percent 3 2 17 3 5" xfId="24327"/>
    <cellStyle name="Percent 3 2 17 3 6" xfId="42791"/>
    <cellStyle name="Percent 3 2 17 4" xfId="6859"/>
    <cellStyle name="Percent 3 2 17 4 2" xfId="13052"/>
    <cellStyle name="Percent 3 2 17 4 2 2" xfId="32012"/>
    <cellStyle name="Percent 3 2 17 4 2 3" xfId="50476"/>
    <cellStyle name="Percent 3 2 17 4 3" xfId="19204"/>
    <cellStyle name="Percent 3 2 17 4 3 2" xfId="38164"/>
    <cellStyle name="Percent 3 2 17 4 3 3" xfId="56628"/>
    <cellStyle name="Percent 3 2 17 4 4" xfId="25859"/>
    <cellStyle name="Percent 3 2 17 4 5" xfId="44323"/>
    <cellStyle name="Percent 3 2 17 5" xfId="9986"/>
    <cellStyle name="Percent 3 2 17 5 2" xfId="28946"/>
    <cellStyle name="Percent 3 2 17 5 3" xfId="47410"/>
    <cellStyle name="Percent 3 2 17 6" xfId="16138"/>
    <cellStyle name="Percent 3 2 17 6 2" xfId="35098"/>
    <cellStyle name="Percent 3 2 17 6 3" xfId="53562"/>
    <cellStyle name="Percent 3 2 17 7" xfId="22793"/>
    <cellStyle name="Percent 3 2 17 8" xfId="41257"/>
    <cellStyle name="Percent 3 2 18" xfId="3453"/>
    <cellStyle name="Percent 3 2 18 2" xfId="4455"/>
    <cellStyle name="Percent 3 2 18 2 2" xfId="6078"/>
    <cellStyle name="Percent 3 2 18 2 2 2" xfId="9164"/>
    <cellStyle name="Percent 3 2 18 2 2 2 2" xfId="15356"/>
    <cellStyle name="Percent 3 2 18 2 2 2 2 2" xfId="34316"/>
    <cellStyle name="Percent 3 2 18 2 2 2 2 3" xfId="52780"/>
    <cellStyle name="Percent 3 2 18 2 2 2 3" xfId="21508"/>
    <cellStyle name="Percent 3 2 18 2 2 2 3 2" xfId="40468"/>
    <cellStyle name="Percent 3 2 18 2 2 2 3 3" xfId="58932"/>
    <cellStyle name="Percent 3 2 18 2 2 2 4" xfId="28163"/>
    <cellStyle name="Percent 3 2 18 2 2 2 5" xfId="46627"/>
    <cellStyle name="Percent 3 2 18 2 2 3" xfId="12290"/>
    <cellStyle name="Percent 3 2 18 2 2 3 2" xfId="31250"/>
    <cellStyle name="Percent 3 2 18 2 2 3 3" xfId="49714"/>
    <cellStyle name="Percent 3 2 18 2 2 4" xfId="18442"/>
    <cellStyle name="Percent 3 2 18 2 2 4 2" xfId="37402"/>
    <cellStyle name="Percent 3 2 18 2 2 4 3" xfId="55866"/>
    <cellStyle name="Percent 3 2 18 2 2 5" xfId="25097"/>
    <cellStyle name="Percent 3 2 18 2 2 6" xfId="43561"/>
    <cellStyle name="Percent 3 2 18 2 3" xfId="7629"/>
    <cellStyle name="Percent 3 2 18 2 3 2" xfId="13822"/>
    <cellStyle name="Percent 3 2 18 2 3 2 2" xfId="32782"/>
    <cellStyle name="Percent 3 2 18 2 3 2 3" xfId="51246"/>
    <cellStyle name="Percent 3 2 18 2 3 3" xfId="19974"/>
    <cellStyle name="Percent 3 2 18 2 3 3 2" xfId="38934"/>
    <cellStyle name="Percent 3 2 18 2 3 3 3" xfId="57398"/>
    <cellStyle name="Percent 3 2 18 2 3 4" xfId="26629"/>
    <cellStyle name="Percent 3 2 18 2 3 5" xfId="45093"/>
    <cellStyle name="Percent 3 2 18 2 4" xfId="10756"/>
    <cellStyle name="Percent 3 2 18 2 4 2" xfId="29716"/>
    <cellStyle name="Percent 3 2 18 2 4 3" xfId="48180"/>
    <cellStyle name="Percent 3 2 18 2 5" xfId="16908"/>
    <cellStyle name="Percent 3 2 18 2 5 2" xfId="35868"/>
    <cellStyle name="Percent 3 2 18 2 5 3" xfId="54332"/>
    <cellStyle name="Percent 3 2 18 2 6" xfId="23563"/>
    <cellStyle name="Percent 3 2 18 2 7" xfId="42027"/>
    <cellStyle name="Percent 3 2 18 3" xfId="5304"/>
    <cellStyle name="Percent 3 2 18 3 2" xfId="8395"/>
    <cellStyle name="Percent 3 2 18 3 2 2" xfId="14587"/>
    <cellStyle name="Percent 3 2 18 3 2 2 2" xfId="33547"/>
    <cellStyle name="Percent 3 2 18 3 2 2 3" xfId="52011"/>
    <cellStyle name="Percent 3 2 18 3 2 3" xfId="20739"/>
    <cellStyle name="Percent 3 2 18 3 2 3 2" xfId="39699"/>
    <cellStyle name="Percent 3 2 18 3 2 3 3" xfId="58163"/>
    <cellStyle name="Percent 3 2 18 3 2 4" xfId="27394"/>
    <cellStyle name="Percent 3 2 18 3 2 5" xfId="45858"/>
    <cellStyle name="Percent 3 2 18 3 3" xfId="11521"/>
    <cellStyle name="Percent 3 2 18 3 3 2" xfId="30481"/>
    <cellStyle name="Percent 3 2 18 3 3 3" xfId="48945"/>
    <cellStyle name="Percent 3 2 18 3 4" xfId="17673"/>
    <cellStyle name="Percent 3 2 18 3 4 2" xfId="36633"/>
    <cellStyle name="Percent 3 2 18 3 4 3" xfId="55097"/>
    <cellStyle name="Percent 3 2 18 3 5" xfId="24328"/>
    <cellStyle name="Percent 3 2 18 3 6" xfId="42792"/>
    <cellStyle name="Percent 3 2 18 4" xfId="6860"/>
    <cellStyle name="Percent 3 2 18 4 2" xfId="13053"/>
    <cellStyle name="Percent 3 2 18 4 2 2" xfId="32013"/>
    <cellStyle name="Percent 3 2 18 4 2 3" xfId="50477"/>
    <cellStyle name="Percent 3 2 18 4 3" xfId="19205"/>
    <cellStyle name="Percent 3 2 18 4 3 2" xfId="38165"/>
    <cellStyle name="Percent 3 2 18 4 3 3" xfId="56629"/>
    <cellStyle name="Percent 3 2 18 4 4" xfId="25860"/>
    <cellStyle name="Percent 3 2 18 4 5" xfId="44324"/>
    <cellStyle name="Percent 3 2 18 5" xfId="9987"/>
    <cellStyle name="Percent 3 2 18 5 2" xfId="28947"/>
    <cellStyle name="Percent 3 2 18 5 3" xfId="47411"/>
    <cellStyle name="Percent 3 2 18 6" xfId="16139"/>
    <cellStyle name="Percent 3 2 18 6 2" xfId="35099"/>
    <cellStyle name="Percent 3 2 18 6 3" xfId="53563"/>
    <cellStyle name="Percent 3 2 18 7" xfId="22794"/>
    <cellStyle name="Percent 3 2 18 8" xfId="41258"/>
    <cellStyle name="Percent 3 2 19" xfId="3454"/>
    <cellStyle name="Percent 3 2 19 2" xfId="4456"/>
    <cellStyle name="Percent 3 2 19 2 2" xfId="6079"/>
    <cellStyle name="Percent 3 2 19 2 2 2" xfId="9165"/>
    <cellStyle name="Percent 3 2 19 2 2 2 2" xfId="15357"/>
    <cellStyle name="Percent 3 2 19 2 2 2 2 2" xfId="34317"/>
    <cellStyle name="Percent 3 2 19 2 2 2 2 3" xfId="52781"/>
    <cellStyle name="Percent 3 2 19 2 2 2 3" xfId="21509"/>
    <cellStyle name="Percent 3 2 19 2 2 2 3 2" xfId="40469"/>
    <cellStyle name="Percent 3 2 19 2 2 2 3 3" xfId="58933"/>
    <cellStyle name="Percent 3 2 19 2 2 2 4" xfId="28164"/>
    <cellStyle name="Percent 3 2 19 2 2 2 5" xfId="46628"/>
    <cellStyle name="Percent 3 2 19 2 2 3" xfId="12291"/>
    <cellStyle name="Percent 3 2 19 2 2 3 2" xfId="31251"/>
    <cellStyle name="Percent 3 2 19 2 2 3 3" xfId="49715"/>
    <cellStyle name="Percent 3 2 19 2 2 4" xfId="18443"/>
    <cellStyle name="Percent 3 2 19 2 2 4 2" xfId="37403"/>
    <cellStyle name="Percent 3 2 19 2 2 4 3" xfId="55867"/>
    <cellStyle name="Percent 3 2 19 2 2 5" xfId="25098"/>
    <cellStyle name="Percent 3 2 19 2 2 6" xfId="43562"/>
    <cellStyle name="Percent 3 2 19 2 3" xfId="7630"/>
    <cellStyle name="Percent 3 2 19 2 3 2" xfId="13823"/>
    <cellStyle name="Percent 3 2 19 2 3 2 2" xfId="32783"/>
    <cellStyle name="Percent 3 2 19 2 3 2 3" xfId="51247"/>
    <cellStyle name="Percent 3 2 19 2 3 3" xfId="19975"/>
    <cellStyle name="Percent 3 2 19 2 3 3 2" xfId="38935"/>
    <cellStyle name="Percent 3 2 19 2 3 3 3" xfId="57399"/>
    <cellStyle name="Percent 3 2 19 2 3 4" xfId="26630"/>
    <cellStyle name="Percent 3 2 19 2 3 5" xfId="45094"/>
    <cellStyle name="Percent 3 2 19 2 4" xfId="10757"/>
    <cellStyle name="Percent 3 2 19 2 4 2" xfId="29717"/>
    <cellStyle name="Percent 3 2 19 2 4 3" xfId="48181"/>
    <cellStyle name="Percent 3 2 19 2 5" xfId="16909"/>
    <cellStyle name="Percent 3 2 19 2 5 2" xfId="35869"/>
    <cellStyle name="Percent 3 2 19 2 5 3" xfId="54333"/>
    <cellStyle name="Percent 3 2 19 2 6" xfId="23564"/>
    <cellStyle name="Percent 3 2 19 2 7" xfId="42028"/>
    <cellStyle name="Percent 3 2 19 3" xfId="5305"/>
    <cellStyle name="Percent 3 2 19 3 2" xfId="8396"/>
    <cellStyle name="Percent 3 2 19 3 2 2" xfId="14588"/>
    <cellStyle name="Percent 3 2 19 3 2 2 2" xfId="33548"/>
    <cellStyle name="Percent 3 2 19 3 2 2 3" xfId="52012"/>
    <cellStyle name="Percent 3 2 19 3 2 3" xfId="20740"/>
    <cellStyle name="Percent 3 2 19 3 2 3 2" xfId="39700"/>
    <cellStyle name="Percent 3 2 19 3 2 3 3" xfId="58164"/>
    <cellStyle name="Percent 3 2 19 3 2 4" xfId="27395"/>
    <cellStyle name="Percent 3 2 19 3 2 5" xfId="45859"/>
    <cellStyle name="Percent 3 2 19 3 3" xfId="11522"/>
    <cellStyle name="Percent 3 2 19 3 3 2" xfId="30482"/>
    <cellStyle name="Percent 3 2 19 3 3 3" xfId="48946"/>
    <cellStyle name="Percent 3 2 19 3 4" xfId="17674"/>
    <cellStyle name="Percent 3 2 19 3 4 2" xfId="36634"/>
    <cellStyle name="Percent 3 2 19 3 4 3" xfId="55098"/>
    <cellStyle name="Percent 3 2 19 3 5" xfId="24329"/>
    <cellStyle name="Percent 3 2 19 3 6" xfId="42793"/>
    <cellStyle name="Percent 3 2 19 4" xfId="6861"/>
    <cellStyle name="Percent 3 2 19 4 2" xfId="13054"/>
    <cellStyle name="Percent 3 2 19 4 2 2" xfId="32014"/>
    <cellStyle name="Percent 3 2 19 4 2 3" xfId="50478"/>
    <cellStyle name="Percent 3 2 19 4 3" xfId="19206"/>
    <cellStyle name="Percent 3 2 19 4 3 2" xfId="38166"/>
    <cellStyle name="Percent 3 2 19 4 3 3" xfId="56630"/>
    <cellStyle name="Percent 3 2 19 4 4" xfId="25861"/>
    <cellStyle name="Percent 3 2 19 4 5" xfId="44325"/>
    <cellStyle name="Percent 3 2 19 5" xfId="9988"/>
    <cellStyle name="Percent 3 2 19 5 2" xfId="28948"/>
    <cellStyle name="Percent 3 2 19 5 3" xfId="47412"/>
    <cellStyle name="Percent 3 2 19 6" xfId="16140"/>
    <cellStyle name="Percent 3 2 19 6 2" xfId="35100"/>
    <cellStyle name="Percent 3 2 19 6 3" xfId="53564"/>
    <cellStyle name="Percent 3 2 19 7" xfId="22795"/>
    <cellStyle name="Percent 3 2 19 8" xfId="41259"/>
    <cellStyle name="Percent 3 2 2" xfId="3455"/>
    <cellStyle name="Percent 3 2 2 2" xfId="3456"/>
    <cellStyle name="Percent 3 2 2 2 2" xfId="4457"/>
    <cellStyle name="Percent 3 2 2 2 2 2" xfId="6080"/>
    <cellStyle name="Percent 3 2 2 2 2 2 2" xfId="9166"/>
    <cellStyle name="Percent 3 2 2 2 2 2 2 2" xfId="15358"/>
    <cellStyle name="Percent 3 2 2 2 2 2 2 2 2" xfId="34318"/>
    <cellStyle name="Percent 3 2 2 2 2 2 2 2 3" xfId="52782"/>
    <cellStyle name="Percent 3 2 2 2 2 2 2 3" xfId="21510"/>
    <cellStyle name="Percent 3 2 2 2 2 2 2 3 2" xfId="40470"/>
    <cellStyle name="Percent 3 2 2 2 2 2 2 3 3" xfId="58934"/>
    <cellStyle name="Percent 3 2 2 2 2 2 2 4" xfId="28165"/>
    <cellStyle name="Percent 3 2 2 2 2 2 2 5" xfId="46629"/>
    <cellStyle name="Percent 3 2 2 2 2 2 3" xfId="12292"/>
    <cellStyle name="Percent 3 2 2 2 2 2 3 2" xfId="31252"/>
    <cellStyle name="Percent 3 2 2 2 2 2 3 3" xfId="49716"/>
    <cellStyle name="Percent 3 2 2 2 2 2 4" xfId="18444"/>
    <cellStyle name="Percent 3 2 2 2 2 2 4 2" xfId="37404"/>
    <cellStyle name="Percent 3 2 2 2 2 2 4 3" xfId="55868"/>
    <cellStyle name="Percent 3 2 2 2 2 2 5" xfId="25099"/>
    <cellStyle name="Percent 3 2 2 2 2 2 6" xfId="43563"/>
    <cellStyle name="Percent 3 2 2 2 2 3" xfId="7631"/>
    <cellStyle name="Percent 3 2 2 2 2 3 2" xfId="13824"/>
    <cellStyle name="Percent 3 2 2 2 2 3 2 2" xfId="32784"/>
    <cellStyle name="Percent 3 2 2 2 2 3 2 3" xfId="51248"/>
    <cellStyle name="Percent 3 2 2 2 2 3 3" xfId="19976"/>
    <cellStyle name="Percent 3 2 2 2 2 3 3 2" xfId="38936"/>
    <cellStyle name="Percent 3 2 2 2 2 3 3 3" xfId="57400"/>
    <cellStyle name="Percent 3 2 2 2 2 3 4" xfId="26631"/>
    <cellStyle name="Percent 3 2 2 2 2 3 5" xfId="45095"/>
    <cellStyle name="Percent 3 2 2 2 2 4" xfId="10758"/>
    <cellStyle name="Percent 3 2 2 2 2 4 2" xfId="29718"/>
    <cellStyle name="Percent 3 2 2 2 2 4 3" xfId="48182"/>
    <cellStyle name="Percent 3 2 2 2 2 5" xfId="16910"/>
    <cellStyle name="Percent 3 2 2 2 2 5 2" xfId="35870"/>
    <cellStyle name="Percent 3 2 2 2 2 5 3" xfId="54334"/>
    <cellStyle name="Percent 3 2 2 2 2 6" xfId="23565"/>
    <cellStyle name="Percent 3 2 2 2 2 7" xfId="42029"/>
    <cellStyle name="Percent 3 2 2 2 3" xfId="5306"/>
    <cellStyle name="Percent 3 2 2 2 3 2" xfId="8397"/>
    <cellStyle name="Percent 3 2 2 2 3 2 2" xfId="14589"/>
    <cellStyle name="Percent 3 2 2 2 3 2 2 2" xfId="33549"/>
    <cellStyle name="Percent 3 2 2 2 3 2 2 3" xfId="52013"/>
    <cellStyle name="Percent 3 2 2 2 3 2 3" xfId="20741"/>
    <cellStyle name="Percent 3 2 2 2 3 2 3 2" xfId="39701"/>
    <cellStyle name="Percent 3 2 2 2 3 2 3 3" xfId="58165"/>
    <cellStyle name="Percent 3 2 2 2 3 2 4" xfId="27396"/>
    <cellStyle name="Percent 3 2 2 2 3 2 5" xfId="45860"/>
    <cellStyle name="Percent 3 2 2 2 3 3" xfId="11523"/>
    <cellStyle name="Percent 3 2 2 2 3 3 2" xfId="30483"/>
    <cellStyle name="Percent 3 2 2 2 3 3 3" xfId="48947"/>
    <cellStyle name="Percent 3 2 2 2 3 4" xfId="17675"/>
    <cellStyle name="Percent 3 2 2 2 3 4 2" xfId="36635"/>
    <cellStyle name="Percent 3 2 2 2 3 4 3" xfId="55099"/>
    <cellStyle name="Percent 3 2 2 2 3 5" xfId="24330"/>
    <cellStyle name="Percent 3 2 2 2 3 6" xfId="42794"/>
    <cellStyle name="Percent 3 2 2 2 4" xfId="6862"/>
    <cellStyle name="Percent 3 2 2 2 4 2" xfId="13055"/>
    <cellStyle name="Percent 3 2 2 2 4 2 2" xfId="32015"/>
    <cellStyle name="Percent 3 2 2 2 4 2 3" xfId="50479"/>
    <cellStyle name="Percent 3 2 2 2 4 3" xfId="19207"/>
    <cellStyle name="Percent 3 2 2 2 4 3 2" xfId="38167"/>
    <cellStyle name="Percent 3 2 2 2 4 3 3" xfId="56631"/>
    <cellStyle name="Percent 3 2 2 2 4 4" xfId="25862"/>
    <cellStyle name="Percent 3 2 2 2 4 5" xfId="44326"/>
    <cellStyle name="Percent 3 2 2 2 5" xfId="9989"/>
    <cellStyle name="Percent 3 2 2 2 5 2" xfId="28949"/>
    <cellStyle name="Percent 3 2 2 2 5 3" xfId="47413"/>
    <cellStyle name="Percent 3 2 2 2 6" xfId="16141"/>
    <cellStyle name="Percent 3 2 2 2 6 2" xfId="35101"/>
    <cellStyle name="Percent 3 2 2 2 6 3" xfId="53565"/>
    <cellStyle name="Percent 3 2 2 2 7" xfId="22796"/>
    <cellStyle name="Percent 3 2 2 2 8" xfId="41260"/>
    <cellStyle name="Percent 3 2 2 3" xfId="3457"/>
    <cellStyle name="Percent 3 2 2 3 2" xfId="4458"/>
    <cellStyle name="Percent 3 2 2 3 2 2" xfId="6081"/>
    <cellStyle name="Percent 3 2 2 3 2 2 2" xfId="9167"/>
    <cellStyle name="Percent 3 2 2 3 2 2 2 2" xfId="15359"/>
    <cellStyle name="Percent 3 2 2 3 2 2 2 2 2" xfId="34319"/>
    <cellStyle name="Percent 3 2 2 3 2 2 2 2 3" xfId="52783"/>
    <cellStyle name="Percent 3 2 2 3 2 2 2 3" xfId="21511"/>
    <cellStyle name="Percent 3 2 2 3 2 2 2 3 2" xfId="40471"/>
    <cellStyle name="Percent 3 2 2 3 2 2 2 3 3" xfId="58935"/>
    <cellStyle name="Percent 3 2 2 3 2 2 2 4" xfId="28166"/>
    <cellStyle name="Percent 3 2 2 3 2 2 2 5" xfId="46630"/>
    <cellStyle name="Percent 3 2 2 3 2 2 3" xfId="12293"/>
    <cellStyle name="Percent 3 2 2 3 2 2 3 2" xfId="31253"/>
    <cellStyle name="Percent 3 2 2 3 2 2 3 3" xfId="49717"/>
    <cellStyle name="Percent 3 2 2 3 2 2 4" xfId="18445"/>
    <cellStyle name="Percent 3 2 2 3 2 2 4 2" xfId="37405"/>
    <cellStyle name="Percent 3 2 2 3 2 2 4 3" xfId="55869"/>
    <cellStyle name="Percent 3 2 2 3 2 2 5" xfId="25100"/>
    <cellStyle name="Percent 3 2 2 3 2 2 6" xfId="43564"/>
    <cellStyle name="Percent 3 2 2 3 2 3" xfId="7632"/>
    <cellStyle name="Percent 3 2 2 3 2 3 2" xfId="13825"/>
    <cellStyle name="Percent 3 2 2 3 2 3 2 2" xfId="32785"/>
    <cellStyle name="Percent 3 2 2 3 2 3 2 3" xfId="51249"/>
    <cellStyle name="Percent 3 2 2 3 2 3 3" xfId="19977"/>
    <cellStyle name="Percent 3 2 2 3 2 3 3 2" xfId="38937"/>
    <cellStyle name="Percent 3 2 2 3 2 3 3 3" xfId="57401"/>
    <cellStyle name="Percent 3 2 2 3 2 3 4" xfId="26632"/>
    <cellStyle name="Percent 3 2 2 3 2 3 5" xfId="45096"/>
    <cellStyle name="Percent 3 2 2 3 2 4" xfId="10759"/>
    <cellStyle name="Percent 3 2 2 3 2 4 2" xfId="29719"/>
    <cellStyle name="Percent 3 2 2 3 2 4 3" xfId="48183"/>
    <cellStyle name="Percent 3 2 2 3 2 5" xfId="16911"/>
    <cellStyle name="Percent 3 2 2 3 2 5 2" xfId="35871"/>
    <cellStyle name="Percent 3 2 2 3 2 5 3" xfId="54335"/>
    <cellStyle name="Percent 3 2 2 3 2 6" xfId="23566"/>
    <cellStyle name="Percent 3 2 2 3 2 7" xfId="42030"/>
    <cellStyle name="Percent 3 2 2 3 3" xfId="5307"/>
    <cellStyle name="Percent 3 2 2 3 3 2" xfId="8398"/>
    <cellStyle name="Percent 3 2 2 3 3 2 2" xfId="14590"/>
    <cellStyle name="Percent 3 2 2 3 3 2 2 2" xfId="33550"/>
    <cellStyle name="Percent 3 2 2 3 3 2 2 3" xfId="52014"/>
    <cellStyle name="Percent 3 2 2 3 3 2 3" xfId="20742"/>
    <cellStyle name="Percent 3 2 2 3 3 2 3 2" xfId="39702"/>
    <cellStyle name="Percent 3 2 2 3 3 2 3 3" xfId="58166"/>
    <cellStyle name="Percent 3 2 2 3 3 2 4" xfId="27397"/>
    <cellStyle name="Percent 3 2 2 3 3 2 5" xfId="45861"/>
    <cellStyle name="Percent 3 2 2 3 3 3" xfId="11524"/>
    <cellStyle name="Percent 3 2 2 3 3 3 2" xfId="30484"/>
    <cellStyle name="Percent 3 2 2 3 3 3 3" xfId="48948"/>
    <cellStyle name="Percent 3 2 2 3 3 4" xfId="17676"/>
    <cellStyle name="Percent 3 2 2 3 3 4 2" xfId="36636"/>
    <cellStyle name="Percent 3 2 2 3 3 4 3" xfId="55100"/>
    <cellStyle name="Percent 3 2 2 3 3 5" xfId="24331"/>
    <cellStyle name="Percent 3 2 2 3 3 6" xfId="42795"/>
    <cellStyle name="Percent 3 2 2 3 4" xfId="6863"/>
    <cellStyle name="Percent 3 2 2 3 4 2" xfId="13056"/>
    <cellStyle name="Percent 3 2 2 3 4 2 2" xfId="32016"/>
    <cellStyle name="Percent 3 2 2 3 4 2 3" xfId="50480"/>
    <cellStyle name="Percent 3 2 2 3 4 3" xfId="19208"/>
    <cellStyle name="Percent 3 2 2 3 4 3 2" xfId="38168"/>
    <cellStyle name="Percent 3 2 2 3 4 3 3" xfId="56632"/>
    <cellStyle name="Percent 3 2 2 3 4 4" xfId="25863"/>
    <cellStyle name="Percent 3 2 2 3 4 5" xfId="44327"/>
    <cellStyle name="Percent 3 2 2 3 5" xfId="9990"/>
    <cellStyle name="Percent 3 2 2 3 5 2" xfId="28950"/>
    <cellStyle name="Percent 3 2 2 3 5 3" xfId="47414"/>
    <cellStyle name="Percent 3 2 2 3 6" xfId="16142"/>
    <cellStyle name="Percent 3 2 2 3 6 2" xfId="35102"/>
    <cellStyle name="Percent 3 2 2 3 6 3" xfId="53566"/>
    <cellStyle name="Percent 3 2 2 3 7" xfId="22797"/>
    <cellStyle name="Percent 3 2 2 3 8" xfId="41261"/>
    <cellStyle name="Percent 3 2 2 4" xfId="3458"/>
    <cellStyle name="Percent 3 2 2 4 2" xfId="4459"/>
    <cellStyle name="Percent 3 2 2 4 2 2" xfId="6082"/>
    <cellStyle name="Percent 3 2 2 4 2 2 2" xfId="9168"/>
    <cellStyle name="Percent 3 2 2 4 2 2 2 2" xfId="15360"/>
    <cellStyle name="Percent 3 2 2 4 2 2 2 2 2" xfId="34320"/>
    <cellStyle name="Percent 3 2 2 4 2 2 2 2 3" xfId="52784"/>
    <cellStyle name="Percent 3 2 2 4 2 2 2 3" xfId="21512"/>
    <cellStyle name="Percent 3 2 2 4 2 2 2 3 2" xfId="40472"/>
    <cellStyle name="Percent 3 2 2 4 2 2 2 3 3" xfId="58936"/>
    <cellStyle name="Percent 3 2 2 4 2 2 2 4" xfId="28167"/>
    <cellStyle name="Percent 3 2 2 4 2 2 2 5" xfId="46631"/>
    <cellStyle name="Percent 3 2 2 4 2 2 3" xfId="12294"/>
    <cellStyle name="Percent 3 2 2 4 2 2 3 2" xfId="31254"/>
    <cellStyle name="Percent 3 2 2 4 2 2 3 3" xfId="49718"/>
    <cellStyle name="Percent 3 2 2 4 2 2 4" xfId="18446"/>
    <cellStyle name="Percent 3 2 2 4 2 2 4 2" xfId="37406"/>
    <cellStyle name="Percent 3 2 2 4 2 2 4 3" xfId="55870"/>
    <cellStyle name="Percent 3 2 2 4 2 2 5" xfId="25101"/>
    <cellStyle name="Percent 3 2 2 4 2 2 6" xfId="43565"/>
    <cellStyle name="Percent 3 2 2 4 2 3" xfId="7633"/>
    <cellStyle name="Percent 3 2 2 4 2 3 2" xfId="13826"/>
    <cellStyle name="Percent 3 2 2 4 2 3 2 2" xfId="32786"/>
    <cellStyle name="Percent 3 2 2 4 2 3 2 3" xfId="51250"/>
    <cellStyle name="Percent 3 2 2 4 2 3 3" xfId="19978"/>
    <cellStyle name="Percent 3 2 2 4 2 3 3 2" xfId="38938"/>
    <cellStyle name="Percent 3 2 2 4 2 3 3 3" xfId="57402"/>
    <cellStyle name="Percent 3 2 2 4 2 3 4" xfId="26633"/>
    <cellStyle name="Percent 3 2 2 4 2 3 5" xfId="45097"/>
    <cellStyle name="Percent 3 2 2 4 2 4" xfId="10760"/>
    <cellStyle name="Percent 3 2 2 4 2 4 2" xfId="29720"/>
    <cellStyle name="Percent 3 2 2 4 2 4 3" xfId="48184"/>
    <cellStyle name="Percent 3 2 2 4 2 5" xfId="16912"/>
    <cellStyle name="Percent 3 2 2 4 2 5 2" xfId="35872"/>
    <cellStyle name="Percent 3 2 2 4 2 5 3" xfId="54336"/>
    <cellStyle name="Percent 3 2 2 4 2 6" xfId="23567"/>
    <cellStyle name="Percent 3 2 2 4 2 7" xfId="42031"/>
    <cellStyle name="Percent 3 2 2 4 3" xfId="5308"/>
    <cellStyle name="Percent 3 2 2 4 3 2" xfId="8399"/>
    <cellStyle name="Percent 3 2 2 4 3 2 2" xfId="14591"/>
    <cellStyle name="Percent 3 2 2 4 3 2 2 2" xfId="33551"/>
    <cellStyle name="Percent 3 2 2 4 3 2 2 3" xfId="52015"/>
    <cellStyle name="Percent 3 2 2 4 3 2 3" xfId="20743"/>
    <cellStyle name="Percent 3 2 2 4 3 2 3 2" xfId="39703"/>
    <cellStyle name="Percent 3 2 2 4 3 2 3 3" xfId="58167"/>
    <cellStyle name="Percent 3 2 2 4 3 2 4" xfId="27398"/>
    <cellStyle name="Percent 3 2 2 4 3 2 5" xfId="45862"/>
    <cellStyle name="Percent 3 2 2 4 3 3" xfId="11525"/>
    <cellStyle name="Percent 3 2 2 4 3 3 2" xfId="30485"/>
    <cellStyle name="Percent 3 2 2 4 3 3 3" xfId="48949"/>
    <cellStyle name="Percent 3 2 2 4 3 4" xfId="17677"/>
    <cellStyle name="Percent 3 2 2 4 3 4 2" xfId="36637"/>
    <cellStyle name="Percent 3 2 2 4 3 4 3" xfId="55101"/>
    <cellStyle name="Percent 3 2 2 4 3 5" xfId="24332"/>
    <cellStyle name="Percent 3 2 2 4 3 6" xfId="42796"/>
    <cellStyle name="Percent 3 2 2 4 4" xfId="6864"/>
    <cellStyle name="Percent 3 2 2 4 4 2" xfId="13057"/>
    <cellStyle name="Percent 3 2 2 4 4 2 2" xfId="32017"/>
    <cellStyle name="Percent 3 2 2 4 4 2 3" xfId="50481"/>
    <cellStyle name="Percent 3 2 2 4 4 3" xfId="19209"/>
    <cellStyle name="Percent 3 2 2 4 4 3 2" xfId="38169"/>
    <cellStyle name="Percent 3 2 2 4 4 3 3" xfId="56633"/>
    <cellStyle name="Percent 3 2 2 4 4 4" xfId="25864"/>
    <cellStyle name="Percent 3 2 2 4 4 5" xfId="44328"/>
    <cellStyle name="Percent 3 2 2 4 5" xfId="9991"/>
    <cellStyle name="Percent 3 2 2 4 5 2" xfId="28951"/>
    <cellStyle name="Percent 3 2 2 4 5 3" xfId="47415"/>
    <cellStyle name="Percent 3 2 2 4 6" xfId="16143"/>
    <cellStyle name="Percent 3 2 2 4 6 2" xfId="35103"/>
    <cellStyle name="Percent 3 2 2 4 6 3" xfId="53567"/>
    <cellStyle name="Percent 3 2 2 4 7" xfId="22798"/>
    <cellStyle name="Percent 3 2 2 4 8" xfId="41262"/>
    <cellStyle name="Percent 3 2 2 5" xfId="3459"/>
    <cellStyle name="Percent 3 2 2 5 2" xfId="4460"/>
    <cellStyle name="Percent 3 2 2 5 2 2" xfId="6083"/>
    <cellStyle name="Percent 3 2 2 5 2 2 2" xfId="9169"/>
    <cellStyle name="Percent 3 2 2 5 2 2 2 2" xfId="15361"/>
    <cellStyle name="Percent 3 2 2 5 2 2 2 2 2" xfId="34321"/>
    <cellStyle name="Percent 3 2 2 5 2 2 2 2 3" xfId="52785"/>
    <cellStyle name="Percent 3 2 2 5 2 2 2 3" xfId="21513"/>
    <cellStyle name="Percent 3 2 2 5 2 2 2 3 2" xfId="40473"/>
    <cellStyle name="Percent 3 2 2 5 2 2 2 3 3" xfId="58937"/>
    <cellStyle name="Percent 3 2 2 5 2 2 2 4" xfId="28168"/>
    <cellStyle name="Percent 3 2 2 5 2 2 2 5" xfId="46632"/>
    <cellStyle name="Percent 3 2 2 5 2 2 3" xfId="12295"/>
    <cellStyle name="Percent 3 2 2 5 2 2 3 2" xfId="31255"/>
    <cellStyle name="Percent 3 2 2 5 2 2 3 3" xfId="49719"/>
    <cellStyle name="Percent 3 2 2 5 2 2 4" xfId="18447"/>
    <cellStyle name="Percent 3 2 2 5 2 2 4 2" xfId="37407"/>
    <cellStyle name="Percent 3 2 2 5 2 2 4 3" xfId="55871"/>
    <cellStyle name="Percent 3 2 2 5 2 2 5" xfId="25102"/>
    <cellStyle name="Percent 3 2 2 5 2 2 6" xfId="43566"/>
    <cellStyle name="Percent 3 2 2 5 2 3" xfId="7634"/>
    <cellStyle name="Percent 3 2 2 5 2 3 2" xfId="13827"/>
    <cellStyle name="Percent 3 2 2 5 2 3 2 2" xfId="32787"/>
    <cellStyle name="Percent 3 2 2 5 2 3 2 3" xfId="51251"/>
    <cellStyle name="Percent 3 2 2 5 2 3 3" xfId="19979"/>
    <cellStyle name="Percent 3 2 2 5 2 3 3 2" xfId="38939"/>
    <cellStyle name="Percent 3 2 2 5 2 3 3 3" xfId="57403"/>
    <cellStyle name="Percent 3 2 2 5 2 3 4" xfId="26634"/>
    <cellStyle name="Percent 3 2 2 5 2 3 5" xfId="45098"/>
    <cellStyle name="Percent 3 2 2 5 2 4" xfId="10761"/>
    <cellStyle name="Percent 3 2 2 5 2 4 2" xfId="29721"/>
    <cellStyle name="Percent 3 2 2 5 2 4 3" xfId="48185"/>
    <cellStyle name="Percent 3 2 2 5 2 5" xfId="16913"/>
    <cellStyle name="Percent 3 2 2 5 2 5 2" xfId="35873"/>
    <cellStyle name="Percent 3 2 2 5 2 5 3" xfId="54337"/>
    <cellStyle name="Percent 3 2 2 5 2 6" xfId="23568"/>
    <cellStyle name="Percent 3 2 2 5 2 7" xfId="42032"/>
    <cellStyle name="Percent 3 2 2 5 3" xfId="5309"/>
    <cellStyle name="Percent 3 2 2 5 3 2" xfId="8400"/>
    <cellStyle name="Percent 3 2 2 5 3 2 2" xfId="14592"/>
    <cellStyle name="Percent 3 2 2 5 3 2 2 2" xfId="33552"/>
    <cellStyle name="Percent 3 2 2 5 3 2 2 3" xfId="52016"/>
    <cellStyle name="Percent 3 2 2 5 3 2 3" xfId="20744"/>
    <cellStyle name="Percent 3 2 2 5 3 2 3 2" xfId="39704"/>
    <cellStyle name="Percent 3 2 2 5 3 2 3 3" xfId="58168"/>
    <cellStyle name="Percent 3 2 2 5 3 2 4" xfId="27399"/>
    <cellStyle name="Percent 3 2 2 5 3 2 5" xfId="45863"/>
    <cellStyle name="Percent 3 2 2 5 3 3" xfId="11526"/>
    <cellStyle name="Percent 3 2 2 5 3 3 2" xfId="30486"/>
    <cellStyle name="Percent 3 2 2 5 3 3 3" xfId="48950"/>
    <cellStyle name="Percent 3 2 2 5 3 4" xfId="17678"/>
    <cellStyle name="Percent 3 2 2 5 3 4 2" xfId="36638"/>
    <cellStyle name="Percent 3 2 2 5 3 4 3" xfId="55102"/>
    <cellStyle name="Percent 3 2 2 5 3 5" xfId="24333"/>
    <cellStyle name="Percent 3 2 2 5 3 6" xfId="42797"/>
    <cellStyle name="Percent 3 2 2 5 4" xfId="6865"/>
    <cellStyle name="Percent 3 2 2 5 4 2" xfId="13058"/>
    <cellStyle name="Percent 3 2 2 5 4 2 2" xfId="32018"/>
    <cellStyle name="Percent 3 2 2 5 4 2 3" xfId="50482"/>
    <cellStyle name="Percent 3 2 2 5 4 3" xfId="19210"/>
    <cellStyle name="Percent 3 2 2 5 4 3 2" xfId="38170"/>
    <cellStyle name="Percent 3 2 2 5 4 3 3" xfId="56634"/>
    <cellStyle name="Percent 3 2 2 5 4 4" xfId="25865"/>
    <cellStyle name="Percent 3 2 2 5 4 5" xfId="44329"/>
    <cellStyle name="Percent 3 2 2 5 5" xfId="9992"/>
    <cellStyle name="Percent 3 2 2 5 5 2" xfId="28952"/>
    <cellStyle name="Percent 3 2 2 5 5 3" xfId="47416"/>
    <cellStyle name="Percent 3 2 2 5 6" xfId="16144"/>
    <cellStyle name="Percent 3 2 2 5 6 2" xfId="35104"/>
    <cellStyle name="Percent 3 2 2 5 6 3" xfId="53568"/>
    <cellStyle name="Percent 3 2 2 5 7" xfId="22799"/>
    <cellStyle name="Percent 3 2 2 5 8" xfId="41263"/>
    <cellStyle name="Percent 3 2 20" xfId="3460"/>
    <cellStyle name="Percent 3 2 20 2" xfId="4461"/>
    <cellStyle name="Percent 3 2 20 2 2" xfId="6084"/>
    <cellStyle name="Percent 3 2 20 2 2 2" xfId="9170"/>
    <cellStyle name="Percent 3 2 20 2 2 2 2" xfId="15362"/>
    <cellStyle name="Percent 3 2 20 2 2 2 2 2" xfId="34322"/>
    <cellStyle name="Percent 3 2 20 2 2 2 2 3" xfId="52786"/>
    <cellStyle name="Percent 3 2 20 2 2 2 3" xfId="21514"/>
    <cellStyle name="Percent 3 2 20 2 2 2 3 2" xfId="40474"/>
    <cellStyle name="Percent 3 2 20 2 2 2 3 3" xfId="58938"/>
    <cellStyle name="Percent 3 2 20 2 2 2 4" xfId="28169"/>
    <cellStyle name="Percent 3 2 20 2 2 2 5" xfId="46633"/>
    <cellStyle name="Percent 3 2 20 2 2 3" xfId="12296"/>
    <cellStyle name="Percent 3 2 20 2 2 3 2" xfId="31256"/>
    <cellStyle name="Percent 3 2 20 2 2 3 3" xfId="49720"/>
    <cellStyle name="Percent 3 2 20 2 2 4" xfId="18448"/>
    <cellStyle name="Percent 3 2 20 2 2 4 2" xfId="37408"/>
    <cellStyle name="Percent 3 2 20 2 2 4 3" xfId="55872"/>
    <cellStyle name="Percent 3 2 20 2 2 5" xfId="25103"/>
    <cellStyle name="Percent 3 2 20 2 2 6" xfId="43567"/>
    <cellStyle name="Percent 3 2 20 2 3" xfId="7635"/>
    <cellStyle name="Percent 3 2 20 2 3 2" xfId="13828"/>
    <cellStyle name="Percent 3 2 20 2 3 2 2" xfId="32788"/>
    <cellStyle name="Percent 3 2 20 2 3 2 3" xfId="51252"/>
    <cellStyle name="Percent 3 2 20 2 3 3" xfId="19980"/>
    <cellStyle name="Percent 3 2 20 2 3 3 2" xfId="38940"/>
    <cellStyle name="Percent 3 2 20 2 3 3 3" xfId="57404"/>
    <cellStyle name="Percent 3 2 20 2 3 4" xfId="26635"/>
    <cellStyle name="Percent 3 2 20 2 3 5" xfId="45099"/>
    <cellStyle name="Percent 3 2 20 2 4" xfId="10762"/>
    <cellStyle name="Percent 3 2 20 2 4 2" xfId="29722"/>
    <cellStyle name="Percent 3 2 20 2 4 3" xfId="48186"/>
    <cellStyle name="Percent 3 2 20 2 5" xfId="16914"/>
    <cellStyle name="Percent 3 2 20 2 5 2" xfId="35874"/>
    <cellStyle name="Percent 3 2 20 2 5 3" xfId="54338"/>
    <cellStyle name="Percent 3 2 20 2 6" xfId="23569"/>
    <cellStyle name="Percent 3 2 20 2 7" xfId="42033"/>
    <cellStyle name="Percent 3 2 20 3" xfId="5310"/>
    <cellStyle name="Percent 3 2 20 3 2" xfId="8401"/>
    <cellStyle name="Percent 3 2 20 3 2 2" xfId="14593"/>
    <cellStyle name="Percent 3 2 20 3 2 2 2" xfId="33553"/>
    <cellStyle name="Percent 3 2 20 3 2 2 3" xfId="52017"/>
    <cellStyle name="Percent 3 2 20 3 2 3" xfId="20745"/>
    <cellStyle name="Percent 3 2 20 3 2 3 2" xfId="39705"/>
    <cellStyle name="Percent 3 2 20 3 2 3 3" xfId="58169"/>
    <cellStyle name="Percent 3 2 20 3 2 4" xfId="27400"/>
    <cellStyle name="Percent 3 2 20 3 2 5" xfId="45864"/>
    <cellStyle name="Percent 3 2 20 3 3" xfId="11527"/>
    <cellStyle name="Percent 3 2 20 3 3 2" xfId="30487"/>
    <cellStyle name="Percent 3 2 20 3 3 3" xfId="48951"/>
    <cellStyle name="Percent 3 2 20 3 4" xfId="17679"/>
    <cellStyle name="Percent 3 2 20 3 4 2" xfId="36639"/>
    <cellStyle name="Percent 3 2 20 3 4 3" xfId="55103"/>
    <cellStyle name="Percent 3 2 20 3 5" xfId="24334"/>
    <cellStyle name="Percent 3 2 20 3 6" xfId="42798"/>
    <cellStyle name="Percent 3 2 20 4" xfId="6866"/>
    <cellStyle name="Percent 3 2 20 4 2" xfId="13059"/>
    <cellStyle name="Percent 3 2 20 4 2 2" xfId="32019"/>
    <cellStyle name="Percent 3 2 20 4 2 3" xfId="50483"/>
    <cellStyle name="Percent 3 2 20 4 3" xfId="19211"/>
    <cellStyle name="Percent 3 2 20 4 3 2" xfId="38171"/>
    <cellStyle name="Percent 3 2 20 4 3 3" xfId="56635"/>
    <cellStyle name="Percent 3 2 20 4 4" xfId="25866"/>
    <cellStyle name="Percent 3 2 20 4 5" xfId="44330"/>
    <cellStyle name="Percent 3 2 20 5" xfId="9993"/>
    <cellStyle name="Percent 3 2 20 5 2" xfId="28953"/>
    <cellStyle name="Percent 3 2 20 5 3" xfId="47417"/>
    <cellStyle name="Percent 3 2 20 6" xfId="16145"/>
    <cellStyle name="Percent 3 2 20 6 2" xfId="35105"/>
    <cellStyle name="Percent 3 2 20 6 3" xfId="53569"/>
    <cellStyle name="Percent 3 2 20 7" xfId="22800"/>
    <cellStyle name="Percent 3 2 20 8" xfId="41264"/>
    <cellStyle name="Percent 3 2 21" xfId="3461"/>
    <cellStyle name="Percent 3 2 21 2" xfId="3462"/>
    <cellStyle name="Percent 3 2 21 2 2" xfId="4462"/>
    <cellStyle name="Percent 3 2 21 2 2 2" xfId="6085"/>
    <cellStyle name="Percent 3 2 21 2 2 2 2" xfId="9171"/>
    <cellStyle name="Percent 3 2 21 2 2 2 2 2" xfId="15363"/>
    <cellStyle name="Percent 3 2 21 2 2 2 2 2 2" xfId="34323"/>
    <cellStyle name="Percent 3 2 21 2 2 2 2 2 3" xfId="52787"/>
    <cellStyle name="Percent 3 2 21 2 2 2 2 3" xfId="21515"/>
    <cellStyle name="Percent 3 2 21 2 2 2 2 3 2" xfId="40475"/>
    <cellStyle name="Percent 3 2 21 2 2 2 2 3 3" xfId="58939"/>
    <cellStyle name="Percent 3 2 21 2 2 2 2 4" xfId="28170"/>
    <cellStyle name="Percent 3 2 21 2 2 2 2 5" xfId="46634"/>
    <cellStyle name="Percent 3 2 21 2 2 2 3" xfId="12297"/>
    <cellStyle name="Percent 3 2 21 2 2 2 3 2" xfId="31257"/>
    <cellStyle name="Percent 3 2 21 2 2 2 3 3" xfId="49721"/>
    <cellStyle name="Percent 3 2 21 2 2 2 4" xfId="18449"/>
    <cellStyle name="Percent 3 2 21 2 2 2 4 2" xfId="37409"/>
    <cellStyle name="Percent 3 2 21 2 2 2 4 3" xfId="55873"/>
    <cellStyle name="Percent 3 2 21 2 2 2 5" xfId="25104"/>
    <cellStyle name="Percent 3 2 21 2 2 2 6" xfId="43568"/>
    <cellStyle name="Percent 3 2 21 2 2 3" xfId="7636"/>
    <cellStyle name="Percent 3 2 21 2 2 3 2" xfId="13829"/>
    <cellStyle name="Percent 3 2 21 2 2 3 2 2" xfId="32789"/>
    <cellStyle name="Percent 3 2 21 2 2 3 2 3" xfId="51253"/>
    <cellStyle name="Percent 3 2 21 2 2 3 3" xfId="19981"/>
    <cellStyle name="Percent 3 2 21 2 2 3 3 2" xfId="38941"/>
    <cellStyle name="Percent 3 2 21 2 2 3 3 3" xfId="57405"/>
    <cellStyle name="Percent 3 2 21 2 2 3 4" xfId="26636"/>
    <cellStyle name="Percent 3 2 21 2 2 3 5" xfId="45100"/>
    <cellStyle name="Percent 3 2 21 2 2 4" xfId="10763"/>
    <cellStyle name="Percent 3 2 21 2 2 4 2" xfId="29723"/>
    <cellStyle name="Percent 3 2 21 2 2 4 3" xfId="48187"/>
    <cellStyle name="Percent 3 2 21 2 2 5" xfId="16915"/>
    <cellStyle name="Percent 3 2 21 2 2 5 2" xfId="35875"/>
    <cellStyle name="Percent 3 2 21 2 2 5 3" xfId="54339"/>
    <cellStyle name="Percent 3 2 21 2 2 6" xfId="23570"/>
    <cellStyle name="Percent 3 2 21 2 2 7" xfId="42034"/>
    <cellStyle name="Percent 3 2 21 2 3" xfId="5311"/>
    <cellStyle name="Percent 3 2 21 2 3 2" xfId="8402"/>
    <cellStyle name="Percent 3 2 21 2 3 2 2" xfId="14594"/>
    <cellStyle name="Percent 3 2 21 2 3 2 2 2" xfId="33554"/>
    <cellStyle name="Percent 3 2 21 2 3 2 2 3" xfId="52018"/>
    <cellStyle name="Percent 3 2 21 2 3 2 3" xfId="20746"/>
    <cellStyle name="Percent 3 2 21 2 3 2 3 2" xfId="39706"/>
    <cellStyle name="Percent 3 2 21 2 3 2 3 3" xfId="58170"/>
    <cellStyle name="Percent 3 2 21 2 3 2 4" xfId="27401"/>
    <cellStyle name="Percent 3 2 21 2 3 2 5" xfId="45865"/>
    <cellStyle name="Percent 3 2 21 2 3 3" xfId="11528"/>
    <cellStyle name="Percent 3 2 21 2 3 3 2" xfId="30488"/>
    <cellStyle name="Percent 3 2 21 2 3 3 3" xfId="48952"/>
    <cellStyle name="Percent 3 2 21 2 3 4" xfId="17680"/>
    <cellStyle name="Percent 3 2 21 2 3 4 2" xfId="36640"/>
    <cellStyle name="Percent 3 2 21 2 3 4 3" xfId="55104"/>
    <cellStyle name="Percent 3 2 21 2 3 5" xfId="24335"/>
    <cellStyle name="Percent 3 2 21 2 3 6" xfId="42799"/>
    <cellStyle name="Percent 3 2 21 2 4" xfId="6867"/>
    <cellStyle name="Percent 3 2 21 2 4 2" xfId="13060"/>
    <cellStyle name="Percent 3 2 21 2 4 2 2" xfId="32020"/>
    <cellStyle name="Percent 3 2 21 2 4 2 3" xfId="50484"/>
    <cellStyle name="Percent 3 2 21 2 4 3" xfId="19212"/>
    <cellStyle name="Percent 3 2 21 2 4 3 2" xfId="38172"/>
    <cellStyle name="Percent 3 2 21 2 4 3 3" xfId="56636"/>
    <cellStyle name="Percent 3 2 21 2 4 4" xfId="25867"/>
    <cellStyle name="Percent 3 2 21 2 4 5" xfId="44331"/>
    <cellStyle name="Percent 3 2 21 2 5" xfId="9994"/>
    <cellStyle name="Percent 3 2 21 2 5 2" xfId="28954"/>
    <cellStyle name="Percent 3 2 21 2 5 3" xfId="47418"/>
    <cellStyle name="Percent 3 2 21 2 6" xfId="16146"/>
    <cellStyle name="Percent 3 2 21 2 6 2" xfId="35106"/>
    <cellStyle name="Percent 3 2 21 2 6 3" xfId="53570"/>
    <cellStyle name="Percent 3 2 21 2 7" xfId="22801"/>
    <cellStyle name="Percent 3 2 21 2 8" xfId="41265"/>
    <cellStyle name="Percent 3 2 21 3" xfId="3463"/>
    <cellStyle name="Percent 3 2 21 4" xfId="3464"/>
    <cellStyle name="Percent 3 2 22" xfId="3465"/>
    <cellStyle name="Percent 3 2 23" xfId="4446"/>
    <cellStyle name="Percent 3 2 23 2" xfId="6069"/>
    <cellStyle name="Percent 3 2 23 2 2" xfId="9155"/>
    <cellStyle name="Percent 3 2 23 2 2 2" xfId="15347"/>
    <cellStyle name="Percent 3 2 23 2 2 2 2" xfId="34307"/>
    <cellStyle name="Percent 3 2 23 2 2 2 3" xfId="52771"/>
    <cellStyle name="Percent 3 2 23 2 2 3" xfId="21499"/>
    <cellStyle name="Percent 3 2 23 2 2 3 2" xfId="40459"/>
    <cellStyle name="Percent 3 2 23 2 2 3 3" xfId="58923"/>
    <cellStyle name="Percent 3 2 23 2 2 4" xfId="28154"/>
    <cellStyle name="Percent 3 2 23 2 2 5" xfId="46618"/>
    <cellStyle name="Percent 3 2 23 2 3" xfId="12281"/>
    <cellStyle name="Percent 3 2 23 2 3 2" xfId="31241"/>
    <cellStyle name="Percent 3 2 23 2 3 3" xfId="49705"/>
    <cellStyle name="Percent 3 2 23 2 4" xfId="18433"/>
    <cellStyle name="Percent 3 2 23 2 4 2" xfId="37393"/>
    <cellStyle name="Percent 3 2 23 2 4 3" xfId="55857"/>
    <cellStyle name="Percent 3 2 23 2 5" xfId="25088"/>
    <cellStyle name="Percent 3 2 23 2 6" xfId="43552"/>
    <cellStyle name="Percent 3 2 23 3" xfId="7620"/>
    <cellStyle name="Percent 3 2 23 3 2" xfId="13813"/>
    <cellStyle name="Percent 3 2 23 3 2 2" xfId="32773"/>
    <cellStyle name="Percent 3 2 23 3 2 3" xfId="51237"/>
    <cellStyle name="Percent 3 2 23 3 3" xfId="19965"/>
    <cellStyle name="Percent 3 2 23 3 3 2" xfId="38925"/>
    <cellStyle name="Percent 3 2 23 3 3 3" xfId="57389"/>
    <cellStyle name="Percent 3 2 23 3 4" xfId="26620"/>
    <cellStyle name="Percent 3 2 23 3 5" xfId="45084"/>
    <cellStyle name="Percent 3 2 23 4" xfId="10747"/>
    <cellStyle name="Percent 3 2 23 4 2" xfId="29707"/>
    <cellStyle name="Percent 3 2 23 4 3" xfId="48171"/>
    <cellStyle name="Percent 3 2 23 5" xfId="16899"/>
    <cellStyle name="Percent 3 2 23 5 2" xfId="35859"/>
    <cellStyle name="Percent 3 2 23 5 3" xfId="54323"/>
    <cellStyle name="Percent 3 2 23 6" xfId="23554"/>
    <cellStyle name="Percent 3 2 23 7" xfId="42018"/>
    <cellStyle name="Percent 3 2 24" xfId="5295"/>
    <cellStyle name="Percent 3 2 24 2" xfId="8386"/>
    <cellStyle name="Percent 3 2 24 2 2" xfId="14578"/>
    <cellStyle name="Percent 3 2 24 2 2 2" xfId="33538"/>
    <cellStyle name="Percent 3 2 24 2 2 3" xfId="52002"/>
    <cellStyle name="Percent 3 2 24 2 3" xfId="20730"/>
    <cellStyle name="Percent 3 2 24 2 3 2" xfId="39690"/>
    <cellStyle name="Percent 3 2 24 2 3 3" xfId="58154"/>
    <cellStyle name="Percent 3 2 24 2 4" xfId="27385"/>
    <cellStyle name="Percent 3 2 24 2 5" xfId="45849"/>
    <cellStyle name="Percent 3 2 24 3" xfId="11512"/>
    <cellStyle name="Percent 3 2 24 3 2" xfId="30472"/>
    <cellStyle name="Percent 3 2 24 3 3" xfId="48936"/>
    <cellStyle name="Percent 3 2 24 4" xfId="17664"/>
    <cellStyle name="Percent 3 2 24 4 2" xfId="36624"/>
    <cellStyle name="Percent 3 2 24 4 3" xfId="55088"/>
    <cellStyle name="Percent 3 2 24 5" xfId="24319"/>
    <cellStyle name="Percent 3 2 24 6" xfId="42783"/>
    <cellStyle name="Percent 3 2 25" xfId="6851"/>
    <cellStyle name="Percent 3 2 25 2" xfId="13044"/>
    <cellStyle name="Percent 3 2 25 2 2" xfId="32004"/>
    <cellStyle name="Percent 3 2 25 2 3" xfId="50468"/>
    <cellStyle name="Percent 3 2 25 3" xfId="19196"/>
    <cellStyle name="Percent 3 2 25 3 2" xfId="38156"/>
    <cellStyle name="Percent 3 2 25 3 3" xfId="56620"/>
    <cellStyle name="Percent 3 2 25 4" xfId="25851"/>
    <cellStyle name="Percent 3 2 25 5" xfId="44315"/>
    <cellStyle name="Percent 3 2 26" xfId="9978"/>
    <cellStyle name="Percent 3 2 26 2" xfId="28938"/>
    <cellStyle name="Percent 3 2 26 3" xfId="47402"/>
    <cellStyle name="Percent 3 2 27" xfId="16130"/>
    <cellStyle name="Percent 3 2 27 2" xfId="35090"/>
    <cellStyle name="Percent 3 2 27 3" xfId="53554"/>
    <cellStyle name="Percent 3 2 28" xfId="3444"/>
    <cellStyle name="Percent 3 2 29" xfId="22785"/>
    <cellStyle name="Percent 3 2 3" xfId="3466"/>
    <cellStyle name="Percent 3 2 3 10" xfId="16147"/>
    <cellStyle name="Percent 3 2 3 10 2" xfId="35107"/>
    <cellStyle name="Percent 3 2 3 10 3" xfId="53571"/>
    <cellStyle name="Percent 3 2 3 11" xfId="22802"/>
    <cellStyle name="Percent 3 2 3 12" xfId="41266"/>
    <cellStyle name="Percent 3 2 3 2" xfId="3467"/>
    <cellStyle name="Percent 3 2 3 2 2" xfId="4464"/>
    <cellStyle name="Percent 3 2 3 2 2 2" xfId="6087"/>
    <cellStyle name="Percent 3 2 3 2 2 2 2" xfId="9173"/>
    <cellStyle name="Percent 3 2 3 2 2 2 2 2" xfId="15365"/>
    <cellStyle name="Percent 3 2 3 2 2 2 2 2 2" xfId="34325"/>
    <cellStyle name="Percent 3 2 3 2 2 2 2 2 3" xfId="52789"/>
    <cellStyle name="Percent 3 2 3 2 2 2 2 3" xfId="21517"/>
    <cellStyle name="Percent 3 2 3 2 2 2 2 3 2" xfId="40477"/>
    <cellStyle name="Percent 3 2 3 2 2 2 2 3 3" xfId="58941"/>
    <cellStyle name="Percent 3 2 3 2 2 2 2 4" xfId="28172"/>
    <cellStyle name="Percent 3 2 3 2 2 2 2 5" xfId="46636"/>
    <cellStyle name="Percent 3 2 3 2 2 2 3" xfId="12299"/>
    <cellStyle name="Percent 3 2 3 2 2 2 3 2" xfId="31259"/>
    <cellStyle name="Percent 3 2 3 2 2 2 3 3" xfId="49723"/>
    <cellStyle name="Percent 3 2 3 2 2 2 4" xfId="18451"/>
    <cellStyle name="Percent 3 2 3 2 2 2 4 2" xfId="37411"/>
    <cellStyle name="Percent 3 2 3 2 2 2 4 3" xfId="55875"/>
    <cellStyle name="Percent 3 2 3 2 2 2 5" xfId="25106"/>
    <cellStyle name="Percent 3 2 3 2 2 2 6" xfId="43570"/>
    <cellStyle name="Percent 3 2 3 2 2 3" xfId="7638"/>
    <cellStyle name="Percent 3 2 3 2 2 3 2" xfId="13831"/>
    <cellStyle name="Percent 3 2 3 2 2 3 2 2" xfId="32791"/>
    <cellStyle name="Percent 3 2 3 2 2 3 2 3" xfId="51255"/>
    <cellStyle name="Percent 3 2 3 2 2 3 3" xfId="19983"/>
    <cellStyle name="Percent 3 2 3 2 2 3 3 2" xfId="38943"/>
    <cellStyle name="Percent 3 2 3 2 2 3 3 3" xfId="57407"/>
    <cellStyle name="Percent 3 2 3 2 2 3 4" xfId="26638"/>
    <cellStyle name="Percent 3 2 3 2 2 3 5" xfId="45102"/>
    <cellStyle name="Percent 3 2 3 2 2 4" xfId="10765"/>
    <cellStyle name="Percent 3 2 3 2 2 4 2" xfId="29725"/>
    <cellStyle name="Percent 3 2 3 2 2 4 3" xfId="48189"/>
    <cellStyle name="Percent 3 2 3 2 2 5" xfId="16917"/>
    <cellStyle name="Percent 3 2 3 2 2 5 2" xfId="35877"/>
    <cellStyle name="Percent 3 2 3 2 2 5 3" xfId="54341"/>
    <cellStyle name="Percent 3 2 3 2 2 6" xfId="23572"/>
    <cellStyle name="Percent 3 2 3 2 2 7" xfId="42036"/>
    <cellStyle name="Percent 3 2 3 2 3" xfId="5315"/>
    <cellStyle name="Percent 3 2 3 2 3 2" xfId="8404"/>
    <cellStyle name="Percent 3 2 3 2 3 2 2" xfId="14596"/>
    <cellStyle name="Percent 3 2 3 2 3 2 2 2" xfId="33556"/>
    <cellStyle name="Percent 3 2 3 2 3 2 2 3" xfId="52020"/>
    <cellStyle name="Percent 3 2 3 2 3 2 3" xfId="20748"/>
    <cellStyle name="Percent 3 2 3 2 3 2 3 2" xfId="39708"/>
    <cellStyle name="Percent 3 2 3 2 3 2 3 3" xfId="58172"/>
    <cellStyle name="Percent 3 2 3 2 3 2 4" xfId="27403"/>
    <cellStyle name="Percent 3 2 3 2 3 2 5" xfId="45867"/>
    <cellStyle name="Percent 3 2 3 2 3 3" xfId="11530"/>
    <cellStyle name="Percent 3 2 3 2 3 3 2" xfId="30490"/>
    <cellStyle name="Percent 3 2 3 2 3 3 3" xfId="48954"/>
    <cellStyle name="Percent 3 2 3 2 3 4" xfId="17682"/>
    <cellStyle name="Percent 3 2 3 2 3 4 2" xfId="36642"/>
    <cellStyle name="Percent 3 2 3 2 3 4 3" xfId="55106"/>
    <cellStyle name="Percent 3 2 3 2 3 5" xfId="24337"/>
    <cellStyle name="Percent 3 2 3 2 3 6" xfId="42801"/>
    <cellStyle name="Percent 3 2 3 2 4" xfId="6869"/>
    <cellStyle name="Percent 3 2 3 2 4 2" xfId="13062"/>
    <cellStyle name="Percent 3 2 3 2 4 2 2" xfId="32022"/>
    <cellStyle name="Percent 3 2 3 2 4 2 3" xfId="50486"/>
    <cellStyle name="Percent 3 2 3 2 4 3" xfId="19214"/>
    <cellStyle name="Percent 3 2 3 2 4 3 2" xfId="38174"/>
    <cellStyle name="Percent 3 2 3 2 4 3 3" xfId="56638"/>
    <cellStyle name="Percent 3 2 3 2 4 4" xfId="25869"/>
    <cellStyle name="Percent 3 2 3 2 4 5" xfId="44333"/>
    <cellStyle name="Percent 3 2 3 2 5" xfId="9996"/>
    <cellStyle name="Percent 3 2 3 2 5 2" xfId="28956"/>
    <cellStyle name="Percent 3 2 3 2 5 3" xfId="47420"/>
    <cellStyle name="Percent 3 2 3 2 6" xfId="16148"/>
    <cellStyle name="Percent 3 2 3 2 6 2" xfId="35108"/>
    <cellStyle name="Percent 3 2 3 2 6 3" xfId="53572"/>
    <cellStyle name="Percent 3 2 3 2 7" xfId="22803"/>
    <cellStyle name="Percent 3 2 3 2 8" xfId="41267"/>
    <cellStyle name="Percent 3 2 3 3" xfId="3468"/>
    <cellStyle name="Percent 3 2 3 3 2" xfId="4465"/>
    <cellStyle name="Percent 3 2 3 3 2 2" xfId="6088"/>
    <cellStyle name="Percent 3 2 3 3 2 2 2" xfId="9174"/>
    <cellStyle name="Percent 3 2 3 3 2 2 2 2" xfId="15366"/>
    <cellStyle name="Percent 3 2 3 3 2 2 2 2 2" xfId="34326"/>
    <cellStyle name="Percent 3 2 3 3 2 2 2 2 3" xfId="52790"/>
    <cellStyle name="Percent 3 2 3 3 2 2 2 3" xfId="21518"/>
    <cellStyle name="Percent 3 2 3 3 2 2 2 3 2" xfId="40478"/>
    <cellStyle name="Percent 3 2 3 3 2 2 2 3 3" xfId="58942"/>
    <cellStyle name="Percent 3 2 3 3 2 2 2 4" xfId="28173"/>
    <cellStyle name="Percent 3 2 3 3 2 2 2 5" xfId="46637"/>
    <cellStyle name="Percent 3 2 3 3 2 2 3" xfId="12300"/>
    <cellStyle name="Percent 3 2 3 3 2 2 3 2" xfId="31260"/>
    <cellStyle name="Percent 3 2 3 3 2 2 3 3" xfId="49724"/>
    <cellStyle name="Percent 3 2 3 3 2 2 4" xfId="18452"/>
    <cellStyle name="Percent 3 2 3 3 2 2 4 2" xfId="37412"/>
    <cellStyle name="Percent 3 2 3 3 2 2 4 3" xfId="55876"/>
    <cellStyle name="Percent 3 2 3 3 2 2 5" xfId="25107"/>
    <cellStyle name="Percent 3 2 3 3 2 2 6" xfId="43571"/>
    <cellStyle name="Percent 3 2 3 3 2 3" xfId="7639"/>
    <cellStyle name="Percent 3 2 3 3 2 3 2" xfId="13832"/>
    <cellStyle name="Percent 3 2 3 3 2 3 2 2" xfId="32792"/>
    <cellStyle name="Percent 3 2 3 3 2 3 2 3" xfId="51256"/>
    <cellStyle name="Percent 3 2 3 3 2 3 3" xfId="19984"/>
    <cellStyle name="Percent 3 2 3 3 2 3 3 2" xfId="38944"/>
    <cellStyle name="Percent 3 2 3 3 2 3 3 3" xfId="57408"/>
    <cellStyle name="Percent 3 2 3 3 2 3 4" xfId="26639"/>
    <cellStyle name="Percent 3 2 3 3 2 3 5" xfId="45103"/>
    <cellStyle name="Percent 3 2 3 3 2 4" xfId="10766"/>
    <cellStyle name="Percent 3 2 3 3 2 4 2" xfId="29726"/>
    <cellStyle name="Percent 3 2 3 3 2 4 3" xfId="48190"/>
    <cellStyle name="Percent 3 2 3 3 2 5" xfId="16918"/>
    <cellStyle name="Percent 3 2 3 3 2 5 2" xfId="35878"/>
    <cellStyle name="Percent 3 2 3 3 2 5 3" xfId="54342"/>
    <cellStyle name="Percent 3 2 3 3 2 6" xfId="23573"/>
    <cellStyle name="Percent 3 2 3 3 2 7" xfId="42037"/>
    <cellStyle name="Percent 3 2 3 3 3" xfId="5316"/>
    <cellStyle name="Percent 3 2 3 3 3 2" xfId="8405"/>
    <cellStyle name="Percent 3 2 3 3 3 2 2" xfId="14597"/>
    <cellStyle name="Percent 3 2 3 3 3 2 2 2" xfId="33557"/>
    <cellStyle name="Percent 3 2 3 3 3 2 2 3" xfId="52021"/>
    <cellStyle name="Percent 3 2 3 3 3 2 3" xfId="20749"/>
    <cellStyle name="Percent 3 2 3 3 3 2 3 2" xfId="39709"/>
    <cellStyle name="Percent 3 2 3 3 3 2 3 3" xfId="58173"/>
    <cellStyle name="Percent 3 2 3 3 3 2 4" xfId="27404"/>
    <cellStyle name="Percent 3 2 3 3 3 2 5" xfId="45868"/>
    <cellStyle name="Percent 3 2 3 3 3 3" xfId="11531"/>
    <cellStyle name="Percent 3 2 3 3 3 3 2" xfId="30491"/>
    <cellStyle name="Percent 3 2 3 3 3 3 3" xfId="48955"/>
    <cellStyle name="Percent 3 2 3 3 3 4" xfId="17683"/>
    <cellStyle name="Percent 3 2 3 3 3 4 2" xfId="36643"/>
    <cellStyle name="Percent 3 2 3 3 3 4 3" xfId="55107"/>
    <cellStyle name="Percent 3 2 3 3 3 5" xfId="24338"/>
    <cellStyle name="Percent 3 2 3 3 3 6" xfId="42802"/>
    <cellStyle name="Percent 3 2 3 3 4" xfId="6870"/>
    <cellStyle name="Percent 3 2 3 3 4 2" xfId="13063"/>
    <cellStyle name="Percent 3 2 3 3 4 2 2" xfId="32023"/>
    <cellStyle name="Percent 3 2 3 3 4 2 3" xfId="50487"/>
    <cellStyle name="Percent 3 2 3 3 4 3" xfId="19215"/>
    <cellStyle name="Percent 3 2 3 3 4 3 2" xfId="38175"/>
    <cellStyle name="Percent 3 2 3 3 4 3 3" xfId="56639"/>
    <cellStyle name="Percent 3 2 3 3 4 4" xfId="25870"/>
    <cellStyle name="Percent 3 2 3 3 4 5" xfId="44334"/>
    <cellStyle name="Percent 3 2 3 3 5" xfId="9997"/>
    <cellStyle name="Percent 3 2 3 3 5 2" xfId="28957"/>
    <cellStyle name="Percent 3 2 3 3 5 3" xfId="47421"/>
    <cellStyle name="Percent 3 2 3 3 6" xfId="16149"/>
    <cellStyle name="Percent 3 2 3 3 6 2" xfId="35109"/>
    <cellStyle name="Percent 3 2 3 3 6 3" xfId="53573"/>
    <cellStyle name="Percent 3 2 3 3 7" xfId="22804"/>
    <cellStyle name="Percent 3 2 3 3 8" xfId="41268"/>
    <cellStyle name="Percent 3 2 3 4" xfId="3469"/>
    <cellStyle name="Percent 3 2 3 4 2" xfId="4466"/>
    <cellStyle name="Percent 3 2 3 4 2 2" xfId="6089"/>
    <cellStyle name="Percent 3 2 3 4 2 2 2" xfId="9175"/>
    <cellStyle name="Percent 3 2 3 4 2 2 2 2" xfId="15367"/>
    <cellStyle name="Percent 3 2 3 4 2 2 2 2 2" xfId="34327"/>
    <cellStyle name="Percent 3 2 3 4 2 2 2 2 3" xfId="52791"/>
    <cellStyle name="Percent 3 2 3 4 2 2 2 3" xfId="21519"/>
    <cellStyle name="Percent 3 2 3 4 2 2 2 3 2" xfId="40479"/>
    <cellStyle name="Percent 3 2 3 4 2 2 2 3 3" xfId="58943"/>
    <cellStyle name="Percent 3 2 3 4 2 2 2 4" xfId="28174"/>
    <cellStyle name="Percent 3 2 3 4 2 2 2 5" xfId="46638"/>
    <cellStyle name="Percent 3 2 3 4 2 2 3" xfId="12301"/>
    <cellStyle name="Percent 3 2 3 4 2 2 3 2" xfId="31261"/>
    <cellStyle name="Percent 3 2 3 4 2 2 3 3" xfId="49725"/>
    <cellStyle name="Percent 3 2 3 4 2 2 4" xfId="18453"/>
    <cellStyle name="Percent 3 2 3 4 2 2 4 2" xfId="37413"/>
    <cellStyle name="Percent 3 2 3 4 2 2 4 3" xfId="55877"/>
    <cellStyle name="Percent 3 2 3 4 2 2 5" xfId="25108"/>
    <cellStyle name="Percent 3 2 3 4 2 2 6" xfId="43572"/>
    <cellStyle name="Percent 3 2 3 4 2 3" xfId="7640"/>
    <cellStyle name="Percent 3 2 3 4 2 3 2" xfId="13833"/>
    <cellStyle name="Percent 3 2 3 4 2 3 2 2" xfId="32793"/>
    <cellStyle name="Percent 3 2 3 4 2 3 2 3" xfId="51257"/>
    <cellStyle name="Percent 3 2 3 4 2 3 3" xfId="19985"/>
    <cellStyle name="Percent 3 2 3 4 2 3 3 2" xfId="38945"/>
    <cellStyle name="Percent 3 2 3 4 2 3 3 3" xfId="57409"/>
    <cellStyle name="Percent 3 2 3 4 2 3 4" xfId="26640"/>
    <cellStyle name="Percent 3 2 3 4 2 3 5" xfId="45104"/>
    <cellStyle name="Percent 3 2 3 4 2 4" xfId="10767"/>
    <cellStyle name="Percent 3 2 3 4 2 4 2" xfId="29727"/>
    <cellStyle name="Percent 3 2 3 4 2 4 3" xfId="48191"/>
    <cellStyle name="Percent 3 2 3 4 2 5" xfId="16919"/>
    <cellStyle name="Percent 3 2 3 4 2 5 2" xfId="35879"/>
    <cellStyle name="Percent 3 2 3 4 2 5 3" xfId="54343"/>
    <cellStyle name="Percent 3 2 3 4 2 6" xfId="23574"/>
    <cellStyle name="Percent 3 2 3 4 2 7" xfId="42038"/>
    <cellStyle name="Percent 3 2 3 4 3" xfId="5317"/>
    <cellStyle name="Percent 3 2 3 4 3 2" xfId="8406"/>
    <cellStyle name="Percent 3 2 3 4 3 2 2" xfId="14598"/>
    <cellStyle name="Percent 3 2 3 4 3 2 2 2" xfId="33558"/>
    <cellStyle name="Percent 3 2 3 4 3 2 2 3" xfId="52022"/>
    <cellStyle name="Percent 3 2 3 4 3 2 3" xfId="20750"/>
    <cellStyle name="Percent 3 2 3 4 3 2 3 2" xfId="39710"/>
    <cellStyle name="Percent 3 2 3 4 3 2 3 3" xfId="58174"/>
    <cellStyle name="Percent 3 2 3 4 3 2 4" xfId="27405"/>
    <cellStyle name="Percent 3 2 3 4 3 2 5" xfId="45869"/>
    <cellStyle name="Percent 3 2 3 4 3 3" xfId="11532"/>
    <cellStyle name="Percent 3 2 3 4 3 3 2" xfId="30492"/>
    <cellStyle name="Percent 3 2 3 4 3 3 3" xfId="48956"/>
    <cellStyle name="Percent 3 2 3 4 3 4" xfId="17684"/>
    <cellStyle name="Percent 3 2 3 4 3 4 2" xfId="36644"/>
    <cellStyle name="Percent 3 2 3 4 3 4 3" xfId="55108"/>
    <cellStyle name="Percent 3 2 3 4 3 5" xfId="24339"/>
    <cellStyle name="Percent 3 2 3 4 3 6" xfId="42803"/>
    <cellStyle name="Percent 3 2 3 4 4" xfId="6871"/>
    <cellStyle name="Percent 3 2 3 4 4 2" xfId="13064"/>
    <cellStyle name="Percent 3 2 3 4 4 2 2" xfId="32024"/>
    <cellStyle name="Percent 3 2 3 4 4 2 3" xfId="50488"/>
    <cellStyle name="Percent 3 2 3 4 4 3" xfId="19216"/>
    <cellStyle name="Percent 3 2 3 4 4 3 2" xfId="38176"/>
    <cellStyle name="Percent 3 2 3 4 4 3 3" xfId="56640"/>
    <cellStyle name="Percent 3 2 3 4 4 4" xfId="25871"/>
    <cellStyle name="Percent 3 2 3 4 4 5" xfId="44335"/>
    <cellStyle name="Percent 3 2 3 4 5" xfId="9998"/>
    <cellStyle name="Percent 3 2 3 4 5 2" xfId="28958"/>
    <cellStyle name="Percent 3 2 3 4 5 3" xfId="47422"/>
    <cellStyle name="Percent 3 2 3 4 6" xfId="16150"/>
    <cellStyle name="Percent 3 2 3 4 6 2" xfId="35110"/>
    <cellStyle name="Percent 3 2 3 4 6 3" xfId="53574"/>
    <cellStyle name="Percent 3 2 3 4 7" xfId="22805"/>
    <cellStyle name="Percent 3 2 3 4 8" xfId="41269"/>
    <cellStyle name="Percent 3 2 3 5" xfId="3470"/>
    <cellStyle name="Percent 3 2 3 5 2" xfId="4467"/>
    <cellStyle name="Percent 3 2 3 5 2 2" xfId="6090"/>
    <cellStyle name="Percent 3 2 3 5 2 2 2" xfId="9176"/>
    <cellStyle name="Percent 3 2 3 5 2 2 2 2" xfId="15368"/>
    <cellStyle name="Percent 3 2 3 5 2 2 2 2 2" xfId="34328"/>
    <cellStyle name="Percent 3 2 3 5 2 2 2 2 3" xfId="52792"/>
    <cellStyle name="Percent 3 2 3 5 2 2 2 3" xfId="21520"/>
    <cellStyle name="Percent 3 2 3 5 2 2 2 3 2" xfId="40480"/>
    <cellStyle name="Percent 3 2 3 5 2 2 2 3 3" xfId="58944"/>
    <cellStyle name="Percent 3 2 3 5 2 2 2 4" xfId="28175"/>
    <cellStyle name="Percent 3 2 3 5 2 2 2 5" xfId="46639"/>
    <cellStyle name="Percent 3 2 3 5 2 2 3" xfId="12302"/>
    <cellStyle name="Percent 3 2 3 5 2 2 3 2" xfId="31262"/>
    <cellStyle name="Percent 3 2 3 5 2 2 3 3" xfId="49726"/>
    <cellStyle name="Percent 3 2 3 5 2 2 4" xfId="18454"/>
    <cellStyle name="Percent 3 2 3 5 2 2 4 2" xfId="37414"/>
    <cellStyle name="Percent 3 2 3 5 2 2 4 3" xfId="55878"/>
    <cellStyle name="Percent 3 2 3 5 2 2 5" xfId="25109"/>
    <cellStyle name="Percent 3 2 3 5 2 2 6" xfId="43573"/>
    <cellStyle name="Percent 3 2 3 5 2 3" xfId="7641"/>
    <cellStyle name="Percent 3 2 3 5 2 3 2" xfId="13834"/>
    <cellStyle name="Percent 3 2 3 5 2 3 2 2" xfId="32794"/>
    <cellStyle name="Percent 3 2 3 5 2 3 2 3" xfId="51258"/>
    <cellStyle name="Percent 3 2 3 5 2 3 3" xfId="19986"/>
    <cellStyle name="Percent 3 2 3 5 2 3 3 2" xfId="38946"/>
    <cellStyle name="Percent 3 2 3 5 2 3 3 3" xfId="57410"/>
    <cellStyle name="Percent 3 2 3 5 2 3 4" xfId="26641"/>
    <cellStyle name="Percent 3 2 3 5 2 3 5" xfId="45105"/>
    <cellStyle name="Percent 3 2 3 5 2 4" xfId="10768"/>
    <cellStyle name="Percent 3 2 3 5 2 4 2" xfId="29728"/>
    <cellStyle name="Percent 3 2 3 5 2 4 3" xfId="48192"/>
    <cellStyle name="Percent 3 2 3 5 2 5" xfId="16920"/>
    <cellStyle name="Percent 3 2 3 5 2 5 2" xfId="35880"/>
    <cellStyle name="Percent 3 2 3 5 2 5 3" xfId="54344"/>
    <cellStyle name="Percent 3 2 3 5 2 6" xfId="23575"/>
    <cellStyle name="Percent 3 2 3 5 2 7" xfId="42039"/>
    <cellStyle name="Percent 3 2 3 5 3" xfId="5318"/>
    <cellStyle name="Percent 3 2 3 5 3 2" xfId="8407"/>
    <cellStyle name="Percent 3 2 3 5 3 2 2" xfId="14599"/>
    <cellStyle name="Percent 3 2 3 5 3 2 2 2" xfId="33559"/>
    <cellStyle name="Percent 3 2 3 5 3 2 2 3" xfId="52023"/>
    <cellStyle name="Percent 3 2 3 5 3 2 3" xfId="20751"/>
    <cellStyle name="Percent 3 2 3 5 3 2 3 2" xfId="39711"/>
    <cellStyle name="Percent 3 2 3 5 3 2 3 3" xfId="58175"/>
    <cellStyle name="Percent 3 2 3 5 3 2 4" xfId="27406"/>
    <cellStyle name="Percent 3 2 3 5 3 2 5" xfId="45870"/>
    <cellStyle name="Percent 3 2 3 5 3 3" xfId="11533"/>
    <cellStyle name="Percent 3 2 3 5 3 3 2" xfId="30493"/>
    <cellStyle name="Percent 3 2 3 5 3 3 3" xfId="48957"/>
    <cellStyle name="Percent 3 2 3 5 3 4" xfId="17685"/>
    <cellStyle name="Percent 3 2 3 5 3 4 2" xfId="36645"/>
    <cellStyle name="Percent 3 2 3 5 3 4 3" xfId="55109"/>
    <cellStyle name="Percent 3 2 3 5 3 5" xfId="24340"/>
    <cellStyle name="Percent 3 2 3 5 3 6" xfId="42804"/>
    <cellStyle name="Percent 3 2 3 5 4" xfId="6872"/>
    <cellStyle name="Percent 3 2 3 5 4 2" xfId="13065"/>
    <cellStyle name="Percent 3 2 3 5 4 2 2" xfId="32025"/>
    <cellStyle name="Percent 3 2 3 5 4 2 3" xfId="50489"/>
    <cellStyle name="Percent 3 2 3 5 4 3" xfId="19217"/>
    <cellStyle name="Percent 3 2 3 5 4 3 2" xfId="38177"/>
    <cellStyle name="Percent 3 2 3 5 4 3 3" xfId="56641"/>
    <cellStyle name="Percent 3 2 3 5 4 4" xfId="25872"/>
    <cellStyle name="Percent 3 2 3 5 4 5" xfId="44336"/>
    <cellStyle name="Percent 3 2 3 5 5" xfId="9999"/>
    <cellStyle name="Percent 3 2 3 5 5 2" xfId="28959"/>
    <cellStyle name="Percent 3 2 3 5 5 3" xfId="47423"/>
    <cellStyle name="Percent 3 2 3 5 6" xfId="16151"/>
    <cellStyle name="Percent 3 2 3 5 6 2" xfId="35111"/>
    <cellStyle name="Percent 3 2 3 5 6 3" xfId="53575"/>
    <cellStyle name="Percent 3 2 3 5 7" xfId="22806"/>
    <cellStyle name="Percent 3 2 3 5 8" xfId="41270"/>
    <cellStyle name="Percent 3 2 3 6" xfId="4463"/>
    <cellStyle name="Percent 3 2 3 6 2" xfId="6086"/>
    <cellStyle name="Percent 3 2 3 6 2 2" xfId="9172"/>
    <cellStyle name="Percent 3 2 3 6 2 2 2" xfId="15364"/>
    <cellStyle name="Percent 3 2 3 6 2 2 2 2" xfId="34324"/>
    <cellStyle name="Percent 3 2 3 6 2 2 2 3" xfId="52788"/>
    <cellStyle name="Percent 3 2 3 6 2 2 3" xfId="21516"/>
    <cellStyle name="Percent 3 2 3 6 2 2 3 2" xfId="40476"/>
    <cellStyle name="Percent 3 2 3 6 2 2 3 3" xfId="58940"/>
    <cellStyle name="Percent 3 2 3 6 2 2 4" xfId="28171"/>
    <cellStyle name="Percent 3 2 3 6 2 2 5" xfId="46635"/>
    <cellStyle name="Percent 3 2 3 6 2 3" xfId="12298"/>
    <cellStyle name="Percent 3 2 3 6 2 3 2" xfId="31258"/>
    <cellStyle name="Percent 3 2 3 6 2 3 3" xfId="49722"/>
    <cellStyle name="Percent 3 2 3 6 2 4" xfId="18450"/>
    <cellStyle name="Percent 3 2 3 6 2 4 2" xfId="37410"/>
    <cellStyle name="Percent 3 2 3 6 2 4 3" xfId="55874"/>
    <cellStyle name="Percent 3 2 3 6 2 5" xfId="25105"/>
    <cellStyle name="Percent 3 2 3 6 2 6" xfId="43569"/>
    <cellStyle name="Percent 3 2 3 6 3" xfId="7637"/>
    <cellStyle name="Percent 3 2 3 6 3 2" xfId="13830"/>
    <cellStyle name="Percent 3 2 3 6 3 2 2" xfId="32790"/>
    <cellStyle name="Percent 3 2 3 6 3 2 3" xfId="51254"/>
    <cellStyle name="Percent 3 2 3 6 3 3" xfId="19982"/>
    <cellStyle name="Percent 3 2 3 6 3 3 2" xfId="38942"/>
    <cellStyle name="Percent 3 2 3 6 3 3 3" xfId="57406"/>
    <cellStyle name="Percent 3 2 3 6 3 4" xfId="26637"/>
    <cellStyle name="Percent 3 2 3 6 3 5" xfId="45101"/>
    <cellStyle name="Percent 3 2 3 6 4" xfId="10764"/>
    <cellStyle name="Percent 3 2 3 6 4 2" xfId="29724"/>
    <cellStyle name="Percent 3 2 3 6 4 3" xfId="48188"/>
    <cellStyle name="Percent 3 2 3 6 5" xfId="16916"/>
    <cellStyle name="Percent 3 2 3 6 5 2" xfId="35876"/>
    <cellStyle name="Percent 3 2 3 6 5 3" xfId="54340"/>
    <cellStyle name="Percent 3 2 3 6 6" xfId="23571"/>
    <cellStyle name="Percent 3 2 3 6 7" xfId="42035"/>
    <cellStyle name="Percent 3 2 3 7" xfId="5314"/>
    <cellStyle name="Percent 3 2 3 7 2" xfId="8403"/>
    <cellStyle name="Percent 3 2 3 7 2 2" xfId="14595"/>
    <cellStyle name="Percent 3 2 3 7 2 2 2" xfId="33555"/>
    <cellStyle name="Percent 3 2 3 7 2 2 3" xfId="52019"/>
    <cellStyle name="Percent 3 2 3 7 2 3" xfId="20747"/>
    <cellStyle name="Percent 3 2 3 7 2 3 2" xfId="39707"/>
    <cellStyle name="Percent 3 2 3 7 2 3 3" xfId="58171"/>
    <cellStyle name="Percent 3 2 3 7 2 4" xfId="27402"/>
    <cellStyle name="Percent 3 2 3 7 2 5" xfId="45866"/>
    <cellStyle name="Percent 3 2 3 7 3" xfId="11529"/>
    <cellStyle name="Percent 3 2 3 7 3 2" xfId="30489"/>
    <cellStyle name="Percent 3 2 3 7 3 3" xfId="48953"/>
    <cellStyle name="Percent 3 2 3 7 4" xfId="17681"/>
    <cellStyle name="Percent 3 2 3 7 4 2" xfId="36641"/>
    <cellStyle name="Percent 3 2 3 7 4 3" xfId="55105"/>
    <cellStyle name="Percent 3 2 3 7 5" xfId="24336"/>
    <cellStyle name="Percent 3 2 3 7 6" xfId="42800"/>
    <cellStyle name="Percent 3 2 3 8" xfId="6868"/>
    <cellStyle name="Percent 3 2 3 8 2" xfId="13061"/>
    <cellStyle name="Percent 3 2 3 8 2 2" xfId="32021"/>
    <cellStyle name="Percent 3 2 3 8 2 3" xfId="50485"/>
    <cellStyle name="Percent 3 2 3 8 3" xfId="19213"/>
    <cellStyle name="Percent 3 2 3 8 3 2" xfId="38173"/>
    <cellStyle name="Percent 3 2 3 8 3 3" xfId="56637"/>
    <cellStyle name="Percent 3 2 3 8 4" xfId="25868"/>
    <cellStyle name="Percent 3 2 3 8 5" xfId="44332"/>
    <cellStyle name="Percent 3 2 3 9" xfId="9995"/>
    <cellStyle name="Percent 3 2 3 9 2" xfId="28955"/>
    <cellStyle name="Percent 3 2 3 9 3" xfId="47419"/>
    <cellStyle name="Percent 3 2 30" xfId="41249"/>
    <cellStyle name="Percent 3 2 4" xfId="3471"/>
    <cellStyle name="Percent 3 2 4 2" xfId="3472"/>
    <cellStyle name="Percent 3 2 4 2 2" xfId="4469"/>
    <cellStyle name="Percent 3 2 4 2 2 2" xfId="6092"/>
    <cellStyle name="Percent 3 2 4 2 2 2 2" xfId="9178"/>
    <cellStyle name="Percent 3 2 4 2 2 2 2 2" xfId="15370"/>
    <cellStyle name="Percent 3 2 4 2 2 2 2 2 2" xfId="34330"/>
    <cellStyle name="Percent 3 2 4 2 2 2 2 2 3" xfId="52794"/>
    <cellStyle name="Percent 3 2 4 2 2 2 2 3" xfId="21522"/>
    <cellStyle name="Percent 3 2 4 2 2 2 2 3 2" xfId="40482"/>
    <cellStyle name="Percent 3 2 4 2 2 2 2 3 3" xfId="58946"/>
    <cellStyle name="Percent 3 2 4 2 2 2 2 4" xfId="28177"/>
    <cellStyle name="Percent 3 2 4 2 2 2 2 5" xfId="46641"/>
    <cellStyle name="Percent 3 2 4 2 2 2 3" xfId="12304"/>
    <cellStyle name="Percent 3 2 4 2 2 2 3 2" xfId="31264"/>
    <cellStyle name="Percent 3 2 4 2 2 2 3 3" xfId="49728"/>
    <cellStyle name="Percent 3 2 4 2 2 2 4" xfId="18456"/>
    <cellStyle name="Percent 3 2 4 2 2 2 4 2" xfId="37416"/>
    <cellStyle name="Percent 3 2 4 2 2 2 4 3" xfId="55880"/>
    <cellStyle name="Percent 3 2 4 2 2 2 5" xfId="25111"/>
    <cellStyle name="Percent 3 2 4 2 2 2 6" xfId="43575"/>
    <cellStyle name="Percent 3 2 4 2 2 3" xfId="7643"/>
    <cellStyle name="Percent 3 2 4 2 2 3 2" xfId="13836"/>
    <cellStyle name="Percent 3 2 4 2 2 3 2 2" xfId="32796"/>
    <cellStyle name="Percent 3 2 4 2 2 3 2 3" xfId="51260"/>
    <cellStyle name="Percent 3 2 4 2 2 3 3" xfId="19988"/>
    <cellStyle name="Percent 3 2 4 2 2 3 3 2" xfId="38948"/>
    <cellStyle name="Percent 3 2 4 2 2 3 3 3" xfId="57412"/>
    <cellStyle name="Percent 3 2 4 2 2 3 4" xfId="26643"/>
    <cellStyle name="Percent 3 2 4 2 2 3 5" xfId="45107"/>
    <cellStyle name="Percent 3 2 4 2 2 4" xfId="10770"/>
    <cellStyle name="Percent 3 2 4 2 2 4 2" xfId="29730"/>
    <cellStyle name="Percent 3 2 4 2 2 4 3" xfId="48194"/>
    <cellStyle name="Percent 3 2 4 2 2 5" xfId="16922"/>
    <cellStyle name="Percent 3 2 4 2 2 5 2" xfId="35882"/>
    <cellStyle name="Percent 3 2 4 2 2 5 3" xfId="54346"/>
    <cellStyle name="Percent 3 2 4 2 2 6" xfId="23577"/>
    <cellStyle name="Percent 3 2 4 2 2 7" xfId="42041"/>
    <cellStyle name="Percent 3 2 4 2 3" xfId="5320"/>
    <cellStyle name="Percent 3 2 4 2 3 2" xfId="8409"/>
    <cellStyle name="Percent 3 2 4 2 3 2 2" xfId="14601"/>
    <cellStyle name="Percent 3 2 4 2 3 2 2 2" xfId="33561"/>
    <cellStyle name="Percent 3 2 4 2 3 2 2 3" xfId="52025"/>
    <cellStyle name="Percent 3 2 4 2 3 2 3" xfId="20753"/>
    <cellStyle name="Percent 3 2 4 2 3 2 3 2" xfId="39713"/>
    <cellStyle name="Percent 3 2 4 2 3 2 3 3" xfId="58177"/>
    <cellStyle name="Percent 3 2 4 2 3 2 4" xfId="27408"/>
    <cellStyle name="Percent 3 2 4 2 3 2 5" xfId="45872"/>
    <cellStyle name="Percent 3 2 4 2 3 3" xfId="11535"/>
    <cellStyle name="Percent 3 2 4 2 3 3 2" xfId="30495"/>
    <cellStyle name="Percent 3 2 4 2 3 3 3" xfId="48959"/>
    <cellStyle name="Percent 3 2 4 2 3 4" xfId="17687"/>
    <cellStyle name="Percent 3 2 4 2 3 4 2" xfId="36647"/>
    <cellStyle name="Percent 3 2 4 2 3 4 3" xfId="55111"/>
    <cellStyle name="Percent 3 2 4 2 3 5" xfId="24342"/>
    <cellStyle name="Percent 3 2 4 2 3 6" xfId="42806"/>
    <cellStyle name="Percent 3 2 4 2 4" xfId="6874"/>
    <cellStyle name="Percent 3 2 4 2 4 2" xfId="13067"/>
    <cellStyle name="Percent 3 2 4 2 4 2 2" xfId="32027"/>
    <cellStyle name="Percent 3 2 4 2 4 2 3" xfId="50491"/>
    <cellStyle name="Percent 3 2 4 2 4 3" xfId="19219"/>
    <cellStyle name="Percent 3 2 4 2 4 3 2" xfId="38179"/>
    <cellStyle name="Percent 3 2 4 2 4 3 3" xfId="56643"/>
    <cellStyle name="Percent 3 2 4 2 4 4" xfId="25874"/>
    <cellStyle name="Percent 3 2 4 2 4 5" xfId="44338"/>
    <cellStyle name="Percent 3 2 4 2 5" xfId="10001"/>
    <cellStyle name="Percent 3 2 4 2 5 2" xfId="28961"/>
    <cellStyle name="Percent 3 2 4 2 5 3" xfId="47425"/>
    <cellStyle name="Percent 3 2 4 2 6" xfId="16153"/>
    <cellStyle name="Percent 3 2 4 2 6 2" xfId="35113"/>
    <cellStyle name="Percent 3 2 4 2 6 3" xfId="53577"/>
    <cellStyle name="Percent 3 2 4 2 7" xfId="22808"/>
    <cellStyle name="Percent 3 2 4 2 8" xfId="41272"/>
    <cellStyle name="Percent 3 2 4 3" xfId="4468"/>
    <cellStyle name="Percent 3 2 4 3 2" xfId="6091"/>
    <cellStyle name="Percent 3 2 4 3 2 2" xfId="9177"/>
    <cellStyle name="Percent 3 2 4 3 2 2 2" xfId="15369"/>
    <cellStyle name="Percent 3 2 4 3 2 2 2 2" xfId="34329"/>
    <cellStyle name="Percent 3 2 4 3 2 2 2 3" xfId="52793"/>
    <cellStyle name="Percent 3 2 4 3 2 2 3" xfId="21521"/>
    <cellStyle name="Percent 3 2 4 3 2 2 3 2" xfId="40481"/>
    <cellStyle name="Percent 3 2 4 3 2 2 3 3" xfId="58945"/>
    <cellStyle name="Percent 3 2 4 3 2 2 4" xfId="28176"/>
    <cellStyle name="Percent 3 2 4 3 2 2 5" xfId="46640"/>
    <cellStyle name="Percent 3 2 4 3 2 3" xfId="12303"/>
    <cellStyle name="Percent 3 2 4 3 2 3 2" xfId="31263"/>
    <cellStyle name="Percent 3 2 4 3 2 3 3" xfId="49727"/>
    <cellStyle name="Percent 3 2 4 3 2 4" xfId="18455"/>
    <cellStyle name="Percent 3 2 4 3 2 4 2" xfId="37415"/>
    <cellStyle name="Percent 3 2 4 3 2 4 3" xfId="55879"/>
    <cellStyle name="Percent 3 2 4 3 2 5" xfId="25110"/>
    <cellStyle name="Percent 3 2 4 3 2 6" xfId="43574"/>
    <cellStyle name="Percent 3 2 4 3 3" xfId="7642"/>
    <cellStyle name="Percent 3 2 4 3 3 2" xfId="13835"/>
    <cellStyle name="Percent 3 2 4 3 3 2 2" xfId="32795"/>
    <cellStyle name="Percent 3 2 4 3 3 2 3" xfId="51259"/>
    <cellStyle name="Percent 3 2 4 3 3 3" xfId="19987"/>
    <cellStyle name="Percent 3 2 4 3 3 3 2" xfId="38947"/>
    <cellStyle name="Percent 3 2 4 3 3 3 3" xfId="57411"/>
    <cellStyle name="Percent 3 2 4 3 3 4" xfId="26642"/>
    <cellStyle name="Percent 3 2 4 3 3 5" xfId="45106"/>
    <cellStyle name="Percent 3 2 4 3 4" xfId="10769"/>
    <cellStyle name="Percent 3 2 4 3 4 2" xfId="29729"/>
    <cellStyle name="Percent 3 2 4 3 4 3" xfId="48193"/>
    <cellStyle name="Percent 3 2 4 3 5" xfId="16921"/>
    <cellStyle name="Percent 3 2 4 3 5 2" xfId="35881"/>
    <cellStyle name="Percent 3 2 4 3 5 3" xfId="54345"/>
    <cellStyle name="Percent 3 2 4 3 6" xfId="23576"/>
    <cellStyle name="Percent 3 2 4 3 7" xfId="42040"/>
    <cellStyle name="Percent 3 2 4 4" xfId="5319"/>
    <cellStyle name="Percent 3 2 4 4 2" xfId="8408"/>
    <cellStyle name="Percent 3 2 4 4 2 2" xfId="14600"/>
    <cellStyle name="Percent 3 2 4 4 2 2 2" xfId="33560"/>
    <cellStyle name="Percent 3 2 4 4 2 2 3" xfId="52024"/>
    <cellStyle name="Percent 3 2 4 4 2 3" xfId="20752"/>
    <cellStyle name="Percent 3 2 4 4 2 3 2" xfId="39712"/>
    <cellStyle name="Percent 3 2 4 4 2 3 3" xfId="58176"/>
    <cellStyle name="Percent 3 2 4 4 2 4" xfId="27407"/>
    <cellStyle name="Percent 3 2 4 4 2 5" xfId="45871"/>
    <cellStyle name="Percent 3 2 4 4 3" xfId="11534"/>
    <cellStyle name="Percent 3 2 4 4 3 2" xfId="30494"/>
    <cellStyle name="Percent 3 2 4 4 3 3" xfId="48958"/>
    <cellStyle name="Percent 3 2 4 4 4" xfId="17686"/>
    <cellStyle name="Percent 3 2 4 4 4 2" xfId="36646"/>
    <cellStyle name="Percent 3 2 4 4 4 3" xfId="55110"/>
    <cellStyle name="Percent 3 2 4 4 5" xfId="24341"/>
    <cellStyle name="Percent 3 2 4 4 6" xfId="42805"/>
    <cellStyle name="Percent 3 2 4 5" xfId="6873"/>
    <cellStyle name="Percent 3 2 4 5 2" xfId="13066"/>
    <cellStyle name="Percent 3 2 4 5 2 2" xfId="32026"/>
    <cellStyle name="Percent 3 2 4 5 2 3" xfId="50490"/>
    <cellStyle name="Percent 3 2 4 5 3" xfId="19218"/>
    <cellStyle name="Percent 3 2 4 5 3 2" xfId="38178"/>
    <cellStyle name="Percent 3 2 4 5 3 3" xfId="56642"/>
    <cellStyle name="Percent 3 2 4 5 4" xfId="25873"/>
    <cellStyle name="Percent 3 2 4 5 5" xfId="44337"/>
    <cellStyle name="Percent 3 2 4 6" xfId="10000"/>
    <cellStyle name="Percent 3 2 4 6 2" xfId="28960"/>
    <cellStyle name="Percent 3 2 4 6 3" xfId="47424"/>
    <cellStyle name="Percent 3 2 4 7" xfId="16152"/>
    <cellStyle name="Percent 3 2 4 7 2" xfId="35112"/>
    <cellStyle name="Percent 3 2 4 7 3" xfId="53576"/>
    <cellStyle name="Percent 3 2 4 8" xfId="22807"/>
    <cellStyle name="Percent 3 2 4 9" xfId="41271"/>
    <cellStyle name="Percent 3 2 5" xfId="3473"/>
    <cellStyle name="Percent 3 2 5 2" xfId="3474"/>
    <cellStyle name="Percent 3 2 5 2 2" xfId="4471"/>
    <cellStyle name="Percent 3 2 5 2 2 2" xfId="6094"/>
    <cellStyle name="Percent 3 2 5 2 2 2 2" xfId="9180"/>
    <cellStyle name="Percent 3 2 5 2 2 2 2 2" xfId="15372"/>
    <cellStyle name="Percent 3 2 5 2 2 2 2 2 2" xfId="34332"/>
    <cellStyle name="Percent 3 2 5 2 2 2 2 2 3" xfId="52796"/>
    <cellStyle name="Percent 3 2 5 2 2 2 2 3" xfId="21524"/>
    <cellStyle name="Percent 3 2 5 2 2 2 2 3 2" xfId="40484"/>
    <cellStyle name="Percent 3 2 5 2 2 2 2 3 3" xfId="58948"/>
    <cellStyle name="Percent 3 2 5 2 2 2 2 4" xfId="28179"/>
    <cellStyle name="Percent 3 2 5 2 2 2 2 5" xfId="46643"/>
    <cellStyle name="Percent 3 2 5 2 2 2 3" xfId="12306"/>
    <cellStyle name="Percent 3 2 5 2 2 2 3 2" xfId="31266"/>
    <cellStyle name="Percent 3 2 5 2 2 2 3 3" xfId="49730"/>
    <cellStyle name="Percent 3 2 5 2 2 2 4" xfId="18458"/>
    <cellStyle name="Percent 3 2 5 2 2 2 4 2" xfId="37418"/>
    <cellStyle name="Percent 3 2 5 2 2 2 4 3" xfId="55882"/>
    <cellStyle name="Percent 3 2 5 2 2 2 5" xfId="25113"/>
    <cellStyle name="Percent 3 2 5 2 2 2 6" xfId="43577"/>
    <cellStyle name="Percent 3 2 5 2 2 3" xfId="7645"/>
    <cellStyle name="Percent 3 2 5 2 2 3 2" xfId="13838"/>
    <cellStyle name="Percent 3 2 5 2 2 3 2 2" xfId="32798"/>
    <cellStyle name="Percent 3 2 5 2 2 3 2 3" xfId="51262"/>
    <cellStyle name="Percent 3 2 5 2 2 3 3" xfId="19990"/>
    <cellStyle name="Percent 3 2 5 2 2 3 3 2" xfId="38950"/>
    <cellStyle name="Percent 3 2 5 2 2 3 3 3" xfId="57414"/>
    <cellStyle name="Percent 3 2 5 2 2 3 4" xfId="26645"/>
    <cellStyle name="Percent 3 2 5 2 2 3 5" xfId="45109"/>
    <cellStyle name="Percent 3 2 5 2 2 4" xfId="10772"/>
    <cellStyle name="Percent 3 2 5 2 2 4 2" xfId="29732"/>
    <cellStyle name="Percent 3 2 5 2 2 4 3" xfId="48196"/>
    <cellStyle name="Percent 3 2 5 2 2 5" xfId="16924"/>
    <cellStyle name="Percent 3 2 5 2 2 5 2" xfId="35884"/>
    <cellStyle name="Percent 3 2 5 2 2 5 3" xfId="54348"/>
    <cellStyle name="Percent 3 2 5 2 2 6" xfId="23579"/>
    <cellStyle name="Percent 3 2 5 2 2 7" xfId="42043"/>
    <cellStyle name="Percent 3 2 5 2 3" xfId="5322"/>
    <cellStyle name="Percent 3 2 5 2 3 2" xfId="8411"/>
    <cellStyle name="Percent 3 2 5 2 3 2 2" xfId="14603"/>
    <cellStyle name="Percent 3 2 5 2 3 2 2 2" xfId="33563"/>
    <cellStyle name="Percent 3 2 5 2 3 2 2 3" xfId="52027"/>
    <cellStyle name="Percent 3 2 5 2 3 2 3" xfId="20755"/>
    <cellStyle name="Percent 3 2 5 2 3 2 3 2" xfId="39715"/>
    <cellStyle name="Percent 3 2 5 2 3 2 3 3" xfId="58179"/>
    <cellStyle name="Percent 3 2 5 2 3 2 4" xfId="27410"/>
    <cellStyle name="Percent 3 2 5 2 3 2 5" xfId="45874"/>
    <cellStyle name="Percent 3 2 5 2 3 3" xfId="11537"/>
    <cellStyle name="Percent 3 2 5 2 3 3 2" xfId="30497"/>
    <cellStyle name="Percent 3 2 5 2 3 3 3" xfId="48961"/>
    <cellStyle name="Percent 3 2 5 2 3 4" xfId="17689"/>
    <cellStyle name="Percent 3 2 5 2 3 4 2" xfId="36649"/>
    <cellStyle name="Percent 3 2 5 2 3 4 3" xfId="55113"/>
    <cellStyle name="Percent 3 2 5 2 3 5" xfId="24344"/>
    <cellStyle name="Percent 3 2 5 2 3 6" xfId="42808"/>
    <cellStyle name="Percent 3 2 5 2 4" xfId="6876"/>
    <cellStyle name="Percent 3 2 5 2 4 2" xfId="13069"/>
    <cellStyle name="Percent 3 2 5 2 4 2 2" xfId="32029"/>
    <cellStyle name="Percent 3 2 5 2 4 2 3" xfId="50493"/>
    <cellStyle name="Percent 3 2 5 2 4 3" xfId="19221"/>
    <cellStyle name="Percent 3 2 5 2 4 3 2" xfId="38181"/>
    <cellStyle name="Percent 3 2 5 2 4 3 3" xfId="56645"/>
    <cellStyle name="Percent 3 2 5 2 4 4" xfId="25876"/>
    <cellStyle name="Percent 3 2 5 2 4 5" xfId="44340"/>
    <cellStyle name="Percent 3 2 5 2 5" xfId="10003"/>
    <cellStyle name="Percent 3 2 5 2 5 2" xfId="28963"/>
    <cellStyle name="Percent 3 2 5 2 5 3" xfId="47427"/>
    <cellStyle name="Percent 3 2 5 2 6" xfId="16155"/>
    <cellStyle name="Percent 3 2 5 2 6 2" xfId="35115"/>
    <cellStyle name="Percent 3 2 5 2 6 3" xfId="53579"/>
    <cellStyle name="Percent 3 2 5 2 7" xfId="22810"/>
    <cellStyle name="Percent 3 2 5 2 8" xfId="41274"/>
    <cellStyle name="Percent 3 2 5 3" xfId="4470"/>
    <cellStyle name="Percent 3 2 5 3 2" xfId="6093"/>
    <cellStyle name="Percent 3 2 5 3 2 2" xfId="9179"/>
    <cellStyle name="Percent 3 2 5 3 2 2 2" xfId="15371"/>
    <cellStyle name="Percent 3 2 5 3 2 2 2 2" xfId="34331"/>
    <cellStyle name="Percent 3 2 5 3 2 2 2 3" xfId="52795"/>
    <cellStyle name="Percent 3 2 5 3 2 2 3" xfId="21523"/>
    <cellStyle name="Percent 3 2 5 3 2 2 3 2" xfId="40483"/>
    <cellStyle name="Percent 3 2 5 3 2 2 3 3" xfId="58947"/>
    <cellStyle name="Percent 3 2 5 3 2 2 4" xfId="28178"/>
    <cellStyle name="Percent 3 2 5 3 2 2 5" xfId="46642"/>
    <cellStyle name="Percent 3 2 5 3 2 3" xfId="12305"/>
    <cellStyle name="Percent 3 2 5 3 2 3 2" xfId="31265"/>
    <cellStyle name="Percent 3 2 5 3 2 3 3" xfId="49729"/>
    <cellStyle name="Percent 3 2 5 3 2 4" xfId="18457"/>
    <cellStyle name="Percent 3 2 5 3 2 4 2" xfId="37417"/>
    <cellStyle name="Percent 3 2 5 3 2 4 3" xfId="55881"/>
    <cellStyle name="Percent 3 2 5 3 2 5" xfId="25112"/>
    <cellStyle name="Percent 3 2 5 3 2 6" xfId="43576"/>
    <cellStyle name="Percent 3 2 5 3 3" xfId="7644"/>
    <cellStyle name="Percent 3 2 5 3 3 2" xfId="13837"/>
    <cellStyle name="Percent 3 2 5 3 3 2 2" xfId="32797"/>
    <cellStyle name="Percent 3 2 5 3 3 2 3" xfId="51261"/>
    <cellStyle name="Percent 3 2 5 3 3 3" xfId="19989"/>
    <cellStyle name="Percent 3 2 5 3 3 3 2" xfId="38949"/>
    <cellStyle name="Percent 3 2 5 3 3 3 3" xfId="57413"/>
    <cellStyle name="Percent 3 2 5 3 3 4" xfId="26644"/>
    <cellStyle name="Percent 3 2 5 3 3 5" xfId="45108"/>
    <cellStyle name="Percent 3 2 5 3 4" xfId="10771"/>
    <cellStyle name="Percent 3 2 5 3 4 2" xfId="29731"/>
    <cellStyle name="Percent 3 2 5 3 4 3" xfId="48195"/>
    <cellStyle name="Percent 3 2 5 3 5" xfId="16923"/>
    <cellStyle name="Percent 3 2 5 3 5 2" xfId="35883"/>
    <cellStyle name="Percent 3 2 5 3 5 3" xfId="54347"/>
    <cellStyle name="Percent 3 2 5 3 6" xfId="23578"/>
    <cellStyle name="Percent 3 2 5 3 7" xfId="42042"/>
    <cellStyle name="Percent 3 2 5 4" xfId="5321"/>
    <cellStyle name="Percent 3 2 5 4 2" xfId="8410"/>
    <cellStyle name="Percent 3 2 5 4 2 2" xfId="14602"/>
    <cellStyle name="Percent 3 2 5 4 2 2 2" xfId="33562"/>
    <cellStyle name="Percent 3 2 5 4 2 2 3" xfId="52026"/>
    <cellStyle name="Percent 3 2 5 4 2 3" xfId="20754"/>
    <cellStyle name="Percent 3 2 5 4 2 3 2" xfId="39714"/>
    <cellStyle name="Percent 3 2 5 4 2 3 3" xfId="58178"/>
    <cellStyle name="Percent 3 2 5 4 2 4" xfId="27409"/>
    <cellStyle name="Percent 3 2 5 4 2 5" xfId="45873"/>
    <cellStyle name="Percent 3 2 5 4 3" xfId="11536"/>
    <cellStyle name="Percent 3 2 5 4 3 2" xfId="30496"/>
    <cellStyle name="Percent 3 2 5 4 3 3" xfId="48960"/>
    <cellStyle name="Percent 3 2 5 4 4" xfId="17688"/>
    <cellStyle name="Percent 3 2 5 4 4 2" xfId="36648"/>
    <cellStyle name="Percent 3 2 5 4 4 3" xfId="55112"/>
    <cellStyle name="Percent 3 2 5 4 5" xfId="24343"/>
    <cellStyle name="Percent 3 2 5 4 6" xfId="42807"/>
    <cellStyle name="Percent 3 2 5 5" xfId="6875"/>
    <cellStyle name="Percent 3 2 5 5 2" xfId="13068"/>
    <cellStyle name="Percent 3 2 5 5 2 2" xfId="32028"/>
    <cellStyle name="Percent 3 2 5 5 2 3" xfId="50492"/>
    <cellStyle name="Percent 3 2 5 5 3" xfId="19220"/>
    <cellStyle name="Percent 3 2 5 5 3 2" xfId="38180"/>
    <cellStyle name="Percent 3 2 5 5 3 3" xfId="56644"/>
    <cellStyle name="Percent 3 2 5 5 4" xfId="25875"/>
    <cellStyle name="Percent 3 2 5 5 5" xfId="44339"/>
    <cellStyle name="Percent 3 2 5 6" xfId="10002"/>
    <cellStyle name="Percent 3 2 5 6 2" xfId="28962"/>
    <cellStyle name="Percent 3 2 5 6 3" xfId="47426"/>
    <cellStyle name="Percent 3 2 5 7" xfId="16154"/>
    <cellStyle name="Percent 3 2 5 7 2" xfId="35114"/>
    <cellStyle name="Percent 3 2 5 7 3" xfId="53578"/>
    <cellStyle name="Percent 3 2 5 8" xfId="22809"/>
    <cellStyle name="Percent 3 2 5 9" xfId="41273"/>
    <cellStyle name="Percent 3 2 6" xfId="3475"/>
    <cellStyle name="Percent 3 2 6 2" xfId="3476"/>
    <cellStyle name="Percent 3 2 6 2 2" xfId="4473"/>
    <cellStyle name="Percent 3 2 6 2 2 2" xfId="6096"/>
    <cellStyle name="Percent 3 2 6 2 2 2 2" xfId="9182"/>
    <cellStyle name="Percent 3 2 6 2 2 2 2 2" xfId="15374"/>
    <cellStyle name="Percent 3 2 6 2 2 2 2 2 2" xfId="34334"/>
    <cellStyle name="Percent 3 2 6 2 2 2 2 2 3" xfId="52798"/>
    <cellStyle name="Percent 3 2 6 2 2 2 2 3" xfId="21526"/>
    <cellStyle name="Percent 3 2 6 2 2 2 2 3 2" xfId="40486"/>
    <cellStyle name="Percent 3 2 6 2 2 2 2 3 3" xfId="58950"/>
    <cellStyle name="Percent 3 2 6 2 2 2 2 4" xfId="28181"/>
    <cellStyle name="Percent 3 2 6 2 2 2 2 5" xfId="46645"/>
    <cellStyle name="Percent 3 2 6 2 2 2 3" xfId="12308"/>
    <cellStyle name="Percent 3 2 6 2 2 2 3 2" xfId="31268"/>
    <cellStyle name="Percent 3 2 6 2 2 2 3 3" xfId="49732"/>
    <cellStyle name="Percent 3 2 6 2 2 2 4" xfId="18460"/>
    <cellStyle name="Percent 3 2 6 2 2 2 4 2" xfId="37420"/>
    <cellStyle name="Percent 3 2 6 2 2 2 4 3" xfId="55884"/>
    <cellStyle name="Percent 3 2 6 2 2 2 5" xfId="25115"/>
    <cellStyle name="Percent 3 2 6 2 2 2 6" xfId="43579"/>
    <cellStyle name="Percent 3 2 6 2 2 3" xfId="7647"/>
    <cellStyle name="Percent 3 2 6 2 2 3 2" xfId="13840"/>
    <cellStyle name="Percent 3 2 6 2 2 3 2 2" xfId="32800"/>
    <cellStyle name="Percent 3 2 6 2 2 3 2 3" xfId="51264"/>
    <cellStyle name="Percent 3 2 6 2 2 3 3" xfId="19992"/>
    <cellStyle name="Percent 3 2 6 2 2 3 3 2" xfId="38952"/>
    <cellStyle name="Percent 3 2 6 2 2 3 3 3" xfId="57416"/>
    <cellStyle name="Percent 3 2 6 2 2 3 4" xfId="26647"/>
    <cellStyle name="Percent 3 2 6 2 2 3 5" xfId="45111"/>
    <cellStyle name="Percent 3 2 6 2 2 4" xfId="10774"/>
    <cellStyle name="Percent 3 2 6 2 2 4 2" xfId="29734"/>
    <cellStyle name="Percent 3 2 6 2 2 4 3" xfId="48198"/>
    <cellStyle name="Percent 3 2 6 2 2 5" xfId="16926"/>
    <cellStyle name="Percent 3 2 6 2 2 5 2" xfId="35886"/>
    <cellStyle name="Percent 3 2 6 2 2 5 3" xfId="54350"/>
    <cellStyle name="Percent 3 2 6 2 2 6" xfId="23581"/>
    <cellStyle name="Percent 3 2 6 2 2 7" xfId="42045"/>
    <cellStyle name="Percent 3 2 6 2 3" xfId="5324"/>
    <cellStyle name="Percent 3 2 6 2 3 2" xfId="8413"/>
    <cellStyle name="Percent 3 2 6 2 3 2 2" xfId="14605"/>
    <cellStyle name="Percent 3 2 6 2 3 2 2 2" xfId="33565"/>
    <cellStyle name="Percent 3 2 6 2 3 2 2 3" xfId="52029"/>
    <cellStyle name="Percent 3 2 6 2 3 2 3" xfId="20757"/>
    <cellStyle name="Percent 3 2 6 2 3 2 3 2" xfId="39717"/>
    <cellStyle name="Percent 3 2 6 2 3 2 3 3" xfId="58181"/>
    <cellStyle name="Percent 3 2 6 2 3 2 4" xfId="27412"/>
    <cellStyle name="Percent 3 2 6 2 3 2 5" xfId="45876"/>
    <cellStyle name="Percent 3 2 6 2 3 3" xfId="11539"/>
    <cellStyle name="Percent 3 2 6 2 3 3 2" xfId="30499"/>
    <cellStyle name="Percent 3 2 6 2 3 3 3" xfId="48963"/>
    <cellStyle name="Percent 3 2 6 2 3 4" xfId="17691"/>
    <cellStyle name="Percent 3 2 6 2 3 4 2" xfId="36651"/>
    <cellStyle name="Percent 3 2 6 2 3 4 3" xfId="55115"/>
    <cellStyle name="Percent 3 2 6 2 3 5" xfId="24346"/>
    <cellStyle name="Percent 3 2 6 2 3 6" xfId="42810"/>
    <cellStyle name="Percent 3 2 6 2 4" xfId="6878"/>
    <cellStyle name="Percent 3 2 6 2 4 2" xfId="13071"/>
    <cellStyle name="Percent 3 2 6 2 4 2 2" xfId="32031"/>
    <cellStyle name="Percent 3 2 6 2 4 2 3" xfId="50495"/>
    <cellStyle name="Percent 3 2 6 2 4 3" xfId="19223"/>
    <cellStyle name="Percent 3 2 6 2 4 3 2" xfId="38183"/>
    <cellStyle name="Percent 3 2 6 2 4 3 3" xfId="56647"/>
    <cellStyle name="Percent 3 2 6 2 4 4" xfId="25878"/>
    <cellStyle name="Percent 3 2 6 2 4 5" xfId="44342"/>
    <cellStyle name="Percent 3 2 6 2 5" xfId="10005"/>
    <cellStyle name="Percent 3 2 6 2 5 2" xfId="28965"/>
    <cellStyle name="Percent 3 2 6 2 5 3" xfId="47429"/>
    <cellStyle name="Percent 3 2 6 2 6" xfId="16157"/>
    <cellStyle name="Percent 3 2 6 2 6 2" xfId="35117"/>
    <cellStyle name="Percent 3 2 6 2 6 3" xfId="53581"/>
    <cellStyle name="Percent 3 2 6 2 7" xfId="22812"/>
    <cellStyle name="Percent 3 2 6 2 8" xfId="41276"/>
    <cellStyle name="Percent 3 2 6 3" xfId="4472"/>
    <cellStyle name="Percent 3 2 6 3 2" xfId="6095"/>
    <cellStyle name="Percent 3 2 6 3 2 2" xfId="9181"/>
    <cellStyle name="Percent 3 2 6 3 2 2 2" xfId="15373"/>
    <cellStyle name="Percent 3 2 6 3 2 2 2 2" xfId="34333"/>
    <cellStyle name="Percent 3 2 6 3 2 2 2 3" xfId="52797"/>
    <cellStyle name="Percent 3 2 6 3 2 2 3" xfId="21525"/>
    <cellStyle name="Percent 3 2 6 3 2 2 3 2" xfId="40485"/>
    <cellStyle name="Percent 3 2 6 3 2 2 3 3" xfId="58949"/>
    <cellStyle name="Percent 3 2 6 3 2 2 4" xfId="28180"/>
    <cellStyle name="Percent 3 2 6 3 2 2 5" xfId="46644"/>
    <cellStyle name="Percent 3 2 6 3 2 3" xfId="12307"/>
    <cellStyle name="Percent 3 2 6 3 2 3 2" xfId="31267"/>
    <cellStyle name="Percent 3 2 6 3 2 3 3" xfId="49731"/>
    <cellStyle name="Percent 3 2 6 3 2 4" xfId="18459"/>
    <cellStyle name="Percent 3 2 6 3 2 4 2" xfId="37419"/>
    <cellStyle name="Percent 3 2 6 3 2 4 3" xfId="55883"/>
    <cellStyle name="Percent 3 2 6 3 2 5" xfId="25114"/>
    <cellStyle name="Percent 3 2 6 3 2 6" xfId="43578"/>
    <cellStyle name="Percent 3 2 6 3 3" xfId="7646"/>
    <cellStyle name="Percent 3 2 6 3 3 2" xfId="13839"/>
    <cellStyle name="Percent 3 2 6 3 3 2 2" xfId="32799"/>
    <cellStyle name="Percent 3 2 6 3 3 2 3" xfId="51263"/>
    <cellStyle name="Percent 3 2 6 3 3 3" xfId="19991"/>
    <cellStyle name="Percent 3 2 6 3 3 3 2" xfId="38951"/>
    <cellStyle name="Percent 3 2 6 3 3 3 3" xfId="57415"/>
    <cellStyle name="Percent 3 2 6 3 3 4" xfId="26646"/>
    <cellStyle name="Percent 3 2 6 3 3 5" xfId="45110"/>
    <cellStyle name="Percent 3 2 6 3 4" xfId="10773"/>
    <cellStyle name="Percent 3 2 6 3 4 2" xfId="29733"/>
    <cellStyle name="Percent 3 2 6 3 4 3" xfId="48197"/>
    <cellStyle name="Percent 3 2 6 3 5" xfId="16925"/>
    <cellStyle name="Percent 3 2 6 3 5 2" xfId="35885"/>
    <cellStyle name="Percent 3 2 6 3 5 3" xfId="54349"/>
    <cellStyle name="Percent 3 2 6 3 6" xfId="23580"/>
    <cellStyle name="Percent 3 2 6 3 7" xfId="42044"/>
    <cellStyle name="Percent 3 2 6 4" xfId="5323"/>
    <cellStyle name="Percent 3 2 6 4 2" xfId="8412"/>
    <cellStyle name="Percent 3 2 6 4 2 2" xfId="14604"/>
    <cellStyle name="Percent 3 2 6 4 2 2 2" xfId="33564"/>
    <cellStyle name="Percent 3 2 6 4 2 2 3" xfId="52028"/>
    <cellStyle name="Percent 3 2 6 4 2 3" xfId="20756"/>
    <cellStyle name="Percent 3 2 6 4 2 3 2" xfId="39716"/>
    <cellStyle name="Percent 3 2 6 4 2 3 3" xfId="58180"/>
    <cellStyle name="Percent 3 2 6 4 2 4" xfId="27411"/>
    <cellStyle name="Percent 3 2 6 4 2 5" xfId="45875"/>
    <cellStyle name="Percent 3 2 6 4 3" xfId="11538"/>
    <cellStyle name="Percent 3 2 6 4 3 2" xfId="30498"/>
    <cellStyle name="Percent 3 2 6 4 3 3" xfId="48962"/>
    <cellStyle name="Percent 3 2 6 4 4" xfId="17690"/>
    <cellStyle name="Percent 3 2 6 4 4 2" xfId="36650"/>
    <cellStyle name="Percent 3 2 6 4 4 3" xfId="55114"/>
    <cellStyle name="Percent 3 2 6 4 5" xfId="24345"/>
    <cellStyle name="Percent 3 2 6 4 6" xfId="42809"/>
    <cellStyle name="Percent 3 2 6 5" xfId="6877"/>
    <cellStyle name="Percent 3 2 6 5 2" xfId="13070"/>
    <cellStyle name="Percent 3 2 6 5 2 2" xfId="32030"/>
    <cellStyle name="Percent 3 2 6 5 2 3" xfId="50494"/>
    <cellStyle name="Percent 3 2 6 5 3" xfId="19222"/>
    <cellStyle name="Percent 3 2 6 5 3 2" xfId="38182"/>
    <cellStyle name="Percent 3 2 6 5 3 3" xfId="56646"/>
    <cellStyle name="Percent 3 2 6 5 4" xfId="25877"/>
    <cellStyle name="Percent 3 2 6 5 5" xfId="44341"/>
    <cellStyle name="Percent 3 2 6 6" xfId="10004"/>
    <cellStyle name="Percent 3 2 6 6 2" xfId="28964"/>
    <cellStyle name="Percent 3 2 6 6 3" xfId="47428"/>
    <cellStyle name="Percent 3 2 6 7" xfId="16156"/>
    <cellStyle name="Percent 3 2 6 7 2" xfId="35116"/>
    <cellStyle name="Percent 3 2 6 7 3" xfId="53580"/>
    <cellStyle name="Percent 3 2 6 8" xfId="22811"/>
    <cellStyle name="Percent 3 2 6 9" xfId="41275"/>
    <cellStyle name="Percent 3 2 7" xfId="3477"/>
    <cellStyle name="Percent 3 2 7 2" xfId="4474"/>
    <cellStyle name="Percent 3 2 7 2 2" xfId="6097"/>
    <cellStyle name="Percent 3 2 7 2 2 2" xfId="9183"/>
    <cellStyle name="Percent 3 2 7 2 2 2 2" xfId="15375"/>
    <cellStyle name="Percent 3 2 7 2 2 2 2 2" xfId="34335"/>
    <cellStyle name="Percent 3 2 7 2 2 2 2 3" xfId="52799"/>
    <cellStyle name="Percent 3 2 7 2 2 2 3" xfId="21527"/>
    <cellStyle name="Percent 3 2 7 2 2 2 3 2" xfId="40487"/>
    <cellStyle name="Percent 3 2 7 2 2 2 3 3" xfId="58951"/>
    <cellStyle name="Percent 3 2 7 2 2 2 4" xfId="28182"/>
    <cellStyle name="Percent 3 2 7 2 2 2 5" xfId="46646"/>
    <cellStyle name="Percent 3 2 7 2 2 3" xfId="12309"/>
    <cellStyle name="Percent 3 2 7 2 2 3 2" xfId="31269"/>
    <cellStyle name="Percent 3 2 7 2 2 3 3" xfId="49733"/>
    <cellStyle name="Percent 3 2 7 2 2 4" xfId="18461"/>
    <cellStyle name="Percent 3 2 7 2 2 4 2" xfId="37421"/>
    <cellStyle name="Percent 3 2 7 2 2 4 3" xfId="55885"/>
    <cellStyle name="Percent 3 2 7 2 2 5" xfId="25116"/>
    <cellStyle name="Percent 3 2 7 2 2 6" xfId="43580"/>
    <cellStyle name="Percent 3 2 7 2 3" xfId="7648"/>
    <cellStyle name="Percent 3 2 7 2 3 2" xfId="13841"/>
    <cellStyle name="Percent 3 2 7 2 3 2 2" xfId="32801"/>
    <cellStyle name="Percent 3 2 7 2 3 2 3" xfId="51265"/>
    <cellStyle name="Percent 3 2 7 2 3 3" xfId="19993"/>
    <cellStyle name="Percent 3 2 7 2 3 3 2" xfId="38953"/>
    <cellStyle name="Percent 3 2 7 2 3 3 3" xfId="57417"/>
    <cellStyle name="Percent 3 2 7 2 3 4" xfId="26648"/>
    <cellStyle name="Percent 3 2 7 2 3 5" xfId="45112"/>
    <cellStyle name="Percent 3 2 7 2 4" xfId="10775"/>
    <cellStyle name="Percent 3 2 7 2 4 2" xfId="29735"/>
    <cellStyle name="Percent 3 2 7 2 4 3" xfId="48199"/>
    <cellStyle name="Percent 3 2 7 2 5" xfId="16927"/>
    <cellStyle name="Percent 3 2 7 2 5 2" xfId="35887"/>
    <cellStyle name="Percent 3 2 7 2 5 3" xfId="54351"/>
    <cellStyle name="Percent 3 2 7 2 6" xfId="23582"/>
    <cellStyle name="Percent 3 2 7 2 7" xfId="42046"/>
    <cellStyle name="Percent 3 2 7 3" xfId="5325"/>
    <cellStyle name="Percent 3 2 7 3 2" xfId="8414"/>
    <cellStyle name="Percent 3 2 7 3 2 2" xfId="14606"/>
    <cellStyle name="Percent 3 2 7 3 2 2 2" xfId="33566"/>
    <cellStyle name="Percent 3 2 7 3 2 2 3" xfId="52030"/>
    <cellStyle name="Percent 3 2 7 3 2 3" xfId="20758"/>
    <cellStyle name="Percent 3 2 7 3 2 3 2" xfId="39718"/>
    <cellStyle name="Percent 3 2 7 3 2 3 3" xfId="58182"/>
    <cellStyle name="Percent 3 2 7 3 2 4" xfId="27413"/>
    <cellStyle name="Percent 3 2 7 3 2 5" xfId="45877"/>
    <cellStyle name="Percent 3 2 7 3 3" xfId="11540"/>
    <cellStyle name="Percent 3 2 7 3 3 2" xfId="30500"/>
    <cellStyle name="Percent 3 2 7 3 3 3" xfId="48964"/>
    <cellStyle name="Percent 3 2 7 3 4" xfId="17692"/>
    <cellStyle name="Percent 3 2 7 3 4 2" xfId="36652"/>
    <cellStyle name="Percent 3 2 7 3 4 3" xfId="55116"/>
    <cellStyle name="Percent 3 2 7 3 5" xfId="24347"/>
    <cellStyle name="Percent 3 2 7 3 6" xfId="42811"/>
    <cellStyle name="Percent 3 2 7 4" xfId="6879"/>
    <cellStyle name="Percent 3 2 7 4 2" xfId="13072"/>
    <cellStyle name="Percent 3 2 7 4 2 2" xfId="32032"/>
    <cellStyle name="Percent 3 2 7 4 2 3" xfId="50496"/>
    <cellStyle name="Percent 3 2 7 4 3" xfId="19224"/>
    <cellStyle name="Percent 3 2 7 4 3 2" xfId="38184"/>
    <cellStyle name="Percent 3 2 7 4 3 3" xfId="56648"/>
    <cellStyle name="Percent 3 2 7 4 4" xfId="25879"/>
    <cellStyle name="Percent 3 2 7 4 5" xfId="44343"/>
    <cellStyle name="Percent 3 2 7 5" xfId="10006"/>
    <cellStyle name="Percent 3 2 7 5 2" xfId="28966"/>
    <cellStyle name="Percent 3 2 7 5 3" xfId="47430"/>
    <cellStyle name="Percent 3 2 7 6" xfId="16158"/>
    <cellStyle name="Percent 3 2 7 6 2" xfId="35118"/>
    <cellStyle name="Percent 3 2 7 6 3" xfId="53582"/>
    <cellStyle name="Percent 3 2 7 7" xfId="22813"/>
    <cellStyle name="Percent 3 2 7 8" xfId="41277"/>
    <cellStyle name="Percent 3 2 8" xfId="3478"/>
    <cellStyle name="Percent 3 2 8 2" xfId="4475"/>
    <cellStyle name="Percent 3 2 8 2 2" xfId="6098"/>
    <cellStyle name="Percent 3 2 8 2 2 2" xfId="9184"/>
    <cellStyle name="Percent 3 2 8 2 2 2 2" xfId="15376"/>
    <cellStyle name="Percent 3 2 8 2 2 2 2 2" xfId="34336"/>
    <cellStyle name="Percent 3 2 8 2 2 2 2 3" xfId="52800"/>
    <cellStyle name="Percent 3 2 8 2 2 2 3" xfId="21528"/>
    <cellStyle name="Percent 3 2 8 2 2 2 3 2" xfId="40488"/>
    <cellStyle name="Percent 3 2 8 2 2 2 3 3" xfId="58952"/>
    <cellStyle name="Percent 3 2 8 2 2 2 4" xfId="28183"/>
    <cellStyle name="Percent 3 2 8 2 2 2 5" xfId="46647"/>
    <cellStyle name="Percent 3 2 8 2 2 3" xfId="12310"/>
    <cellStyle name="Percent 3 2 8 2 2 3 2" xfId="31270"/>
    <cellStyle name="Percent 3 2 8 2 2 3 3" xfId="49734"/>
    <cellStyle name="Percent 3 2 8 2 2 4" xfId="18462"/>
    <cellStyle name="Percent 3 2 8 2 2 4 2" xfId="37422"/>
    <cellStyle name="Percent 3 2 8 2 2 4 3" xfId="55886"/>
    <cellStyle name="Percent 3 2 8 2 2 5" xfId="25117"/>
    <cellStyle name="Percent 3 2 8 2 2 6" xfId="43581"/>
    <cellStyle name="Percent 3 2 8 2 3" xfId="7649"/>
    <cellStyle name="Percent 3 2 8 2 3 2" xfId="13842"/>
    <cellStyle name="Percent 3 2 8 2 3 2 2" xfId="32802"/>
    <cellStyle name="Percent 3 2 8 2 3 2 3" xfId="51266"/>
    <cellStyle name="Percent 3 2 8 2 3 3" xfId="19994"/>
    <cellStyle name="Percent 3 2 8 2 3 3 2" xfId="38954"/>
    <cellStyle name="Percent 3 2 8 2 3 3 3" xfId="57418"/>
    <cellStyle name="Percent 3 2 8 2 3 4" xfId="26649"/>
    <cellStyle name="Percent 3 2 8 2 3 5" xfId="45113"/>
    <cellStyle name="Percent 3 2 8 2 4" xfId="10776"/>
    <cellStyle name="Percent 3 2 8 2 4 2" xfId="29736"/>
    <cellStyle name="Percent 3 2 8 2 4 3" xfId="48200"/>
    <cellStyle name="Percent 3 2 8 2 5" xfId="16928"/>
    <cellStyle name="Percent 3 2 8 2 5 2" xfId="35888"/>
    <cellStyle name="Percent 3 2 8 2 5 3" xfId="54352"/>
    <cellStyle name="Percent 3 2 8 2 6" xfId="23583"/>
    <cellStyle name="Percent 3 2 8 2 7" xfId="42047"/>
    <cellStyle name="Percent 3 2 8 3" xfId="5326"/>
    <cellStyle name="Percent 3 2 8 3 2" xfId="8415"/>
    <cellStyle name="Percent 3 2 8 3 2 2" xfId="14607"/>
    <cellStyle name="Percent 3 2 8 3 2 2 2" xfId="33567"/>
    <cellStyle name="Percent 3 2 8 3 2 2 3" xfId="52031"/>
    <cellStyle name="Percent 3 2 8 3 2 3" xfId="20759"/>
    <cellStyle name="Percent 3 2 8 3 2 3 2" xfId="39719"/>
    <cellStyle name="Percent 3 2 8 3 2 3 3" xfId="58183"/>
    <cellStyle name="Percent 3 2 8 3 2 4" xfId="27414"/>
    <cellStyle name="Percent 3 2 8 3 2 5" xfId="45878"/>
    <cellStyle name="Percent 3 2 8 3 3" xfId="11541"/>
    <cellStyle name="Percent 3 2 8 3 3 2" xfId="30501"/>
    <cellStyle name="Percent 3 2 8 3 3 3" xfId="48965"/>
    <cellStyle name="Percent 3 2 8 3 4" xfId="17693"/>
    <cellStyle name="Percent 3 2 8 3 4 2" xfId="36653"/>
    <cellStyle name="Percent 3 2 8 3 4 3" xfId="55117"/>
    <cellStyle name="Percent 3 2 8 3 5" xfId="24348"/>
    <cellStyle name="Percent 3 2 8 3 6" xfId="42812"/>
    <cellStyle name="Percent 3 2 8 4" xfId="6880"/>
    <cellStyle name="Percent 3 2 8 4 2" xfId="13073"/>
    <cellStyle name="Percent 3 2 8 4 2 2" xfId="32033"/>
    <cellStyle name="Percent 3 2 8 4 2 3" xfId="50497"/>
    <cellStyle name="Percent 3 2 8 4 3" xfId="19225"/>
    <cellStyle name="Percent 3 2 8 4 3 2" xfId="38185"/>
    <cellStyle name="Percent 3 2 8 4 3 3" xfId="56649"/>
    <cellStyle name="Percent 3 2 8 4 4" xfId="25880"/>
    <cellStyle name="Percent 3 2 8 4 5" xfId="44344"/>
    <cellStyle name="Percent 3 2 8 5" xfId="10007"/>
    <cellStyle name="Percent 3 2 8 5 2" xfId="28967"/>
    <cellStyle name="Percent 3 2 8 5 3" xfId="47431"/>
    <cellStyle name="Percent 3 2 8 6" xfId="16159"/>
    <cellStyle name="Percent 3 2 8 6 2" xfId="35119"/>
    <cellStyle name="Percent 3 2 8 6 3" xfId="53583"/>
    <cellStyle name="Percent 3 2 8 7" xfId="22814"/>
    <cellStyle name="Percent 3 2 8 8" xfId="41278"/>
    <cellStyle name="Percent 3 2 9" xfId="3479"/>
    <cellStyle name="Percent 3 2 9 2" xfId="4476"/>
    <cellStyle name="Percent 3 2 9 2 2" xfId="6099"/>
    <cellStyle name="Percent 3 2 9 2 2 2" xfId="9185"/>
    <cellStyle name="Percent 3 2 9 2 2 2 2" xfId="15377"/>
    <cellStyle name="Percent 3 2 9 2 2 2 2 2" xfId="34337"/>
    <cellStyle name="Percent 3 2 9 2 2 2 2 3" xfId="52801"/>
    <cellStyle name="Percent 3 2 9 2 2 2 3" xfId="21529"/>
    <cellStyle name="Percent 3 2 9 2 2 2 3 2" xfId="40489"/>
    <cellStyle name="Percent 3 2 9 2 2 2 3 3" xfId="58953"/>
    <cellStyle name="Percent 3 2 9 2 2 2 4" xfId="28184"/>
    <cellStyle name="Percent 3 2 9 2 2 2 5" xfId="46648"/>
    <cellStyle name="Percent 3 2 9 2 2 3" xfId="12311"/>
    <cellStyle name="Percent 3 2 9 2 2 3 2" xfId="31271"/>
    <cellStyle name="Percent 3 2 9 2 2 3 3" xfId="49735"/>
    <cellStyle name="Percent 3 2 9 2 2 4" xfId="18463"/>
    <cellStyle name="Percent 3 2 9 2 2 4 2" xfId="37423"/>
    <cellStyle name="Percent 3 2 9 2 2 4 3" xfId="55887"/>
    <cellStyle name="Percent 3 2 9 2 2 5" xfId="25118"/>
    <cellStyle name="Percent 3 2 9 2 2 6" xfId="43582"/>
    <cellStyle name="Percent 3 2 9 2 3" xfId="7650"/>
    <cellStyle name="Percent 3 2 9 2 3 2" xfId="13843"/>
    <cellStyle name="Percent 3 2 9 2 3 2 2" xfId="32803"/>
    <cellStyle name="Percent 3 2 9 2 3 2 3" xfId="51267"/>
    <cellStyle name="Percent 3 2 9 2 3 3" xfId="19995"/>
    <cellStyle name="Percent 3 2 9 2 3 3 2" xfId="38955"/>
    <cellStyle name="Percent 3 2 9 2 3 3 3" xfId="57419"/>
    <cellStyle name="Percent 3 2 9 2 3 4" xfId="26650"/>
    <cellStyle name="Percent 3 2 9 2 3 5" xfId="45114"/>
    <cellStyle name="Percent 3 2 9 2 4" xfId="10777"/>
    <cellStyle name="Percent 3 2 9 2 4 2" xfId="29737"/>
    <cellStyle name="Percent 3 2 9 2 4 3" xfId="48201"/>
    <cellStyle name="Percent 3 2 9 2 5" xfId="16929"/>
    <cellStyle name="Percent 3 2 9 2 5 2" xfId="35889"/>
    <cellStyle name="Percent 3 2 9 2 5 3" xfId="54353"/>
    <cellStyle name="Percent 3 2 9 2 6" xfId="23584"/>
    <cellStyle name="Percent 3 2 9 2 7" xfId="42048"/>
    <cellStyle name="Percent 3 2 9 3" xfId="5327"/>
    <cellStyle name="Percent 3 2 9 3 2" xfId="8416"/>
    <cellStyle name="Percent 3 2 9 3 2 2" xfId="14608"/>
    <cellStyle name="Percent 3 2 9 3 2 2 2" xfId="33568"/>
    <cellStyle name="Percent 3 2 9 3 2 2 3" xfId="52032"/>
    <cellStyle name="Percent 3 2 9 3 2 3" xfId="20760"/>
    <cellStyle name="Percent 3 2 9 3 2 3 2" xfId="39720"/>
    <cellStyle name="Percent 3 2 9 3 2 3 3" xfId="58184"/>
    <cellStyle name="Percent 3 2 9 3 2 4" xfId="27415"/>
    <cellStyle name="Percent 3 2 9 3 2 5" xfId="45879"/>
    <cellStyle name="Percent 3 2 9 3 3" xfId="11542"/>
    <cellStyle name="Percent 3 2 9 3 3 2" xfId="30502"/>
    <cellStyle name="Percent 3 2 9 3 3 3" xfId="48966"/>
    <cellStyle name="Percent 3 2 9 3 4" xfId="17694"/>
    <cellStyle name="Percent 3 2 9 3 4 2" xfId="36654"/>
    <cellStyle name="Percent 3 2 9 3 4 3" xfId="55118"/>
    <cellStyle name="Percent 3 2 9 3 5" xfId="24349"/>
    <cellStyle name="Percent 3 2 9 3 6" xfId="42813"/>
    <cellStyle name="Percent 3 2 9 4" xfId="6881"/>
    <cellStyle name="Percent 3 2 9 4 2" xfId="13074"/>
    <cellStyle name="Percent 3 2 9 4 2 2" xfId="32034"/>
    <cellStyle name="Percent 3 2 9 4 2 3" xfId="50498"/>
    <cellStyle name="Percent 3 2 9 4 3" xfId="19226"/>
    <cellStyle name="Percent 3 2 9 4 3 2" xfId="38186"/>
    <cellStyle name="Percent 3 2 9 4 3 3" xfId="56650"/>
    <cellStyle name="Percent 3 2 9 4 4" xfId="25881"/>
    <cellStyle name="Percent 3 2 9 4 5" xfId="44345"/>
    <cellStyle name="Percent 3 2 9 5" xfId="10008"/>
    <cellStyle name="Percent 3 2 9 5 2" xfId="28968"/>
    <cellStyle name="Percent 3 2 9 5 3" xfId="47432"/>
    <cellStyle name="Percent 3 2 9 6" xfId="16160"/>
    <cellStyle name="Percent 3 2 9 6 2" xfId="35120"/>
    <cellStyle name="Percent 3 2 9 6 3" xfId="53584"/>
    <cellStyle name="Percent 3 2 9 7" xfId="22815"/>
    <cellStyle name="Percent 3 2 9 8" xfId="41279"/>
    <cellStyle name="Percent 3 20" xfId="3480"/>
    <cellStyle name="Percent 3 20 2" xfId="4477"/>
    <cellStyle name="Percent 3 20 2 2" xfId="6100"/>
    <cellStyle name="Percent 3 20 2 2 2" xfId="9186"/>
    <cellStyle name="Percent 3 20 2 2 2 2" xfId="15378"/>
    <cellStyle name="Percent 3 20 2 2 2 2 2" xfId="34338"/>
    <cellStyle name="Percent 3 20 2 2 2 2 3" xfId="52802"/>
    <cellStyle name="Percent 3 20 2 2 2 3" xfId="21530"/>
    <cellStyle name="Percent 3 20 2 2 2 3 2" xfId="40490"/>
    <cellStyle name="Percent 3 20 2 2 2 3 3" xfId="58954"/>
    <cellStyle name="Percent 3 20 2 2 2 4" xfId="28185"/>
    <cellStyle name="Percent 3 20 2 2 2 5" xfId="46649"/>
    <cellStyle name="Percent 3 20 2 2 3" xfId="12312"/>
    <cellStyle name="Percent 3 20 2 2 3 2" xfId="31272"/>
    <cellStyle name="Percent 3 20 2 2 3 3" xfId="49736"/>
    <cellStyle name="Percent 3 20 2 2 4" xfId="18464"/>
    <cellStyle name="Percent 3 20 2 2 4 2" xfId="37424"/>
    <cellStyle name="Percent 3 20 2 2 4 3" xfId="55888"/>
    <cellStyle name="Percent 3 20 2 2 5" xfId="25119"/>
    <cellStyle name="Percent 3 20 2 2 6" xfId="43583"/>
    <cellStyle name="Percent 3 20 2 3" xfId="7651"/>
    <cellStyle name="Percent 3 20 2 3 2" xfId="13844"/>
    <cellStyle name="Percent 3 20 2 3 2 2" xfId="32804"/>
    <cellStyle name="Percent 3 20 2 3 2 3" xfId="51268"/>
    <cellStyle name="Percent 3 20 2 3 3" xfId="19996"/>
    <cellStyle name="Percent 3 20 2 3 3 2" xfId="38956"/>
    <cellStyle name="Percent 3 20 2 3 3 3" xfId="57420"/>
    <cellStyle name="Percent 3 20 2 3 4" xfId="26651"/>
    <cellStyle name="Percent 3 20 2 3 5" xfId="45115"/>
    <cellStyle name="Percent 3 20 2 4" xfId="10778"/>
    <cellStyle name="Percent 3 20 2 4 2" xfId="29738"/>
    <cellStyle name="Percent 3 20 2 4 3" xfId="48202"/>
    <cellStyle name="Percent 3 20 2 5" xfId="16930"/>
    <cellStyle name="Percent 3 20 2 5 2" xfId="35890"/>
    <cellStyle name="Percent 3 20 2 5 3" xfId="54354"/>
    <cellStyle name="Percent 3 20 2 6" xfId="23585"/>
    <cellStyle name="Percent 3 20 2 7" xfId="42049"/>
    <cellStyle name="Percent 3 20 3" xfId="5328"/>
    <cellStyle name="Percent 3 20 3 2" xfId="8417"/>
    <cellStyle name="Percent 3 20 3 2 2" xfId="14609"/>
    <cellStyle name="Percent 3 20 3 2 2 2" xfId="33569"/>
    <cellStyle name="Percent 3 20 3 2 2 3" xfId="52033"/>
    <cellStyle name="Percent 3 20 3 2 3" xfId="20761"/>
    <cellStyle name="Percent 3 20 3 2 3 2" xfId="39721"/>
    <cellStyle name="Percent 3 20 3 2 3 3" xfId="58185"/>
    <cellStyle name="Percent 3 20 3 2 4" xfId="27416"/>
    <cellStyle name="Percent 3 20 3 2 5" xfId="45880"/>
    <cellStyle name="Percent 3 20 3 3" xfId="11543"/>
    <cellStyle name="Percent 3 20 3 3 2" xfId="30503"/>
    <cellStyle name="Percent 3 20 3 3 3" xfId="48967"/>
    <cellStyle name="Percent 3 20 3 4" xfId="17695"/>
    <cellStyle name="Percent 3 20 3 4 2" xfId="36655"/>
    <cellStyle name="Percent 3 20 3 4 3" xfId="55119"/>
    <cellStyle name="Percent 3 20 3 5" xfId="24350"/>
    <cellStyle name="Percent 3 20 3 6" xfId="42814"/>
    <cellStyle name="Percent 3 20 4" xfId="6882"/>
    <cellStyle name="Percent 3 20 4 2" xfId="13075"/>
    <cellStyle name="Percent 3 20 4 2 2" xfId="32035"/>
    <cellStyle name="Percent 3 20 4 2 3" xfId="50499"/>
    <cellStyle name="Percent 3 20 4 3" xfId="19227"/>
    <cellStyle name="Percent 3 20 4 3 2" xfId="38187"/>
    <cellStyle name="Percent 3 20 4 3 3" xfId="56651"/>
    <cellStyle name="Percent 3 20 4 4" xfId="25882"/>
    <cellStyle name="Percent 3 20 4 5" xfId="44346"/>
    <cellStyle name="Percent 3 20 5" xfId="10009"/>
    <cellStyle name="Percent 3 20 5 2" xfId="28969"/>
    <cellStyle name="Percent 3 20 5 3" xfId="47433"/>
    <cellStyle name="Percent 3 20 6" xfId="16161"/>
    <cellStyle name="Percent 3 20 6 2" xfId="35121"/>
    <cellStyle name="Percent 3 20 6 3" xfId="53585"/>
    <cellStyle name="Percent 3 20 7" xfId="22816"/>
    <cellStyle name="Percent 3 20 8" xfId="41280"/>
    <cellStyle name="Percent 3 21" xfId="3481"/>
    <cellStyle name="Percent 3 21 2" xfId="4478"/>
    <cellStyle name="Percent 3 21 2 2" xfId="6101"/>
    <cellStyle name="Percent 3 21 2 2 2" xfId="9187"/>
    <cellStyle name="Percent 3 21 2 2 2 2" xfId="15379"/>
    <cellStyle name="Percent 3 21 2 2 2 2 2" xfId="34339"/>
    <cellStyle name="Percent 3 21 2 2 2 2 3" xfId="52803"/>
    <cellStyle name="Percent 3 21 2 2 2 3" xfId="21531"/>
    <cellStyle name="Percent 3 21 2 2 2 3 2" xfId="40491"/>
    <cellStyle name="Percent 3 21 2 2 2 3 3" xfId="58955"/>
    <cellStyle name="Percent 3 21 2 2 2 4" xfId="28186"/>
    <cellStyle name="Percent 3 21 2 2 2 5" xfId="46650"/>
    <cellStyle name="Percent 3 21 2 2 3" xfId="12313"/>
    <cellStyle name="Percent 3 21 2 2 3 2" xfId="31273"/>
    <cellStyle name="Percent 3 21 2 2 3 3" xfId="49737"/>
    <cellStyle name="Percent 3 21 2 2 4" xfId="18465"/>
    <cellStyle name="Percent 3 21 2 2 4 2" xfId="37425"/>
    <cellStyle name="Percent 3 21 2 2 4 3" xfId="55889"/>
    <cellStyle name="Percent 3 21 2 2 5" xfId="25120"/>
    <cellStyle name="Percent 3 21 2 2 6" xfId="43584"/>
    <cellStyle name="Percent 3 21 2 3" xfId="7652"/>
    <cellStyle name="Percent 3 21 2 3 2" xfId="13845"/>
    <cellStyle name="Percent 3 21 2 3 2 2" xfId="32805"/>
    <cellStyle name="Percent 3 21 2 3 2 3" xfId="51269"/>
    <cellStyle name="Percent 3 21 2 3 3" xfId="19997"/>
    <cellStyle name="Percent 3 21 2 3 3 2" xfId="38957"/>
    <cellStyle name="Percent 3 21 2 3 3 3" xfId="57421"/>
    <cellStyle name="Percent 3 21 2 3 4" xfId="26652"/>
    <cellStyle name="Percent 3 21 2 3 5" xfId="45116"/>
    <cellStyle name="Percent 3 21 2 4" xfId="10779"/>
    <cellStyle name="Percent 3 21 2 4 2" xfId="29739"/>
    <cellStyle name="Percent 3 21 2 4 3" xfId="48203"/>
    <cellStyle name="Percent 3 21 2 5" xfId="16931"/>
    <cellStyle name="Percent 3 21 2 5 2" xfId="35891"/>
    <cellStyle name="Percent 3 21 2 5 3" xfId="54355"/>
    <cellStyle name="Percent 3 21 2 6" xfId="23586"/>
    <cellStyle name="Percent 3 21 2 7" xfId="42050"/>
    <cellStyle name="Percent 3 21 3" xfId="5329"/>
    <cellStyle name="Percent 3 21 3 2" xfId="8418"/>
    <cellStyle name="Percent 3 21 3 2 2" xfId="14610"/>
    <cellStyle name="Percent 3 21 3 2 2 2" xfId="33570"/>
    <cellStyle name="Percent 3 21 3 2 2 3" xfId="52034"/>
    <cellStyle name="Percent 3 21 3 2 3" xfId="20762"/>
    <cellStyle name="Percent 3 21 3 2 3 2" xfId="39722"/>
    <cellStyle name="Percent 3 21 3 2 3 3" xfId="58186"/>
    <cellStyle name="Percent 3 21 3 2 4" xfId="27417"/>
    <cellStyle name="Percent 3 21 3 2 5" xfId="45881"/>
    <cellStyle name="Percent 3 21 3 3" xfId="11544"/>
    <cellStyle name="Percent 3 21 3 3 2" xfId="30504"/>
    <cellStyle name="Percent 3 21 3 3 3" xfId="48968"/>
    <cellStyle name="Percent 3 21 3 4" xfId="17696"/>
    <cellStyle name="Percent 3 21 3 4 2" xfId="36656"/>
    <cellStyle name="Percent 3 21 3 4 3" xfId="55120"/>
    <cellStyle name="Percent 3 21 3 5" xfId="24351"/>
    <cellStyle name="Percent 3 21 3 6" xfId="42815"/>
    <cellStyle name="Percent 3 21 4" xfId="6883"/>
    <cellStyle name="Percent 3 21 4 2" xfId="13076"/>
    <cellStyle name="Percent 3 21 4 2 2" xfId="32036"/>
    <cellStyle name="Percent 3 21 4 2 3" xfId="50500"/>
    <cellStyle name="Percent 3 21 4 3" xfId="19228"/>
    <cellStyle name="Percent 3 21 4 3 2" xfId="38188"/>
    <cellStyle name="Percent 3 21 4 3 3" xfId="56652"/>
    <cellStyle name="Percent 3 21 4 4" xfId="25883"/>
    <cellStyle name="Percent 3 21 4 5" xfId="44347"/>
    <cellStyle name="Percent 3 21 5" xfId="10010"/>
    <cellStyle name="Percent 3 21 5 2" xfId="28970"/>
    <cellStyle name="Percent 3 21 5 3" xfId="47434"/>
    <cellStyle name="Percent 3 21 6" xfId="16162"/>
    <cellStyle name="Percent 3 21 6 2" xfId="35122"/>
    <cellStyle name="Percent 3 21 6 3" xfId="53586"/>
    <cellStyle name="Percent 3 21 7" xfId="22817"/>
    <cellStyle name="Percent 3 21 8" xfId="41281"/>
    <cellStyle name="Percent 3 22" xfId="9280"/>
    <cellStyle name="Percent 3 3" xfId="3482"/>
    <cellStyle name="Percent 3 3 2" xfId="3483"/>
    <cellStyle name="Percent 3 3 2 2" xfId="4479"/>
    <cellStyle name="Percent 3 3 2 2 2" xfId="6102"/>
    <cellStyle name="Percent 3 3 2 2 2 2" xfId="9188"/>
    <cellStyle name="Percent 3 3 2 2 2 2 2" xfId="15380"/>
    <cellStyle name="Percent 3 3 2 2 2 2 2 2" xfId="34340"/>
    <cellStyle name="Percent 3 3 2 2 2 2 2 3" xfId="52804"/>
    <cellStyle name="Percent 3 3 2 2 2 2 3" xfId="21532"/>
    <cellStyle name="Percent 3 3 2 2 2 2 3 2" xfId="40492"/>
    <cellStyle name="Percent 3 3 2 2 2 2 3 3" xfId="58956"/>
    <cellStyle name="Percent 3 3 2 2 2 2 4" xfId="28187"/>
    <cellStyle name="Percent 3 3 2 2 2 2 5" xfId="46651"/>
    <cellStyle name="Percent 3 3 2 2 2 3" xfId="12314"/>
    <cellStyle name="Percent 3 3 2 2 2 3 2" xfId="31274"/>
    <cellStyle name="Percent 3 3 2 2 2 3 3" xfId="49738"/>
    <cellStyle name="Percent 3 3 2 2 2 4" xfId="18466"/>
    <cellStyle name="Percent 3 3 2 2 2 4 2" xfId="37426"/>
    <cellStyle name="Percent 3 3 2 2 2 4 3" xfId="55890"/>
    <cellStyle name="Percent 3 3 2 2 2 5" xfId="25121"/>
    <cellStyle name="Percent 3 3 2 2 2 6" xfId="43585"/>
    <cellStyle name="Percent 3 3 2 2 3" xfId="7653"/>
    <cellStyle name="Percent 3 3 2 2 3 2" xfId="13846"/>
    <cellStyle name="Percent 3 3 2 2 3 2 2" xfId="32806"/>
    <cellStyle name="Percent 3 3 2 2 3 2 3" xfId="51270"/>
    <cellStyle name="Percent 3 3 2 2 3 3" xfId="19998"/>
    <cellStyle name="Percent 3 3 2 2 3 3 2" xfId="38958"/>
    <cellStyle name="Percent 3 3 2 2 3 3 3" xfId="57422"/>
    <cellStyle name="Percent 3 3 2 2 3 4" xfId="26653"/>
    <cellStyle name="Percent 3 3 2 2 3 5" xfId="45117"/>
    <cellStyle name="Percent 3 3 2 2 4" xfId="10780"/>
    <cellStyle name="Percent 3 3 2 2 4 2" xfId="29740"/>
    <cellStyle name="Percent 3 3 2 2 4 3" xfId="48204"/>
    <cellStyle name="Percent 3 3 2 2 5" xfId="16932"/>
    <cellStyle name="Percent 3 3 2 2 5 2" xfId="35892"/>
    <cellStyle name="Percent 3 3 2 2 5 3" xfId="54356"/>
    <cellStyle name="Percent 3 3 2 2 6" xfId="23587"/>
    <cellStyle name="Percent 3 3 2 2 7" xfId="42051"/>
    <cellStyle name="Percent 3 3 2 3" xfId="5330"/>
    <cellStyle name="Percent 3 3 2 3 2" xfId="8419"/>
    <cellStyle name="Percent 3 3 2 3 2 2" xfId="14611"/>
    <cellStyle name="Percent 3 3 2 3 2 2 2" xfId="33571"/>
    <cellStyle name="Percent 3 3 2 3 2 2 3" xfId="52035"/>
    <cellStyle name="Percent 3 3 2 3 2 3" xfId="20763"/>
    <cellStyle name="Percent 3 3 2 3 2 3 2" xfId="39723"/>
    <cellStyle name="Percent 3 3 2 3 2 3 3" xfId="58187"/>
    <cellStyle name="Percent 3 3 2 3 2 4" xfId="27418"/>
    <cellStyle name="Percent 3 3 2 3 2 5" xfId="45882"/>
    <cellStyle name="Percent 3 3 2 3 3" xfId="11545"/>
    <cellStyle name="Percent 3 3 2 3 3 2" xfId="30505"/>
    <cellStyle name="Percent 3 3 2 3 3 3" xfId="48969"/>
    <cellStyle name="Percent 3 3 2 3 4" xfId="17697"/>
    <cellStyle name="Percent 3 3 2 3 4 2" xfId="36657"/>
    <cellStyle name="Percent 3 3 2 3 4 3" xfId="55121"/>
    <cellStyle name="Percent 3 3 2 3 5" xfId="24352"/>
    <cellStyle name="Percent 3 3 2 3 6" xfId="42816"/>
    <cellStyle name="Percent 3 3 2 4" xfId="6884"/>
    <cellStyle name="Percent 3 3 2 4 2" xfId="13077"/>
    <cellStyle name="Percent 3 3 2 4 2 2" xfId="32037"/>
    <cellStyle name="Percent 3 3 2 4 2 3" xfId="50501"/>
    <cellStyle name="Percent 3 3 2 4 3" xfId="19229"/>
    <cellStyle name="Percent 3 3 2 4 3 2" xfId="38189"/>
    <cellStyle name="Percent 3 3 2 4 3 3" xfId="56653"/>
    <cellStyle name="Percent 3 3 2 4 4" xfId="25884"/>
    <cellStyle name="Percent 3 3 2 4 5" xfId="44348"/>
    <cellStyle name="Percent 3 3 2 5" xfId="10011"/>
    <cellStyle name="Percent 3 3 2 5 2" xfId="28971"/>
    <cellStyle name="Percent 3 3 2 5 3" xfId="47435"/>
    <cellStyle name="Percent 3 3 2 6" xfId="16163"/>
    <cellStyle name="Percent 3 3 2 6 2" xfId="35123"/>
    <cellStyle name="Percent 3 3 2 6 3" xfId="53587"/>
    <cellStyle name="Percent 3 3 2 7" xfId="22818"/>
    <cellStyle name="Percent 3 3 2 8" xfId="41282"/>
    <cellStyle name="Percent 3 3 3" xfId="3484"/>
    <cellStyle name="Percent 3 3 3 2" xfId="4480"/>
    <cellStyle name="Percent 3 3 3 2 2" xfId="6103"/>
    <cellStyle name="Percent 3 3 3 2 2 2" xfId="9189"/>
    <cellStyle name="Percent 3 3 3 2 2 2 2" xfId="15381"/>
    <cellStyle name="Percent 3 3 3 2 2 2 2 2" xfId="34341"/>
    <cellStyle name="Percent 3 3 3 2 2 2 2 3" xfId="52805"/>
    <cellStyle name="Percent 3 3 3 2 2 2 3" xfId="21533"/>
    <cellStyle name="Percent 3 3 3 2 2 2 3 2" xfId="40493"/>
    <cellStyle name="Percent 3 3 3 2 2 2 3 3" xfId="58957"/>
    <cellStyle name="Percent 3 3 3 2 2 2 4" xfId="28188"/>
    <cellStyle name="Percent 3 3 3 2 2 2 5" xfId="46652"/>
    <cellStyle name="Percent 3 3 3 2 2 3" xfId="12315"/>
    <cellStyle name="Percent 3 3 3 2 2 3 2" xfId="31275"/>
    <cellStyle name="Percent 3 3 3 2 2 3 3" xfId="49739"/>
    <cellStyle name="Percent 3 3 3 2 2 4" xfId="18467"/>
    <cellStyle name="Percent 3 3 3 2 2 4 2" xfId="37427"/>
    <cellStyle name="Percent 3 3 3 2 2 4 3" xfId="55891"/>
    <cellStyle name="Percent 3 3 3 2 2 5" xfId="25122"/>
    <cellStyle name="Percent 3 3 3 2 2 6" xfId="43586"/>
    <cellStyle name="Percent 3 3 3 2 3" xfId="7654"/>
    <cellStyle name="Percent 3 3 3 2 3 2" xfId="13847"/>
    <cellStyle name="Percent 3 3 3 2 3 2 2" xfId="32807"/>
    <cellStyle name="Percent 3 3 3 2 3 2 3" xfId="51271"/>
    <cellStyle name="Percent 3 3 3 2 3 3" xfId="19999"/>
    <cellStyle name="Percent 3 3 3 2 3 3 2" xfId="38959"/>
    <cellStyle name="Percent 3 3 3 2 3 3 3" xfId="57423"/>
    <cellStyle name="Percent 3 3 3 2 3 4" xfId="26654"/>
    <cellStyle name="Percent 3 3 3 2 3 5" xfId="45118"/>
    <cellStyle name="Percent 3 3 3 2 4" xfId="10781"/>
    <cellStyle name="Percent 3 3 3 2 4 2" xfId="29741"/>
    <cellStyle name="Percent 3 3 3 2 4 3" xfId="48205"/>
    <cellStyle name="Percent 3 3 3 2 5" xfId="16933"/>
    <cellStyle name="Percent 3 3 3 2 5 2" xfId="35893"/>
    <cellStyle name="Percent 3 3 3 2 5 3" xfId="54357"/>
    <cellStyle name="Percent 3 3 3 2 6" xfId="23588"/>
    <cellStyle name="Percent 3 3 3 2 7" xfId="42052"/>
    <cellStyle name="Percent 3 3 3 3" xfId="5331"/>
    <cellStyle name="Percent 3 3 3 3 2" xfId="8420"/>
    <cellStyle name="Percent 3 3 3 3 2 2" xfId="14612"/>
    <cellStyle name="Percent 3 3 3 3 2 2 2" xfId="33572"/>
    <cellStyle name="Percent 3 3 3 3 2 2 3" xfId="52036"/>
    <cellStyle name="Percent 3 3 3 3 2 3" xfId="20764"/>
    <cellStyle name="Percent 3 3 3 3 2 3 2" xfId="39724"/>
    <cellStyle name="Percent 3 3 3 3 2 3 3" xfId="58188"/>
    <cellStyle name="Percent 3 3 3 3 2 4" xfId="27419"/>
    <cellStyle name="Percent 3 3 3 3 2 5" xfId="45883"/>
    <cellStyle name="Percent 3 3 3 3 3" xfId="11546"/>
    <cellStyle name="Percent 3 3 3 3 3 2" xfId="30506"/>
    <cellStyle name="Percent 3 3 3 3 3 3" xfId="48970"/>
    <cellStyle name="Percent 3 3 3 3 4" xfId="17698"/>
    <cellStyle name="Percent 3 3 3 3 4 2" xfId="36658"/>
    <cellStyle name="Percent 3 3 3 3 4 3" xfId="55122"/>
    <cellStyle name="Percent 3 3 3 3 5" xfId="24353"/>
    <cellStyle name="Percent 3 3 3 3 6" xfId="42817"/>
    <cellStyle name="Percent 3 3 3 4" xfId="6885"/>
    <cellStyle name="Percent 3 3 3 4 2" xfId="13078"/>
    <cellStyle name="Percent 3 3 3 4 2 2" xfId="32038"/>
    <cellStyle name="Percent 3 3 3 4 2 3" xfId="50502"/>
    <cellStyle name="Percent 3 3 3 4 3" xfId="19230"/>
    <cellStyle name="Percent 3 3 3 4 3 2" xfId="38190"/>
    <cellStyle name="Percent 3 3 3 4 3 3" xfId="56654"/>
    <cellStyle name="Percent 3 3 3 4 4" xfId="25885"/>
    <cellStyle name="Percent 3 3 3 4 5" xfId="44349"/>
    <cellStyle name="Percent 3 3 3 5" xfId="10012"/>
    <cellStyle name="Percent 3 3 3 5 2" xfId="28972"/>
    <cellStyle name="Percent 3 3 3 5 3" xfId="47436"/>
    <cellStyle name="Percent 3 3 3 6" xfId="16164"/>
    <cellStyle name="Percent 3 3 3 6 2" xfId="35124"/>
    <cellStyle name="Percent 3 3 3 6 3" xfId="53588"/>
    <cellStyle name="Percent 3 3 3 7" xfId="22819"/>
    <cellStyle name="Percent 3 3 3 8" xfId="41283"/>
    <cellStyle name="Percent 3 3 4" xfId="3485"/>
    <cellStyle name="Percent 3 3 4 2" xfId="4481"/>
    <cellStyle name="Percent 3 3 4 2 2" xfId="6104"/>
    <cellStyle name="Percent 3 3 4 2 2 2" xfId="9190"/>
    <cellStyle name="Percent 3 3 4 2 2 2 2" xfId="15382"/>
    <cellStyle name="Percent 3 3 4 2 2 2 2 2" xfId="34342"/>
    <cellStyle name="Percent 3 3 4 2 2 2 2 3" xfId="52806"/>
    <cellStyle name="Percent 3 3 4 2 2 2 3" xfId="21534"/>
    <cellStyle name="Percent 3 3 4 2 2 2 3 2" xfId="40494"/>
    <cellStyle name="Percent 3 3 4 2 2 2 3 3" xfId="58958"/>
    <cellStyle name="Percent 3 3 4 2 2 2 4" xfId="28189"/>
    <cellStyle name="Percent 3 3 4 2 2 2 5" xfId="46653"/>
    <cellStyle name="Percent 3 3 4 2 2 3" xfId="12316"/>
    <cellStyle name="Percent 3 3 4 2 2 3 2" xfId="31276"/>
    <cellStyle name="Percent 3 3 4 2 2 3 3" xfId="49740"/>
    <cellStyle name="Percent 3 3 4 2 2 4" xfId="18468"/>
    <cellStyle name="Percent 3 3 4 2 2 4 2" xfId="37428"/>
    <cellStyle name="Percent 3 3 4 2 2 4 3" xfId="55892"/>
    <cellStyle name="Percent 3 3 4 2 2 5" xfId="25123"/>
    <cellStyle name="Percent 3 3 4 2 2 6" xfId="43587"/>
    <cellStyle name="Percent 3 3 4 2 3" xfId="7655"/>
    <cellStyle name="Percent 3 3 4 2 3 2" xfId="13848"/>
    <cellStyle name="Percent 3 3 4 2 3 2 2" xfId="32808"/>
    <cellStyle name="Percent 3 3 4 2 3 2 3" xfId="51272"/>
    <cellStyle name="Percent 3 3 4 2 3 3" xfId="20000"/>
    <cellStyle name="Percent 3 3 4 2 3 3 2" xfId="38960"/>
    <cellStyle name="Percent 3 3 4 2 3 3 3" xfId="57424"/>
    <cellStyle name="Percent 3 3 4 2 3 4" xfId="26655"/>
    <cellStyle name="Percent 3 3 4 2 3 5" xfId="45119"/>
    <cellStyle name="Percent 3 3 4 2 4" xfId="10782"/>
    <cellStyle name="Percent 3 3 4 2 4 2" xfId="29742"/>
    <cellStyle name="Percent 3 3 4 2 4 3" xfId="48206"/>
    <cellStyle name="Percent 3 3 4 2 5" xfId="16934"/>
    <cellStyle name="Percent 3 3 4 2 5 2" xfId="35894"/>
    <cellStyle name="Percent 3 3 4 2 5 3" xfId="54358"/>
    <cellStyle name="Percent 3 3 4 2 6" xfId="23589"/>
    <cellStyle name="Percent 3 3 4 2 7" xfId="42053"/>
    <cellStyle name="Percent 3 3 4 3" xfId="5332"/>
    <cellStyle name="Percent 3 3 4 3 2" xfId="8421"/>
    <cellStyle name="Percent 3 3 4 3 2 2" xfId="14613"/>
    <cellStyle name="Percent 3 3 4 3 2 2 2" xfId="33573"/>
    <cellStyle name="Percent 3 3 4 3 2 2 3" xfId="52037"/>
    <cellStyle name="Percent 3 3 4 3 2 3" xfId="20765"/>
    <cellStyle name="Percent 3 3 4 3 2 3 2" xfId="39725"/>
    <cellStyle name="Percent 3 3 4 3 2 3 3" xfId="58189"/>
    <cellStyle name="Percent 3 3 4 3 2 4" xfId="27420"/>
    <cellStyle name="Percent 3 3 4 3 2 5" xfId="45884"/>
    <cellStyle name="Percent 3 3 4 3 3" xfId="11547"/>
    <cellStyle name="Percent 3 3 4 3 3 2" xfId="30507"/>
    <cellStyle name="Percent 3 3 4 3 3 3" xfId="48971"/>
    <cellStyle name="Percent 3 3 4 3 4" xfId="17699"/>
    <cellStyle name="Percent 3 3 4 3 4 2" xfId="36659"/>
    <cellStyle name="Percent 3 3 4 3 4 3" xfId="55123"/>
    <cellStyle name="Percent 3 3 4 3 5" xfId="24354"/>
    <cellStyle name="Percent 3 3 4 3 6" xfId="42818"/>
    <cellStyle name="Percent 3 3 4 4" xfId="6886"/>
    <cellStyle name="Percent 3 3 4 4 2" xfId="13079"/>
    <cellStyle name="Percent 3 3 4 4 2 2" xfId="32039"/>
    <cellStyle name="Percent 3 3 4 4 2 3" xfId="50503"/>
    <cellStyle name="Percent 3 3 4 4 3" xfId="19231"/>
    <cellStyle name="Percent 3 3 4 4 3 2" xfId="38191"/>
    <cellStyle name="Percent 3 3 4 4 3 3" xfId="56655"/>
    <cellStyle name="Percent 3 3 4 4 4" xfId="25886"/>
    <cellStyle name="Percent 3 3 4 4 5" xfId="44350"/>
    <cellStyle name="Percent 3 3 4 5" xfId="10013"/>
    <cellStyle name="Percent 3 3 4 5 2" xfId="28973"/>
    <cellStyle name="Percent 3 3 4 5 3" xfId="47437"/>
    <cellStyle name="Percent 3 3 4 6" xfId="16165"/>
    <cellStyle name="Percent 3 3 4 6 2" xfId="35125"/>
    <cellStyle name="Percent 3 3 4 6 3" xfId="53589"/>
    <cellStyle name="Percent 3 3 4 7" xfId="22820"/>
    <cellStyle name="Percent 3 3 4 8" xfId="41284"/>
    <cellStyle name="Percent 3 3 5" xfId="3486"/>
    <cellStyle name="Percent 3 3 5 2" xfId="4482"/>
    <cellStyle name="Percent 3 3 5 2 2" xfId="6105"/>
    <cellStyle name="Percent 3 3 5 2 2 2" xfId="9191"/>
    <cellStyle name="Percent 3 3 5 2 2 2 2" xfId="15383"/>
    <cellStyle name="Percent 3 3 5 2 2 2 2 2" xfId="34343"/>
    <cellStyle name="Percent 3 3 5 2 2 2 2 3" xfId="52807"/>
    <cellStyle name="Percent 3 3 5 2 2 2 3" xfId="21535"/>
    <cellStyle name="Percent 3 3 5 2 2 2 3 2" xfId="40495"/>
    <cellStyle name="Percent 3 3 5 2 2 2 3 3" xfId="58959"/>
    <cellStyle name="Percent 3 3 5 2 2 2 4" xfId="28190"/>
    <cellStyle name="Percent 3 3 5 2 2 2 5" xfId="46654"/>
    <cellStyle name="Percent 3 3 5 2 2 3" xfId="12317"/>
    <cellStyle name="Percent 3 3 5 2 2 3 2" xfId="31277"/>
    <cellStyle name="Percent 3 3 5 2 2 3 3" xfId="49741"/>
    <cellStyle name="Percent 3 3 5 2 2 4" xfId="18469"/>
    <cellStyle name="Percent 3 3 5 2 2 4 2" xfId="37429"/>
    <cellStyle name="Percent 3 3 5 2 2 4 3" xfId="55893"/>
    <cellStyle name="Percent 3 3 5 2 2 5" xfId="25124"/>
    <cellStyle name="Percent 3 3 5 2 2 6" xfId="43588"/>
    <cellStyle name="Percent 3 3 5 2 3" xfId="7656"/>
    <cellStyle name="Percent 3 3 5 2 3 2" xfId="13849"/>
    <cellStyle name="Percent 3 3 5 2 3 2 2" xfId="32809"/>
    <cellStyle name="Percent 3 3 5 2 3 2 3" xfId="51273"/>
    <cellStyle name="Percent 3 3 5 2 3 3" xfId="20001"/>
    <cellStyle name="Percent 3 3 5 2 3 3 2" xfId="38961"/>
    <cellStyle name="Percent 3 3 5 2 3 3 3" xfId="57425"/>
    <cellStyle name="Percent 3 3 5 2 3 4" xfId="26656"/>
    <cellStyle name="Percent 3 3 5 2 3 5" xfId="45120"/>
    <cellStyle name="Percent 3 3 5 2 4" xfId="10783"/>
    <cellStyle name="Percent 3 3 5 2 4 2" xfId="29743"/>
    <cellStyle name="Percent 3 3 5 2 4 3" xfId="48207"/>
    <cellStyle name="Percent 3 3 5 2 5" xfId="16935"/>
    <cellStyle name="Percent 3 3 5 2 5 2" xfId="35895"/>
    <cellStyle name="Percent 3 3 5 2 5 3" xfId="54359"/>
    <cellStyle name="Percent 3 3 5 2 6" xfId="23590"/>
    <cellStyle name="Percent 3 3 5 2 7" xfId="42054"/>
    <cellStyle name="Percent 3 3 5 3" xfId="5333"/>
    <cellStyle name="Percent 3 3 5 3 2" xfId="8422"/>
    <cellStyle name="Percent 3 3 5 3 2 2" xfId="14614"/>
    <cellStyle name="Percent 3 3 5 3 2 2 2" xfId="33574"/>
    <cellStyle name="Percent 3 3 5 3 2 2 3" xfId="52038"/>
    <cellStyle name="Percent 3 3 5 3 2 3" xfId="20766"/>
    <cellStyle name="Percent 3 3 5 3 2 3 2" xfId="39726"/>
    <cellStyle name="Percent 3 3 5 3 2 3 3" xfId="58190"/>
    <cellStyle name="Percent 3 3 5 3 2 4" xfId="27421"/>
    <cellStyle name="Percent 3 3 5 3 2 5" xfId="45885"/>
    <cellStyle name="Percent 3 3 5 3 3" xfId="11548"/>
    <cellStyle name="Percent 3 3 5 3 3 2" xfId="30508"/>
    <cellStyle name="Percent 3 3 5 3 3 3" xfId="48972"/>
    <cellStyle name="Percent 3 3 5 3 4" xfId="17700"/>
    <cellStyle name="Percent 3 3 5 3 4 2" xfId="36660"/>
    <cellStyle name="Percent 3 3 5 3 4 3" xfId="55124"/>
    <cellStyle name="Percent 3 3 5 3 5" xfId="24355"/>
    <cellStyle name="Percent 3 3 5 3 6" xfId="42819"/>
    <cellStyle name="Percent 3 3 5 4" xfId="6887"/>
    <cellStyle name="Percent 3 3 5 4 2" xfId="13080"/>
    <cellStyle name="Percent 3 3 5 4 2 2" xfId="32040"/>
    <cellStyle name="Percent 3 3 5 4 2 3" xfId="50504"/>
    <cellStyle name="Percent 3 3 5 4 3" xfId="19232"/>
    <cellStyle name="Percent 3 3 5 4 3 2" xfId="38192"/>
    <cellStyle name="Percent 3 3 5 4 3 3" xfId="56656"/>
    <cellStyle name="Percent 3 3 5 4 4" xfId="25887"/>
    <cellStyle name="Percent 3 3 5 4 5" xfId="44351"/>
    <cellStyle name="Percent 3 3 5 5" xfId="10014"/>
    <cellStyle name="Percent 3 3 5 5 2" xfId="28974"/>
    <cellStyle name="Percent 3 3 5 5 3" xfId="47438"/>
    <cellStyle name="Percent 3 3 5 6" xfId="16166"/>
    <cellStyle name="Percent 3 3 5 6 2" xfId="35126"/>
    <cellStyle name="Percent 3 3 5 6 3" xfId="53590"/>
    <cellStyle name="Percent 3 3 5 7" xfId="22821"/>
    <cellStyle name="Percent 3 3 5 8" xfId="41285"/>
    <cellStyle name="Percent 3 3 6" xfId="9302"/>
    <cellStyle name="Percent 3 4" xfId="3487"/>
    <cellStyle name="Percent 3 4 10" xfId="16167"/>
    <cellStyle name="Percent 3 4 10 2" xfId="35127"/>
    <cellStyle name="Percent 3 4 10 3" xfId="53591"/>
    <cellStyle name="Percent 3 4 11" xfId="22822"/>
    <cellStyle name="Percent 3 4 12" xfId="41286"/>
    <cellStyle name="Percent 3 4 2" xfId="3488"/>
    <cellStyle name="Percent 3 4 2 2" xfId="4484"/>
    <cellStyle name="Percent 3 4 2 2 2" xfId="6107"/>
    <cellStyle name="Percent 3 4 2 2 2 2" xfId="9193"/>
    <cellStyle name="Percent 3 4 2 2 2 2 2" xfId="15385"/>
    <cellStyle name="Percent 3 4 2 2 2 2 2 2" xfId="34345"/>
    <cellStyle name="Percent 3 4 2 2 2 2 2 3" xfId="52809"/>
    <cellStyle name="Percent 3 4 2 2 2 2 3" xfId="21537"/>
    <cellStyle name="Percent 3 4 2 2 2 2 3 2" xfId="40497"/>
    <cellStyle name="Percent 3 4 2 2 2 2 3 3" xfId="58961"/>
    <cellStyle name="Percent 3 4 2 2 2 2 4" xfId="28192"/>
    <cellStyle name="Percent 3 4 2 2 2 2 5" xfId="46656"/>
    <cellStyle name="Percent 3 4 2 2 2 3" xfId="12319"/>
    <cellStyle name="Percent 3 4 2 2 2 3 2" xfId="31279"/>
    <cellStyle name="Percent 3 4 2 2 2 3 3" xfId="49743"/>
    <cellStyle name="Percent 3 4 2 2 2 4" xfId="18471"/>
    <cellStyle name="Percent 3 4 2 2 2 4 2" xfId="37431"/>
    <cellStyle name="Percent 3 4 2 2 2 4 3" xfId="55895"/>
    <cellStyle name="Percent 3 4 2 2 2 5" xfId="25126"/>
    <cellStyle name="Percent 3 4 2 2 2 6" xfId="43590"/>
    <cellStyle name="Percent 3 4 2 2 3" xfId="7658"/>
    <cellStyle name="Percent 3 4 2 2 3 2" xfId="13851"/>
    <cellStyle name="Percent 3 4 2 2 3 2 2" xfId="32811"/>
    <cellStyle name="Percent 3 4 2 2 3 2 3" xfId="51275"/>
    <cellStyle name="Percent 3 4 2 2 3 3" xfId="20003"/>
    <cellStyle name="Percent 3 4 2 2 3 3 2" xfId="38963"/>
    <cellStyle name="Percent 3 4 2 2 3 3 3" xfId="57427"/>
    <cellStyle name="Percent 3 4 2 2 3 4" xfId="26658"/>
    <cellStyle name="Percent 3 4 2 2 3 5" xfId="45122"/>
    <cellStyle name="Percent 3 4 2 2 4" xfId="10785"/>
    <cellStyle name="Percent 3 4 2 2 4 2" xfId="29745"/>
    <cellStyle name="Percent 3 4 2 2 4 3" xfId="48209"/>
    <cellStyle name="Percent 3 4 2 2 5" xfId="16937"/>
    <cellStyle name="Percent 3 4 2 2 5 2" xfId="35897"/>
    <cellStyle name="Percent 3 4 2 2 5 3" xfId="54361"/>
    <cellStyle name="Percent 3 4 2 2 6" xfId="23592"/>
    <cellStyle name="Percent 3 4 2 2 7" xfId="42056"/>
    <cellStyle name="Percent 3 4 2 3" xfId="5335"/>
    <cellStyle name="Percent 3 4 2 3 2" xfId="8424"/>
    <cellStyle name="Percent 3 4 2 3 2 2" xfId="14616"/>
    <cellStyle name="Percent 3 4 2 3 2 2 2" xfId="33576"/>
    <cellStyle name="Percent 3 4 2 3 2 2 3" xfId="52040"/>
    <cellStyle name="Percent 3 4 2 3 2 3" xfId="20768"/>
    <cellStyle name="Percent 3 4 2 3 2 3 2" xfId="39728"/>
    <cellStyle name="Percent 3 4 2 3 2 3 3" xfId="58192"/>
    <cellStyle name="Percent 3 4 2 3 2 4" xfId="27423"/>
    <cellStyle name="Percent 3 4 2 3 2 5" xfId="45887"/>
    <cellStyle name="Percent 3 4 2 3 3" xfId="11550"/>
    <cellStyle name="Percent 3 4 2 3 3 2" xfId="30510"/>
    <cellStyle name="Percent 3 4 2 3 3 3" xfId="48974"/>
    <cellStyle name="Percent 3 4 2 3 4" xfId="17702"/>
    <cellStyle name="Percent 3 4 2 3 4 2" xfId="36662"/>
    <cellStyle name="Percent 3 4 2 3 4 3" xfId="55126"/>
    <cellStyle name="Percent 3 4 2 3 5" xfId="24357"/>
    <cellStyle name="Percent 3 4 2 3 6" xfId="42821"/>
    <cellStyle name="Percent 3 4 2 4" xfId="6889"/>
    <cellStyle name="Percent 3 4 2 4 2" xfId="13082"/>
    <cellStyle name="Percent 3 4 2 4 2 2" xfId="32042"/>
    <cellStyle name="Percent 3 4 2 4 2 3" xfId="50506"/>
    <cellStyle name="Percent 3 4 2 4 3" xfId="19234"/>
    <cellStyle name="Percent 3 4 2 4 3 2" xfId="38194"/>
    <cellStyle name="Percent 3 4 2 4 3 3" xfId="56658"/>
    <cellStyle name="Percent 3 4 2 4 4" xfId="25889"/>
    <cellStyle name="Percent 3 4 2 4 5" xfId="44353"/>
    <cellStyle name="Percent 3 4 2 5" xfId="10016"/>
    <cellStyle name="Percent 3 4 2 5 2" xfId="28976"/>
    <cellStyle name="Percent 3 4 2 5 3" xfId="47440"/>
    <cellStyle name="Percent 3 4 2 6" xfId="16168"/>
    <cellStyle name="Percent 3 4 2 6 2" xfId="35128"/>
    <cellStyle name="Percent 3 4 2 6 3" xfId="53592"/>
    <cellStyle name="Percent 3 4 2 7" xfId="22823"/>
    <cellStyle name="Percent 3 4 2 8" xfId="41287"/>
    <cellStyle name="Percent 3 4 3" xfId="3489"/>
    <cellStyle name="Percent 3 4 3 2" xfId="4485"/>
    <cellStyle name="Percent 3 4 3 2 2" xfId="6108"/>
    <cellStyle name="Percent 3 4 3 2 2 2" xfId="9194"/>
    <cellStyle name="Percent 3 4 3 2 2 2 2" xfId="15386"/>
    <cellStyle name="Percent 3 4 3 2 2 2 2 2" xfId="34346"/>
    <cellStyle name="Percent 3 4 3 2 2 2 2 3" xfId="52810"/>
    <cellStyle name="Percent 3 4 3 2 2 2 3" xfId="21538"/>
    <cellStyle name="Percent 3 4 3 2 2 2 3 2" xfId="40498"/>
    <cellStyle name="Percent 3 4 3 2 2 2 3 3" xfId="58962"/>
    <cellStyle name="Percent 3 4 3 2 2 2 4" xfId="28193"/>
    <cellStyle name="Percent 3 4 3 2 2 2 5" xfId="46657"/>
    <cellStyle name="Percent 3 4 3 2 2 3" xfId="12320"/>
    <cellStyle name="Percent 3 4 3 2 2 3 2" xfId="31280"/>
    <cellStyle name="Percent 3 4 3 2 2 3 3" xfId="49744"/>
    <cellStyle name="Percent 3 4 3 2 2 4" xfId="18472"/>
    <cellStyle name="Percent 3 4 3 2 2 4 2" xfId="37432"/>
    <cellStyle name="Percent 3 4 3 2 2 4 3" xfId="55896"/>
    <cellStyle name="Percent 3 4 3 2 2 5" xfId="25127"/>
    <cellStyle name="Percent 3 4 3 2 2 6" xfId="43591"/>
    <cellStyle name="Percent 3 4 3 2 3" xfId="7659"/>
    <cellStyle name="Percent 3 4 3 2 3 2" xfId="13852"/>
    <cellStyle name="Percent 3 4 3 2 3 2 2" xfId="32812"/>
    <cellStyle name="Percent 3 4 3 2 3 2 3" xfId="51276"/>
    <cellStyle name="Percent 3 4 3 2 3 3" xfId="20004"/>
    <cellStyle name="Percent 3 4 3 2 3 3 2" xfId="38964"/>
    <cellStyle name="Percent 3 4 3 2 3 3 3" xfId="57428"/>
    <cellStyle name="Percent 3 4 3 2 3 4" xfId="26659"/>
    <cellStyle name="Percent 3 4 3 2 3 5" xfId="45123"/>
    <cellStyle name="Percent 3 4 3 2 4" xfId="10786"/>
    <cellStyle name="Percent 3 4 3 2 4 2" xfId="29746"/>
    <cellStyle name="Percent 3 4 3 2 4 3" xfId="48210"/>
    <cellStyle name="Percent 3 4 3 2 5" xfId="16938"/>
    <cellStyle name="Percent 3 4 3 2 5 2" xfId="35898"/>
    <cellStyle name="Percent 3 4 3 2 5 3" xfId="54362"/>
    <cellStyle name="Percent 3 4 3 2 6" xfId="23593"/>
    <cellStyle name="Percent 3 4 3 2 7" xfId="42057"/>
    <cellStyle name="Percent 3 4 3 3" xfId="5336"/>
    <cellStyle name="Percent 3 4 3 3 2" xfId="8425"/>
    <cellStyle name="Percent 3 4 3 3 2 2" xfId="14617"/>
    <cellStyle name="Percent 3 4 3 3 2 2 2" xfId="33577"/>
    <cellStyle name="Percent 3 4 3 3 2 2 3" xfId="52041"/>
    <cellStyle name="Percent 3 4 3 3 2 3" xfId="20769"/>
    <cellStyle name="Percent 3 4 3 3 2 3 2" xfId="39729"/>
    <cellStyle name="Percent 3 4 3 3 2 3 3" xfId="58193"/>
    <cellStyle name="Percent 3 4 3 3 2 4" xfId="27424"/>
    <cellStyle name="Percent 3 4 3 3 2 5" xfId="45888"/>
    <cellStyle name="Percent 3 4 3 3 3" xfId="11551"/>
    <cellStyle name="Percent 3 4 3 3 3 2" xfId="30511"/>
    <cellStyle name="Percent 3 4 3 3 3 3" xfId="48975"/>
    <cellStyle name="Percent 3 4 3 3 4" xfId="17703"/>
    <cellStyle name="Percent 3 4 3 3 4 2" xfId="36663"/>
    <cellStyle name="Percent 3 4 3 3 4 3" xfId="55127"/>
    <cellStyle name="Percent 3 4 3 3 5" xfId="24358"/>
    <cellStyle name="Percent 3 4 3 3 6" xfId="42822"/>
    <cellStyle name="Percent 3 4 3 4" xfId="6890"/>
    <cellStyle name="Percent 3 4 3 4 2" xfId="13083"/>
    <cellStyle name="Percent 3 4 3 4 2 2" xfId="32043"/>
    <cellStyle name="Percent 3 4 3 4 2 3" xfId="50507"/>
    <cellStyle name="Percent 3 4 3 4 3" xfId="19235"/>
    <cellStyle name="Percent 3 4 3 4 3 2" xfId="38195"/>
    <cellStyle name="Percent 3 4 3 4 3 3" xfId="56659"/>
    <cellStyle name="Percent 3 4 3 4 4" xfId="25890"/>
    <cellStyle name="Percent 3 4 3 4 5" xfId="44354"/>
    <cellStyle name="Percent 3 4 3 5" xfId="10017"/>
    <cellStyle name="Percent 3 4 3 5 2" xfId="28977"/>
    <cellStyle name="Percent 3 4 3 5 3" xfId="47441"/>
    <cellStyle name="Percent 3 4 3 6" xfId="16169"/>
    <cellStyle name="Percent 3 4 3 6 2" xfId="35129"/>
    <cellStyle name="Percent 3 4 3 6 3" xfId="53593"/>
    <cellStyle name="Percent 3 4 3 7" xfId="22824"/>
    <cellStyle name="Percent 3 4 3 8" xfId="41288"/>
    <cellStyle name="Percent 3 4 4" xfId="3490"/>
    <cellStyle name="Percent 3 4 4 2" xfId="4486"/>
    <cellStyle name="Percent 3 4 4 2 2" xfId="6109"/>
    <cellStyle name="Percent 3 4 4 2 2 2" xfId="9195"/>
    <cellStyle name="Percent 3 4 4 2 2 2 2" xfId="15387"/>
    <cellStyle name="Percent 3 4 4 2 2 2 2 2" xfId="34347"/>
    <cellStyle name="Percent 3 4 4 2 2 2 2 3" xfId="52811"/>
    <cellStyle name="Percent 3 4 4 2 2 2 3" xfId="21539"/>
    <cellStyle name="Percent 3 4 4 2 2 2 3 2" xfId="40499"/>
    <cellStyle name="Percent 3 4 4 2 2 2 3 3" xfId="58963"/>
    <cellStyle name="Percent 3 4 4 2 2 2 4" xfId="28194"/>
    <cellStyle name="Percent 3 4 4 2 2 2 5" xfId="46658"/>
    <cellStyle name="Percent 3 4 4 2 2 3" xfId="12321"/>
    <cellStyle name="Percent 3 4 4 2 2 3 2" xfId="31281"/>
    <cellStyle name="Percent 3 4 4 2 2 3 3" xfId="49745"/>
    <cellStyle name="Percent 3 4 4 2 2 4" xfId="18473"/>
    <cellStyle name="Percent 3 4 4 2 2 4 2" xfId="37433"/>
    <cellStyle name="Percent 3 4 4 2 2 4 3" xfId="55897"/>
    <cellStyle name="Percent 3 4 4 2 2 5" xfId="25128"/>
    <cellStyle name="Percent 3 4 4 2 2 6" xfId="43592"/>
    <cellStyle name="Percent 3 4 4 2 3" xfId="7660"/>
    <cellStyle name="Percent 3 4 4 2 3 2" xfId="13853"/>
    <cellStyle name="Percent 3 4 4 2 3 2 2" xfId="32813"/>
    <cellStyle name="Percent 3 4 4 2 3 2 3" xfId="51277"/>
    <cellStyle name="Percent 3 4 4 2 3 3" xfId="20005"/>
    <cellStyle name="Percent 3 4 4 2 3 3 2" xfId="38965"/>
    <cellStyle name="Percent 3 4 4 2 3 3 3" xfId="57429"/>
    <cellStyle name="Percent 3 4 4 2 3 4" xfId="26660"/>
    <cellStyle name="Percent 3 4 4 2 3 5" xfId="45124"/>
    <cellStyle name="Percent 3 4 4 2 4" xfId="10787"/>
    <cellStyle name="Percent 3 4 4 2 4 2" xfId="29747"/>
    <cellStyle name="Percent 3 4 4 2 4 3" xfId="48211"/>
    <cellStyle name="Percent 3 4 4 2 5" xfId="16939"/>
    <cellStyle name="Percent 3 4 4 2 5 2" xfId="35899"/>
    <cellStyle name="Percent 3 4 4 2 5 3" xfId="54363"/>
    <cellStyle name="Percent 3 4 4 2 6" xfId="23594"/>
    <cellStyle name="Percent 3 4 4 2 7" xfId="42058"/>
    <cellStyle name="Percent 3 4 4 3" xfId="5337"/>
    <cellStyle name="Percent 3 4 4 3 2" xfId="8426"/>
    <cellStyle name="Percent 3 4 4 3 2 2" xfId="14618"/>
    <cellStyle name="Percent 3 4 4 3 2 2 2" xfId="33578"/>
    <cellStyle name="Percent 3 4 4 3 2 2 3" xfId="52042"/>
    <cellStyle name="Percent 3 4 4 3 2 3" xfId="20770"/>
    <cellStyle name="Percent 3 4 4 3 2 3 2" xfId="39730"/>
    <cellStyle name="Percent 3 4 4 3 2 3 3" xfId="58194"/>
    <cellStyle name="Percent 3 4 4 3 2 4" xfId="27425"/>
    <cellStyle name="Percent 3 4 4 3 2 5" xfId="45889"/>
    <cellStyle name="Percent 3 4 4 3 3" xfId="11552"/>
    <cellStyle name="Percent 3 4 4 3 3 2" xfId="30512"/>
    <cellStyle name="Percent 3 4 4 3 3 3" xfId="48976"/>
    <cellStyle name="Percent 3 4 4 3 4" xfId="17704"/>
    <cellStyle name="Percent 3 4 4 3 4 2" xfId="36664"/>
    <cellStyle name="Percent 3 4 4 3 4 3" xfId="55128"/>
    <cellStyle name="Percent 3 4 4 3 5" xfId="24359"/>
    <cellStyle name="Percent 3 4 4 3 6" xfId="42823"/>
    <cellStyle name="Percent 3 4 4 4" xfId="6891"/>
    <cellStyle name="Percent 3 4 4 4 2" xfId="13084"/>
    <cellStyle name="Percent 3 4 4 4 2 2" xfId="32044"/>
    <cellStyle name="Percent 3 4 4 4 2 3" xfId="50508"/>
    <cellStyle name="Percent 3 4 4 4 3" xfId="19236"/>
    <cellStyle name="Percent 3 4 4 4 3 2" xfId="38196"/>
    <cellStyle name="Percent 3 4 4 4 3 3" xfId="56660"/>
    <cellStyle name="Percent 3 4 4 4 4" xfId="25891"/>
    <cellStyle name="Percent 3 4 4 4 5" xfId="44355"/>
    <cellStyle name="Percent 3 4 4 5" xfId="10018"/>
    <cellStyle name="Percent 3 4 4 5 2" xfId="28978"/>
    <cellStyle name="Percent 3 4 4 5 3" xfId="47442"/>
    <cellStyle name="Percent 3 4 4 6" xfId="16170"/>
    <cellStyle name="Percent 3 4 4 6 2" xfId="35130"/>
    <cellStyle name="Percent 3 4 4 6 3" xfId="53594"/>
    <cellStyle name="Percent 3 4 4 7" xfId="22825"/>
    <cellStyle name="Percent 3 4 4 8" xfId="41289"/>
    <cellStyle name="Percent 3 4 5" xfId="3491"/>
    <cellStyle name="Percent 3 4 5 2" xfId="4487"/>
    <cellStyle name="Percent 3 4 5 2 2" xfId="6110"/>
    <cellStyle name="Percent 3 4 5 2 2 2" xfId="9196"/>
    <cellStyle name="Percent 3 4 5 2 2 2 2" xfId="15388"/>
    <cellStyle name="Percent 3 4 5 2 2 2 2 2" xfId="34348"/>
    <cellStyle name="Percent 3 4 5 2 2 2 2 3" xfId="52812"/>
    <cellStyle name="Percent 3 4 5 2 2 2 3" xfId="21540"/>
    <cellStyle name="Percent 3 4 5 2 2 2 3 2" xfId="40500"/>
    <cellStyle name="Percent 3 4 5 2 2 2 3 3" xfId="58964"/>
    <cellStyle name="Percent 3 4 5 2 2 2 4" xfId="28195"/>
    <cellStyle name="Percent 3 4 5 2 2 2 5" xfId="46659"/>
    <cellStyle name="Percent 3 4 5 2 2 3" xfId="12322"/>
    <cellStyle name="Percent 3 4 5 2 2 3 2" xfId="31282"/>
    <cellStyle name="Percent 3 4 5 2 2 3 3" xfId="49746"/>
    <cellStyle name="Percent 3 4 5 2 2 4" xfId="18474"/>
    <cellStyle name="Percent 3 4 5 2 2 4 2" xfId="37434"/>
    <cellStyle name="Percent 3 4 5 2 2 4 3" xfId="55898"/>
    <cellStyle name="Percent 3 4 5 2 2 5" xfId="25129"/>
    <cellStyle name="Percent 3 4 5 2 2 6" xfId="43593"/>
    <cellStyle name="Percent 3 4 5 2 3" xfId="7661"/>
    <cellStyle name="Percent 3 4 5 2 3 2" xfId="13854"/>
    <cellStyle name="Percent 3 4 5 2 3 2 2" xfId="32814"/>
    <cellStyle name="Percent 3 4 5 2 3 2 3" xfId="51278"/>
    <cellStyle name="Percent 3 4 5 2 3 3" xfId="20006"/>
    <cellStyle name="Percent 3 4 5 2 3 3 2" xfId="38966"/>
    <cellStyle name="Percent 3 4 5 2 3 3 3" xfId="57430"/>
    <cellStyle name="Percent 3 4 5 2 3 4" xfId="26661"/>
    <cellStyle name="Percent 3 4 5 2 3 5" xfId="45125"/>
    <cellStyle name="Percent 3 4 5 2 4" xfId="10788"/>
    <cellStyle name="Percent 3 4 5 2 4 2" xfId="29748"/>
    <cellStyle name="Percent 3 4 5 2 4 3" xfId="48212"/>
    <cellStyle name="Percent 3 4 5 2 5" xfId="16940"/>
    <cellStyle name="Percent 3 4 5 2 5 2" xfId="35900"/>
    <cellStyle name="Percent 3 4 5 2 5 3" xfId="54364"/>
    <cellStyle name="Percent 3 4 5 2 6" xfId="23595"/>
    <cellStyle name="Percent 3 4 5 2 7" xfId="42059"/>
    <cellStyle name="Percent 3 4 5 3" xfId="5338"/>
    <cellStyle name="Percent 3 4 5 3 2" xfId="8427"/>
    <cellStyle name="Percent 3 4 5 3 2 2" xfId="14619"/>
    <cellStyle name="Percent 3 4 5 3 2 2 2" xfId="33579"/>
    <cellStyle name="Percent 3 4 5 3 2 2 3" xfId="52043"/>
    <cellStyle name="Percent 3 4 5 3 2 3" xfId="20771"/>
    <cellStyle name="Percent 3 4 5 3 2 3 2" xfId="39731"/>
    <cellStyle name="Percent 3 4 5 3 2 3 3" xfId="58195"/>
    <cellStyle name="Percent 3 4 5 3 2 4" xfId="27426"/>
    <cellStyle name="Percent 3 4 5 3 2 5" xfId="45890"/>
    <cellStyle name="Percent 3 4 5 3 3" xfId="11553"/>
    <cellStyle name="Percent 3 4 5 3 3 2" xfId="30513"/>
    <cellStyle name="Percent 3 4 5 3 3 3" xfId="48977"/>
    <cellStyle name="Percent 3 4 5 3 4" xfId="17705"/>
    <cellStyle name="Percent 3 4 5 3 4 2" xfId="36665"/>
    <cellStyle name="Percent 3 4 5 3 4 3" xfId="55129"/>
    <cellStyle name="Percent 3 4 5 3 5" xfId="24360"/>
    <cellStyle name="Percent 3 4 5 3 6" xfId="42824"/>
    <cellStyle name="Percent 3 4 5 4" xfId="6892"/>
    <cellStyle name="Percent 3 4 5 4 2" xfId="13085"/>
    <cellStyle name="Percent 3 4 5 4 2 2" xfId="32045"/>
    <cellStyle name="Percent 3 4 5 4 2 3" xfId="50509"/>
    <cellStyle name="Percent 3 4 5 4 3" xfId="19237"/>
    <cellStyle name="Percent 3 4 5 4 3 2" xfId="38197"/>
    <cellStyle name="Percent 3 4 5 4 3 3" xfId="56661"/>
    <cellStyle name="Percent 3 4 5 4 4" xfId="25892"/>
    <cellStyle name="Percent 3 4 5 4 5" xfId="44356"/>
    <cellStyle name="Percent 3 4 5 5" xfId="10019"/>
    <cellStyle name="Percent 3 4 5 5 2" xfId="28979"/>
    <cellStyle name="Percent 3 4 5 5 3" xfId="47443"/>
    <cellStyle name="Percent 3 4 5 6" xfId="16171"/>
    <cellStyle name="Percent 3 4 5 6 2" xfId="35131"/>
    <cellStyle name="Percent 3 4 5 6 3" xfId="53595"/>
    <cellStyle name="Percent 3 4 5 7" xfId="22826"/>
    <cellStyle name="Percent 3 4 5 8" xfId="41290"/>
    <cellStyle name="Percent 3 4 6" xfId="4483"/>
    <cellStyle name="Percent 3 4 6 2" xfId="6106"/>
    <cellStyle name="Percent 3 4 6 2 2" xfId="9192"/>
    <cellStyle name="Percent 3 4 6 2 2 2" xfId="15384"/>
    <cellStyle name="Percent 3 4 6 2 2 2 2" xfId="34344"/>
    <cellStyle name="Percent 3 4 6 2 2 2 3" xfId="52808"/>
    <cellStyle name="Percent 3 4 6 2 2 3" xfId="21536"/>
    <cellStyle name="Percent 3 4 6 2 2 3 2" xfId="40496"/>
    <cellStyle name="Percent 3 4 6 2 2 3 3" xfId="58960"/>
    <cellStyle name="Percent 3 4 6 2 2 4" xfId="28191"/>
    <cellStyle name="Percent 3 4 6 2 2 5" xfId="46655"/>
    <cellStyle name="Percent 3 4 6 2 3" xfId="12318"/>
    <cellStyle name="Percent 3 4 6 2 3 2" xfId="31278"/>
    <cellStyle name="Percent 3 4 6 2 3 3" xfId="49742"/>
    <cellStyle name="Percent 3 4 6 2 4" xfId="18470"/>
    <cellStyle name="Percent 3 4 6 2 4 2" xfId="37430"/>
    <cellStyle name="Percent 3 4 6 2 4 3" xfId="55894"/>
    <cellStyle name="Percent 3 4 6 2 5" xfId="25125"/>
    <cellStyle name="Percent 3 4 6 2 6" xfId="43589"/>
    <cellStyle name="Percent 3 4 6 3" xfId="7657"/>
    <cellStyle name="Percent 3 4 6 3 2" xfId="13850"/>
    <cellStyle name="Percent 3 4 6 3 2 2" xfId="32810"/>
    <cellStyle name="Percent 3 4 6 3 2 3" xfId="51274"/>
    <cellStyle name="Percent 3 4 6 3 3" xfId="20002"/>
    <cellStyle name="Percent 3 4 6 3 3 2" xfId="38962"/>
    <cellStyle name="Percent 3 4 6 3 3 3" xfId="57426"/>
    <cellStyle name="Percent 3 4 6 3 4" xfId="26657"/>
    <cellStyle name="Percent 3 4 6 3 5" xfId="45121"/>
    <cellStyle name="Percent 3 4 6 4" xfId="10784"/>
    <cellStyle name="Percent 3 4 6 4 2" xfId="29744"/>
    <cellStyle name="Percent 3 4 6 4 3" xfId="48208"/>
    <cellStyle name="Percent 3 4 6 5" xfId="16936"/>
    <cellStyle name="Percent 3 4 6 5 2" xfId="35896"/>
    <cellStyle name="Percent 3 4 6 5 3" xfId="54360"/>
    <cellStyle name="Percent 3 4 6 6" xfId="23591"/>
    <cellStyle name="Percent 3 4 6 7" xfId="42055"/>
    <cellStyle name="Percent 3 4 7" xfId="5334"/>
    <cellStyle name="Percent 3 4 7 2" xfId="8423"/>
    <cellStyle name="Percent 3 4 7 2 2" xfId="14615"/>
    <cellStyle name="Percent 3 4 7 2 2 2" xfId="33575"/>
    <cellStyle name="Percent 3 4 7 2 2 3" xfId="52039"/>
    <cellStyle name="Percent 3 4 7 2 3" xfId="20767"/>
    <cellStyle name="Percent 3 4 7 2 3 2" xfId="39727"/>
    <cellStyle name="Percent 3 4 7 2 3 3" xfId="58191"/>
    <cellStyle name="Percent 3 4 7 2 4" xfId="27422"/>
    <cellStyle name="Percent 3 4 7 2 5" xfId="45886"/>
    <cellStyle name="Percent 3 4 7 3" xfId="11549"/>
    <cellStyle name="Percent 3 4 7 3 2" xfId="30509"/>
    <cellStyle name="Percent 3 4 7 3 3" xfId="48973"/>
    <cellStyle name="Percent 3 4 7 4" xfId="17701"/>
    <cellStyle name="Percent 3 4 7 4 2" xfId="36661"/>
    <cellStyle name="Percent 3 4 7 4 3" xfId="55125"/>
    <cellStyle name="Percent 3 4 7 5" xfId="24356"/>
    <cellStyle name="Percent 3 4 7 6" xfId="42820"/>
    <cellStyle name="Percent 3 4 8" xfId="6888"/>
    <cellStyle name="Percent 3 4 8 2" xfId="13081"/>
    <cellStyle name="Percent 3 4 8 2 2" xfId="32041"/>
    <cellStyle name="Percent 3 4 8 2 3" xfId="50505"/>
    <cellStyle name="Percent 3 4 8 3" xfId="19233"/>
    <cellStyle name="Percent 3 4 8 3 2" xfId="38193"/>
    <cellStyle name="Percent 3 4 8 3 3" xfId="56657"/>
    <cellStyle name="Percent 3 4 8 4" xfId="25888"/>
    <cellStyle name="Percent 3 4 8 5" xfId="44352"/>
    <cellStyle name="Percent 3 4 9" xfId="10015"/>
    <cellStyle name="Percent 3 4 9 2" xfId="28975"/>
    <cellStyle name="Percent 3 4 9 3" xfId="47439"/>
    <cellStyle name="Percent 3 5" xfId="3492"/>
    <cellStyle name="Percent 3 5 2" xfId="3493"/>
    <cellStyle name="Percent 3 5 2 2" xfId="4489"/>
    <cellStyle name="Percent 3 5 2 2 2" xfId="6112"/>
    <cellStyle name="Percent 3 5 2 2 2 2" xfId="9198"/>
    <cellStyle name="Percent 3 5 2 2 2 2 2" xfId="15390"/>
    <cellStyle name="Percent 3 5 2 2 2 2 2 2" xfId="34350"/>
    <cellStyle name="Percent 3 5 2 2 2 2 2 3" xfId="52814"/>
    <cellStyle name="Percent 3 5 2 2 2 2 3" xfId="21542"/>
    <cellStyle name="Percent 3 5 2 2 2 2 3 2" xfId="40502"/>
    <cellStyle name="Percent 3 5 2 2 2 2 3 3" xfId="58966"/>
    <cellStyle name="Percent 3 5 2 2 2 2 4" xfId="28197"/>
    <cellStyle name="Percent 3 5 2 2 2 2 5" xfId="46661"/>
    <cellStyle name="Percent 3 5 2 2 2 3" xfId="12324"/>
    <cellStyle name="Percent 3 5 2 2 2 3 2" xfId="31284"/>
    <cellStyle name="Percent 3 5 2 2 2 3 3" xfId="49748"/>
    <cellStyle name="Percent 3 5 2 2 2 4" xfId="18476"/>
    <cellStyle name="Percent 3 5 2 2 2 4 2" xfId="37436"/>
    <cellStyle name="Percent 3 5 2 2 2 4 3" xfId="55900"/>
    <cellStyle name="Percent 3 5 2 2 2 5" xfId="25131"/>
    <cellStyle name="Percent 3 5 2 2 2 6" xfId="43595"/>
    <cellStyle name="Percent 3 5 2 2 3" xfId="7663"/>
    <cellStyle name="Percent 3 5 2 2 3 2" xfId="13856"/>
    <cellStyle name="Percent 3 5 2 2 3 2 2" xfId="32816"/>
    <cellStyle name="Percent 3 5 2 2 3 2 3" xfId="51280"/>
    <cellStyle name="Percent 3 5 2 2 3 3" xfId="20008"/>
    <cellStyle name="Percent 3 5 2 2 3 3 2" xfId="38968"/>
    <cellStyle name="Percent 3 5 2 2 3 3 3" xfId="57432"/>
    <cellStyle name="Percent 3 5 2 2 3 4" xfId="26663"/>
    <cellStyle name="Percent 3 5 2 2 3 5" xfId="45127"/>
    <cellStyle name="Percent 3 5 2 2 4" xfId="10790"/>
    <cellStyle name="Percent 3 5 2 2 4 2" xfId="29750"/>
    <cellStyle name="Percent 3 5 2 2 4 3" xfId="48214"/>
    <cellStyle name="Percent 3 5 2 2 5" xfId="16942"/>
    <cellStyle name="Percent 3 5 2 2 5 2" xfId="35902"/>
    <cellStyle name="Percent 3 5 2 2 5 3" xfId="54366"/>
    <cellStyle name="Percent 3 5 2 2 6" xfId="23597"/>
    <cellStyle name="Percent 3 5 2 2 7" xfId="42061"/>
    <cellStyle name="Percent 3 5 2 3" xfId="5340"/>
    <cellStyle name="Percent 3 5 2 3 2" xfId="8429"/>
    <cellStyle name="Percent 3 5 2 3 2 2" xfId="14621"/>
    <cellStyle name="Percent 3 5 2 3 2 2 2" xfId="33581"/>
    <cellStyle name="Percent 3 5 2 3 2 2 3" xfId="52045"/>
    <cellStyle name="Percent 3 5 2 3 2 3" xfId="20773"/>
    <cellStyle name="Percent 3 5 2 3 2 3 2" xfId="39733"/>
    <cellStyle name="Percent 3 5 2 3 2 3 3" xfId="58197"/>
    <cellStyle name="Percent 3 5 2 3 2 4" xfId="27428"/>
    <cellStyle name="Percent 3 5 2 3 2 5" xfId="45892"/>
    <cellStyle name="Percent 3 5 2 3 3" xfId="11555"/>
    <cellStyle name="Percent 3 5 2 3 3 2" xfId="30515"/>
    <cellStyle name="Percent 3 5 2 3 3 3" xfId="48979"/>
    <cellStyle name="Percent 3 5 2 3 4" xfId="17707"/>
    <cellStyle name="Percent 3 5 2 3 4 2" xfId="36667"/>
    <cellStyle name="Percent 3 5 2 3 4 3" xfId="55131"/>
    <cellStyle name="Percent 3 5 2 3 5" xfId="24362"/>
    <cellStyle name="Percent 3 5 2 3 6" xfId="42826"/>
    <cellStyle name="Percent 3 5 2 4" xfId="6894"/>
    <cellStyle name="Percent 3 5 2 4 2" xfId="13087"/>
    <cellStyle name="Percent 3 5 2 4 2 2" xfId="32047"/>
    <cellStyle name="Percent 3 5 2 4 2 3" xfId="50511"/>
    <cellStyle name="Percent 3 5 2 4 3" xfId="19239"/>
    <cellStyle name="Percent 3 5 2 4 3 2" xfId="38199"/>
    <cellStyle name="Percent 3 5 2 4 3 3" xfId="56663"/>
    <cellStyle name="Percent 3 5 2 4 4" xfId="25894"/>
    <cellStyle name="Percent 3 5 2 4 5" xfId="44358"/>
    <cellStyle name="Percent 3 5 2 5" xfId="10021"/>
    <cellStyle name="Percent 3 5 2 5 2" xfId="28981"/>
    <cellStyle name="Percent 3 5 2 5 3" xfId="47445"/>
    <cellStyle name="Percent 3 5 2 6" xfId="16173"/>
    <cellStyle name="Percent 3 5 2 6 2" xfId="35133"/>
    <cellStyle name="Percent 3 5 2 6 3" xfId="53597"/>
    <cellStyle name="Percent 3 5 2 7" xfId="22828"/>
    <cellStyle name="Percent 3 5 2 8" xfId="41292"/>
    <cellStyle name="Percent 3 5 3" xfId="4488"/>
    <cellStyle name="Percent 3 5 3 2" xfId="6111"/>
    <cellStyle name="Percent 3 5 3 2 2" xfId="9197"/>
    <cellStyle name="Percent 3 5 3 2 2 2" xfId="15389"/>
    <cellStyle name="Percent 3 5 3 2 2 2 2" xfId="34349"/>
    <cellStyle name="Percent 3 5 3 2 2 2 3" xfId="52813"/>
    <cellStyle name="Percent 3 5 3 2 2 3" xfId="21541"/>
    <cellStyle name="Percent 3 5 3 2 2 3 2" xfId="40501"/>
    <cellStyle name="Percent 3 5 3 2 2 3 3" xfId="58965"/>
    <cellStyle name="Percent 3 5 3 2 2 4" xfId="28196"/>
    <cellStyle name="Percent 3 5 3 2 2 5" xfId="46660"/>
    <cellStyle name="Percent 3 5 3 2 3" xfId="12323"/>
    <cellStyle name="Percent 3 5 3 2 3 2" xfId="31283"/>
    <cellStyle name="Percent 3 5 3 2 3 3" xfId="49747"/>
    <cellStyle name="Percent 3 5 3 2 4" xfId="18475"/>
    <cellStyle name="Percent 3 5 3 2 4 2" xfId="37435"/>
    <cellStyle name="Percent 3 5 3 2 4 3" xfId="55899"/>
    <cellStyle name="Percent 3 5 3 2 5" xfId="25130"/>
    <cellStyle name="Percent 3 5 3 2 6" xfId="43594"/>
    <cellStyle name="Percent 3 5 3 3" xfId="7662"/>
    <cellStyle name="Percent 3 5 3 3 2" xfId="13855"/>
    <cellStyle name="Percent 3 5 3 3 2 2" xfId="32815"/>
    <cellStyle name="Percent 3 5 3 3 2 3" xfId="51279"/>
    <cellStyle name="Percent 3 5 3 3 3" xfId="20007"/>
    <cellStyle name="Percent 3 5 3 3 3 2" xfId="38967"/>
    <cellStyle name="Percent 3 5 3 3 3 3" xfId="57431"/>
    <cellStyle name="Percent 3 5 3 3 4" xfId="26662"/>
    <cellStyle name="Percent 3 5 3 3 5" xfId="45126"/>
    <cellStyle name="Percent 3 5 3 4" xfId="10789"/>
    <cellStyle name="Percent 3 5 3 4 2" xfId="29749"/>
    <cellStyle name="Percent 3 5 3 4 3" xfId="48213"/>
    <cellStyle name="Percent 3 5 3 5" xfId="16941"/>
    <cellStyle name="Percent 3 5 3 5 2" xfId="35901"/>
    <cellStyle name="Percent 3 5 3 5 3" xfId="54365"/>
    <cellStyle name="Percent 3 5 3 6" xfId="23596"/>
    <cellStyle name="Percent 3 5 3 7" xfId="42060"/>
    <cellStyle name="Percent 3 5 4" xfId="5339"/>
    <cellStyle name="Percent 3 5 4 2" xfId="8428"/>
    <cellStyle name="Percent 3 5 4 2 2" xfId="14620"/>
    <cellStyle name="Percent 3 5 4 2 2 2" xfId="33580"/>
    <cellStyle name="Percent 3 5 4 2 2 3" xfId="52044"/>
    <cellStyle name="Percent 3 5 4 2 3" xfId="20772"/>
    <cellStyle name="Percent 3 5 4 2 3 2" xfId="39732"/>
    <cellStyle name="Percent 3 5 4 2 3 3" xfId="58196"/>
    <cellStyle name="Percent 3 5 4 2 4" xfId="27427"/>
    <cellStyle name="Percent 3 5 4 2 5" xfId="45891"/>
    <cellStyle name="Percent 3 5 4 3" xfId="11554"/>
    <cellStyle name="Percent 3 5 4 3 2" xfId="30514"/>
    <cellStyle name="Percent 3 5 4 3 3" xfId="48978"/>
    <cellStyle name="Percent 3 5 4 4" xfId="17706"/>
    <cellStyle name="Percent 3 5 4 4 2" xfId="36666"/>
    <cellStyle name="Percent 3 5 4 4 3" xfId="55130"/>
    <cellStyle name="Percent 3 5 4 5" xfId="24361"/>
    <cellStyle name="Percent 3 5 4 6" xfId="42825"/>
    <cellStyle name="Percent 3 5 5" xfId="6893"/>
    <cellStyle name="Percent 3 5 5 2" xfId="13086"/>
    <cellStyle name="Percent 3 5 5 2 2" xfId="32046"/>
    <cellStyle name="Percent 3 5 5 2 3" xfId="50510"/>
    <cellStyle name="Percent 3 5 5 3" xfId="19238"/>
    <cellStyle name="Percent 3 5 5 3 2" xfId="38198"/>
    <cellStyle name="Percent 3 5 5 3 3" xfId="56662"/>
    <cellStyle name="Percent 3 5 5 4" xfId="25893"/>
    <cellStyle name="Percent 3 5 5 5" xfId="44357"/>
    <cellStyle name="Percent 3 5 6" xfId="10020"/>
    <cellStyle name="Percent 3 5 6 2" xfId="28980"/>
    <cellStyle name="Percent 3 5 6 3" xfId="47444"/>
    <cellStyle name="Percent 3 5 7" xfId="16172"/>
    <cellStyle name="Percent 3 5 7 2" xfId="35132"/>
    <cellStyle name="Percent 3 5 7 3" xfId="53596"/>
    <cellStyle name="Percent 3 5 8" xfId="22827"/>
    <cellStyle name="Percent 3 5 9" xfId="41291"/>
    <cellStyle name="Percent 3 6" xfId="3494"/>
    <cellStyle name="Percent 3 6 2" xfId="3495"/>
    <cellStyle name="Percent 3 6 2 2" xfId="4491"/>
    <cellStyle name="Percent 3 6 2 2 2" xfId="6114"/>
    <cellStyle name="Percent 3 6 2 2 2 2" xfId="9200"/>
    <cellStyle name="Percent 3 6 2 2 2 2 2" xfId="15392"/>
    <cellStyle name="Percent 3 6 2 2 2 2 2 2" xfId="34352"/>
    <cellStyle name="Percent 3 6 2 2 2 2 2 3" xfId="52816"/>
    <cellStyle name="Percent 3 6 2 2 2 2 3" xfId="21544"/>
    <cellStyle name="Percent 3 6 2 2 2 2 3 2" xfId="40504"/>
    <cellStyle name="Percent 3 6 2 2 2 2 3 3" xfId="58968"/>
    <cellStyle name="Percent 3 6 2 2 2 2 4" xfId="28199"/>
    <cellStyle name="Percent 3 6 2 2 2 2 5" xfId="46663"/>
    <cellStyle name="Percent 3 6 2 2 2 3" xfId="12326"/>
    <cellStyle name="Percent 3 6 2 2 2 3 2" xfId="31286"/>
    <cellStyle name="Percent 3 6 2 2 2 3 3" xfId="49750"/>
    <cellStyle name="Percent 3 6 2 2 2 4" xfId="18478"/>
    <cellStyle name="Percent 3 6 2 2 2 4 2" xfId="37438"/>
    <cellStyle name="Percent 3 6 2 2 2 4 3" xfId="55902"/>
    <cellStyle name="Percent 3 6 2 2 2 5" xfId="25133"/>
    <cellStyle name="Percent 3 6 2 2 2 6" xfId="43597"/>
    <cellStyle name="Percent 3 6 2 2 3" xfId="7665"/>
    <cellStyle name="Percent 3 6 2 2 3 2" xfId="13858"/>
    <cellStyle name="Percent 3 6 2 2 3 2 2" xfId="32818"/>
    <cellStyle name="Percent 3 6 2 2 3 2 3" xfId="51282"/>
    <cellStyle name="Percent 3 6 2 2 3 3" xfId="20010"/>
    <cellStyle name="Percent 3 6 2 2 3 3 2" xfId="38970"/>
    <cellStyle name="Percent 3 6 2 2 3 3 3" xfId="57434"/>
    <cellStyle name="Percent 3 6 2 2 3 4" xfId="26665"/>
    <cellStyle name="Percent 3 6 2 2 3 5" xfId="45129"/>
    <cellStyle name="Percent 3 6 2 2 4" xfId="10792"/>
    <cellStyle name="Percent 3 6 2 2 4 2" xfId="29752"/>
    <cellStyle name="Percent 3 6 2 2 4 3" xfId="48216"/>
    <cellStyle name="Percent 3 6 2 2 5" xfId="16944"/>
    <cellStyle name="Percent 3 6 2 2 5 2" xfId="35904"/>
    <cellStyle name="Percent 3 6 2 2 5 3" xfId="54368"/>
    <cellStyle name="Percent 3 6 2 2 6" xfId="23599"/>
    <cellStyle name="Percent 3 6 2 2 7" xfId="42063"/>
    <cellStyle name="Percent 3 6 2 3" xfId="5342"/>
    <cellStyle name="Percent 3 6 2 3 2" xfId="8431"/>
    <cellStyle name="Percent 3 6 2 3 2 2" xfId="14623"/>
    <cellStyle name="Percent 3 6 2 3 2 2 2" xfId="33583"/>
    <cellStyle name="Percent 3 6 2 3 2 2 3" xfId="52047"/>
    <cellStyle name="Percent 3 6 2 3 2 3" xfId="20775"/>
    <cellStyle name="Percent 3 6 2 3 2 3 2" xfId="39735"/>
    <cellStyle name="Percent 3 6 2 3 2 3 3" xfId="58199"/>
    <cellStyle name="Percent 3 6 2 3 2 4" xfId="27430"/>
    <cellStyle name="Percent 3 6 2 3 2 5" xfId="45894"/>
    <cellStyle name="Percent 3 6 2 3 3" xfId="11557"/>
    <cellStyle name="Percent 3 6 2 3 3 2" xfId="30517"/>
    <cellStyle name="Percent 3 6 2 3 3 3" xfId="48981"/>
    <cellStyle name="Percent 3 6 2 3 4" xfId="17709"/>
    <cellStyle name="Percent 3 6 2 3 4 2" xfId="36669"/>
    <cellStyle name="Percent 3 6 2 3 4 3" xfId="55133"/>
    <cellStyle name="Percent 3 6 2 3 5" xfId="24364"/>
    <cellStyle name="Percent 3 6 2 3 6" xfId="42828"/>
    <cellStyle name="Percent 3 6 2 4" xfId="6896"/>
    <cellStyle name="Percent 3 6 2 4 2" xfId="13089"/>
    <cellStyle name="Percent 3 6 2 4 2 2" xfId="32049"/>
    <cellStyle name="Percent 3 6 2 4 2 3" xfId="50513"/>
    <cellStyle name="Percent 3 6 2 4 3" xfId="19241"/>
    <cellStyle name="Percent 3 6 2 4 3 2" xfId="38201"/>
    <cellStyle name="Percent 3 6 2 4 3 3" xfId="56665"/>
    <cellStyle name="Percent 3 6 2 4 4" xfId="25896"/>
    <cellStyle name="Percent 3 6 2 4 5" xfId="44360"/>
    <cellStyle name="Percent 3 6 2 5" xfId="10023"/>
    <cellStyle name="Percent 3 6 2 5 2" xfId="28983"/>
    <cellStyle name="Percent 3 6 2 5 3" xfId="47447"/>
    <cellStyle name="Percent 3 6 2 6" xfId="16175"/>
    <cellStyle name="Percent 3 6 2 6 2" xfId="35135"/>
    <cellStyle name="Percent 3 6 2 6 3" xfId="53599"/>
    <cellStyle name="Percent 3 6 2 7" xfId="22830"/>
    <cellStyle name="Percent 3 6 2 8" xfId="41294"/>
    <cellStyle name="Percent 3 6 3" xfId="4490"/>
    <cellStyle name="Percent 3 6 3 2" xfId="6113"/>
    <cellStyle name="Percent 3 6 3 2 2" xfId="9199"/>
    <cellStyle name="Percent 3 6 3 2 2 2" xfId="15391"/>
    <cellStyle name="Percent 3 6 3 2 2 2 2" xfId="34351"/>
    <cellStyle name="Percent 3 6 3 2 2 2 3" xfId="52815"/>
    <cellStyle name="Percent 3 6 3 2 2 3" xfId="21543"/>
    <cellStyle name="Percent 3 6 3 2 2 3 2" xfId="40503"/>
    <cellStyle name="Percent 3 6 3 2 2 3 3" xfId="58967"/>
    <cellStyle name="Percent 3 6 3 2 2 4" xfId="28198"/>
    <cellStyle name="Percent 3 6 3 2 2 5" xfId="46662"/>
    <cellStyle name="Percent 3 6 3 2 3" xfId="12325"/>
    <cellStyle name="Percent 3 6 3 2 3 2" xfId="31285"/>
    <cellStyle name="Percent 3 6 3 2 3 3" xfId="49749"/>
    <cellStyle name="Percent 3 6 3 2 4" xfId="18477"/>
    <cellStyle name="Percent 3 6 3 2 4 2" xfId="37437"/>
    <cellStyle name="Percent 3 6 3 2 4 3" xfId="55901"/>
    <cellStyle name="Percent 3 6 3 2 5" xfId="25132"/>
    <cellStyle name="Percent 3 6 3 2 6" xfId="43596"/>
    <cellStyle name="Percent 3 6 3 3" xfId="7664"/>
    <cellStyle name="Percent 3 6 3 3 2" xfId="13857"/>
    <cellStyle name="Percent 3 6 3 3 2 2" xfId="32817"/>
    <cellStyle name="Percent 3 6 3 3 2 3" xfId="51281"/>
    <cellStyle name="Percent 3 6 3 3 3" xfId="20009"/>
    <cellStyle name="Percent 3 6 3 3 3 2" xfId="38969"/>
    <cellStyle name="Percent 3 6 3 3 3 3" xfId="57433"/>
    <cellStyle name="Percent 3 6 3 3 4" xfId="26664"/>
    <cellStyle name="Percent 3 6 3 3 5" xfId="45128"/>
    <cellStyle name="Percent 3 6 3 4" xfId="10791"/>
    <cellStyle name="Percent 3 6 3 4 2" xfId="29751"/>
    <cellStyle name="Percent 3 6 3 4 3" xfId="48215"/>
    <cellStyle name="Percent 3 6 3 5" xfId="16943"/>
    <cellStyle name="Percent 3 6 3 5 2" xfId="35903"/>
    <cellStyle name="Percent 3 6 3 5 3" xfId="54367"/>
    <cellStyle name="Percent 3 6 3 6" xfId="23598"/>
    <cellStyle name="Percent 3 6 3 7" xfId="42062"/>
    <cellStyle name="Percent 3 6 4" xfId="5341"/>
    <cellStyle name="Percent 3 6 4 2" xfId="8430"/>
    <cellStyle name="Percent 3 6 4 2 2" xfId="14622"/>
    <cellStyle name="Percent 3 6 4 2 2 2" xfId="33582"/>
    <cellStyle name="Percent 3 6 4 2 2 3" xfId="52046"/>
    <cellStyle name="Percent 3 6 4 2 3" xfId="20774"/>
    <cellStyle name="Percent 3 6 4 2 3 2" xfId="39734"/>
    <cellStyle name="Percent 3 6 4 2 3 3" xfId="58198"/>
    <cellStyle name="Percent 3 6 4 2 4" xfId="27429"/>
    <cellStyle name="Percent 3 6 4 2 5" xfId="45893"/>
    <cellStyle name="Percent 3 6 4 3" xfId="11556"/>
    <cellStyle name="Percent 3 6 4 3 2" xfId="30516"/>
    <cellStyle name="Percent 3 6 4 3 3" xfId="48980"/>
    <cellStyle name="Percent 3 6 4 4" xfId="17708"/>
    <cellStyle name="Percent 3 6 4 4 2" xfId="36668"/>
    <cellStyle name="Percent 3 6 4 4 3" xfId="55132"/>
    <cellStyle name="Percent 3 6 4 5" xfId="24363"/>
    <cellStyle name="Percent 3 6 4 6" xfId="42827"/>
    <cellStyle name="Percent 3 6 5" xfId="6895"/>
    <cellStyle name="Percent 3 6 5 2" xfId="13088"/>
    <cellStyle name="Percent 3 6 5 2 2" xfId="32048"/>
    <cellStyle name="Percent 3 6 5 2 3" xfId="50512"/>
    <cellStyle name="Percent 3 6 5 3" xfId="19240"/>
    <cellStyle name="Percent 3 6 5 3 2" xfId="38200"/>
    <cellStyle name="Percent 3 6 5 3 3" xfId="56664"/>
    <cellStyle name="Percent 3 6 5 4" xfId="25895"/>
    <cellStyle name="Percent 3 6 5 5" xfId="44359"/>
    <cellStyle name="Percent 3 6 6" xfId="10022"/>
    <cellStyle name="Percent 3 6 6 2" xfId="28982"/>
    <cellStyle name="Percent 3 6 6 3" xfId="47446"/>
    <cellStyle name="Percent 3 6 7" xfId="16174"/>
    <cellStyle name="Percent 3 6 7 2" xfId="35134"/>
    <cellStyle name="Percent 3 6 7 3" xfId="53598"/>
    <cellStyle name="Percent 3 6 8" xfId="22829"/>
    <cellStyle name="Percent 3 6 9" xfId="41293"/>
    <cellStyle name="Percent 3 7" xfId="3496"/>
    <cellStyle name="Percent 3 7 2" xfId="3497"/>
    <cellStyle name="Percent 3 7 2 2" xfId="4493"/>
    <cellStyle name="Percent 3 7 2 2 2" xfId="6116"/>
    <cellStyle name="Percent 3 7 2 2 2 2" xfId="9202"/>
    <cellStyle name="Percent 3 7 2 2 2 2 2" xfId="15394"/>
    <cellStyle name="Percent 3 7 2 2 2 2 2 2" xfId="34354"/>
    <cellStyle name="Percent 3 7 2 2 2 2 2 3" xfId="52818"/>
    <cellStyle name="Percent 3 7 2 2 2 2 3" xfId="21546"/>
    <cellStyle name="Percent 3 7 2 2 2 2 3 2" xfId="40506"/>
    <cellStyle name="Percent 3 7 2 2 2 2 3 3" xfId="58970"/>
    <cellStyle name="Percent 3 7 2 2 2 2 4" xfId="28201"/>
    <cellStyle name="Percent 3 7 2 2 2 2 5" xfId="46665"/>
    <cellStyle name="Percent 3 7 2 2 2 3" xfId="12328"/>
    <cellStyle name="Percent 3 7 2 2 2 3 2" xfId="31288"/>
    <cellStyle name="Percent 3 7 2 2 2 3 3" xfId="49752"/>
    <cellStyle name="Percent 3 7 2 2 2 4" xfId="18480"/>
    <cellStyle name="Percent 3 7 2 2 2 4 2" xfId="37440"/>
    <cellStyle name="Percent 3 7 2 2 2 4 3" xfId="55904"/>
    <cellStyle name="Percent 3 7 2 2 2 5" xfId="25135"/>
    <cellStyle name="Percent 3 7 2 2 2 6" xfId="43599"/>
    <cellStyle name="Percent 3 7 2 2 3" xfId="7667"/>
    <cellStyle name="Percent 3 7 2 2 3 2" xfId="13860"/>
    <cellStyle name="Percent 3 7 2 2 3 2 2" xfId="32820"/>
    <cellStyle name="Percent 3 7 2 2 3 2 3" xfId="51284"/>
    <cellStyle name="Percent 3 7 2 2 3 3" xfId="20012"/>
    <cellStyle name="Percent 3 7 2 2 3 3 2" xfId="38972"/>
    <cellStyle name="Percent 3 7 2 2 3 3 3" xfId="57436"/>
    <cellStyle name="Percent 3 7 2 2 3 4" xfId="26667"/>
    <cellStyle name="Percent 3 7 2 2 3 5" xfId="45131"/>
    <cellStyle name="Percent 3 7 2 2 4" xfId="10794"/>
    <cellStyle name="Percent 3 7 2 2 4 2" xfId="29754"/>
    <cellStyle name="Percent 3 7 2 2 4 3" xfId="48218"/>
    <cellStyle name="Percent 3 7 2 2 5" xfId="16946"/>
    <cellStyle name="Percent 3 7 2 2 5 2" xfId="35906"/>
    <cellStyle name="Percent 3 7 2 2 5 3" xfId="54370"/>
    <cellStyle name="Percent 3 7 2 2 6" xfId="23601"/>
    <cellStyle name="Percent 3 7 2 2 7" xfId="42065"/>
    <cellStyle name="Percent 3 7 2 3" xfId="5344"/>
    <cellStyle name="Percent 3 7 2 3 2" xfId="8433"/>
    <cellStyle name="Percent 3 7 2 3 2 2" xfId="14625"/>
    <cellStyle name="Percent 3 7 2 3 2 2 2" xfId="33585"/>
    <cellStyle name="Percent 3 7 2 3 2 2 3" xfId="52049"/>
    <cellStyle name="Percent 3 7 2 3 2 3" xfId="20777"/>
    <cellStyle name="Percent 3 7 2 3 2 3 2" xfId="39737"/>
    <cellStyle name="Percent 3 7 2 3 2 3 3" xfId="58201"/>
    <cellStyle name="Percent 3 7 2 3 2 4" xfId="27432"/>
    <cellStyle name="Percent 3 7 2 3 2 5" xfId="45896"/>
    <cellStyle name="Percent 3 7 2 3 3" xfId="11559"/>
    <cellStyle name="Percent 3 7 2 3 3 2" xfId="30519"/>
    <cellStyle name="Percent 3 7 2 3 3 3" xfId="48983"/>
    <cellStyle name="Percent 3 7 2 3 4" xfId="17711"/>
    <cellStyle name="Percent 3 7 2 3 4 2" xfId="36671"/>
    <cellStyle name="Percent 3 7 2 3 4 3" xfId="55135"/>
    <cellStyle name="Percent 3 7 2 3 5" xfId="24366"/>
    <cellStyle name="Percent 3 7 2 3 6" xfId="42830"/>
    <cellStyle name="Percent 3 7 2 4" xfId="6898"/>
    <cellStyle name="Percent 3 7 2 4 2" xfId="13091"/>
    <cellStyle name="Percent 3 7 2 4 2 2" xfId="32051"/>
    <cellStyle name="Percent 3 7 2 4 2 3" xfId="50515"/>
    <cellStyle name="Percent 3 7 2 4 3" xfId="19243"/>
    <cellStyle name="Percent 3 7 2 4 3 2" xfId="38203"/>
    <cellStyle name="Percent 3 7 2 4 3 3" xfId="56667"/>
    <cellStyle name="Percent 3 7 2 4 4" xfId="25898"/>
    <cellStyle name="Percent 3 7 2 4 5" xfId="44362"/>
    <cellStyle name="Percent 3 7 2 5" xfId="10025"/>
    <cellStyle name="Percent 3 7 2 5 2" xfId="28985"/>
    <cellStyle name="Percent 3 7 2 5 3" xfId="47449"/>
    <cellStyle name="Percent 3 7 2 6" xfId="16177"/>
    <cellStyle name="Percent 3 7 2 6 2" xfId="35137"/>
    <cellStyle name="Percent 3 7 2 6 3" xfId="53601"/>
    <cellStyle name="Percent 3 7 2 7" xfId="22832"/>
    <cellStyle name="Percent 3 7 2 8" xfId="41296"/>
    <cellStyle name="Percent 3 7 3" xfId="4492"/>
    <cellStyle name="Percent 3 7 3 2" xfId="6115"/>
    <cellStyle name="Percent 3 7 3 2 2" xfId="9201"/>
    <cellStyle name="Percent 3 7 3 2 2 2" xfId="15393"/>
    <cellStyle name="Percent 3 7 3 2 2 2 2" xfId="34353"/>
    <cellStyle name="Percent 3 7 3 2 2 2 3" xfId="52817"/>
    <cellStyle name="Percent 3 7 3 2 2 3" xfId="21545"/>
    <cellStyle name="Percent 3 7 3 2 2 3 2" xfId="40505"/>
    <cellStyle name="Percent 3 7 3 2 2 3 3" xfId="58969"/>
    <cellStyle name="Percent 3 7 3 2 2 4" xfId="28200"/>
    <cellStyle name="Percent 3 7 3 2 2 5" xfId="46664"/>
    <cellStyle name="Percent 3 7 3 2 3" xfId="12327"/>
    <cellStyle name="Percent 3 7 3 2 3 2" xfId="31287"/>
    <cellStyle name="Percent 3 7 3 2 3 3" xfId="49751"/>
    <cellStyle name="Percent 3 7 3 2 4" xfId="18479"/>
    <cellStyle name="Percent 3 7 3 2 4 2" xfId="37439"/>
    <cellStyle name="Percent 3 7 3 2 4 3" xfId="55903"/>
    <cellStyle name="Percent 3 7 3 2 5" xfId="25134"/>
    <cellStyle name="Percent 3 7 3 2 6" xfId="43598"/>
    <cellStyle name="Percent 3 7 3 3" xfId="7666"/>
    <cellStyle name="Percent 3 7 3 3 2" xfId="13859"/>
    <cellStyle name="Percent 3 7 3 3 2 2" xfId="32819"/>
    <cellStyle name="Percent 3 7 3 3 2 3" xfId="51283"/>
    <cellStyle name="Percent 3 7 3 3 3" xfId="20011"/>
    <cellStyle name="Percent 3 7 3 3 3 2" xfId="38971"/>
    <cellStyle name="Percent 3 7 3 3 3 3" xfId="57435"/>
    <cellStyle name="Percent 3 7 3 3 4" xfId="26666"/>
    <cellStyle name="Percent 3 7 3 3 5" xfId="45130"/>
    <cellStyle name="Percent 3 7 3 4" xfId="10793"/>
    <cellStyle name="Percent 3 7 3 4 2" xfId="29753"/>
    <cellStyle name="Percent 3 7 3 4 3" xfId="48217"/>
    <cellStyle name="Percent 3 7 3 5" xfId="16945"/>
    <cellStyle name="Percent 3 7 3 5 2" xfId="35905"/>
    <cellStyle name="Percent 3 7 3 5 3" xfId="54369"/>
    <cellStyle name="Percent 3 7 3 6" xfId="23600"/>
    <cellStyle name="Percent 3 7 3 7" xfId="42064"/>
    <cellStyle name="Percent 3 7 4" xfId="5343"/>
    <cellStyle name="Percent 3 7 4 2" xfId="8432"/>
    <cellStyle name="Percent 3 7 4 2 2" xfId="14624"/>
    <cellStyle name="Percent 3 7 4 2 2 2" xfId="33584"/>
    <cellStyle name="Percent 3 7 4 2 2 3" xfId="52048"/>
    <cellStyle name="Percent 3 7 4 2 3" xfId="20776"/>
    <cellStyle name="Percent 3 7 4 2 3 2" xfId="39736"/>
    <cellStyle name="Percent 3 7 4 2 3 3" xfId="58200"/>
    <cellStyle name="Percent 3 7 4 2 4" xfId="27431"/>
    <cellStyle name="Percent 3 7 4 2 5" xfId="45895"/>
    <cellStyle name="Percent 3 7 4 3" xfId="11558"/>
    <cellStyle name="Percent 3 7 4 3 2" xfId="30518"/>
    <cellStyle name="Percent 3 7 4 3 3" xfId="48982"/>
    <cellStyle name="Percent 3 7 4 4" xfId="17710"/>
    <cellStyle name="Percent 3 7 4 4 2" xfId="36670"/>
    <cellStyle name="Percent 3 7 4 4 3" xfId="55134"/>
    <cellStyle name="Percent 3 7 4 5" xfId="24365"/>
    <cellStyle name="Percent 3 7 4 6" xfId="42829"/>
    <cellStyle name="Percent 3 7 5" xfId="6897"/>
    <cellStyle name="Percent 3 7 5 2" xfId="13090"/>
    <cellStyle name="Percent 3 7 5 2 2" xfId="32050"/>
    <cellStyle name="Percent 3 7 5 2 3" xfId="50514"/>
    <cellStyle name="Percent 3 7 5 3" xfId="19242"/>
    <cellStyle name="Percent 3 7 5 3 2" xfId="38202"/>
    <cellStyle name="Percent 3 7 5 3 3" xfId="56666"/>
    <cellStyle name="Percent 3 7 5 4" xfId="25897"/>
    <cellStyle name="Percent 3 7 5 5" xfId="44361"/>
    <cellStyle name="Percent 3 7 6" xfId="10024"/>
    <cellStyle name="Percent 3 7 6 2" xfId="28984"/>
    <cellStyle name="Percent 3 7 6 3" xfId="47448"/>
    <cellStyle name="Percent 3 7 7" xfId="16176"/>
    <cellStyle name="Percent 3 7 7 2" xfId="35136"/>
    <cellStyle name="Percent 3 7 7 3" xfId="53600"/>
    <cellStyle name="Percent 3 7 8" xfId="22831"/>
    <cellStyle name="Percent 3 7 9" xfId="41295"/>
    <cellStyle name="Percent 3 8" xfId="3498"/>
    <cellStyle name="Percent 3 8 2" xfId="4494"/>
    <cellStyle name="Percent 3 8 2 2" xfId="6117"/>
    <cellStyle name="Percent 3 8 2 2 2" xfId="9203"/>
    <cellStyle name="Percent 3 8 2 2 2 2" xfId="15395"/>
    <cellStyle name="Percent 3 8 2 2 2 2 2" xfId="34355"/>
    <cellStyle name="Percent 3 8 2 2 2 2 3" xfId="52819"/>
    <cellStyle name="Percent 3 8 2 2 2 3" xfId="21547"/>
    <cellStyle name="Percent 3 8 2 2 2 3 2" xfId="40507"/>
    <cellStyle name="Percent 3 8 2 2 2 3 3" xfId="58971"/>
    <cellStyle name="Percent 3 8 2 2 2 4" xfId="28202"/>
    <cellStyle name="Percent 3 8 2 2 2 5" xfId="46666"/>
    <cellStyle name="Percent 3 8 2 2 3" xfId="12329"/>
    <cellStyle name="Percent 3 8 2 2 3 2" xfId="31289"/>
    <cellStyle name="Percent 3 8 2 2 3 3" xfId="49753"/>
    <cellStyle name="Percent 3 8 2 2 4" xfId="18481"/>
    <cellStyle name="Percent 3 8 2 2 4 2" xfId="37441"/>
    <cellStyle name="Percent 3 8 2 2 4 3" xfId="55905"/>
    <cellStyle name="Percent 3 8 2 2 5" xfId="25136"/>
    <cellStyle name="Percent 3 8 2 2 6" xfId="43600"/>
    <cellStyle name="Percent 3 8 2 3" xfId="7668"/>
    <cellStyle name="Percent 3 8 2 3 2" xfId="13861"/>
    <cellStyle name="Percent 3 8 2 3 2 2" xfId="32821"/>
    <cellStyle name="Percent 3 8 2 3 2 3" xfId="51285"/>
    <cellStyle name="Percent 3 8 2 3 3" xfId="20013"/>
    <cellStyle name="Percent 3 8 2 3 3 2" xfId="38973"/>
    <cellStyle name="Percent 3 8 2 3 3 3" xfId="57437"/>
    <cellStyle name="Percent 3 8 2 3 4" xfId="26668"/>
    <cellStyle name="Percent 3 8 2 3 5" xfId="45132"/>
    <cellStyle name="Percent 3 8 2 4" xfId="10795"/>
    <cellStyle name="Percent 3 8 2 4 2" xfId="29755"/>
    <cellStyle name="Percent 3 8 2 4 3" xfId="48219"/>
    <cellStyle name="Percent 3 8 2 5" xfId="16947"/>
    <cellStyle name="Percent 3 8 2 5 2" xfId="35907"/>
    <cellStyle name="Percent 3 8 2 5 3" xfId="54371"/>
    <cellStyle name="Percent 3 8 2 6" xfId="23602"/>
    <cellStyle name="Percent 3 8 2 7" xfId="42066"/>
    <cellStyle name="Percent 3 8 3" xfId="5345"/>
    <cellStyle name="Percent 3 8 3 2" xfId="8434"/>
    <cellStyle name="Percent 3 8 3 2 2" xfId="14626"/>
    <cellStyle name="Percent 3 8 3 2 2 2" xfId="33586"/>
    <cellStyle name="Percent 3 8 3 2 2 3" xfId="52050"/>
    <cellStyle name="Percent 3 8 3 2 3" xfId="20778"/>
    <cellStyle name="Percent 3 8 3 2 3 2" xfId="39738"/>
    <cellStyle name="Percent 3 8 3 2 3 3" xfId="58202"/>
    <cellStyle name="Percent 3 8 3 2 4" xfId="27433"/>
    <cellStyle name="Percent 3 8 3 2 5" xfId="45897"/>
    <cellStyle name="Percent 3 8 3 3" xfId="11560"/>
    <cellStyle name="Percent 3 8 3 3 2" xfId="30520"/>
    <cellStyle name="Percent 3 8 3 3 3" xfId="48984"/>
    <cellStyle name="Percent 3 8 3 4" xfId="17712"/>
    <cellStyle name="Percent 3 8 3 4 2" xfId="36672"/>
    <cellStyle name="Percent 3 8 3 4 3" xfId="55136"/>
    <cellStyle name="Percent 3 8 3 5" xfId="24367"/>
    <cellStyle name="Percent 3 8 3 6" xfId="42831"/>
    <cellStyle name="Percent 3 8 4" xfId="6899"/>
    <cellStyle name="Percent 3 8 4 2" xfId="13092"/>
    <cellStyle name="Percent 3 8 4 2 2" xfId="32052"/>
    <cellStyle name="Percent 3 8 4 2 3" xfId="50516"/>
    <cellStyle name="Percent 3 8 4 3" xfId="19244"/>
    <cellStyle name="Percent 3 8 4 3 2" xfId="38204"/>
    <cellStyle name="Percent 3 8 4 3 3" xfId="56668"/>
    <cellStyle name="Percent 3 8 4 4" xfId="25899"/>
    <cellStyle name="Percent 3 8 4 5" xfId="44363"/>
    <cellStyle name="Percent 3 8 5" xfId="10026"/>
    <cellStyle name="Percent 3 8 5 2" xfId="28986"/>
    <cellStyle name="Percent 3 8 5 3" xfId="47450"/>
    <cellStyle name="Percent 3 8 6" xfId="16178"/>
    <cellStyle name="Percent 3 8 6 2" xfId="35138"/>
    <cellStyle name="Percent 3 8 6 3" xfId="53602"/>
    <cellStyle name="Percent 3 8 7" xfId="22833"/>
    <cellStyle name="Percent 3 8 8" xfId="41297"/>
    <cellStyle name="Percent 3 9" xfId="3499"/>
    <cellStyle name="Percent 3 9 2" xfId="4495"/>
    <cellStyle name="Percent 3 9 2 2" xfId="6118"/>
    <cellStyle name="Percent 3 9 2 2 2" xfId="9204"/>
    <cellStyle name="Percent 3 9 2 2 2 2" xfId="15396"/>
    <cellStyle name="Percent 3 9 2 2 2 2 2" xfId="34356"/>
    <cellStyle name="Percent 3 9 2 2 2 2 3" xfId="52820"/>
    <cellStyle name="Percent 3 9 2 2 2 3" xfId="21548"/>
    <cellStyle name="Percent 3 9 2 2 2 3 2" xfId="40508"/>
    <cellStyle name="Percent 3 9 2 2 2 3 3" xfId="58972"/>
    <cellStyle name="Percent 3 9 2 2 2 4" xfId="28203"/>
    <cellStyle name="Percent 3 9 2 2 2 5" xfId="46667"/>
    <cellStyle name="Percent 3 9 2 2 3" xfId="12330"/>
    <cellStyle name="Percent 3 9 2 2 3 2" xfId="31290"/>
    <cellStyle name="Percent 3 9 2 2 3 3" xfId="49754"/>
    <cellStyle name="Percent 3 9 2 2 4" xfId="18482"/>
    <cellStyle name="Percent 3 9 2 2 4 2" xfId="37442"/>
    <cellStyle name="Percent 3 9 2 2 4 3" xfId="55906"/>
    <cellStyle name="Percent 3 9 2 2 5" xfId="25137"/>
    <cellStyle name="Percent 3 9 2 2 6" xfId="43601"/>
    <cellStyle name="Percent 3 9 2 3" xfId="7669"/>
    <cellStyle name="Percent 3 9 2 3 2" xfId="13862"/>
    <cellStyle name="Percent 3 9 2 3 2 2" xfId="32822"/>
    <cellStyle name="Percent 3 9 2 3 2 3" xfId="51286"/>
    <cellStyle name="Percent 3 9 2 3 3" xfId="20014"/>
    <cellStyle name="Percent 3 9 2 3 3 2" xfId="38974"/>
    <cellStyle name="Percent 3 9 2 3 3 3" xfId="57438"/>
    <cellStyle name="Percent 3 9 2 3 4" xfId="26669"/>
    <cellStyle name="Percent 3 9 2 3 5" xfId="45133"/>
    <cellStyle name="Percent 3 9 2 4" xfId="10796"/>
    <cellStyle name="Percent 3 9 2 4 2" xfId="29756"/>
    <cellStyle name="Percent 3 9 2 4 3" xfId="48220"/>
    <cellStyle name="Percent 3 9 2 5" xfId="16948"/>
    <cellStyle name="Percent 3 9 2 5 2" xfId="35908"/>
    <cellStyle name="Percent 3 9 2 5 3" xfId="54372"/>
    <cellStyle name="Percent 3 9 2 6" xfId="23603"/>
    <cellStyle name="Percent 3 9 2 7" xfId="42067"/>
    <cellStyle name="Percent 3 9 3" xfId="5346"/>
    <cellStyle name="Percent 3 9 3 2" xfId="8435"/>
    <cellStyle name="Percent 3 9 3 2 2" xfId="14627"/>
    <cellStyle name="Percent 3 9 3 2 2 2" xfId="33587"/>
    <cellStyle name="Percent 3 9 3 2 2 3" xfId="52051"/>
    <cellStyle name="Percent 3 9 3 2 3" xfId="20779"/>
    <cellStyle name="Percent 3 9 3 2 3 2" xfId="39739"/>
    <cellStyle name="Percent 3 9 3 2 3 3" xfId="58203"/>
    <cellStyle name="Percent 3 9 3 2 4" xfId="27434"/>
    <cellStyle name="Percent 3 9 3 2 5" xfId="45898"/>
    <cellStyle name="Percent 3 9 3 3" xfId="11561"/>
    <cellStyle name="Percent 3 9 3 3 2" xfId="30521"/>
    <cellStyle name="Percent 3 9 3 3 3" xfId="48985"/>
    <cellStyle name="Percent 3 9 3 4" xfId="17713"/>
    <cellStyle name="Percent 3 9 3 4 2" xfId="36673"/>
    <cellStyle name="Percent 3 9 3 4 3" xfId="55137"/>
    <cellStyle name="Percent 3 9 3 5" xfId="24368"/>
    <cellStyle name="Percent 3 9 3 6" xfId="42832"/>
    <cellStyle name="Percent 3 9 4" xfId="6900"/>
    <cellStyle name="Percent 3 9 4 2" xfId="13093"/>
    <cellStyle name="Percent 3 9 4 2 2" xfId="32053"/>
    <cellStyle name="Percent 3 9 4 2 3" xfId="50517"/>
    <cellStyle name="Percent 3 9 4 3" xfId="19245"/>
    <cellStyle name="Percent 3 9 4 3 2" xfId="38205"/>
    <cellStyle name="Percent 3 9 4 3 3" xfId="56669"/>
    <cellStyle name="Percent 3 9 4 4" xfId="25900"/>
    <cellStyle name="Percent 3 9 4 5" xfId="44364"/>
    <cellStyle name="Percent 3 9 5" xfId="10027"/>
    <cellStyle name="Percent 3 9 5 2" xfId="28987"/>
    <cellStyle name="Percent 3 9 5 3" xfId="47451"/>
    <cellStyle name="Percent 3 9 6" xfId="16179"/>
    <cellStyle name="Percent 3 9 6 2" xfId="35139"/>
    <cellStyle name="Percent 3 9 6 3" xfId="53603"/>
    <cellStyle name="Percent 3 9 7" xfId="22834"/>
    <cellStyle name="Percent 3 9 8" xfId="41298"/>
    <cellStyle name="Percent 30" xfId="3500"/>
    <cellStyle name="Percent 30 2" xfId="3501"/>
    <cellStyle name="Percent 30 2 2" xfId="3502"/>
    <cellStyle name="Percent 30 2 2 2" xfId="4497"/>
    <cellStyle name="Percent 30 2 2 2 2" xfId="6120"/>
    <cellStyle name="Percent 30 2 2 2 2 2" xfId="9206"/>
    <cellStyle name="Percent 30 2 2 2 2 2 2" xfId="15398"/>
    <cellStyle name="Percent 30 2 2 2 2 2 2 2" xfId="34358"/>
    <cellStyle name="Percent 30 2 2 2 2 2 2 3" xfId="52822"/>
    <cellStyle name="Percent 30 2 2 2 2 2 3" xfId="21550"/>
    <cellStyle name="Percent 30 2 2 2 2 2 3 2" xfId="40510"/>
    <cellStyle name="Percent 30 2 2 2 2 2 3 3" xfId="58974"/>
    <cellStyle name="Percent 30 2 2 2 2 2 4" xfId="28205"/>
    <cellStyle name="Percent 30 2 2 2 2 2 5" xfId="46669"/>
    <cellStyle name="Percent 30 2 2 2 2 3" xfId="12332"/>
    <cellStyle name="Percent 30 2 2 2 2 3 2" xfId="31292"/>
    <cellStyle name="Percent 30 2 2 2 2 3 3" xfId="49756"/>
    <cellStyle name="Percent 30 2 2 2 2 4" xfId="18484"/>
    <cellStyle name="Percent 30 2 2 2 2 4 2" xfId="37444"/>
    <cellStyle name="Percent 30 2 2 2 2 4 3" xfId="55908"/>
    <cellStyle name="Percent 30 2 2 2 2 5" xfId="25139"/>
    <cellStyle name="Percent 30 2 2 2 2 6" xfId="43603"/>
    <cellStyle name="Percent 30 2 2 2 3" xfId="7671"/>
    <cellStyle name="Percent 30 2 2 2 3 2" xfId="13864"/>
    <cellStyle name="Percent 30 2 2 2 3 2 2" xfId="32824"/>
    <cellStyle name="Percent 30 2 2 2 3 2 3" xfId="51288"/>
    <cellStyle name="Percent 30 2 2 2 3 3" xfId="20016"/>
    <cellStyle name="Percent 30 2 2 2 3 3 2" xfId="38976"/>
    <cellStyle name="Percent 30 2 2 2 3 3 3" xfId="57440"/>
    <cellStyle name="Percent 30 2 2 2 3 4" xfId="26671"/>
    <cellStyle name="Percent 30 2 2 2 3 5" xfId="45135"/>
    <cellStyle name="Percent 30 2 2 2 4" xfId="10798"/>
    <cellStyle name="Percent 30 2 2 2 4 2" xfId="29758"/>
    <cellStyle name="Percent 30 2 2 2 4 3" xfId="48222"/>
    <cellStyle name="Percent 30 2 2 2 5" xfId="16950"/>
    <cellStyle name="Percent 30 2 2 2 5 2" xfId="35910"/>
    <cellStyle name="Percent 30 2 2 2 5 3" xfId="54374"/>
    <cellStyle name="Percent 30 2 2 2 6" xfId="23605"/>
    <cellStyle name="Percent 30 2 2 2 7" xfId="42069"/>
    <cellStyle name="Percent 30 2 2 3" xfId="5349"/>
    <cellStyle name="Percent 30 2 2 3 2" xfId="8437"/>
    <cellStyle name="Percent 30 2 2 3 2 2" xfId="14629"/>
    <cellStyle name="Percent 30 2 2 3 2 2 2" xfId="33589"/>
    <cellStyle name="Percent 30 2 2 3 2 2 3" xfId="52053"/>
    <cellStyle name="Percent 30 2 2 3 2 3" xfId="20781"/>
    <cellStyle name="Percent 30 2 2 3 2 3 2" xfId="39741"/>
    <cellStyle name="Percent 30 2 2 3 2 3 3" xfId="58205"/>
    <cellStyle name="Percent 30 2 2 3 2 4" xfId="27436"/>
    <cellStyle name="Percent 30 2 2 3 2 5" xfId="45900"/>
    <cellStyle name="Percent 30 2 2 3 3" xfId="11563"/>
    <cellStyle name="Percent 30 2 2 3 3 2" xfId="30523"/>
    <cellStyle name="Percent 30 2 2 3 3 3" xfId="48987"/>
    <cellStyle name="Percent 30 2 2 3 4" xfId="17715"/>
    <cellStyle name="Percent 30 2 2 3 4 2" xfId="36675"/>
    <cellStyle name="Percent 30 2 2 3 4 3" xfId="55139"/>
    <cellStyle name="Percent 30 2 2 3 5" xfId="24370"/>
    <cellStyle name="Percent 30 2 2 3 6" xfId="42834"/>
    <cellStyle name="Percent 30 2 2 4" xfId="6902"/>
    <cellStyle name="Percent 30 2 2 4 2" xfId="13095"/>
    <cellStyle name="Percent 30 2 2 4 2 2" xfId="32055"/>
    <cellStyle name="Percent 30 2 2 4 2 3" xfId="50519"/>
    <cellStyle name="Percent 30 2 2 4 3" xfId="19247"/>
    <cellStyle name="Percent 30 2 2 4 3 2" xfId="38207"/>
    <cellStyle name="Percent 30 2 2 4 3 3" xfId="56671"/>
    <cellStyle name="Percent 30 2 2 4 4" xfId="25902"/>
    <cellStyle name="Percent 30 2 2 4 5" xfId="44366"/>
    <cellStyle name="Percent 30 2 2 5" xfId="10029"/>
    <cellStyle name="Percent 30 2 2 5 2" xfId="28989"/>
    <cellStyle name="Percent 30 2 2 5 3" xfId="47453"/>
    <cellStyle name="Percent 30 2 2 6" xfId="16181"/>
    <cellStyle name="Percent 30 2 2 6 2" xfId="35141"/>
    <cellStyle name="Percent 30 2 2 6 3" xfId="53605"/>
    <cellStyle name="Percent 30 2 2 7" xfId="22836"/>
    <cellStyle name="Percent 30 2 2 8" xfId="41300"/>
    <cellStyle name="Percent 30 2 3" xfId="4496"/>
    <cellStyle name="Percent 30 2 3 2" xfId="6119"/>
    <cellStyle name="Percent 30 2 3 2 2" xfId="9205"/>
    <cellStyle name="Percent 30 2 3 2 2 2" xfId="15397"/>
    <cellStyle name="Percent 30 2 3 2 2 2 2" xfId="34357"/>
    <cellStyle name="Percent 30 2 3 2 2 2 3" xfId="52821"/>
    <cellStyle name="Percent 30 2 3 2 2 3" xfId="21549"/>
    <cellStyle name="Percent 30 2 3 2 2 3 2" xfId="40509"/>
    <cellStyle name="Percent 30 2 3 2 2 3 3" xfId="58973"/>
    <cellStyle name="Percent 30 2 3 2 2 4" xfId="28204"/>
    <cellStyle name="Percent 30 2 3 2 2 5" xfId="46668"/>
    <cellStyle name="Percent 30 2 3 2 3" xfId="12331"/>
    <cellStyle name="Percent 30 2 3 2 3 2" xfId="31291"/>
    <cellStyle name="Percent 30 2 3 2 3 3" xfId="49755"/>
    <cellStyle name="Percent 30 2 3 2 4" xfId="18483"/>
    <cellStyle name="Percent 30 2 3 2 4 2" xfId="37443"/>
    <cellStyle name="Percent 30 2 3 2 4 3" xfId="55907"/>
    <cellStyle name="Percent 30 2 3 2 5" xfId="25138"/>
    <cellStyle name="Percent 30 2 3 2 6" xfId="43602"/>
    <cellStyle name="Percent 30 2 3 3" xfId="7670"/>
    <cellStyle name="Percent 30 2 3 3 2" xfId="13863"/>
    <cellStyle name="Percent 30 2 3 3 2 2" xfId="32823"/>
    <cellStyle name="Percent 30 2 3 3 2 3" xfId="51287"/>
    <cellStyle name="Percent 30 2 3 3 3" xfId="20015"/>
    <cellStyle name="Percent 30 2 3 3 3 2" xfId="38975"/>
    <cellStyle name="Percent 30 2 3 3 3 3" xfId="57439"/>
    <cellStyle name="Percent 30 2 3 3 4" xfId="26670"/>
    <cellStyle name="Percent 30 2 3 3 5" xfId="45134"/>
    <cellStyle name="Percent 30 2 3 4" xfId="10797"/>
    <cellStyle name="Percent 30 2 3 4 2" xfId="29757"/>
    <cellStyle name="Percent 30 2 3 4 3" xfId="48221"/>
    <cellStyle name="Percent 30 2 3 5" xfId="16949"/>
    <cellStyle name="Percent 30 2 3 5 2" xfId="35909"/>
    <cellStyle name="Percent 30 2 3 5 3" xfId="54373"/>
    <cellStyle name="Percent 30 2 3 6" xfId="23604"/>
    <cellStyle name="Percent 30 2 3 7" xfId="42068"/>
    <cellStyle name="Percent 30 2 4" xfId="5348"/>
    <cellStyle name="Percent 30 2 4 2" xfId="8436"/>
    <cellStyle name="Percent 30 2 4 2 2" xfId="14628"/>
    <cellStyle name="Percent 30 2 4 2 2 2" xfId="33588"/>
    <cellStyle name="Percent 30 2 4 2 2 3" xfId="52052"/>
    <cellStyle name="Percent 30 2 4 2 3" xfId="20780"/>
    <cellStyle name="Percent 30 2 4 2 3 2" xfId="39740"/>
    <cellStyle name="Percent 30 2 4 2 3 3" xfId="58204"/>
    <cellStyle name="Percent 30 2 4 2 4" xfId="27435"/>
    <cellStyle name="Percent 30 2 4 2 5" xfId="45899"/>
    <cellStyle name="Percent 30 2 4 3" xfId="11562"/>
    <cellStyle name="Percent 30 2 4 3 2" xfId="30522"/>
    <cellStyle name="Percent 30 2 4 3 3" xfId="48986"/>
    <cellStyle name="Percent 30 2 4 4" xfId="17714"/>
    <cellStyle name="Percent 30 2 4 4 2" xfId="36674"/>
    <cellStyle name="Percent 30 2 4 4 3" xfId="55138"/>
    <cellStyle name="Percent 30 2 4 5" xfId="24369"/>
    <cellStyle name="Percent 30 2 4 6" xfId="42833"/>
    <cellStyle name="Percent 30 2 5" xfId="6901"/>
    <cellStyle name="Percent 30 2 5 2" xfId="13094"/>
    <cellStyle name="Percent 30 2 5 2 2" xfId="32054"/>
    <cellStyle name="Percent 30 2 5 2 3" xfId="50518"/>
    <cellStyle name="Percent 30 2 5 3" xfId="19246"/>
    <cellStyle name="Percent 30 2 5 3 2" xfId="38206"/>
    <cellStyle name="Percent 30 2 5 3 3" xfId="56670"/>
    <cellStyle name="Percent 30 2 5 4" xfId="25901"/>
    <cellStyle name="Percent 30 2 5 5" xfId="44365"/>
    <cellStyle name="Percent 30 2 6" xfId="10028"/>
    <cellStyle name="Percent 30 2 6 2" xfId="28988"/>
    <cellStyle name="Percent 30 2 6 3" xfId="47452"/>
    <cellStyle name="Percent 30 2 7" xfId="16180"/>
    <cellStyle name="Percent 30 2 7 2" xfId="35140"/>
    <cellStyle name="Percent 30 2 7 3" xfId="53604"/>
    <cellStyle name="Percent 30 2 8" xfId="22835"/>
    <cellStyle name="Percent 30 2 9" xfId="41299"/>
    <cellStyle name="Percent 30 3" xfId="3503"/>
    <cellStyle name="Percent 30 3 2" xfId="3504"/>
    <cellStyle name="Percent 30 3 2 2" xfId="4499"/>
    <cellStyle name="Percent 30 3 2 2 2" xfId="6122"/>
    <cellStyle name="Percent 30 3 2 2 2 2" xfId="9208"/>
    <cellStyle name="Percent 30 3 2 2 2 2 2" xfId="15400"/>
    <cellStyle name="Percent 30 3 2 2 2 2 2 2" xfId="34360"/>
    <cellStyle name="Percent 30 3 2 2 2 2 2 3" xfId="52824"/>
    <cellStyle name="Percent 30 3 2 2 2 2 3" xfId="21552"/>
    <cellStyle name="Percent 30 3 2 2 2 2 3 2" xfId="40512"/>
    <cellStyle name="Percent 30 3 2 2 2 2 3 3" xfId="58976"/>
    <cellStyle name="Percent 30 3 2 2 2 2 4" xfId="28207"/>
    <cellStyle name="Percent 30 3 2 2 2 2 5" xfId="46671"/>
    <cellStyle name="Percent 30 3 2 2 2 3" xfId="12334"/>
    <cellStyle name="Percent 30 3 2 2 2 3 2" xfId="31294"/>
    <cellStyle name="Percent 30 3 2 2 2 3 3" xfId="49758"/>
    <cellStyle name="Percent 30 3 2 2 2 4" xfId="18486"/>
    <cellStyle name="Percent 30 3 2 2 2 4 2" xfId="37446"/>
    <cellStyle name="Percent 30 3 2 2 2 4 3" xfId="55910"/>
    <cellStyle name="Percent 30 3 2 2 2 5" xfId="25141"/>
    <cellStyle name="Percent 30 3 2 2 2 6" xfId="43605"/>
    <cellStyle name="Percent 30 3 2 2 3" xfId="7673"/>
    <cellStyle name="Percent 30 3 2 2 3 2" xfId="13866"/>
    <cellStyle name="Percent 30 3 2 2 3 2 2" xfId="32826"/>
    <cellStyle name="Percent 30 3 2 2 3 2 3" xfId="51290"/>
    <cellStyle name="Percent 30 3 2 2 3 3" xfId="20018"/>
    <cellStyle name="Percent 30 3 2 2 3 3 2" xfId="38978"/>
    <cellStyle name="Percent 30 3 2 2 3 3 3" xfId="57442"/>
    <cellStyle name="Percent 30 3 2 2 3 4" xfId="26673"/>
    <cellStyle name="Percent 30 3 2 2 3 5" xfId="45137"/>
    <cellStyle name="Percent 30 3 2 2 4" xfId="10800"/>
    <cellStyle name="Percent 30 3 2 2 4 2" xfId="29760"/>
    <cellStyle name="Percent 30 3 2 2 4 3" xfId="48224"/>
    <cellStyle name="Percent 30 3 2 2 5" xfId="16952"/>
    <cellStyle name="Percent 30 3 2 2 5 2" xfId="35912"/>
    <cellStyle name="Percent 30 3 2 2 5 3" xfId="54376"/>
    <cellStyle name="Percent 30 3 2 2 6" xfId="23607"/>
    <cellStyle name="Percent 30 3 2 2 7" xfId="42071"/>
    <cellStyle name="Percent 30 3 2 3" xfId="5351"/>
    <cellStyle name="Percent 30 3 2 3 2" xfId="8439"/>
    <cellStyle name="Percent 30 3 2 3 2 2" xfId="14631"/>
    <cellStyle name="Percent 30 3 2 3 2 2 2" xfId="33591"/>
    <cellStyle name="Percent 30 3 2 3 2 2 3" xfId="52055"/>
    <cellStyle name="Percent 30 3 2 3 2 3" xfId="20783"/>
    <cellStyle name="Percent 30 3 2 3 2 3 2" xfId="39743"/>
    <cellStyle name="Percent 30 3 2 3 2 3 3" xfId="58207"/>
    <cellStyle name="Percent 30 3 2 3 2 4" xfId="27438"/>
    <cellStyle name="Percent 30 3 2 3 2 5" xfId="45902"/>
    <cellStyle name="Percent 30 3 2 3 3" xfId="11565"/>
    <cellStyle name="Percent 30 3 2 3 3 2" xfId="30525"/>
    <cellStyle name="Percent 30 3 2 3 3 3" xfId="48989"/>
    <cellStyle name="Percent 30 3 2 3 4" xfId="17717"/>
    <cellStyle name="Percent 30 3 2 3 4 2" xfId="36677"/>
    <cellStyle name="Percent 30 3 2 3 4 3" xfId="55141"/>
    <cellStyle name="Percent 30 3 2 3 5" xfId="24372"/>
    <cellStyle name="Percent 30 3 2 3 6" xfId="42836"/>
    <cellStyle name="Percent 30 3 2 4" xfId="6904"/>
    <cellStyle name="Percent 30 3 2 4 2" xfId="13097"/>
    <cellStyle name="Percent 30 3 2 4 2 2" xfId="32057"/>
    <cellStyle name="Percent 30 3 2 4 2 3" xfId="50521"/>
    <cellStyle name="Percent 30 3 2 4 3" xfId="19249"/>
    <cellStyle name="Percent 30 3 2 4 3 2" xfId="38209"/>
    <cellStyle name="Percent 30 3 2 4 3 3" xfId="56673"/>
    <cellStyle name="Percent 30 3 2 4 4" xfId="25904"/>
    <cellStyle name="Percent 30 3 2 4 5" xfId="44368"/>
    <cellStyle name="Percent 30 3 2 5" xfId="10031"/>
    <cellStyle name="Percent 30 3 2 5 2" xfId="28991"/>
    <cellStyle name="Percent 30 3 2 5 3" xfId="47455"/>
    <cellStyle name="Percent 30 3 2 6" xfId="16183"/>
    <cellStyle name="Percent 30 3 2 6 2" xfId="35143"/>
    <cellStyle name="Percent 30 3 2 6 3" xfId="53607"/>
    <cellStyle name="Percent 30 3 2 7" xfId="22838"/>
    <cellStyle name="Percent 30 3 2 8" xfId="41302"/>
    <cellStyle name="Percent 30 3 3" xfId="4498"/>
    <cellStyle name="Percent 30 3 3 2" xfId="6121"/>
    <cellStyle name="Percent 30 3 3 2 2" xfId="9207"/>
    <cellStyle name="Percent 30 3 3 2 2 2" xfId="15399"/>
    <cellStyle name="Percent 30 3 3 2 2 2 2" xfId="34359"/>
    <cellStyle name="Percent 30 3 3 2 2 2 3" xfId="52823"/>
    <cellStyle name="Percent 30 3 3 2 2 3" xfId="21551"/>
    <cellStyle name="Percent 30 3 3 2 2 3 2" xfId="40511"/>
    <cellStyle name="Percent 30 3 3 2 2 3 3" xfId="58975"/>
    <cellStyle name="Percent 30 3 3 2 2 4" xfId="28206"/>
    <cellStyle name="Percent 30 3 3 2 2 5" xfId="46670"/>
    <cellStyle name="Percent 30 3 3 2 3" xfId="12333"/>
    <cellStyle name="Percent 30 3 3 2 3 2" xfId="31293"/>
    <cellStyle name="Percent 30 3 3 2 3 3" xfId="49757"/>
    <cellStyle name="Percent 30 3 3 2 4" xfId="18485"/>
    <cellStyle name="Percent 30 3 3 2 4 2" xfId="37445"/>
    <cellStyle name="Percent 30 3 3 2 4 3" xfId="55909"/>
    <cellStyle name="Percent 30 3 3 2 5" xfId="25140"/>
    <cellStyle name="Percent 30 3 3 2 6" xfId="43604"/>
    <cellStyle name="Percent 30 3 3 3" xfId="7672"/>
    <cellStyle name="Percent 30 3 3 3 2" xfId="13865"/>
    <cellStyle name="Percent 30 3 3 3 2 2" xfId="32825"/>
    <cellStyle name="Percent 30 3 3 3 2 3" xfId="51289"/>
    <cellStyle name="Percent 30 3 3 3 3" xfId="20017"/>
    <cellStyle name="Percent 30 3 3 3 3 2" xfId="38977"/>
    <cellStyle name="Percent 30 3 3 3 3 3" xfId="57441"/>
    <cellStyle name="Percent 30 3 3 3 4" xfId="26672"/>
    <cellStyle name="Percent 30 3 3 3 5" xfId="45136"/>
    <cellStyle name="Percent 30 3 3 4" xfId="10799"/>
    <cellStyle name="Percent 30 3 3 4 2" xfId="29759"/>
    <cellStyle name="Percent 30 3 3 4 3" xfId="48223"/>
    <cellStyle name="Percent 30 3 3 5" xfId="16951"/>
    <cellStyle name="Percent 30 3 3 5 2" xfId="35911"/>
    <cellStyle name="Percent 30 3 3 5 3" xfId="54375"/>
    <cellStyle name="Percent 30 3 3 6" xfId="23606"/>
    <cellStyle name="Percent 30 3 3 7" xfId="42070"/>
    <cellStyle name="Percent 30 3 4" xfId="5350"/>
    <cellStyle name="Percent 30 3 4 2" xfId="8438"/>
    <cellStyle name="Percent 30 3 4 2 2" xfId="14630"/>
    <cellStyle name="Percent 30 3 4 2 2 2" xfId="33590"/>
    <cellStyle name="Percent 30 3 4 2 2 3" xfId="52054"/>
    <cellStyle name="Percent 30 3 4 2 3" xfId="20782"/>
    <cellStyle name="Percent 30 3 4 2 3 2" xfId="39742"/>
    <cellStyle name="Percent 30 3 4 2 3 3" xfId="58206"/>
    <cellStyle name="Percent 30 3 4 2 4" xfId="27437"/>
    <cellStyle name="Percent 30 3 4 2 5" xfId="45901"/>
    <cellStyle name="Percent 30 3 4 3" xfId="11564"/>
    <cellStyle name="Percent 30 3 4 3 2" xfId="30524"/>
    <cellStyle name="Percent 30 3 4 3 3" xfId="48988"/>
    <cellStyle name="Percent 30 3 4 4" xfId="17716"/>
    <cellStyle name="Percent 30 3 4 4 2" xfId="36676"/>
    <cellStyle name="Percent 30 3 4 4 3" xfId="55140"/>
    <cellStyle name="Percent 30 3 4 5" xfId="24371"/>
    <cellStyle name="Percent 30 3 4 6" xfId="42835"/>
    <cellStyle name="Percent 30 3 5" xfId="6903"/>
    <cellStyle name="Percent 30 3 5 2" xfId="13096"/>
    <cellStyle name="Percent 30 3 5 2 2" xfId="32056"/>
    <cellStyle name="Percent 30 3 5 2 3" xfId="50520"/>
    <cellStyle name="Percent 30 3 5 3" xfId="19248"/>
    <cellStyle name="Percent 30 3 5 3 2" xfId="38208"/>
    <cellStyle name="Percent 30 3 5 3 3" xfId="56672"/>
    <cellStyle name="Percent 30 3 5 4" xfId="25903"/>
    <cellStyle name="Percent 30 3 5 5" xfId="44367"/>
    <cellStyle name="Percent 30 3 6" xfId="10030"/>
    <cellStyle name="Percent 30 3 6 2" xfId="28990"/>
    <cellStyle name="Percent 30 3 6 3" xfId="47454"/>
    <cellStyle name="Percent 30 3 7" xfId="16182"/>
    <cellStyle name="Percent 30 3 7 2" xfId="35142"/>
    <cellStyle name="Percent 30 3 7 3" xfId="53606"/>
    <cellStyle name="Percent 30 3 8" xfId="22837"/>
    <cellStyle name="Percent 30 3 9" xfId="41301"/>
    <cellStyle name="Percent 30 4" xfId="3505"/>
    <cellStyle name="Percent 30 4 2" xfId="3506"/>
    <cellStyle name="Percent 30 4 2 2" xfId="4500"/>
    <cellStyle name="Percent 30 4 2 2 2" xfId="6123"/>
    <cellStyle name="Percent 30 4 2 2 2 2" xfId="9209"/>
    <cellStyle name="Percent 30 4 2 2 2 2 2" xfId="15401"/>
    <cellStyle name="Percent 30 4 2 2 2 2 2 2" xfId="34361"/>
    <cellStyle name="Percent 30 4 2 2 2 2 2 3" xfId="52825"/>
    <cellStyle name="Percent 30 4 2 2 2 2 3" xfId="21553"/>
    <cellStyle name="Percent 30 4 2 2 2 2 3 2" xfId="40513"/>
    <cellStyle name="Percent 30 4 2 2 2 2 3 3" xfId="58977"/>
    <cellStyle name="Percent 30 4 2 2 2 2 4" xfId="28208"/>
    <cellStyle name="Percent 30 4 2 2 2 2 5" xfId="46672"/>
    <cellStyle name="Percent 30 4 2 2 2 3" xfId="12335"/>
    <cellStyle name="Percent 30 4 2 2 2 3 2" xfId="31295"/>
    <cellStyle name="Percent 30 4 2 2 2 3 3" xfId="49759"/>
    <cellStyle name="Percent 30 4 2 2 2 4" xfId="18487"/>
    <cellStyle name="Percent 30 4 2 2 2 4 2" xfId="37447"/>
    <cellStyle name="Percent 30 4 2 2 2 4 3" xfId="55911"/>
    <cellStyle name="Percent 30 4 2 2 2 5" xfId="25142"/>
    <cellStyle name="Percent 30 4 2 2 2 6" xfId="43606"/>
    <cellStyle name="Percent 30 4 2 2 3" xfId="7674"/>
    <cellStyle name="Percent 30 4 2 2 3 2" xfId="13867"/>
    <cellStyle name="Percent 30 4 2 2 3 2 2" xfId="32827"/>
    <cellStyle name="Percent 30 4 2 2 3 2 3" xfId="51291"/>
    <cellStyle name="Percent 30 4 2 2 3 3" xfId="20019"/>
    <cellStyle name="Percent 30 4 2 2 3 3 2" xfId="38979"/>
    <cellStyle name="Percent 30 4 2 2 3 3 3" xfId="57443"/>
    <cellStyle name="Percent 30 4 2 2 3 4" xfId="26674"/>
    <cellStyle name="Percent 30 4 2 2 3 5" xfId="45138"/>
    <cellStyle name="Percent 30 4 2 2 4" xfId="10801"/>
    <cellStyle name="Percent 30 4 2 2 4 2" xfId="29761"/>
    <cellStyle name="Percent 30 4 2 2 4 3" xfId="48225"/>
    <cellStyle name="Percent 30 4 2 2 5" xfId="16953"/>
    <cellStyle name="Percent 30 4 2 2 5 2" xfId="35913"/>
    <cellStyle name="Percent 30 4 2 2 5 3" xfId="54377"/>
    <cellStyle name="Percent 30 4 2 2 6" xfId="23608"/>
    <cellStyle name="Percent 30 4 2 2 7" xfId="42072"/>
    <cellStyle name="Percent 30 4 2 3" xfId="5352"/>
    <cellStyle name="Percent 30 4 2 3 2" xfId="8440"/>
    <cellStyle name="Percent 30 4 2 3 2 2" xfId="14632"/>
    <cellStyle name="Percent 30 4 2 3 2 2 2" xfId="33592"/>
    <cellStyle name="Percent 30 4 2 3 2 2 3" xfId="52056"/>
    <cellStyle name="Percent 30 4 2 3 2 3" xfId="20784"/>
    <cellStyle name="Percent 30 4 2 3 2 3 2" xfId="39744"/>
    <cellStyle name="Percent 30 4 2 3 2 3 3" xfId="58208"/>
    <cellStyle name="Percent 30 4 2 3 2 4" xfId="27439"/>
    <cellStyle name="Percent 30 4 2 3 2 5" xfId="45903"/>
    <cellStyle name="Percent 30 4 2 3 3" xfId="11566"/>
    <cellStyle name="Percent 30 4 2 3 3 2" xfId="30526"/>
    <cellStyle name="Percent 30 4 2 3 3 3" xfId="48990"/>
    <cellStyle name="Percent 30 4 2 3 4" xfId="17718"/>
    <cellStyle name="Percent 30 4 2 3 4 2" xfId="36678"/>
    <cellStyle name="Percent 30 4 2 3 4 3" xfId="55142"/>
    <cellStyle name="Percent 30 4 2 3 5" xfId="24373"/>
    <cellStyle name="Percent 30 4 2 3 6" xfId="42837"/>
    <cellStyle name="Percent 30 4 2 4" xfId="6905"/>
    <cellStyle name="Percent 30 4 2 4 2" xfId="13098"/>
    <cellStyle name="Percent 30 4 2 4 2 2" xfId="32058"/>
    <cellStyle name="Percent 30 4 2 4 2 3" xfId="50522"/>
    <cellStyle name="Percent 30 4 2 4 3" xfId="19250"/>
    <cellStyle name="Percent 30 4 2 4 3 2" xfId="38210"/>
    <cellStyle name="Percent 30 4 2 4 3 3" xfId="56674"/>
    <cellStyle name="Percent 30 4 2 4 4" xfId="25905"/>
    <cellStyle name="Percent 30 4 2 4 5" xfId="44369"/>
    <cellStyle name="Percent 30 4 2 5" xfId="10032"/>
    <cellStyle name="Percent 30 4 2 5 2" xfId="28992"/>
    <cellStyle name="Percent 30 4 2 5 3" xfId="47456"/>
    <cellStyle name="Percent 30 4 2 6" xfId="16184"/>
    <cellStyle name="Percent 30 4 2 6 2" xfId="35144"/>
    <cellStyle name="Percent 30 4 2 6 3" xfId="53608"/>
    <cellStyle name="Percent 30 4 2 7" xfId="22839"/>
    <cellStyle name="Percent 30 4 2 8" xfId="41303"/>
    <cellStyle name="Percent 30 5" xfId="3507"/>
    <cellStyle name="Percent 30 5 2" xfId="4501"/>
    <cellStyle name="Percent 30 5 2 2" xfId="6124"/>
    <cellStyle name="Percent 30 5 2 2 2" xfId="9210"/>
    <cellStyle name="Percent 30 5 2 2 2 2" xfId="15402"/>
    <cellStyle name="Percent 30 5 2 2 2 2 2" xfId="34362"/>
    <cellStyle name="Percent 30 5 2 2 2 2 3" xfId="52826"/>
    <cellStyle name="Percent 30 5 2 2 2 3" xfId="21554"/>
    <cellStyle name="Percent 30 5 2 2 2 3 2" xfId="40514"/>
    <cellStyle name="Percent 30 5 2 2 2 3 3" xfId="58978"/>
    <cellStyle name="Percent 30 5 2 2 2 4" xfId="28209"/>
    <cellStyle name="Percent 30 5 2 2 2 5" xfId="46673"/>
    <cellStyle name="Percent 30 5 2 2 3" xfId="12336"/>
    <cellStyle name="Percent 30 5 2 2 3 2" xfId="31296"/>
    <cellStyle name="Percent 30 5 2 2 3 3" xfId="49760"/>
    <cellStyle name="Percent 30 5 2 2 4" xfId="18488"/>
    <cellStyle name="Percent 30 5 2 2 4 2" xfId="37448"/>
    <cellStyle name="Percent 30 5 2 2 4 3" xfId="55912"/>
    <cellStyle name="Percent 30 5 2 2 5" xfId="25143"/>
    <cellStyle name="Percent 30 5 2 2 6" xfId="43607"/>
    <cellStyle name="Percent 30 5 2 3" xfId="7675"/>
    <cellStyle name="Percent 30 5 2 3 2" xfId="13868"/>
    <cellStyle name="Percent 30 5 2 3 2 2" xfId="32828"/>
    <cellStyle name="Percent 30 5 2 3 2 3" xfId="51292"/>
    <cellStyle name="Percent 30 5 2 3 3" xfId="20020"/>
    <cellStyle name="Percent 30 5 2 3 3 2" xfId="38980"/>
    <cellStyle name="Percent 30 5 2 3 3 3" xfId="57444"/>
    <cellStyle name="Percent 30 5 2 3 4" xfId="26675"/>
    <cellStyle name="Percent 30 5 2 3 5" xfId="45139"/>
    <cellStyle name="Percent 30 5 2 4" xfId="10802"/>
    <cellStyle name="Percent 30 5 2 4 2" xfId="29762"/>
    <cellStyle name="Percent 30 5 2 4 3" xfId="48226"/>
    <cellStyle name="Percent 30 5 2 5" xfId="16954"/>
    <cellStyle name="Percent 30 5 2 5 2" xfId="35914"/>
    <cellStyle name="Percent 30 5 2 5 3" xfId="54378"/>
    <cellStyle name="Percent 30 5 2 6" xfId="23609"/>
    <cellStyle name="Percent 30 5 2 7" xfId="42073"/>
    <cellStyle name="Percent 30 5 3" xfId="5353"/>
    <cellStyle name="Percent 30 5 3 2" xfId="8441"/>
    <cellStyle name="Percent 30 5 3 2 2" xfId="14633"/>
    <cellStyle name="Percent 30 5 3 2 2 2" xfId="33593"/>
    <cellStyle name="Percent 30 5 3 2 2 3" xfId="52057"/>
    <cellStyle name="Percent 30 5 3 2 3" xfId="20785"/>
    <cellStyle name="Percent 30 5 3 2 3 2" xfId="39745"/>
    <cellStyle name="Percent 30 5 3 2 3 3" xfId="58209"/>
    <cellStyle name="Percent 30 5 3 2 4" xfId="27440"/>
    <cellStyle name="Percent 30 5 3 2 5" xfId="45904"/>
    <cellStyle name="Percent 30 5 3 3" xfId="11567"/>
    <cellStyle name="Percent 30 5 3 3 2" xfId="30527"/>
    <cellStyle name="Percent 30 5 3 3 3" xfId="48991"/>
    <cellStyle name="Percent 30 5 3 4" xfId="17719"/>
    <cellStyle name="Percent 30 5 3 4 2" xfId="36679"/>
    <cellStyle name="Percent 30 5 3 4 3" xfId="55143"/>
    <cellStyle name="Percent 30 5 3 5" xfId="24374"/>
    <cellStyle name="Percent 30 5 3 6" xfId="42838"/>
    <cellStyle name="Percent 30 5 4" xfId="6906"/>
    <cellStyle name="Percent 30 5 4 2" xfId="13099"/>
    <cellStyle name="Percent 30 5 4 2 2" xfId="32059"/>
    <cellStyle name="Percent 30 5 4 2 3" xfId="50523"/>
    <cellStyle name="Percent 30 5 4 3" xfId="19251"/>
    <cellStyle name="Percent 30 5 4 3 2" xfId="38211"/>
    <cellStyle name="Percent 30 5 4 3 3" xfId="56675"/>
    <cellStyle name="Percent 30 5 4 4" xfId="25906"/>
    <cellStyle name="Percent 30 5 4 5" xfId="44370"/>
    <cellStyle name="Percent 30 5 5" xfId="10033"/>
    <cellStyle name="Percent 30 5 5 2" xfId="28993"/>
    <cellStyle name="Percent 30 5 5 3" xfId="47457"/>
    <cellStyle name="Percent 30 5 6" xfId="16185"/>
    <cellStyle name="Percent 30 5 6 2" xfId="35145"/>
    <cellStyle name="Percent 30 5 6 3" xfId="53609"/>
    <cellStyle name="Percent 30 5 7" xfId="22840"/>
    <cellStyle name="Percent 30 5 8" xfId="41304"/>
    <cellStyle name="Percent 31" xfId="3508"/>
    <cellStyle name="Percent 31 2" xfId="3509"/>
    <cellStyle name="Percent 31 2 2" xfId="3510"/>
    <cellStyle name="Percent 31 2 2 2" xfId="4503"/>
    <cellStyle name="Percent 31 2 2 2 2" xfId="6126"/>
    <cellStyle name="Percent 31 2 2 2 2 2" xfId="9212"/>
    <cellStyle name="Percent 31 2 2 2 2 2 2" xfId="15404"/>
    <cellStyle name="Percent 31 2 2 2 2 2 2 2" xfId="34364"/>
    <cellStyle name="Percent 31 2 2 2 2 2 2 3" xfId="52828"/>
    <cellStyle name="Percent 31 2 2 2 2 2 3" xfId="21556"/>
    <cellStyle name="Percent 31 2 2 2 2 2 3 2" xfId="40516"/>
    <cellStyle name="Percent 31 2 2 2 2 2 3 3" xfId="58980"/>
    <cellStyle name="Percent 31 2 2 2 2 2 4" xfId="28211"/>
    <cellStyle name="Percent 31 2 2 2 2 2 5" xfId="46675"/>
    <cellStyle name="Percent 31 2 2 2 2 3" xfId="12338"/>
    <cellStyle name="Percent 31 2 2 2 2 3 2" xfId="31298"/>
    <cellStyle name="Percent 31 2 2 2 2 3 3" xfId="49762"/>
    <cellStyle name="Percent 31 2 2 2 2 4" xfId="18490"/>
    <cellStyle name="Percent 31 2 2 2 2 4 2" xfId="37450"/>
    <cellStyle name="Percent 31 2 2 2 2 4 3" xfId="55914"/>
    <cellStyle name="Percent 31 2 2 2 2 5" xfId="25145"/>
    <cellStyle name="Percent 31 2 2 2 2 6" xfId="43609"/>
    <cellStyle name="Percent 31 2 2 2 3" xfId="7677"/>
    <cellStyle name="Percent 31 2 2 2 3 2" xfId="13870"/>
    <cellStyle name="Percent 31 2 2 2 3 2 2" xfId="32830"/>
    <cellStyle name="Percent 31 2 2 2 3 2 3" xfId="51294"/>
    <cellStyle name="Percent 31 2 2 2 3 3" xfId="20022"/>
    <cellStyle name="Percent 31 2 2 2 3 3 2" xfId="38982"/>
    <cellStyle name="Percent 31 2 2 2 3 3 3" xfId="57446"/>
    <cellStyle name="Percent 31 2 2 2 3 4" xfId="26677"/>
    <cellStyle name="Percent 31 2 2 2 3 5" xfId="45141"/>
    <cellStyle name="Percent 31 2 2 2 4" xfId="10804"/>
    <cellStyle name="Percent 31 2 2 2 4 2" xfId="29764"/>
    <cellStyle name="Percent 31 2 2 2 4 3" xfId="48228"/>
    <cellStyle name="Percent 31 2 2 2 5" xfId="16956"/>
    <cellStyle name="Percent 31 2 2 2 5 2" xfId="35916"/>
    <cellStyle name="Percent 31 2 2 2 5 3" xfId="54380"/>
    <cellStyle name="Percent 31 2 2 2 6" xfId="23611"/>
    <cellStyle name="Percent 31 2 2 2 7" xfId="42075"/>
    <cellStyle name="Percent 31 2 2 3" xfId="5355"/>
    <cellStyle name="Percent 31 2 2 3 2" xfId="8443"/>
    <cellStyle name="Percent 31 2 2 3 2 2" xfId="14635"/>
    <cellStyle name="Percent 31 2 2 3 2 2 2" xfId="33595"/>
    <cellStyle name="Percent 31 2 2 3 2 2 3" xfId="52059"/>
    <cellStyle name="Percent 31 2 2 3 2 3" xfId="20787"/>
    <cellStyle name="Percent 31 2 2 3 2 3 2" xfId="39747"/>
    <cellStyle name="Percent 31 2 2 3 2 3 3" xfId="58211"/>
    <cellStyle name="Percent 31 2 2 3 2 4" xfId="27442"/>
    <cellStyle name="Percent 31 2 2 3 2 5" xfId="45906"/>
    <cellStyle name="Percent 31 2 2 3 3" xfId="11569"/>
    <cellStyle name="Percent 31 2 2 3 3 2" xfId="30529"/>
    <cellStyle name="Percent 31 2 2 3 3 3" xfId="48993"/>
    <cellStyle name="Percent 31 2 2 3 4" xfId="17721"/>
    <cellStyle name="Percent 31 2 2 3 4 2" xfId="36681"/>
    <cellStyle name="Percent 31 2 2 3 4 3" xfId="55145"/>
    <cellStyle name="Percent 31 2 2 3 5" xfId="24376"/>
    <cellStyle name="Percent 31 2 2 3 6" xfId="42840"/>
    <cellStyle name="Percent 31 2 2 4" xfId="6908"/>
    <cellStyle name="Percent 31 2 2 4 2" xfId="13101"/>
    <cellStyle name="Percent 31 2 2 4 2 2" xfId="32061"/>
    <cellStyle name="Percent 31 2 2 4 2 3" xfId="50525"/>
    <cellStyle name="Percent 31 2 2 4 3" xfId="19253"/>
    <cellStyle name="Percent 31 2 2 4 3 2" xfId="38213"/>
    <cellStyle name="Percent 31 2 2 4 3 3" xfId="56677"/>
    <cellStyle name="Percent 31 2 2 4 4" xfId="25908"/>
    <cellStyle name="Percent 31 2 2 4 5" xfId="44372"/>
    <cellStyle name="Percent 31 2 2 5" xfId="10035"/>
    <cellStyle name="Percent 31 2 2 5 2" xfId="28995"/>
    <cellStyle name="Percent 31 2 2 5 3" xfId="47459"/>
    <cellStyle name="Percent 31 2 2 6" xfId="16187"/>
    <cellStyle name="Percent 31 2 2 6 2" xfId="35147"/>
    <cellStyle name="Percent 31 2 2 6 3" xfId="53611"/>
    <cellStyle name="Percent 31 2 2 7" xfId="22842"/>
    <cellStyle name="Percent 31 2 2 8" xfId="41306"/>
    <cellStyle name="Percent 31 2 3" xfId="4502"/>
    <cellStyle name="Percent 31 2 3 2" xfId="6125"/>
    <cellStyle name="Percent 31 2 3 2 2" xfId="9211"/>
    <cellStyle name="Percent 31 2 3 2 2 2" xfId="15403"/>
    <cellStyle name="Percent 31 2 3 2 2 2 2" xfId="34363"/>
    <cellStyle name="Percent 31 2 3 2 2 2 3" xfId="52827"/>
    <cellStyle name="Percent 31 2 3 2 2 3" xfId="21555"/>
    <cellStyle name="Percent 31 2 3 2 2 3 2" xfId="40515"/>
    <cellStyle name="Percent 31 2 3 2 2 3 3" xfId="58979"/>
    <cellStyle name="Percent 31 2 3 2 2 4" xfId="28210"/>
    <cellStyle name="Percent 31 2 3 2 2 5" xfId="46674"/>
    <cellStyle name="Percent 31 2 3 2 3" xfId="12337"/>
    <cellStyle name="Percent 31 2 3 2 3 2" xfId="31297"/>
    <cellStyle name="Percent 31 2 3 2 3 3" xfId="49761"/>
    <cellStyle name="Percent 31 2 3 2 4" xfId="18489"/>
    <cellStyle name="Percent 31 2 3 2 4 2" xfId="37449"/>
    <cellStyle name="Percent 31 2 3 2 4 3" xfId="55913"/>
    <cellStyle name="Percent 31 2 3 2 5" xfId="25144"/>
    <cellStyle name="Percent 31 2 3 2 6" xfId="43608"/>
    <cellStyle name="Percent 31 2 3 3" xfId="7676"/>
    <cellStyle name="Percent 31 2 3 3 2" xfId="13869"/>
    <cellStyle name="Percent 31 2 3 3 2 2" xfId="32829"/>
    <cellStyle name="Percent 31 2 3 3 2 3" xfId="51293"/>
    <cellStyle name="Percent 31 2 3 3 3" xfId="20021"/>
    <cellStyle name="Percent 31 2 3 3 3 2" xfId="38981"/>
    <cellStyle name="Percent 31 2 3 3 3 3" xfId="57445"/>
    <cellStyle name="Percent 31 2 3 3 4" xfId="26676"/>
    <cellStyle name="Percent 31 2 3 3 5" xfId="45140"/>
    <cellStyle name="Percent 31 2 3 4" xfId="10803"/>
    <cellStyle name="Percent 31 2 3 4 2" xfId="29763"/>
    <cellStyle name="Percent 31 2 3 4 3" xfId="48227"/>
    <cellStyle name="Percent 31 2 3 5" xfId="16955"/>
    <cellStyle name="Percent 31 2 3 5 2" xfId="35915"/>
    <cellStyle name="Percent 31 2 3 5 3" xfId="54379"/>
    <cellStyle name="Percent 31 2 3 6" xfId="23610"/>
    <cellStyle name="Percent 31 2 3 7" xfId="42074"/>
    <cellStyle name="Percent 31 2 4" xfId="5354"/>
    <cellStyle name="Percent 31 2 4 2" xfId="8442"/>
    <cellStyle name="Percent 31 2 4 2 2" xfId="14634"/>
    <cellStyle name="Percent 31 2 4 2 2 2" xfId="33594"/>
    <cellStyle name="Percent 31 2 4 2 2 3" xfId="52058"/>
    <cellStyle name="Percent 31 2 4 2 3" xfId="20786"/>
    <cellStyle name="Percent 31 2 4 2 3 2" xfId="39746"/>
    <cellStyle name="Percent 31 2 4 2 3 3" xfId="58210"/>
    <cellStyle name="Percent 31 2 4 2 4" xfId="27441"/>
    <cellStyle name="Percent 31 2 4 2 5" xfId="45905"/>
    <cellStyle name="Percent 31 2 4 3" xfId="11568"/>
    <cellStyle name="Percent 31 2 4 3 2" xfId="30528"/>
    <cellStyle name="Percent 31 2 4 3 3" xfId="48992"/>
    <cellStyle name="Percent 31 2 4 4" xfId="17720"/>
    <cellStyle name="Percent 31 2 4 4 2" xfId="36680"/>
    <cellStyle name="Percent 31 2 4 4 3" xfId="55144"/>
    <cellStyle name="Percent 31 2 4 5" xfId="24375"/>
    <cellStyle name="Percent 31 2 4 6" xfId="42839"/>
    <cellStyle name="Percent 31 2 5" xfId="6907"/>
    <cellStyle name="Percent 31 2 5 2" xfId="13100"/>
    <cellStyle name="Percent 31 2 5 2 2" xfId="32060"/>
    <cellStyle name="Percent 31 2 5 2 3" xfId="50524"/>
    <cellStyle name="Percent 31 2 5 3" xfId="19252"/>
    <cellStyle name="Percent 31 2 5 3 2" xfId="38212"/>
    <cellStyle name="Percent 31 2 5 3 3" xfId="56676"/>
    <cellStyle name="Percent 31 2 5 4" xfId="25907"/>
    <cellStyle name="Percent 31 2 5 5" xfId="44371"/>
    <cellStyle name="Percent 31 2 6" xfId="10034"/>
    <cellStyle name="Percent 31 2 6 2" xfId="28994"/>
    <cellStyle name="Percent 31 2 6 3" xfId="47458"/>
    <cellStyle name="Percent 31 2 7" xfId="16186"/>
    <cellStyle name="Percent 31 2 7 2" xfId="35146"/>
    <cellStyle name="Percent 31 2 7 3" xfId="53610"/>
    <cellStyle name="Percent 31 2 8" xfId="22841"/>
    <cellStyle name="Percent 31 2 9" xfId="41305"/>
    <cellStyle name="Percent 31 3" xfId="3511"/>
    <cellStyle name="Percent 31 3 2" xfId="3512"/>
    <cellStyle name="Percent 31 3 2 2" xfId="4505"/>
    <cellStyle name="Percent 31 3 2 2 2" xfId="6128"/>
    <cellStyle name="Percent 31 3 2 2 2 2" xfId="9214"/>
    <cellStyle name="Percent 31 3 2 2 2 2 2" xfId="15406"/>
    <cellStyle name="Percent 31 3 2 2 2 2 2 2" xfId="34366"/>
    <cellStyle name="Percent 31 3 2 2 2 2 2 3" xfId="52830"/>
    <cellStyle name="Percent 31 3 2 2 2 2 3" xfId="21558"/>
    <cellStyle name="Percent 31 3 2 2 2 2 3 2" xfId="40518"/>
    <cellStyle name="Percent 31 3 2 2 2 2 3 3" xfId="58982"/>
    <cellStyle name="Percent 31 3 2 2 2 2 4" xfId="28213"/>
    <cellStyle name="Percent 31 3 2 2 2 2 5" xfId="46677"/>
    <cellStyle name="Percent 31 3 2 2 2 3" xfId="12340"/>
    <cellStyle name="Percent 31 3 2 2 2 3 2" xfId="31300"/>
    <cellStyle name="Percent 31 3 2 2 2 3 3" xfId="49764"/>
    <cellStyle name="Percent 31 3 2 2 2 4" xfId="18492"/>
    <cellStyle name="Percent 31 3 2 2 2 4 2" xfId="37452"/>
    <cellStyle name="Percent 31 3 2 2 2 4 3" xfId="55916"/>
    <cellStyle name="Percent 31 3 2 2 2 5" xfId="25147"/>
    <cellStyle name="Percent 31 3 2 2 2 6" xfId="43611"/>
    <cellStyle name="Percent 31 3 2 2 3" xfId="7679"/>
    <cellStyle name="Percent 31 3 2 2 3 2" xfId="13872"/>
    <cellStyle name="Percent 31 3 2 2 3 2 2" xfId="32832"/>
    <cellStyle name="Percent 31 3 2 2 3 2 3" xfId="51296"/>
    <cellStyle name="Percent 31 3 2 2 3 3" xfId="20024"/>
    <cellStyle name="Percent 31 3 2 2 3 3 2" xfId="38984"/>
    <cellStyle name="Percent 31 3 2 2 3 3 3" xfId="57448"/>
    <cellStyle name="Percent 31 3 2 2 3 4" xfId="26679"/>
    <cellStyle name="Percent 31 3 2 2 3 5" xfId="45143"/>
    <cellStyle name="Percent 31 3 2 2 4" xfId="10806"/>
    <cellStyle name="Percent 31 3 2 2 4 2" xfId="29766"/>
    <cellStyle name="Percent 31 3 2 2 4 3" xfId="48230"/>
    <cellStyle name="Percent 31 3 2 2 5" xfId="16958"/>
    <cellStyle name="Percent 31 3 2 2 5 2" xfId="35918"/>
    <cellStyle name="Percent 31 3 2 2 5 3" xfId="54382"/>
    <cellStyle name="Percent 31 3 2 2 6" xfId="23613"/>
    <cellStyle name="Percent 31 3 2 2 7" xfId="42077"/>
    <cellStyle name="Percent 31 3 2 3" xfId="5357"/>
    <cellStyle name="Percent 31 3 2 3 2" xfId="8445"/>
    <cellStyle name="Percent 31 3 2 3 2 2" xfId="14637"/>
    <cellStyle name="Percent 31 3 2 3 2 2 2" xfId="33597"/>
    <cellStyle name="Percent 31 3 2 3 2 2 3" xfId="52061"/>
    <cellStyle name="Percent 31 3 2 3 2 3" xfId="20789"/>
    <cellStyle name="Percent 31 3 2 3 2 3 2" xfId="39749"/>
    <cellStyle name="Percent 31 3 2 3 2 3 3" xfId="58213"/>
    <cellStyle name="Percent 31 3 2 3 2 4" xfId="27444"/>
    <cellStyle name="Percent 31 3 2 3 2 5" xfId="45908"/>
    <cellStyle name="Percent 31 3 2 3 3" xfId="11571"/>
    <cellStyle name="Percent 31 3 2 3 3 2" xfId="30531"/>
    <cellStyle name="Percent 31 3 2 3 3 3" xfId="48995"/>
    <cellStyle name="Percent 31 3 2 3 4" xfId="17723"/>
    <cellStyle name="Percent 31 3 2 3 4 2" xfId="36683"/>
    <cellStyle name="Percent 31 3 2 3 4 3" xfId="55147"/>
    <cellStyle name="Percent 31 3 2 3 5" xfId="24378"/>
    <cellStyle name="Percent 31 3 2 3 6" xfId="42842"/>
    <cellStyle name="Percent 31 3 2 4" xfId="6910"/>
    <cellStyle name="Percent 31 3 2 4 2" xfId="13103"/>
    <cellStyle name="Percent 31 3 2 4 2 2" xfId="32063"/>
    <cellStyle name="Percent 31 3 2 4 2 3" xfId="50527"/>
    <cellStyle name="Percent 31 3 2 4 3" xfId="19255"/>
    <cellStyle name="Percent 31 3 2 4 3 2" xfId="38215"/>
    <cellStyle name="Percent 31 3 2 4 3 3" xfId="56679"/>
    <cellStyle name="Percent 31 3 2 4 4" xfId="25910"/>
    <cellStyle name="Percent 31 3 2 4 5" xfId="44374"/>
    <cellStyle name="Percent 31 3 2 5" xfId="10037"/>
    <cellStyle name="Percent 31 3 2 5 2" xfId="28997"/>
    <cellStyle name="Percent 31 3 2 5 3" xfId="47461"/>
    <cellStyle name="Percent 31 3 2 6" xfId="16189"/>
    <cellStyle name="Percent 31 3 2 6 2" xfId="35149"/>
    <cellStyle name="Percent 31 3 2 6 3" xfId="53613"/>
    <cellStyle name="Percent 31 3 2 7" xfId="22844"/>
    <cellStyle name="Percent 31 3 2 8" xfId="41308"/>
    <cellStyle name="Percent 31 3 3" xfId="4504"/>
    <cellStyle name="Percent 31 3 3 2" xfId="6127"/>
    <cellStyle name="Percent 31 3 3 2 2" xfId="9213"/>
    <cellStyle name="Percent 31 3 3 2 2 2" xfId="15405"/>
    <cellStyle name="Percent 31 3 3 2 2 2 2" xfId="34365"/>
    <cellStyle name="Percent 31 3 3 2 2 2 3" xfId="52829"/>
    <cellStyle name="Percent 31 3 3 2 2 3" xfId="21557"/>
    <cellStyle name="Percent 31 3 3 2 2 3 2" xfId="40517"/>
    <cellStyle name="Percent 31 3 3 2 2 3 3" xfId="58981"/>
    <cellStyle name="Percent 31 3 3 2 2 4" xfId="28212"/>
    <cellStyle name="Percent 31 3 3 2 2 5" xfId="46676"/>
    <cellStyle name="Percent 31 3 3 2 3" xfId="12339"/>
    <cellStyle name="Percent 31 3 3 2 3 2" xfId="31299"/>
    <cellStyle name="Percent 31 3 3 2 3 3" xfId="49763"/>
    <cellStyle name="Percent 31 3 3 2 4" xfId="18491"/>
    <cellStyle name="Percent 31 3 3 2 4 2" xfId="37451"/>
    <cellStyle name="Percent 31 3 3 2 4 3" xfId="55915"/>
    <cellStyle name="Percent 31 3 3 2 5" xfId="25146"/>
    <cellStyle name="Percent 31 3 3 2 6" xfId="43610"/>
    <cellStyle name="Percent 31 3 3 3" xfId="7678"/>
    <cellStyle name="Percent 31 3 3 3 2" xfId="13871"/>
    <cellStyle name="Percent 31 3 3 3 2 2" xfId="32831"/>
    <cellStyle name="Percent 31 3 3 3 2 3" xfId="51295"/>
    <cellStyle name="Percent 31 3 3 3 3" xfId="20023"/>
    <cellStyle name="Percent 31 3 3 3 3 2" xfId="38983"/>
    <cellStyle name="Percent 31 3 3 3 3 3" xfId="57447"/>
    <cellStyle name="Percent 31 3 3 3 4" xfId="26678"/>
    <cellStyle name="Percent 31 3 3 3 5" xfId="45142"/>
    <cellStyle name="Percent 31 3 3 4" xfId="10805"/>
    <cellStyle name="Percent 31 3 3 4 2" xfId="29765"/>
    <cellStyle name="Percent 31 3 3 4 3" xfId="48229"/>
    <cellStyle name="Percent 31 3 3 5" xfId="16957"/>
    <cellStyle name="Percent 31 3 3 5 2" xfId="35917"/>
    <cellStyle name="Percent 31 3 3 5 3" xfId="54381"/>
    <cellStyle name="Percent 31 3 3 6" xfId="23612"/>
    <cellStyle name="Percent 31 3 3 7" xfId="42076"/>
    <cellStyle name="Percent 31 3 4" xfId="5356"/>
    <cellStyle name="Percent 31 3 4 2" xfId="8444"/>
    <cellStyle name="Percent 31 3 4 2 2" xfId="14636"/>
    <cellStyle name="Percent 31 3 4 2 2 2" xfId="33596"/>
    <cellStyle name="Percent 31 3 4 2 2 3" xfId="52060"/>
    <cellStyle name="Percent 31 3 4 2 3" xfId="20788"/>
    <cellStyle name="Percent 31 3 4 2 3 2" xfId="39748"/>
    <cellStyle name="Percent 31 3 4 2 3 3" xfId="58212"/>
    <cellStyle name="Percent 31 3 4 2 4" xfId="27443"/>
    <cellStyle name="Percent 31 3 4 2 5" xfId="45907"/>
    <cellStyle name="Percent 31 3 4 3" xfId="11570"/>
    <cellStyle name="Percent 31 3 4 3 2" xfId="30530"/>
    <cellStyle name="Percent 31 3 4 3 3" xfId="48994"/>
    <cellStyle name="Percent 31 3 4 4" xfId="17722"/>
    <cellStyle name="Percent 31 3 4 4 2" xfId="36682"/>
    <cellStyle name="Percent 31 3 4 4 3" xfId="55146"/>
    <cellStyle name="Percent 31 3 4 5" xfId="24377"/>
    <cellStyle name="Percent 31 3 4 6" xfId="42841"/>
    <cellStyle name="Percent 31 3 5" xfId="6909"/>
    <cellStyle name="Percent 31 3 5 2" xfId="13102"/>
    <cellStyle name="Percent 31 3 5 2 2" xfId="32062"/>
    <cellStyle name="Percent 31 3 5 2 3" xfId="50526"/>
    <cellStyle name="Percent 31 3 5 3" xfId="19254"/>
    <cellStyle name="Percent 31 3 5 3 2" xfId="38214"/>
    <cellStyle name="Percent 31 3 5 3 3" xfId="56678"/>
    <cellStyle name="Percent 31 3 5 4" xfId="25909"/>
    <cellStyle name="Percent 31 3 5 5" xfId="44373"/>
    <cellStyle name="Percent 31 3 6" xfId="10036"/>
    <cellStyle name="Percent 31 3 6 2" xfId="28996"/>
    <cellStyle name="Percent 31 3 6 3" xfId="47460"/>
    <cellStyle name="Percent 31 3 7" xfId="16188"/>
    <cellStyle name="Percent 31 3 7 2" xfId="35148"/>
    <cellStyle name="Percent 31 3 7 3" xfId="53612"/>
    <cellStyle name="Percent 31 3 8" xfId="22843"/>
    <cellStyle name="Percent 31 3 9" xfId="41307"/>
    <cellStyle name="Percent 31 4" xfId="3513"/>
    <cellStyle name="Percent 31 4 2" xfId="3514"/>
    <cellStyle name="Percent 31 4 2 2" xfId="4506"/>
    <cellStyle name="Percent 31 4 2 2 2" xfId="6129"/>
    <cellStyle name="Percent 31 4 2 2 2 2" xfId="9215"/>
    <cellStyle name="Percent 31 4 2 2 2 2 2" xfId="15407"/>
    <cellStyle name="Percent 31 4 2 2 2 2 2 2" xfId="34367"/>
    <cellStyle name="Percent 31 4 2 2 2 2 2 3" xfId="52831"/>
    <cellStyle name="Percent 31 4 2 2 2 2 3" xfId="21559"/>
    <cellStyle name="Percent 31 4 2 2 2 2 3 2" xfId="40519"/>
    <cellStyle name="Percent 31 4 2 2 2 2 3 3" xfId="58983"/>
    <cellStyle name="Percent 31 4 2 2 2 2 4" xfId="28214"/>
    <cellStyle name="Percent 31 4 2 2 2 2 5" xfId="46678"/>
    <cellStyle name="Percent 31 4 2 2 2 3" xfId="12341"/>
    <cellStyle name="Percent 31 4 2 2 2 3 2" xfId="31301"/>
    <cellStyle name="Percent 31 4 2 2 2 3 3" xfId="49765"/>
    <cellStyle name="Percent 31 4 2 2 2 4" xfId="18493"/>
    <cellStyle name="Percent 31 4 2 2 2 4 2" xfId="37453"/>
    <cellStyle name="Percent 31 4 2 2 2 4 3" xfId="55917"/>
    <cellStyle name="Percent 31 4 2 2 2 5" xfId="25148"/>
    <cellStyle name="Percent 31 4 2 2 2 6" xfId="43612"/>
    <cellStyle name="Percent 31 4 2 2 3" xfId="7680"/>
    <cellStyle name="Percent 31 4 2 2 3 2" xfId="13873"/>
    <cellStyle name="Percent 31 4 2 2 3 2 2" xfId="32833"/>
    <cellStyle name="Percent 31 4 2 2 3 2 3" xfId="51297"/>
    <cellStyle name="Percent 31 4 2 2 3 3" xfId="20025"/>
    <cellStyle name="Percent 31 4 2 2 3 3 2" xfId="38985"/>
    <cellStyle name="Percent 31 4 2 2 3 3 3" xfId="57449"/>
    <cellStyle name="Percent 31 4 2 2 3 4" xfId="26680"/>
    <cellStyle name="Percent 31 4 2 2 3 5" xfId="45144"/>
    <cellStyle name="Percent 31 4 2 2 4" xfId="10807"/>
    <cellStyle name="Percent 31 4 2 2 4 2" xfId="29767"/>
    <cellStyle name="Percent 31 4 2 2 4 3" xfId="48231"/>
    <cellStyle name="Percent 31 4 2 2 5" xfId="16959"/>
    <cellStyle name="Percent 31 4 2 2 5 2" xfId="35919"/>
    <cellStyle name="Percent 31 4 2 2 5 3" xfId="54383"/>
    <cellStyle name="Percent 31 4 2 2 6" xfId="23614"/>
    <cellStyle name="Percent 31 4 2 2 7" xfId="42078"/>
    <cellStyle name="Percent 31 4 2 3" xfId="5358"/>
    <cellStyle name="Percent 31 4 2 3 2" xfId="8446"/>
    <cellStyle name="Percent 31 4 2 3 2 2" xfId="14638"/>
    <cellStyle name="Percent 31 4 2 3 2 2 2" xfId="33598"/>
    <cellStyle name="Percent 31 4 2 3 2 2 3" xfId="52062"/>
    <cellStyle name="Percent 31 4 2 3 2 3" xfId="20790"/>
    <cellStyle name="Percent 31 4 2 3 2 3 2" xfId="39750"/>
    <cellStyle name="Percent 31 4 2 3 2 3 3" xfId="58214"/>
    <cellStyle name="Percent 31 4 2 3 2 4" xfId="27445"/>
    <cellStyle name="Percent 31 4 2 3 2 5" xfId="45909"/>
    <cellStyle name="Percent 31 4 2 3 3" xfId="11572"/>
    <cellStyle name="Percent 31 4 2 3 3 2" xfId="30532"/>
    <cellStyle name="Percent 31 4 2 3 3 3" xfId="48996"/>
    <cellStyle name="Percent 31 4 2 3 4" xfId="17724"/>
    <cellStyle name="Percent 31 4 2 3 4 2" xfId="36684"/>
    <cellStyle name="Percent 31 4 2 3 4 3" xfId="55148"/>
    <cellStyle name="Percent 31 4 2 3 5" xfId="24379"/>
    <cellStyle name="Percent 31 4 2 3 6" xfId="42843"/>
    <cellStyle name="Percent 31 4 2 4" xfId="6911"/>
    <cellStyle name="Percent 31 4 2 4 2" xfId="13104"/>
    <cellStyle name="Percent 31 4 2 4 2 2" xfId="32064"/>
    <cellStyle name="Percent 31 4 2 4 2 3" xfId="50528"/>
    <cellStyle name="Percent 31 4 2 4 3" xfId="19256"/>
    <cellStyle name="Percent 31 4 2 4 3 2" xfId="38216"/>
    <cellStyle name="Percent 31 4 2 4 3 3" xfId="56680"/>
    <cellStyle name="Percent 31 4 2 4 4" xfId="25911"/>
    <cellStyle name="Percent 31 4 2 4 5" xfId="44375"/>
    <cellStyle name="Percent 31 4 2 5" xfId="10038"/>
    <cellStyle name="Percent 31 4 2 5 2" xfId="28998"/>
    <cellStyle name="Percent 31 4 2 5 3" xfId="47462"/>
    <cellStyle name="Percent 31 4 2 6" xfId="16190"/>
    <cellStyle name="Percent 31 4 2 6 2" xfId="35150"/>
    <cellStyle name="Percent 31 4 2 6 3" xfId="53614"/>
    <cellStyle name="Percent 31 4 2 7" xfId="22845"/>
    <cellStyle name="Percent 31 4 2 8" xfId="41309"/>
    <cellStyle name="Percent 31 5" xfId="3515"/>
    <cellStyle name="Percent 31 5 2" xfId="4507"/>
    <cellStyle name="Percent 31 5 2 2" xfId="6130"/>
    <cellStyle name="Percent 31 5 2 2 2" xfId="9216"/>
    <cellStyle name="Percent 31 5 2 2 2 2" xfId="15408"/>
    <cellStyle name="Percent 31 5 2 2 2 2 2" xfId="34368"/>
    <cellStyle name="Percent 31 5 2 2 2 2 3" xfId="52832"/>
    <cellStyle name="Percent 31 5 2 2 2 3" xfId="21560"/>
    <cellStyle name="Percent 31 5 2 2 2 3 2" xfId="40520"/>
    <cellStyle name="Percent 31 5 2 2 2 3 3" xfId="58984"/>
    <cellStyle name="Percent 31 5 2 2 2 4" xfId="28215"/>
    <cellStyle name="Percent 31 5 2 2 2 5" xfId="46679"/>
    <cellStyle name="Percent 31 5 2 2 3" xfId="12342"/>
    <cellStyle name="Percent 31 5 2 2 3 2" xfId="31302"/>
    <cellStyle name="Percent 31 5 2 2 3 3" xfId="49766"/>
    <cellStyle name="Percent 31 5 2 2 4" xfId="18494"/>
    <cellStyle name="Percent 31 5 2 2 4 2" xfId="37454"/>
    <cellStyle name="Percent 31 5 2 2 4 3" xfId="55918"/>
    <cellStyle name="Percent 31 5 2 2 5" xfId="25149"/>
    <cellStyle name="Percent 31 5 2 2 6" xfId="43613"/>
    <cellStyle name="Percent 31 5 2 3" xfId="7681"/>
    <cellStyle name="Percent 31 5 2 3 2" xfId="13874"/>
    <cellStyle name="Percent 31 5 2 3 2 2" xfId="32834"/>
    <cellStyle name="Percent 31 5 2 3 2 3" xfId="51298"/>
    <cellStyle name="Percent 31 5 2 3 3" xfId="20026"/>
    <cellStyle name="Percent 31 5 2 3 3 2" xfId="38986"/>
    <cellStyle name="Percent 31 5 2 3 3 3" xfId="57450"/>
    <cellStyle name="Percent 31 5 2 3 4" xfId="26681"/>
    <cellStyle name="Percent 31 5 2 3 5" xfId="45145"/>
    <cellStyle name="Percent 31 5 2 4" xfId="10808"/>
    <cellStyle name="Percent 31 5 2 4 2" xfId="29768"/>
    <cellStyle name="Percent 31 5 2 4 3" xfId="48232"/>
    <cellStyle name="Percent 31 5 2 5" xfId="16960"/>
    <cellStyle name="Percent 31 5 2 5 2" xfId="35920"/>
    <cellStyle name="Percent 31 5 2 5 3" xfId="54384"/>
    <cellStyle name="Percent 31 5 2 6" xfId="23615"/>
    <cellStyle name="Percent 31 5 2 7" xfId="42079"/>
    <cellStyle name="Percent 31 5 3" xfId="5359"/>
    <cellStyle name="Percent 31 5 3 2" xfId="8447"/>
    <cellStyle name="Percent 31 5 3 2 2" xfId="14639"/>
    <cellStyle name="Percent 31 5 3 2 2 2" xfId="33599"/>
    <cellStyle name="Percent 31 5 3 2 2 3" xfId="52063"/>
    <cellStyle name="Percent 31 5 3 2 3" xfId="20791"/>
    <cellStyle name="Percent 31 5 3 2 3 2" xfId="39751"/>
    <cellStyle name="Percent 31 5 3 2 3 3" xfId="58215"/>
    <cellStyle name="Percent 31 5 3 2 4" xfId="27446"/>
    <cellStyle name="Percent 31 5 3 2 5" xfId="45910"/>
    <cellStyle name="Percent 31 5 3 3" xfId="11573"/>
    <cellStyle name="Percent 31 5 3 3 2" xfId="30533"/>
    <cellStyle name="Percent 31 5 3 3 3" xfId="48997"/>
    <cellStyle name="Percent 31 5 3 4" xfId="17725"/>
    <cellStyle name="Percent 31 5 3 4 2" xfId="36685"/>
    <cellStyle name="Percent 31 5 3 4 3" xfId="55149"/>
    <cellStyle name="Percent 31 5 3 5" xfId="24380"/>
    <cellStyle name="Percent 31 5 3 6" xfId="42844"/>
    <cellStyle name="Percent 31 5 4" xfId="6912"/>
    <cellStyle name="Percent 31 5 4 2" xfId="13105"/>
    <cellStyle name="Percent 31 5 4 2 2" xfId="32065"/>
    <cellStyle name="Percent 31 5 4 2 3" xfId="50529"/>
    <cellStyle name="Percent 31 5 4 3" xfId="19257"/>
    <cellStyle name="Percent 31 5 4 3 2" xfId="38217"/>
    <cellStyle name="Percent 31 5 4 3 3" xfId="56681"/>
    <cellStyle name="Percent 31 5 4 4" xfId="25912"/>
    <cellStyle name="Percent 31 5 4 5" xfId="44376"/>
    <cellStyle name="Percent 31 5 5" xfId="10039"/>
    <cellStyle name="Percent 31 5 5 2" xfId="28999"/>
    <cellStyle name="Percent 31 5 5 3" xfId="47463"/>
    <cellStyle name="Percent 31 5 6" xfId="16191"/>
    <cellStyle name="Percent 31 5 6 2" xfId="35151"/>
    <cellStyle name="Percent 31 5 6 3" xfId="53615"/>
    <cellStyle name="Percent 31 5 7" xfId="22846"/>
    <cellStyle name="Percent 31 5 8" xfId="41310"/>
    <cellStyle name="Percent 32" xfId="3516"/>
    <cellStyle name="Percent 32 2" xfId="3517"/>
    <cellStyle name="Percent 32 2 2" xfId="3518"/>
    <cellStyle name="Percent 32 2 2 2" xfId="4509"/>
    <cellStyle name="Percent 32 2 2 2 2" xfId="6132"/>
    <cellStyle name="Percent 32 2 2 2 2 2" xfId="9218"/>
    <cellStyle name="Percent 32 2 2 2 2 2 2" xfId="15410"/>
    <cellStyle name="Percent 32 2 2 2 2 2 2 2" xfId="34370"/>
    <cellStyle name="Percent 32 2 2 2 2 2 2 3" xfId="52834"/>
    <cellStyle name="Percent 32 2 2 2 2 2 3" xfId="21562"/>
    <cellStyle name="Percent 32 2 2 2 2 2 3 2" xfId="40522"/>
    <cellStyle name="Percent 32 2 2 2 2 2 3 3" xfId="58986"/>
    <cellStyle name="Percent 32 2 2 2 2 2 4" xfId="28217"/>
    <cellStyle name="Percent 32 2 2 2 2 2 5" xfId="46681"/>
    <cellStyle name="Percent 32 2 2 2 2 3" xfId="12344"/>
    <cellStyle name="Percent 32 2 2 2 2 3 2" xfId="31304"/>
    <cellStyle name="Percent 32 2 2 2 2 3 3" xfId="49768"/>
    <cellStyle name="Percent 32 2 2 2 2 4" xfId="18496"/>
    <cellStyle name="Percent 32 2 2 2 2 4 2" xfId="37456"/>
    <cellStyle name="Percent 32 2 2 2 2 4 3" xfId="55920"/>
    <cellStyle name="Percent 32 2 2 2 2 5" xfId="25151"/>
    <cellStyle name="Percent 32 2 2 2 2 6" xfId="43615"/>
    <cellStyle name="Percent 32 2 2 2 3" xfId="7683"/>
    <cellStyle name="Percent 32 2 2 2 3 2" xfId="13876"/>
    <cellStyle name="Percent 32 2 2 2 3 2 2" xfId="32836"/>
    <cellStyle name="Percent 32 2 2 2 3 2 3" xfId="51300"/>
    <cellStyle name="Percent 32 2 2 2 3 3" xfId="20028"/>
    <cellStyle name="Percent 32 2 2 2 3 3 2" xfId="38988"/>
    <cellStyle name="Percent 32 2 2 2 3 3 3" xfId="57452"/>
    <cellStyle name="Percent 32 2 2 2 3 4" xfId="26683"/>
    <cellStyle name="Percent 32 2 2 2 3 5" xfId="45147"/>
    <cellStyle name="Percent 32 2 2 2 4" xfId="10810"/>
    <cellStyle name="Percent 32 2 2 2 4 2" xfId="29770"/>
    <cellStyle name="Percent 32 2 2 2 4 3" xfId="48234"/>
    <cellStyle name="Percent 32 2 2 2 5" xfId="16962"/>
    <cellStyle name="Percent 32 2 2 2 5 2" xfId="35922"/>
    <cellStyle name="Percent 32 2 2 2 5 3" xfId="54386"/>
    <cellStyle name="Percent 32 2 2 2 6" xfId="23617"/>
    <cellStyle name="Percent 32 2 2 2 7" xfId="42081"/>
    <cellStyle name="Percent 32 2 2 3" xfId="5361"/>
    <cellStyle name="Percent 32 2 2 3 2" xfId="8449"/>
    <cellStyle name="Percent 32 2 2 3 2 2" xfId="14641"/>
    <cellStyle name="Percent 32 2 2 3 2 2 2" xfId="33601"/>
    <cellStyle name="Percent 32 2 2 3 2 2 3" xfId="52065"/>
    <cellStyle name="Percent 32 2 2 3 2 3" xfId="20793"/>
    <cellStyle name="Percent 32 2 2 3 2 3 2" xfId="39753"/>
    <cellStyle name="Percent 32 2 2 3 2 3 3" xfId="58217"/>
    <cellStyle name="Percent 32 2 2 3 2 4" xfId="27448"/>
    <cellStyle name="Percent 32 2 2 3 2 5" xfId="45912"/>
    <cellStyle name="Percent 32 2 2 3 3" xfId="11575"/>
    <cellStyle name="Percent 32 2 2 3 3 2" xfId="30535"/>
    <cellStyle name="Percent 32 2 2 3 3 3" xfId="48999"/>
    <cellStyle name="Percent 32 2 2 3 4" xfId="17727"/>
    <cellStyle name="Percent 32 2 2 3 4 2" xfId="36687"/>
    <cellStyle name="Percent 32 2 2 3 4 3" xfId="55151"/>
    <cellStyle name="Percent 32 2 2 3 5" xfId="24382"/>
    <cellStyle name="Percent 32 2 2 3 6" xfId="42846"/>
    <cellStyle name="Percent 32 2 2 4" xfId="6914"/>
    <cellStyle name="Percent 32 2 2 4 2" xfId="13107"/>
    <cellStyle name="Percent 32 2 2 4 2 2" xfId="32067"/>
    <cellStyle name="Percent 32 2 2 4 2 3" xfId="50531"/>
    <cellStyle name="Percent 32 2 2 4 3" xfId="19259"/>
    <cellStyle name="Percent 32 2 2 4 3 2" xfId="38219"/>
    <cellStyle name="Percent 32 2 2 4 3 3" xfId="56683"/>
    <cellStyle name="Percent 32 2 2 4 4" xfId="25914"/>
    <cellStyle name="Percent 32 2 2 4 5" xfId="44378"/>
    <cellStyle name="Percent 32 2 2 5" xfId="10041"/>
    <cellStyle name="Percent 32 2 2 5 2" xfId="29001"/>
    <cellStyle name="Percent 32 2 2 5 3" xfId="47465"/>
    <cellStyle name="Percent 32 2 2 6" xfId="16193"/>
    <cellStyle name="Percent 32 2 2 6 2" xfId="35153"/>
    <cellStyle name="Percent 32 2 2 6 3" xfId="53617"/>
    <cellStyle name="Percent 32 2 2 7" xfId="22848"/>
    <cellStyle name="Percent 32 2 2 8" xfId="41312"/>
    <cellStyle name="Percent 32 2 3" xfId="4508"/>
    <cellStyle name="Percent 32 2 3 2" xfId="6131"/>
    <cellStyle name="Percent 32 2 3 2 2" xfId="9217"/>
    <cellStyle name="Percent 32 2 3 2 2 2" xfId="15409"/>
    <cellStyle name="Percent 32 2 3 2 2 2 2" xfId="34369"/>
    <cellStyle name="Percent 32 2 3 2 2 2 3" xfId="52833"/>
    <cellStyle name="Percent 32 2 3 2 2 3" xfId="21561"/>
    <cellStyle name="Percent 32 2 3 2 2 3 2" xfId="40521"/>
    <cellStyle name="Percent 32 2 3 2 2 3 3" xfId="58985"/>
    <cellStyle name="Percent 32 2 3 2 2 4" xfId="28216"/>
    <cellStyle name="Percent 32 2 3 2 2 5" xfId="46680"/>
    <cellStyle name="Percent 32 2 3 2 3" xfId="12343"/>
    <cellStyle name="Percent 32 2 3 2 3 2" xfId="31303"/>
    <cellStyle name="Percent 32 2 3 2 3 3" xfId="49767"/>
    <cellStyle name="Percent 32 2 3 2 4" xfId="18495"/>
    <cellStyle name="Percent 32 2 3 2 4 2" xfId="37455"/>
    <cellStyle name="Percent 32 2 3 2 4 3" xfId="55919"/>
    <cellStyle name="Percent 32 2 3 2 5" xfId="25150"/>
    <cellStyle name="Percent 32 2 3 2 6" xfId="43614"/>
    <cellStyle name="Percent 32 2 3 3" xfId="7682"/>
    <cellStyle name="Percent 32 2 3 3 2" xfId="13875"/>
    <cellStyle name="Percent 32 2 3 3 2 2" xfId="32835"/>
    <cellStyle name="Percent 32 2 3 3 2 3" xfId="51299"/>
    <cellStyle name="Percent 32 2 3 3 3" xfId="20027"/>
    <cellStyle name="Percent 32 2 3 3 3 2" xfId="38987"/>
    <cellStyle name="Percent 32 2 3 3 3 3" xfId="57451"/>
    <cellStyle name="Percent 32 2 3 3 4" xfId="26682"/>
    <cellStyle name="Percent 32 2 3 3 5" xfId="45146"/>
    <cellStyle name="Percent 32 2 3 4" xfId="10809"/>
    <cellStyle name="Percent 32 2 3 4 2" xfId="29769"/>
    <cellStyle name="Percent 32 2 3 4 3" xfId="48233"/>
    <cellStyle name="Percent 32 2 3 5" xfId="16961"/>
    <cellStyle name="Percent 32 2 3 5 2" xfId="35921"/>
    <cellStyle name="Percent 32 2 3 5 3" xfId="54385"/>
    <cellStyle name="Percent 32 2 3 6" xfId="23616"/>
    <cellStyle name="Percent 32 2 3 7" xfId="42080"/>
    <cellStyle name="Percent 32 2 4" xfId="5360"/>
    <cellStyle name="Percent 32 2 4 2" xfId="8448"/>
    <cellStyle name="Percent 32 2 4 2 2" xfId="14640"/>
    <cellStyle name="Percent 32 2 4 2 2 2" xfId="33600"/>
    <cellStyle name="Percent 32 2 4 2 2 3" xfId="52064"/>
    <cellStyle name="Percent 32 2 4 2 3" xfId="20792"/>
    <cellStyle name="Percent 32 2 4 2 3 2" xfId="39752"/>
    <cellStyle name="Percent 32 2 4 2 3 3" xfId="58216"/>
    <cellStyle name="Percent 32 2 4 2 4" xfId="27447"/>
    <cellStyle name="Percent 32 2 4 2 5" xfId="45911"/>
    <cellStyle name="Percent 32 2 4 3" xfId="11574"/>
    <cellStyle name="Percent 32 2 4 3 2" xfId="30534"/>
    <cellStyle name="Percent 32 2 4 3 3" xfId="48998"/>
    <cellStyle name="Percent 32 2 4 4" xfId="17726"/>
    <cellStyle name="Percent 32 2 4 4 2" xfId="36686"/>
    <cellStyle name="Percent 32 2 4 4 3" xfId="55150"/>
    <cellStyle name="Percent 32 2 4 5" xfId="24381"/>
    <cellStyle name="Percent 32 2 4 6" xfId="42845"/>
    <cellStyle name="Percent 32 2 5" xfId="6913"/>
    <cellStyle name="Percent 32 2 5 2" xfId="13106"/>
    <cellStyle name="Percent 32 2 5 2 2" xfId="32066"/>
    <cellStyle name="Percent 32 2 5 2 3" xfId="50530"/>
    <cellStyle name="Percent 32 2 5 3" xfId="19258"/>
    <cellStyle name="Percent 32 2 5 3 2" xfId="38218"/>
    <cellStyle name="Percent 32 2 5 3 3" xfId="56682"/>
    <cellStyle name="Percent 32 2 5 4" xfId="25913"/>
    <cellStyle name="Percent 32 2 5 5" xfId="44377"/>
    <cellStyle name="Percent 32 2 6" xfId="10040"/>
    <cellStyle name="Percent 32 2 6 2" xfId="29000"/>
    <cellStyle name="Percent 32 2 6 3" xfId="47464"/>
    <cellStyle name="Percent 32 2 7" xfId="16192"/>
    <cellStyle name="Percent 32 2 7 2" xfId="35152"/>
    <cellStyle name="Percent 32 2 7 3" xfId="53616"/>
    <cellStyle name="Percent 32 2 8" xfId="22847"/>
    <cellStyle name="Percent 32 2 9" xfId="41311"/>
    <cellStyle name="Percent 32 3" xfId="3519"/>
    <cellStyle name="Percent 32 3 2" xfId="3520"/>
    <cellStyle name="Percent 32 3 2 2" xfId="4511"/>
    <cellStyle name="Percent 32 3 2 2 2" xfId="6134"/>
    <cellStyle name="Percent 32 3 2 2 2 2" xfId="9220"/>
    <cellStyle name="Percent 32 3 2 2 2 2 2" xfId="15412"/>
    <cellStyle name="Percent 32 3 2 2 2 2 2 2" xfId="34372"/>
    <cellStyle name="Percent 32 3 2 2 2 2 2 3" xfId="52836"/>
    <cellStyle name="Percent 32 3 2 2 2 2 3" xfId="21564"/>
    <cellStyle name="Percent 32 3 2 2 2 2 3 2" xfId="40524"/>
    <cellStyle name="Percent 32 3 2 2 2 2 3 3" xfId="58988"/>
    <cellStyle name="Percent 32 3 2 2 2 2 4" xfId="28219"/>
    <cellStyle name="Percent 32 3 2 2 2 2 5" xfId="46683"/>
    <cellStyle name="Percent 32 3 2 2 2 3" xfId="12346"/>
    <cellStyle name="Percent 32 3 2 2 2 3 2" xfId="31306"/>
    <cellStyle name="Percent 32 3 2 2 2 3 3" xfId="49770"/>
    <cellStyle name="Percent 32 3 2 2 2 4" xfId="18498"/>
    <cellStyle name="Percent 32 3 2 2 2 4 2" xfId="37458"/>
    <cellStyle name="Percent 32 3 2 2 2 4 3" xfId="55922"/>
    <cellStyle name="Percent 32 3 2 2 2 5" xfId="25153"/>
    <cellStyle name="Percent 32 3 2 2 2 6" xfId="43617"/>
    <cellStyle name="Percent 32 3 2 2 3" xfId="7685"/>
    <cellStyle name="Percent 32 3 2 2 3 2" xfId="13878"/>
    <cellStyle name="Percent 32 3 2 2 3 2 2" xfId="32838"/>
    <cellStyle name="Percent 32 3 2 2 3 2 3" xfId="51302"/>
    <cellStyle name="Percent 32 3 2 2 3 3" xfId="20030"/>
    <cellStyle name="Percent 32 3 2 2 3 3 2" xfId="38990"/>
    <cellStyle name="Percent 32 3 2 2 3 3 3" xfId="57454"/>
    <cellStyle name="Percent 32 3 2 2 3 4" xfId="26685"/>
    <cellStyle name="Percent 32 3 2 2 3 5" xfId="45149"/>
    <cellStyle name="Percent 32 3 2 2 4" xfId="10812"/>
    <cellStyle name="Percent 32 3 2 2 4 2" xfId="29772"/>
    <cellStyle name="Percent 32 3 2 2 4 3" xfId="48236"/>
    <cellStyle name="Percent 32 3 2 2 5" xfId="16964"/>
    <cellStyle name="Percent 32 3 2 2 5 2" xfId="35924"/>
    <cellStyle name="Percent 32 3 2 2 5 3" xfId="54388"/>
    <cellStyle name="Percent 32 3 2 2 6" xfId="23619"/>
    <cellStyle name="Percent 32 3 2 2 7" xfId="42083"/>
    <cellStyle name="Percent 32 3 2 3" xfId="5363"/>
    <cellStyle name="Percent 32 3 2 3 2" xfId="8451"/>
    <cellStyle name="Percent 32 3 2 3 2 2" xfId="14643"/>
    <cellStyle name="Percent 32 3 2 3 2 2 2" xfId="33603"/>
    <cellStyle name="Percent 32 3 2 3 2 2 3" xfId="52067"/>
    <cellStyle name="Percent 32 3 2 3 2 3" xfId="20795"/>
    <cellStyle name="Percent 32 3 2 3 2 3 2" xfId="39755"/>
    <cellStyle name="Percent 32 3 2 3 2 3 3" xfId="58219"/>
    <cellStyle name="Percent 32 3 2 3 2 4" xfId="27450"/>
    <cellStyle name="Percent 32 3 2 3 2 5" xfId="45914"/>
    <cellStyle name="Percent 32 3 2 3 3" xfId="11577"/>
    <cellStyle name="Percent 32 3 2 3 3 2" xfId="30537"/>
    <cellStyle name="Percent 32 3 2 3 3 3" xfId="49001"/>
    <cellStyle name="Percent 32 3 2 3 4" xfId="17729"/>
    <cellStyle name="Percent 32 3 2 3 4 2" xfId="36689"/>
    <cellStyle name="Percent 32 3 2 3 4 3" xfId="55153"/>
    <cellStyle name="Percent 32 3 2 3 5" xfId="24384"/>
    <cellStyle name="Percent 32 3 2 3 6" xfId="42848"/>
    <cellStyle name="Percent 32 3 2 4" xfId="6916"/>
    <cellStyle name="Percent 32 3 2 4 2" xfId="13109"/>
    <cellStyle name="Percent 32 3 2 4 2 2" xfId="32069"/>
    <cellStyle name="Percent 32 3 2 4 2 3" xfId="50533"/>
    <cellStyle name="Percent 32 3 2 4 3" xfId="19261"/>
    <cellStyle name="Percent 32 3 2 4 3 2" xfId="38221"/>
    <cellStyle name="Percent 32 3 2 4 3 3" xfId="56685"/>
    <cellStyle name="Percent 32 3 2 4 4" xfId="25916"/>
    <cellStyle name="Percent 32 3 2 4 5" xfId="44380"/>
    <cellStyle name="Percent 32 3 2 5" xfId="10043"/>
    <cellStyle name="Percent 32 3 2 5 2" xfId="29003"/>
    <cellStyle name="Percent 32 3 2 5 3" xfId="47467"/>
    <cellStyle name="Percent 32 3 2 6" xfId="16195"/>
    <cellStyle name="Percent 32 3 2 6 2" xfId="35155"/>
    <cellStyle name="Percent 32 3 2 6 3" xfId="53619"/>
    <cellStyle name="Percent 32 3 2 7" xfId="22850"/>
    <cellStyle name="Percent 32 3 2 8" xfId="41314"/>
    <cellStyle name="Percent 32 3 3" xfId="4510"/>
    <cellStyle name="Percent 32 3 3 2" xfId="6133"/>
    <cellStyle name="Percent 32 3 3 2 2" xfId="9219"/>
    <cellStyle name="Percent 32 3 3 2 2 2" xfId="15411"/>
    <cellStyle name="Percent 32 3 3 2 2 2 2" xfId="34371"/>
    <cellStyle name="Percent 32 3 3 2 2 2 3" xfId="52835"/>
    <cellStyle name="Percent 32 3 3 2 2 3" xfId="21563"/>
    <cellStyle name="Percent 32 3 3 2 2 3 2" xfId="40523"/>
    <cellStyle name="Percent 32 3 3 2 2 3 3" xfId="58987"/>
    <cellStyle name="Percent 32 3 3 2 2 4" xfId="28218"/>
    <cellStyle name="Percent 32 3 3 2 2 5" xfId="46682"/>
    <cellStyle name="Percent 32 3 3 2 3" xfId="12345"/>
    <cellStyle name="Percent 32 3 3 2 3 2" xfId="31305"/>
    <cellStyle name="Percent 32 3 3 2 3 3" xfId="49769"/>
    <cellStyle name="Percent 32 3 3 2 4" xfId="18497"/>
    <cellStyle name="Percent 32 3 3 2 4 2" xfId="37457"/>
    <cellStyle name="Percent 32 3 3 2 4 3" xfId="55921"/>
    <cellStyle name="Percent 32 3 3 2 5" xfId="25152"/>
    <cellStyle name="Percent 32 3 3 2 6" xfId="43616"/>
    <cellStyle name="Percent 32 3 3 3" xfId="7684"/>
    <cellStyle name="Percent 32 3 3 3 2" xfId="13877"/>
    <cellStyle name="Percent 32 3 3 3 2 2" xfId="32837"/>
    <cellStyle name="Percent 32 3 3 3 2 3" xfId="51301"/>
    <cellStyle name="Percent 32 3 3 3 3" xfId="20029"/>
    <cellStyle name="Percent 32 3 3 3 3 2" xfId="38989"/>
    <cellStyle name="Percent 32 3 3 3 3 3" xfId="57453"/>
    <cellStyle name="Percent 32 3 3 3 4" xfId="26684"/>
    <cellStyle name="Percent 32 3 3 3 5" xfId="45148"/>
    <cellStyle name="Percent 32 3 3 4" xfId="10811"/>
    <cellStyle name="Percent 32 3 3 4 2" xfId="29771"/>
    <cellStyle name="Percent 32 3 3 4 3" xfId="48235"/>
    <cellStyle name="Percent 32 3 3 5" xfId="16963"/>
    <cellStyle name="Percent 32 3 3 5 2" xfId="35923"/>
    <cellStyle name="Percent 32 3 3 5 3" xfId="54387"/>
    <cellStyle name="Percent 32 3 3 6" xfId="23618"/>
    <cellStyle name="Percent 32 3 3 7" xfId="42082"/>
    <cellStyle name="Percent 32 3 4" xfId="5362"/>
    <cellStyle name="Percent 32 3 4 2" xfId="8450"/>
    <cellStyle name="Percent 32 3 4 2 2" xfId="14642"/>
    <cellStyle name="Percent 32 3 4 2 2 2" xfId="33602"/>
    <cellStyle name="Percent 32 3 4 2 2 3" xfId="52066"/>
    <cellStyle name="Percent 32 3 4 2 3" xfId="20794"/>
    <cellStyle name="Percent 32 3 4 2 3 2" xfId="39754"/>
    <cellStyle name="Percent 32 3 4 2 3 3" xfId="58218"/>
    <cellStyle name="Percent 32 3 4 2 4" xfId="27449"/>
    <cellStyle name="Percent 32 3 4 2 5" xfId="45913"/>
    <cellStyle name="Percent 32 3 4 3" xfId="11576"/>
    <cellStyle name="Percent 32 3 4 3 2" xfId="30536"/>
    <cellStyle name="Percent 32 3 4 3 3" xfId="49000"/>
    <cellStyle name="Percent 32 3 4 4" xfId="17728"/>
    <cellStyle name="Percent 32 3 4 4 2" xfId="36688"/>
    <cellStyle name="Percent 32 3 4 4 3" xfId="55152"/>
    <cellStyle name="Percent 32 3 4 5" xfId="24383"/>
    <cellStyle name="Percent 32 3 4 6" xfId="42847"/>
    <cellStyle name="Percent 32 3 5" xfId="6915"/>
    <cellStyle name="Percent 32 3 5 2" xfId="13108"/>
    <cellStyle name="Percent 32 3 5 2 2" xfId="32068"/>
    <cellStyle name="Percent 32 3 5 2 3" xfId="50532"/>
    <cellStyle name="Percent 32 3 5 3" xfId="19260"/>
    <cellStyle name="Percent 32 3 5 3 2" xfId="38220"/>
    <cellStyle name="Percent 32 3 5 3 3" xfId="56684"/>
    <cellStyle name="Percent 32 3 5 4" xfId="25915"/>
    <cellStyle name="Percent 32 3 5 5" xfId="44379"/>
    <cellStyle name="Percent 32 3 6" xfId="10042"/>
    <cellStyle name="Percent 32 3 6 2" xfId="29002"/>
    <cellStyle name="Percent 32 3 6 3" xfId="47466"/>
    <cellStyle name="Percent 32 3 7" xfId="16194"/>
    <cellStyle name="Percent 32 3 7 2" xfId="35154"/>
    <cellStyle name="Percent 32 3 7 3" xfId="53618"/>
    <cellStyle name="Percent 32 3 8" xfId="22849"/>
    <cellStyle name="Percent 32 3 9" xfId="41313"/>
    <cellStyle name="Percent 32 4" xfId="3521"/>
    <cellStyle name="Percent 32 4 2" xfId="3522"/>
    <cellStyle name="Percent 32 4 2 2" xfId="4512"/>
    <cellStyle name="Percent 32 4 2 2 2" xfId="6135"/>
    <cellStyle name="Percent 32 4 2 2 2 2" xfId="9221"/>
    <cellStyle name="Percent 32 4 2 2 2 2 2" xfId="15413"/>
    <cellStyle name="Percent 32 4 2 2 2 2 2 2" xfId="34373"/>
    <cellStyle name="Percent 32 4 2 2 2 2 2 3" xfId="52837"/>
    <cellStyle name="Percent 32 4 2 2 2 2 3" xfId="21565"/>
    <cellStyle name="Percent 32 4 2 2 2 2 3 2" xfId="40525"/>
    <cellStyle name="Percent 32 4 2 2 2 2 3 3" xfId="58989"/>
    <cellStyle name="Percent 32 4 2 2 2 2 4" xfId="28220"/>
    <cellStyle name="Percent 32 4 2 2 2 2 5" xfId="46684"/>
    <cellStyle name="Percent 32 4 2 2 2 3" xfId="12347"/>
    <cellStyle name="Percent 32 4 2 2 2 3 2" xfId="31307"/>
    <cellStyle name="Percent 32 4 2 2 2 3 3" xfId="49771"/>
    <cellStyle name="Percent 32 4 2 2 2 4" xfId="18499"/>
    <cellStyle name="Percent 32 4 2 2 2 4 2" xfId="37459"/>
    <cellStyle name="Percent 32 4 2 2 2 4 3" xfId="55923"/>
    <cellStyle name="Percent 32 4 2 2 2 5" xfId="25154"/>
    <cellStyle name="Percent 32 4 2 2 2 6" xfId="43618"/>
    <cellStyle name="Percent 32 4 2 2 3" xfId="7686"/>
    <cellStyle name="Percent 32 4 2 2 3 2" xfId="13879"/>
    <cellStyle name="Percent 32 4 2 2 3 2 2" xfId="32839"/>
    <cellStyle name="Percent 32 4 2 2 3 2 3" xfId="51303"/>
    <cellStyle name="Percent 32 4 2 2 3 3" xfId="20031"/>
    <cellStyle name="Percent 32 4 2 2 3 3 2" xfId="38991"/>
    <cellStyle name="Percent 32 4 2 2 3 3 3" xfId="57455"/>
    <cellStyle name="Percent 32 4 2 2 3 4" xfId="26686"/>
    <cellStyle name="Percent 32 4 2 2 3 5" xfId="45150"/>
    <cellStyle name="Percent 32 4 2 2 4" xfId="10813"/>
    <cellStyle name="Percent 32 4 2 2 4 2" xfId="29773"/>
    <cellStyle name="Percent 32 4 2 2 4 3" xfId="48237"/>
    <cellStyle name="Percent 32 4 2 2 5" xfId="16965"/>
    <cellStyle name="Percent 32 4 2 2 5 2" xfId="35925"/>
    <cellStyle name="Percent 32 4 2 2 5 3" xfId="54389"/>
    <cellStyle name="Percent 32 4 2 2 6" xfId="23620"/>
    <cellStyle name="Percent 32 4 2 2 7" xfId="42084"/>
    <cellStyle name="Percent 32 4 2 3" xfId="5364"/>
    <cellStyle name="Percent 32 4 2 3 2" xfId="8452"/>
    <cellStyle name="Percent 32 4 2 3 2 2" xfId="14644"/>
    <cellStyle name="Percent 32 4 2 3 2 2 2" xfId="33604"/>
    <cellStyle name="Percent 32 4 2 3 2 2 3" xfId="52068"/>
    <cellStyle name="Percent 32 4 2 3 2 3" xfId="20796"/>
    <cellStyle name="Percent 32 4 2 3 2 3 2" xfId="39756"/>
    <cellStyle name="Percent 32 4 2 3 2 3 3" xfId="58220"/>
    <cellStyle name="Percent 32 4 2 3 2 4" xfId="27451"/>
    <cellStyle name="Percent 32 4 2 3 2 5" xfId="45915"/>
    <cellStyle name="Percent 32 4 2 3 3" xfId="11578"/>
    <cellStyle name="Percent 32 4 2 3 3 2" xfId="30538"/>
    <cellStyle name="Percent 32 4 2 3 3 3" xfId="49002"/>
    <cellStyle name="Percent 32 4 2 3 4" xfId="17730"/>
    <cellStyle name="Percent 32 4 2 3 4 2" xfId="36690"/>
    <cellStyle name="Percent 32 4 2 3 4 3" xfId="55154"/>
    <cellStyle name="Percent 32 4 2 3 5" xfId="24385"/>
    <cellStyle name="Percent 32 4 2 3 6" xfId="42849"/>
    <cellStyle name="Percent 32 4 2 4" xfId="6917"/>
    <cellStyle name="Percent 32 4 2 4 2" xfId="13110"/>
    <cellStyle name="Percent 32 4 2 4 2 2" xfId="32070"/>
    <cellStyle name="Percent 32 4 2 4 2 3" xfId="50534"/>
    <cellStyle name="Percent 32 4 2 4 3" xfId="19262"/>
    <cellStyle name="Percent 32 4 2 4 3 2" xfId="38222"/>
    <cellStyle name="Percent 32 4 2 4 3 3" xfId="56686"/>
    <cellStyle name="Percent 32 4 2 4 4" xfId="25917"/>
    <cellStyle name="Percent 32 4 2 4 5" xfId="44381"/>
    <cellStyle name="Percent 32 4 2 5" xfId="10044"/>
    <cellStyle name="Percent 32 4 2 5 2" xfId="29004"/>
    <cellStyle name="Percent 32 4 2 5 3" xfId="47468"/>
    <cellStyle name="Percent 32 4 2 6" xfId="16196"/>
    <cellStyle name="Percent 32 4 2 6 2" xfId="35156"/>
    <cellStyle name="Percent 32 4 2 6 3" xfId="53620"/>
    <cellStyle name="Percent 32 4 2 7" xfId="22851"/>
    <cellStyle name="Percent 32 4 2 8" xfId="41315"/>
    <cellStyle name="Percent 32 5" xfId="3523"/>
    <cellStyle name="Percent 32 5 2" xfId="4513"/>
    <cellStyle name="Percent 32 5 2 2" xfId="6136"/>
    <cellStyle name="Percent 32 5 2 2 2" xfId="9222"/>
    <cellStyle name="Percent 32 5 2 2 2 2" xfId="15414"/>
    <cellStyle name="Percent 32 5 2 2 2 2 2" xfId="34374"/>
    <cellStyle name="Percent 32 5 2 2 2 2 3" xfId="52838"/>
    <cellStyle name="Percent 32 5 2 2 2 3" xfId="21566"/>
    <cellStyle name="Percent 32 5 2 2 2 3 2" xfId="40526"/>
    <cellStyle name="Percent 32 5 2 2 2 3 3" xfId="58990"/>
    <cellStyle name="Percent 32 5 2 2 2 4" xfId="28221"/>
    <cellStyle name="Percent 32 5 2 2 2 5" xfId="46685"/>
    <cellStyle name="Percent 32 5 2 2 3" xfId="12348"/>
    <cellStyle name="Percent 32 5 2 2 3 2" xfId="31308"/>
    <cellStyle name="Percent 32 5 2 2 3 3" xfId="49772"/>
    <cellStyle name="Percent 32 5 2 2 4" xfId="18500"/>
    <cellStyle name="Percent 32 5 2 2 4 2" xfId="37460"/>
    <cellStyle name="Percent 32 5 2 2 4 3" xfId="55924"/>
    <cellStyle name="Percent 32 5 2 2 5" xfId="25155"/>
    <cellStyle name="Percent 32 5 2 2 6" xfId="43619"/>
    <cellStyle name="Percent 32 5 2 3" xfId="7687"/>
    <cellStyle name="Percent 32 5 2 3 2" xfId="13880"/>
    <cellStyle name="Percent 32 5 2 3 2 2" xfId="32840"/>
    <cellStyle name="Percent 32 5 2 3 2 3" xfId="51304"/>
    <cellStyle name="Percent 32 5 2 3 3" xfId="20032"/>
    <cellStyle name="Percent 32 5 2 3 3 2" xfId="38992"/>
    <cellStyle name="Percent 32 5 2 3 3 3" xfId="57456"/>
    <cellStyle name="Percent 32 5 2 3 4" xfId="26687"/>
    <cellStyle name="Percent 32 5 2 3 5" xfId="45151"/>
    <cellStyle name="Percent 32 5 2 4" xfId="10814"/>
    <cellStyle name="Percent 32 5 2 4 2" xfId="29774"/>
    <cellStyle name="Percent 32 5 2 4 3" xfId="48238"/>
    <cellStyle name="Percent 32 5 2 5" xfId="16966"/>
    <cellStyle name="Percent 32 5 2 5 2" xfId="35926"/>
    <cellStyle name="Percent 32 5 2 5 3" xfId="54390"/>
    <cellStyle name="Percent 32 5 2 6" xfId="23621"/>
    <cellStyle name="Percent 32 5 2 7" xfId="42085"/>
    <cellStyle name="Percent 32 5 3" xfId="5365"/>
    <cellStyle name="Percent 32 5 3 2" xfId="8453"/>
    <cellStyle name="Percent 32 5 3 2 2" xfId="14645"/>
    <cellStyle name="Percent 32 5 3 2 2 2" xfId="33605"/>
    <cellStyle name="Percent 32 5 3 2 2 3" xfId="52069"/>
    <cellStyle name="Percent 32 5 3 2 3" xfId="20797"/>
    <cellStyle name="Percent 32 5 3 2 3 2" xfId="39757"/>
    <cellStyle name="Percent 32 5 3 2 3 3" xfId="58221"/>
    <cellStyle name="Percent 32 5 3 2 4" xfId="27452"/>
    <cellStyle name="Percent 32 5 3 2 5" xfId="45916"/>
    <cellStyle name="Percent 32 5 3 3" xfId="11579"/>
    <cellStyle name="Percent 32 5 3 3 2" xfId="30539"/>
    <cellStyle name="Percent 32 5 3 3 3" xfId="49003"/>
    <cellStyle name="Percent 32 5 3 4" xfId="17731"/>
    <cellStyle name="Percent 32 5 3 4 2" xfId="36691"/>
    <cellStyle name="Percent 32 5 3 4 3" xfId="55155"/>
    <cellStyle name="Percent 32 5 3 5" xfId="24386"/>
    <cellStyle name="Percent 32 5 3 6" xfId="42850"/>
    <cellStyle name="Percent 32 5 4" xfId="6918"/>
    <cellStyle name="Percent 32 5 4 2" xfId="13111"/>
    <cellStyle name="Percent 32 5 4 2 2" xfId="32071"/>
    <cellStyle name="Percent 32 5 4 2 3" xfId="50535"/>
    <cellStyle name="Percent 32 5 4 3" xfId="19263"/>
    <cellStyle name="Percent 32 5 4 3 2" xfId="38223"/>
    <cellStyle name="Percent 32 5 4 3 3" xfId="56687"/>
    <cellStyle name="Percent 32 5 4 4" xfId="25918"/>
    <cellStyle name="Percent 32 5 4 5" xfId="44382"/>
    <cellStyle name="Percent 32 5 5" xfId="10045"/>
    <cellStyle name="Percent 32 5 5 2" xfId="29005"/>
    <cellStyle name="Percent 32 5 5 3" xfId="47469"/>
    <cellStyle name="Percent 32 5 6" xfId="16197"/>
    <cellStyle name="Percent 32 5 6 2" xfId="35157"/>
    <cellStyle name="Percent 32 5 6 3" xfId="53621"/>
    <cellStyle name="Percent 32 5 7" xfId="22852"/>
    <cellStyle name="Percent 32 5 8" xfId="41316"/>
    <cellStyle name="Percent 33" xfId="3524"/>
    <cellStyle name="Percent 33 2" xfId="3525"/>
    <cellStyle name="Percent 33 2 2" xfId="3526"/>
    <cellStyle name="Percent 33 2 2 2" xfId="4515"/>
    <cellStyle name="Percent 33 2 2 2 2" xfId="6138"/>
    <cellStyle name="Percent 33 2 2 2 2 2" xfId="9224"/>
    <cellStyle name="Percent 33 2 2 2 2 2 2" xfId="15416"/>
    <cellStyle name="Percent 33 2 2 2 2 2 2 2" xfId="34376"/>
    <cellStyle name="Percent 33 2 2 2 2 2 2 3" xfId="52840"/>
    <cellStyle name="Percent 33 2 2 2 2 2 3" xfId="21568"/>
    <cellStyle name="Percent 33 2 2 2 2 2 3 2" xfId="40528"/>
    <cellStyle name="Percent 33 2 2 2 2 2 3 3" xfId="58992"/>
    <cellStyle name="Percent 33 2 2 2 2 2 4" xfId="28223"/>
    <cellStyle name="Percent 33 2 2 2 2 2 5" xfId="46687"/>
    <cellStyle name="Percent 33 2 2 2 2 3" xfId="12350"/>
    <cellStyle name="Percent 33 2 2 2 2 3 2" xfId="31310"/>
    <cellStyle name="Percent 33 2 2 2 2 3 3" xfId="49774"/>
    <cellStyle name="Percent 33 2 2 2 2 4" xfId="18502"/>
    <cellStyle name="Percent 33 2 2 2 2 4 2" xfId="37462"/>
    <cellStyle name="Percent 33 2 2 2 2 4 3" xfId="55926"/>
    <cellStyle name="Percent 33 2 2 2 2 5" xfId="25157"/>
    <cellStyle name="Percent 33 2 2 2 2 6" xfId="43621"/>
    <cellStyle name="Percent 33 2 2 2 3" xfId="7689"/>
    <cellStyle name="Percent 33 2 2 2 3 2" xfId="13882"/>
    <cellStyle name="Percent 33 2 2 2 3 2 2" xfId="32842"/>
    <cellStyle name="Percent 33 2 2 2 3 2 3" xfId="51306"/>
    <cellStyle name="Percent 33 2 2 2 3 3" xfId="20034"/>
    <cellStyle name="Percent 33 2 2 2 3 3 2" xfId="38994"/>
    <cellStyle name="Percent 33 2 2 2 3 3 3" xfId="57458"/>
    <cellStyle name="Percent 33 2 2 2 3 4" xfId="26689"/>
    <cellStyle name="Percent 33 2 2 2 3 5" xfId="45153"/>
    <cellStyle name="Percent 33 2 2 2 4" xfId="10816"/>
    <cellStyle name="Percent 33 2 2 2 4 2" xfId="29776"/>
    <cellStyle name="Percent 33 2 2 2 4 3" xfId="48240"/>
    <cellStyle name="Percent 33 2 2 2 5" xfId="16968"/>
    <cellStyle name="Percent 33 2 2 2 5 2" xfId="35928"/>
    <cellStyle name="Percent 33 2 2 2 5 3" xfId="54392"/>
    <cellStyle name="Percent 33 2 2 2 6" xfId="23623"/>
    <cellStyle name="Percent 33 2 2 2 7" xfId="42087"/>
    <cellStyle name="Percent 33 2 2 3" xfId="5368"/>
    <cellStyle name="Percent 33 2 2 3 2" xfId="8455"/>
    <cellStyle name="Percent 33 2 2 3 2 2" xfId="14647"/>
    <cellStyle name="Percent 33 2 2 3 2 2 2" xfId="33607"/>
    <cellStyle name="Percent 33 2 2 3 2 2 3" xfId="52071"/>
    <cellStyle name="Percent 33 2 2 3 2 3" xfId="20799"/>
    <cellStyle name="Percent 33 2 2 3 2 3 2" xfId="39759"/>
    <cellStyle name="Percent 33 2 2 3 2 3 3" xfId="58223"/>
    <cellStyle name="Percent 33 2 2 3 2 4" xfId="27454"/>
    <cellStyle name="Percent 33 2 2 3 2 5" xfId="45918"/>
    <cellStyle name="Percent 33 2 2 3 3" xfId="11581"/>
    <cellStyle name="Percent 33 2 2 3 3 2" xfId="30541"/>
    <cellStyle name="Percent 33 2 2 3 3 3" xfId="49005"/>
    <cellStyle name="Percent 33 2 2 3 4" xfId="17733"/>
    <cellStyle name="Percent 33 2 2 3 4 2" xfId="36693"/>
    <cellStyle name="Percent 33 2 2 3 4 3" xfId="55157"/>
    <cellStyle name="Percent 33 2 2 3 5" xfId="24388"/>
    <cellStyle name="Percent 33 2 2 3 6" xfId="42852"/>
    <cellStyle name="Percent 33 2 2 4" xfId="6920"/>
    <cellStyle name="Percent 33 2 2 4 2" xfId="13113"/>
    <cellStyle name="Percent 33 2 2 4 2 2" xfId="32073"/>
    <cellStyle name="Percent 33 2 2 4 2 3" xfId="50537"/>
    <cellStyle name="Percent 33 2 2 4 3" xfId="19265"/>
    <cellStyle name="Percent 33 2 2 4 3 2" xfId="38225"/>
    <cellStyle name="Percent 33 2 2 4 3 3" xfId="56689"/>
    <cellStyle name="Percent 33 2 2 4 4" xfId="25920"/>
    <cellStyle name="Percent 33 2 2 4 5" xfId="44384"/>
    <cellStyle name="Percent 33 2 2 5" xfId="10047"/>
    <cellStyle name="Percent 33 2 2 5 2" xfId="29007"/>
    <cellStyle name="Percent 33 2 2 5 3" xfId="47471"/>
    <cellStyle name="Percent 33 2 2 6" xfId="16199"/>
    <cellStyle name="Percent 33 2 2 6 2" xfId="35159"/>
    <cellStyle name="Percent 33 2 2 6 3" xfId="53623"/>
    <cellStyle name="Percent 33 2 2 7" xfId="22854"/>
    <cellStyle name="Percent 33 2 2 8" xfId="41318"/>
    <cellStyle name="Percent 33 2 3" xfId="4514"/>
    <cellStyle name="Percent 33 2 3 2" xfId="6137"/>
    <cellStyle name="Percent 33 2 3 2 2" xfId="9223"/>
    <cellStyle name="Percent 33 2 3 2 2 2" xfId="15415"/>
    <cellStyle name="Percent 33 2 3 2 2 2 2" xfId="34375"/>
    <cellStyle name="Percent 33 2 3 2 2 2 3" xfId="52839"/>
    <cellStyle name="Percent 33 2 3 2 2 3" xfId="21567"/>
    <cellStyle name="Percent 33 2 3 2 2 3 2" xfId="40527"/>
    <cellStyle name="Percent 33 2 3 2 2 3 3" xfId="58991"/>
    <cellStyle name="Percent 33 2 3 2 2 4" xfId="28222"/>
    <cellStyle name="Percent 33 2 3 2 2 5" xfId="46686"/>
    <cellStyle name="Percent 33 2 3 2 3" xfId="12349"/>
    <cellStyle name="Percent 33 2 3 2 3 2" xfId="31309"/>
    <cellStyle name="Percent 33 2 3 2 3 3" xfId="49773"/>
    <cellStyle name="Percent 33 2 3 2 4" xfId="18501"/>
    <cellStyle name="Percent 33 2 3 2 4 2" xfId="37461"/>
    <cellStyle name="Percent 33 2 3 2 4 3" xfId="55925"/>
    <cellStyle name="Percent 33 2 3 2 5" xfId="25156"/>
    <cellStyle name="Percent 33 2 3 2 6" xfId="43620"/>
    <cellStyle name="Percent 33 2 3 3" xfId="7688"/>
    <cellStyle name="Percent 33 2 3 3 2" xfId="13881"/>
    <cellStyle name="Percent 33 2 3 3 2 2" xfId="32841"/>
    <cellStyle name="Percent 33 2 3 3 2 3" xfId="51305"/>
    <cellStyle name="Percent 33 2 3 3 3" xfId="20033"/>
    <cellStyle name="Percent 33 2 3 3 3 2" xfId="38993"/>
    <cellStyle name="Percent 33 2 3 3 3 3" xfId="57457"/>
    <cellStyle name="Percent 33 2 3 3 4" xfId="26688"/>
    <cellStyle name="Percent 33 2 3 3 5" xfId="45152"/>
    <cellStyle name="Percent 33 2 3 4" xfId="10815"/>
    <cellStyle name="Percent 33 2 3 4 2" xfId="29775"/>
    <cellStyle name="Percent 33 2 3 4 3" xfId="48239"/>
    <cellStyle name="Percent 33 2 3 5" xfId="16967"/>
    <cellStyle name="Percent 33 2 3 5 2" xfId="35927"/>
    <cellStyle name="Percent 33 2 3 5 3" xfId="54391"/>
    <cellStyle name="Percent 33 2 3 6" xfId="23622"/>
    <cellStyle name="Percent 33 2 3 7" xfId="42086"/>
    <cellStyle name="Percent 33 2 4" xfId="5367"/>
    <cellStyle name="Percent 33 2 4 2" xfId="8454"/>
    <cellStyle name="Percent 33 2 4 2 2" xfId="14646"/>
    <cellStyle name="Percent 33 2 4 2 2 2" xfId="33606"/>
    <cellStyle name="Percent 33 2 4 2 2 3" xfId="52070"/>
    <cellStyle name="Percent 33 2 4 2 3" xfId="20798"/>
    <cellStyle name="Percent 33 2 4 2 3 2" xfId="39758"/>
    <cellStyle name="Percent 33 2 4 2 3 3" xfId="58222"/>
    <cellStyle name="Percent 33 2 4 2 4" xfId="27453"/>
    <cellStyle name="Percent 33 2 4 2 5" xfId="45917"/>
    <cellStyle name="Percent 33 2 4 3" xfId="11580"/>
    <cellStyle name="Percent 33 2 4 3 2" xfId="30540"/>
    <cellStyle name="Percent 33 2 4 3 3" xfId="49004"/>
    <cellStyle name="Percent 33 2 4 4" xfId="17732"/>
    <cellStyle name="Percent 33 2 4 4 2" xfId="36692"/>
    <cellStyle name="Percent 33 2 4 4 3" xfId="55156"/>
    <cellStyle name="Percent 33 2 4 5" xfId="24387"/>
    <cellStyle name="Percent 33 2 4 6" xfId="42851"/>
    <cellStyle name="Percent 33 2 5" xfId="6919"/>
    <cellStyle name="Percent 33 2 5 2" xfId="13112"/>
    <cellStyle name="Percent 33 2 5 2 2" xfId="32072"/>
    <cellStyle name="Percent 33 2 5 2 3" xfId="50536"/>
    <cellStyle name="Percent 33 2 5 3" xfId="19264"/>
    <cellStyle name="Percent 33 2 5 3 2" xfId="38224"/>
    <cellStyle name="Percent 33 2 5 3 3" xfId="56688"/>
    <cellStyle name="Percent 33 2 5 4" xfId="25919"/>
    <cellStyle name="Percent 33 2 5 5" xfId="44383"/>
    <cellStyle name="Percent 33 2 6" xfId="10046"/>
    <cellStyle name="Percent 33 2 6 2" xfId="29006"/>
    <cellStyle name="Percent 33 2 6 3" xfId="47470"/>
    <cellStyle name="Percent 33 2 7" xfId="16198"/>
    <cellStyle name="Percent 33 2 7 2" xfId="35158"/>
    <cellStyle name="Percent 33 2 7 3" xfId="53622"/>
    <cellStyle name="Percent 33 2 8" xfId="22853"/>
    <cellStyle name="Percent 33 2 9" xfId="41317"/>
    <cellStyle name="Percent 33 3" xfId="3527"/>
    <cellStyle name="Percent 33 3 2" xfId="3528"/>
    <cellStyle name="Percent 33 3 2 2" xfId="4517"/>
    <cellStyle name="Percent 33 3 2 2 2" xfId="6140"/>
    <cellStyle name="Percent 33 3 2 2 2 2" xfId="9226"/>
    <cellStyle name="Percent 33 3 2 2 2 2 2" xfId="15418"/>
    <cellStyle name="Percent 33 3 2 2 2 2 2 2" xfId="34378"/>
    <cellStyle name="Percent 33 3 2 2 2 2 2 3" xfId="52842"/>
    <cellStyle name="Percent 33 3 2 2 2 2 3" xfId="21570"/>
    <cellStyle name="Percent 33 3 2 2 2 2 3 2" xfId="40530"/>
    <cellStyle name="Percent 33 3 2 2 2 2 3 3" xfId="58994"/>
    <cellStyle name="Percent 33 3 2 2 2 2 4" xfId="28225"/>
    <cellStyle name="Percent 33 3 2 2 2 2 5" xfId="46689"/>
    <cellStyle name="Percent 33 3 2 2 2 3" xfId="12352"/>
    <cellStyle name="Percent 33 3 2 2 2 3 2" xfId="31312"/>
    <cellStyle name="Percent 33 3 2 2 2 3 3" xfId="49776"/>
    <cellStyle name="Percent 33 3 2 2 2 4" xfId="18504"/>
    <cellStyle name="Percent 33 3 2 2 2 4 2" xfId="37464"/>
    <cellStyle name="Percent 33 3 2 2 2 4 3" xfId="55928"/>
    <cellStyle name="Percent 33 3 2 2 2 5" xfId="25159"/>
    <cellStyle name="Percent 33 3 2 2 2 6" xfId="43623"/>
    <cellStyle name="Percent 33 3 2 2 3" xfId="7691"/>
    <cellStyle name="Percent 33 3 2 2 3 2" xfId="13884"/>
    <cellStyle name="Percent 33 3 2 2 3 2 2" xfId="32844"/>
    <cellStyle name="Percent 33 3 2 2 3 2 3" xfId="51308"/>
    <cellStyle name="Percent 33 3 2 2 3 3" xfId="20036"/>
    <cellStyle name="Percent 33 3 2 2 3 3 2" xfId="38996"/>
    <cellStyle name="Percent 33 3 2 2 3 3 3" xfId="57460"/>
    <cellStyle name="Percent 33 3 2 2 3 4" xfId="26691"/>
    <cellStyle name="Percent 33 3 2 2 3 5" xfId="45155"/>
    <cellStyle name="Percent 33 3 2 2 4" xfId="10818"/>
    <cellStyle name="Percent 33 3 2 2 4 2" xfId="29778"/>
    <cellStyle name="Percent 33 3 2 2 4 3" xfId="48242"/>
    <cellStyle name="Percent 33 3 2 2 5" xfId="16970"/>
    <cellStyle name="Percent 33 3 2 2 5 2" xfId="35930"/>
    <cellStyle name="Percent 33 3 2 2 5 3" xfId="54394"/>
    <cellStyle name="Percent 33 3 2 2 6" xfId="23625"/>
    <cellStyle name="Percent 33 3 2 2 7" xfId="42089"/>
    <cellStyle name="Percent 33 3 2 3" xfId="5370"/>
    <cellStyle name="Percent 33 3 2 3 2" xfId="8457"/>
    <cellStyle name="Percent 33 3 2 3 2 2" xfId="14649"/>
    <cellStyle name="Percent 33 3 2 3 2 2 2" xfId="33609"/>
    <cellStyle name="Percent 33 3 2 3 2 2 3" xfId="52073"/>
    <cellStyle name="Percent 33 3 2 3 2 3" xfId="20801"/>
    <cellStyle name="Percent 33 3 2 3 2 3 2" xfId="39761"/>
    <cellStyle name="Percent 33 3 2 3 2 3 3" xfId="58225"/>
    <cellStyle name="Percent 33 3 2 3 2 4" xfId="27456"/>
    <cellStyle name="Percent 33 3 2 3 2 5" xfId="45920"/>
    <cellStyle name="Percent 33 3 2 3 3" xfId="11583"/>
    <cellStyle name="Percent 33 3 2 3 3 2" xfId="30543"/>
    <cellStyle name="Percent 33 3 2 3 3 3" xfId="49007"/>
    <cellStyle name="Percent 33 3 2 3 4" xfId="17735"/>
    <cellStyle name="Percent 33 3 2 3 4 2" xfId="36695"/>
    <cellStyle name="Percent 33 3 2 3 4 3" xfId="55159"/>
    <cellStyle name="Percent 33 3 2 3 5" xfId="24390"/>
    <cellStyle name="Percent 33 3 2 3 6" xfId="42854"/>
    <cellStyle name="Percent 33 3 2 4" xfId="6922"/>
    <cellStyle name="Percent 33 3 2 4 2" xfId="13115"/>
    <cellStyle name="Percent 33 3 2 4 2 2" xfId="32075"/>
    <cellStyle name="Percent 33 3 2 4 2 3" xfId="50539"/>
    <cellStyle name="Percent 33 3 2 4 3" xfId="19267"/>
    <cellStyle name="Percent 33 3 2 4 3 2" xfId="38227"/>
    <cellStyle name="Percent 33 3 2 4 3 3" xfId="56691"/>
    <cellStyle name="Percent 33 3 2 4 4" xfId="25922"/>
    <cellStyle name="Percent 33 3 2 4 5" xfId="44386"/>
    <cellStyle name="Percent 33 3 2 5" xfId="10049"/>
    <cellStyle name="Percent 33 3 2 5 2" xfId="29009"/>
    <cellStyle name="Percent 33 3 2 5 3" xfId="47473"/>
    <cellStyle name="Percent 33 3 2 6" xfId="16201"/>
    <cellStyle name="Percent 33 3 2 6 2" xfId="35161"/>
    <cellStyle name="Percent 33 3 2 6 3" xfId="53625"/>
    <cellStyle name="Percent 33 3 2 7" xfId="22856"/>
    <cellStyle name="Percent 33 3 2 8" xfId="41320"/>
    <cellStyle name="Percent 33 3 3" xfId="4516"/>
    <cellStyle name="Percent 33 3 3 2" xfId="6139"/>
    <cellStyle name="Percent 33 3 3 2 2" xfId="9225"/>
    <cellStyle name="Percent 33 3 3 2 2 2" xfId="15417"/>
    <cellStyle name="Percent 33 3 3 2 2 2 2" xfId="34377"/>
    <cellStyle name="Percent 33 3 3 2 2 2 3" xfId="52841"/>
    <cellStyle name="Percent 33 3 3 2 2 3" xfId="21569"/>
    <cellStyle name="Percent 33 3 3 2 2 3 2" xfId="40529"/>
    <cellStyle name="Percent 33 3 3 2 2 3 3" xfId="58993"/>
    <cellStyle name="Percent 33 3 3 2 2 4" xfId="28224"/>
    <cellStyle name="Percent 33 3 3 2 2 5" xfId="46688"/>
    <cellStyle name="Percent 33 3 3 2 3" xfId="12351"/>
    <cellStyle name="Percent 33 3 3 2 3 2" xfId="31311"/>
    <cellStyle name="Percent 33 3 3 2 3 3" xfId="49775"/>
    <cellStyle name="Percent 33 3 3 2 4" xfId="18503"/>
    <cellStyle name="Percent 33 3 3 2 4 2" xfId="37463"/>
    <cellStyle name="Percent 33 3 3 2 4 3" xfId="55927"/>
    <cellStyle name="Percent 33 3 3 2 5" xfId="25158"/>
    <cellStyle name="Percent 33 3 3 2 6" xfId="43622"/>
    <cellStyle name="Percent 33 3 3 3" xfId="7690"/>
    <cellStyle name="Percent 33 3 3 3 2" xfId="13883"/>
    <cellStyle name="Percent 33 3 3 3 2 2" xfId="32843"/>
    <cellStyle name="Percent 33 3 3 3 2 3" xfId="51307"/>
    <cellStyle name="Percent 33 3 3 3 3" xfId="20035"/>
    <cellStyle name="Percent 33 3 3 3 3 2" xfId="38995"/>
    <cellStyle name="Percent 33 3 3 3 3 3" xfId="57459"/>
    <cellStyle name="Percent 33 3 3 3 4" xfId="26690"/>
    <cellStyle name="Percent 33 3 3 3 5" xfId="45154"/>
    <cellStyle name="Percent 33 3 3 4" xfId="10817"/>
    <cellStyle name="Percent 33 3 3 4 2" xfId="29777"/>
    <cellStyle name="Percent 33 3 3 4 3" xfId="48241"/>
    <cellStyle name="Percent 33 3 3 5" xfId="16969"/>
    <cellStyle name="Percent 33 3 3 5 2" xfId="35929"/>
    <cellStyle name="Percent 33 3 3 5 3" xfId="54393"/>
    <cellStyle name="Percent 33 3 3 6" xfId="23624"/>
    <cellStyle name="Percent 33 3 3 7" xfId="42088"/>
    <cellStyle name="Percent 33 3 4" xfId="5369"/>
    <cellStyle name="Percent 33 3 4 2" xfId="8456"/>
    <cellStyle name="Percent 33 3 4 2 2" xfId="14648"/>
    <cellStyle name="Percent 33 3 4 2 2 2" xfId="33608"/>
    <cellStyle name="Percent 33 3 4 2 2 3" xfId="52072"/>
    <cellStyle name="Percent 33 3 4 2 3" xfId="20800"/>
    <cellStyle name="Percent 33 3 4 2 3 2" xfId="39760"/>
    <cellStyle name="Percent 33 3 4 2 3 3" xfId="58224"/>
    <cellStyle name="Percent 33 3 4 2 4" xfId="27455"/>
    <cellStyle name="Percent 33 3 4 2 5" xfId="45919"/>
    <cellStyle name="Percent 33 3 4 3" xfId="11582"/>
    <cellStyle name="Percent 33 3 4 3 2" xfId="30542"/>
    <cellStyle name="Percent 33 3 4 3 3" xfId="49006"/>
    <cellStyle name="Percent 33 3 4 4" xfId="17734"/>
    <cellStyle name="Percent 33 3 4 4 2" xfId="36694"/>
    <cellStyle name="Percent 33 3 4 4 3" xfId="55158"/>
    <cellStyle name="Percent 33 3 4 5" xfId="24389"/>
    <cellStyle name="Percent 33 3 4 6" xfId="42853"/>
    <cellStyle name="Percent 33 3 5" xfId="6921"/>
    <cellStyle name="Percent 33 3 5 2" xfId="13114"/>
    <cellStyle name="Percent 33 3 5 2 2" xfId="32074"/>
    <cellStyle name="Percent 33 3 5 2 3" xfId="50538"/>
    <cellStyle name="Percent 33 3 5 3" xfId="19266"/>
    <cellStyle name="Percent 33 3 5 3 2" xfId="38226"/>
    <cellStyle name="Percent 33 3 5 3 3" xfId="56690"/>
    <cellStyle name="Percent 33 3 5 4" xfId="25921"/>
    <cellStyle name="Percent 33 3 5 5" xfId="44385"/>
    <cellStyle name="Percent 33 3 6" xfId="10048"/>
    <cellStyle name="Percent 33 3 6 2" xfId="29008"/>
    <cellStyle name="Percent 33 3 6 3" xfId="47472"/>
    <cellStyle name="Percent 33 3 7" xfId="16200"/>
    <cellStyle name="Percent 33 3 7 2" xfId="35160"/>
    <cellStyle name="Percent 33 3 7 3" xfId="53624"/>
    <cellStyle name="Percent 33 3 8" xfId="22855"/>
    <cellStyle name="Percent 33 3 9" xfId="41319"/>
    <cellStyle name="Percent 33 4" xfId="3529"/>
    <cellStyle name="Percent 33 4 2" xfId="3530"/>
    <cellStyle name="Percent 33 4 2 2" xfId="4518"/>
    <cellStyle name="Percent 33 4 2 2 2" xfId="6141"/>
    <cellStyle name="Percent 33 4 2 2 2 2" xfId="9227"/>
    <cellStyle name="Percent 33 4 2 2 2 2 2" xfId="15419"/>
    <cellStyle name="Percent 33 4 2 2 2 2 2 2" xfId="34379"/>
    <cellStyle name="Percent 33 4 2 2 2 2 2 3" xfId="52843"/>
    <cellStyle name="Percent 33 4 2 2 2 2 3" xfId="21571"/>
    <cellStyle name="Percent 33 4 2 2 2 2 3 2" xfId="40531"/>
    <cellStyle name="Percent 33 4 2 2 2 2 3 3" xfId="58995"/>
    <cellStyle name="Percent 33 4 2 2 2 2 4" xfId="28226"/>
    <cellStyle name="Percent 33 4 2 2 2 2 5" xfId="46690"/>
    <cellStyle name="Percent 33 4 2 2 2 3" xfId="12353"/>
    <cellStyle name="Percent 33 4 2 2 2 3 2" xfId="31313"/>
    <cellStyle name="Percent 33 4 2 2 2 3 3" xfId="49777"/>
    <cellStyle name="Percent 33 4 2 2 2 4" xfId="18505"/>
    <cellStyle name="Percent 33 4 2 2 2 4 2" xfId="37465"/>
    <cellStyle name="Percent 33 4 2 2 2 4 3" xfId="55929"/>
    <cellStyle name="Percent 33 4 2 2 2 5" xfId="25160"/>
    <cellStyle name="Percent 33 4 2 2 2 6" xfId="43624"/>
    <cellStyle name="Percent 33 4 2 2 3" xfId="7692"/>
    <cellStyle name="Percent 33 4 2 2 3 2" xfId="13885"/>
    <cellStyle name="Percent 33 4 2 2 3 2 2" xfId="32845"/>
    <cellStyle name="Percent 33 4 2 2 3 2 3" xfId="51309"/>
    <cellStyle name="Percent 33 4 2 2 3 3" xfId="20037"/>
    <cellStyle name="Percent 33 4 2 2 3 3 2" xfId="38997"/>
    <cellStyle name="Percent 33 4 2 2 3 3 3" xfId="57461"/>
    <cellStyle name="Percent 33 4 2 2 3 4" xfId="26692"/>
    <cellStyle name="Percent 33 4 2 2 3 5" xfId="45156"/>
    <cellStyle name="Percent 33 4 2 2 4" xfId="10819"/>
    <cellStyle name="Percent 33 4 2 2 4 2" xfId="29779"/>
    <cellStyle name="Percent 33 4 2 2 4 3" xfId="48243"/>
    <cellStyle name="Percent 33 4 2 2 5" xfId="16971"/>
    <cellStyle name="Percent 33 4 2 2 5 2" xfId="35931"/>
    <cellStyle name="Percent 33 4 2 2 5 3" xfId="54395"/>
    <cellStyle name="Percent 33 4 2 2 6" xfId="23626"/>
    <cellStyle name="Percent 33 4 2 2 7" xfId="42090"/>
    <cellStyle name="Percent 33 4 2 3" xfId="5371"/>
    <cellStyle name="Percent 33 4 2 3 2" xfId="8458"/>
    <cellStyle name="Percent 33 4 2 3 2 2" xfId="14650"/>
    <cellStyle name="Percent 33 4 2 3 2 2 2" xfId="33610"/>
    <cellStyle name="Percent 33 4 2 3 2 2 3" xfId="52074"/>
    <cellStyle name="Percent 33 4 2 3 2 3" xfId="20802"/>
    <cellStyle name="Percent 33 4 2 3 2 3 2" xfId="39762"/>
    <cellStyle name="Percent 33 4 2 3 2 3 3" xfId="58226"/>
    <cellStyle name="Percent 33 4 2 3 2 4" xfId="27457"/>
    <cellStyle name="Percent 33 4 2 3 2 5" xfId="45921"/>
    <cellStyle name="Percent 33 4 2 3 3" xfId="11584"/>
    <cellStyle name="Percent 33 4 2 3 3 2" xfId="30544"/>
    <cellStyle name="Percent 33 4 2 3 3 3" xfId="49008"/>
    <cellStyle name="Percent 33 4 2 3 4" xfId="17736"/>
    <cellStyle name="Percent 33 4 2 3 4 2" xfId="36696"/>
    <cellStyle name="Percent 33 4 2 3 4 3" xfId="55160"/>
    <cellStyle name="Percent 33 4 2 3 5" xfId="24391"/>
    <cellStyle name="Percent 33 4 2 3 6" xfId="42855"/>
    <cellStyle name="Percent 33 4 2 4" xfId="6923"/>
    <cellStyle name="Percent 33 4 2 4 2" xfId="13116"/>
    <cellStyle name="Percent 33 4 2 4 2 2" xfId="32076"/>
    <cellStyle name="Percent 33 4 2 4 2 3" xfId="50540"/>
    <cellStyle name="Percent 33 4 2 4 3" xfId="19268"/>
    <cellStyle name="Percent 33 4 2 4 3 2" xfId="38228"/>
    <cellStyle name="Percent 33 4 2 4 3 3" xfId="56692"/>
    <cellStyle name="Percent 33 4 2 4 4" xfId="25923"/>
    <cellStyle name="Percent 33 4 2 4 5" xfId="44387"/>
    <cellStyle name="Percent 33 4 2 5" xfId="10050"/>
    <cellStyle name="Percent 33 4 2 5 2" xfId="29010"/>
    <cellStyle name="Percent 33 4 2 5 3" xfId="47474"/>
    <cellStyle name="Percent 33 4 2 6" xfId="16202"/>
    <cellStyle name="Percent 33 4 2 6 2" xfId="35162"/>
    <cellStyle name="Percent 33 4 2 6 3" xfId="53626"/>
    <cellStyle name="Percent 33 4 2 7" xfId="22857"/>
    <cellStyle name="Percent 33 4 2 8" xfId="41321"/>
    <cellStyle name="Percent 33 5" xfId="3531"/>
    <cellStyle name="Percent 33 5 2" xfId="4519"/>
    <cellStyle name="Percent 33 5 2 2" xfId="6142"/>
    <cellStyle name="Percent 33 5 2 2 2" xfId="9228"/>
    <cellStyle name="Percent 33 5 2 2 2 2" xfId="15420"/>
    <cellStyle name="Percent 33 5 2 2 2 2 2" xfId="34380"/>
    <cellStyle name="Percent 33 5 2 2 2 2 3" xfId="52844"/>
    <cellStyle name="Percent 33 5 2 2 2 3" xfId="21572"/>
    <cellStyle name="Percent 33 5 2 2 2 3 2" xfId="40532"/>
    <cellStyle name="Percent 33 5 2 2 2 3 3" xfId="58996"/>
    <cellStyle name="Percent 33 5 2 2 2 4" xfId="28227"/>
    <cellStyle name="Percent 33 5 2 2 2 5" xfId="46691"/>
    <cellStyle name="Percent 33 5 2 2 3" xfId="12354"/>
    <cellStyle name="Percent 33 5 2 2 3 2" xfId="31314"/>
    <cellStyle name="Percent 33 5 2 2 3 3" xfId="49778"/>
    <cellStyle name="Percent 33 5 2 2 4" xfId="18506"/>
    <cellStyle name="Percent 33 5 2 2 4 2" xfId="37466"/>
    <cellStyle name="Percent 33 5 2 2 4 3" xfId="55930"/>
    <cellStyle name="Percent 33 5 2 2 5" xfId="25161"/>
    <cellStyle name="Percent 33 5 2 2 6" xfId="43625"/>
    <cellStyle name="Percent 33 5 2 3" xfId="7693"/>
    <cellStyle name="Percent 33 5 2 3 2" xfId="13886"/>
    <cellStyle name="Percent 33 5 2 3 2 2" xfId="32846"/>
    <cellStyle name="Percent 33 5 2 3 2 3" xfId="51310"/>
    <cellStyle name="Percent 33 5 2 3 3" xfId="20038"/>
    <cellStyle name="Percent 33 5 2 3 3 2" xfId="38998"/>
    <cellStyle name="Percent 33 5 2 3 3 3" xfId="57462"/>
    <cellStyle name="Percent 33 5 2 3 4" xfId="26693"/>
    <cellStyle name="Percent 33 5 2 3 5" xfId="45157"/>
    <cellStyle name="Percent 33 5 2 4" xfId="10820"/>
    <cellStyle name="Percent 33 5 2 4 2" xfId="29780"/>
    <cellStyle name="Percent 33 5 2 4 3" xfId="48244"/>
    <cellStyle name="Percent 33 5 2 5" xfId="16972"/>
    <cellStyle name="Percent 33 5 2 5 2" xfId="35932"/>
    <cellStyle name="Percent 33 5 2 5 3" xfId="54396"/>
    <cellStyle name="Percent 33 5 2 6" xfId="23627"/>
    <cellStyle name="Percent 33 5 2 7" xfId="42091"/>
    <cellStyle name="Percent 33 5 3" xfId="5372"/>
    <cellStyle name="Percent 33 5 3 2" xfId="8459"/>
    <cellStyle name="Percent 33 5 3 2 2" xfId="14651"/>
    <cellStyle name="Percent 33 5 3 2 2 2" xfId="33611"/>
    <cellStyle name="Percent 33 5 3 2 2 3" xfId="52075"/>
    <cellStyle name="Percent 33 5 3 2 3" xfId="20803"/>
    <cellStyle name="Percent 33 5 3 2 3 2" xfId="39763"/>
    <cellStyle name="Percent 33 5 3 2 3 3" xfId="58227"/>
    <cellStyle name="Percent 33 5 3 2 4" xfId="27458"/>
    <cellStyle name="Percent 33 5 3 2 5" xfId="45922"/>
    <cellStyle name="Percent 33 5 3 3" xfId="11585"/>
    <cellStyle name="Percent 33 5 3 3 2" xfId="30545"/>
    <cellStyle name="Percent 33 5 3 3 3" xfId="49009"/>
    <cellStyle name="Percent 33 5 3 4" xfId="17737"/>
    <cellStyle name="Percent 33 5 3 4 2" xfId="36697"/>
    <cellStyle name="Percent 33 5 3 4 3" xfId="55161"/>
    <cellStyle name="Percent 33 5 3 5" xfId="24392"/>
    <cellStyle name="Percent 33 5 3 6" xfId="42856"/>
    <cellStyle name="Percent 33 5 4" xfId="6924"/>
    <cellStyle name="Percent 33 5 4 2" xfId="13117"/>
    <cellStyle name="Percent 33 5 4 2 2" xfId="32077"/>
    <cellStyle name="Percent 33 5 4 2 3" xfId="50541"/>
    <cellStyle name="Percent 33 5 4 3" xfId="19269"/>
    <cellStyle name="Percent 33 5 4 3 2" xfId="38229"/>
    <cellStyle name="Percent 33 5 4 3 3" xfId="56693"/>
    <cellStyle name="Percent 33 5 4 4" xfId="25924"/>
    <cellStyle name="Percent 33 5 4 5" xfId="44388"/>
    <cellStyle name="Percent 33 5 5" xfId="10051"/>
    <cellStyle name="Percent 33 5 5 2" xfId="29011"/>
    <cellStyle name="Percent 33 5 5 3" xfId="47475"/>
    <cellStyle name="Percent 33 5 6" xfId="16203"/>
    <cellStyle name="Percent 33 5 6 2" xfId="35163"/>
    <cellStyle name="Percent 33 5 6 3" xfId="53627"/>
    <cellStyle name="Percent 33 5 7" xfId="22858"/>
    <cellStyle name="Percent 33 5 8" xfId="41322"/>
    <cellStyle name="Percent 34" xfId="3532"/>
    <cellStyle name="Percent 34 2" xfId="3533"/>
    <cellStyle name="Percent 34 2 2" xfId="3534"/>
    <cellStyle name="Percent 34 2 2 2" xfId="4521"/>
    <cellStyle name="Percent 34 2 2 2 2" xfId="6144"/>
    <cellStyle name="Percent 34 2 2 2 2 2" xfId="9230"/>
    <cellStyle name="Percent 34 2 2 2 2 2 2" xfId="15422"/>
    <cellStyle name="Percent 34 2 2 2 2 2 2 2" xfId="34382"/>
    <cellStyle name="Percent 34 2 2 2 2 2 2 3" xfId="52846"/>
    <cellStyle name="Percent 34 2 2 2 2 2 3" xfId="21574"/>
    <cellStyle name="Percent 34 2 2 2 2 2 3 2" xfId="40534"/>
    <cellStyle name="Percent 34 2 2 2 2 2 3 3" xfId="58998"/>
    <cellStyle name="Percent 34 2 2 2 2 2 4" xfId="28229"/>
    <cellStyle name="Percent 34 2 2 2 2 2 5" xfId="46693"/>
    <cellStyle name="Percent 34 2 2 2 2 3" xfId="12356"/>
    <cellStyle name="Percent 34 2 2 2 2 3 2" xfId="31316"/>
    <cellStyle name="Percent 34 2 2 2 2 3 3" xfId="49780"/>
    <cellStyle name="Percent 34 2 2 2 2 4" xfId="18508"/>
    <cellStyle name="Percent 34 2 2 2 2 4 2" xfId="37468"/>
    <cellStyle name="Percent 34 2 2 2 2 4 3" xfId="55932"/>
    <cellStyle name="Percent 34 2 2 2 2 5" xfId="25163"/>
    <cellStyle name="Percent 34 2 2 2 2 6" xfId="43627"/>
    <cellStyle name="Percent 34 2 2 2 3" xfId="7695"/>
    <cellStyle name="Percent 34 2 2 2 3 2" xfId="13888"/>
    <cellStyle name="Percent 34 2 2 2 3 2 2" xfId="32848"/>
    <cellStyle name="Percent 34 2 2 2 3 2 3" xfId="51312"/>
    <cellStyle name="Percent 34 2 2 2 3 3" xfId="20040"/>
    <cellStyle name="Percent 34 2 2 2 3 3 2" xfId="39000"/>
    <cellStyle name="Percent 34 2 2 2 3 3 3" xfId="57464"/>
    <cellStyle name="Percent 34 2 2 2 3 4" xfId="26695"/>
    <cellStyle name="Percent 34 2 2 2 3 5" xfId="45159"/>
    <cellStyle name="Percent 34 2 2 2 4" xfId="10822"/>
    <cellStyle name="Percent 34 2 2 2 4 2" xfId="29782"/>
    <cellStyle name="Percent 34 2 2 2 4 3" xfId="48246"/>
    <cellStyle name="Percent 34 2 2 2 5" xfId="16974"/>
    <cellStyle name="Percent 34 2 2 2 5 2" xfId="35934"/>
    <cellStyle name="Percent 34 2 2 2 5 3" xfId="54398"/>
    <cellStyle name="Percent 34 2 2 2 6" xfId="23629"/>
    <cellStyle name="Percent 34 2 2 2 7" xfId="42093"/>
    <cellStyle name="Percent 34 2 2 3" xfId="5375"/>
    <cellStyle name="Percent 34 2 2 3 2" xfId="8461"/>
    <cellStyle name="Percent 34 2 2 3 2 2" xfId="14653"/>
    <cellStyle name="Percent 34 2 2 3 2 2 2" xfId="33613"/>
    <cellStyle name="Percent 34 2 2 3 2 2 3" xfId="52077"/>
    <cellStyle name="Percent 34 2 2 3 2 3" xfId="20805"/>
    <cellStyle name="Percent 34 2 2 3 2 3 2" xfId="39765"/>
    <cellStyle name="Percent 34 2 2 3 2 3 3" xfId="58229"/>
    <cellStyle name="Percent 34 2 2 3 2 4" xfId="27460"/>
    <cellStyle name="Percent 34 2 2 3 2 5" xfId="45924"/>
    <cellStyle name="Percent 34 2 2 3 3" xfId="11587"/>
    <cellStyle name="Percent 34 2 2 3 3 2" xfId="30547"/>
    <cellStyle name="Percent 34 2 2 3 3 3" xfId="49011"/>
    <cellStyle name="Percent 34 2 2 3 4" xfId="17739"/>
    <cellStyle name="Percent 34 2 2 3 4 2" xfId="36699"/>
    <cellStyle name="Percent 34 2 2 3 4 3" xfId="55163"/>
    <cellStyle name="Percent 34 2 2 3 5" xfId="24394"/>
    <cellStyle name="Percent 34 2 2 3 6" xfId="42858"/>
    <cellStyle name="Percent 34 2 2 4" xfId="6926"/>
    <cellStyle name="Percent 34 2 2 4 2" xfId="13119"/>
    <cellStyle name="Percent 34 2 2 4 2 2" xfId="32079"/>
    <cellStyle name="Percent 34 2 2 4 2 3" xfId="50543"/>
    <cellStyle name="Percent 34 2 2 4 3" xfId="19271"/>
    <cellStyle name="Percent 34 2 2 4 3 2" xfId="38231"/>
    <cellStyle name="Percent 34 2 2 4 3 3" xfId="56695"/>
    <cellStyle name="Percent 34 2 2 4 4" xfId="25926"/>
    <cellStyle name="Percent 34 2 2 4 5" xfId="44390"/>
    <cellStyle name="Percent 34 2 2 5" xfId="10053"/>
    <cellStyle name="Percent 34 2 2 5 2" xfId="29013"/>
    <cellStyle name="Percent 34 2 2 5 3" xfId="47477"/>
    <cellStyle name="Percent 34 2 2 6" xfId="16205"/>
    <cellStyle name="Percent 34 2 2 6 2" xfId="35165"/>
    <cellStyle name="Percent 34 2 2 6 3" xfId="53629"/>
    <cellStyle name="Percent 34 2 2 7" xfId="22860"/>
    <cellStyle name="Percent 34 2 2 8" xfId="41324"/>
    <cellStyle name="Percent 34 2 3" xfId="4520"/>
    <cellStyle name="Percent 34 2 3 2" xfId="6143"/>
    <cellStyle name="Percent 34 2 3 2 2" xfId="9229"/>
    <cellStyle name="Percent 34 2 3 2 2 2" xfId="15421"/>
    <cellStyle name="Percent 34 2 3 2 2 2 2" xfId="34381"/>
    <cellStyle name="Percent 34 2 3 2 2 2 3" xfId="52845"/>
    <cellStyle name="Percent 34 2 3 2 2 3" xfId="21573"/>
    <cellStyle name="Percent 34 2 3 2 2 3 2" xfId="40533"/>
    <cellStyle name="Percent 34 2 3 2 2 3 3" xfId="58997"/>
    <cellStyle name="Percent 34 2 3 2 2 4" xfId="28228"/>
    <cellStyle name="Percent 34 2 3 2 2 5" xfId="46692"/>
    <cellStyle name="Percent 34 2 3 2 3" xfId="12355"/>
    <cellStyle name="Percent 34 2 3 2 3 2" xfId="31315"/>
    <cellStyle name="Percent 34 2 3 2 3 3" xfId="49779"/>
    <cellStyle name="Percent 34 2 3 2 4" xfId="18507"/>
    <cellStyle name="Percent 34 2 3 2 4 2" xfId="37467"/>
    <cellStyle name="Percent 34 2 3 2 4 3" xfId="55931"/>
    <cellStyle name="Percent 34 2 3 2 5" xfId="25162"/>
    <cellStyle name="Percent 34 2 3 2 6" xfId="43626"/>
    <cellStyle name="Percent 34 2 3 3" xfId="7694"/>
    <cellStyle name="Percent 34 2 3 3 2" xfId="13887"/>
    <cellStyle name="Percent 34 2 3 3 2 2" xfId="32847"/>
    <cellStyle name="Percent 34 2 3 3 2 3" xfId="51311"/>
    <cellStyle name="Percent 34 2 3 3 3" xfId="20039"/>
    <cellStyle name="Percent 34 2 3 3 3 2" xfId="38999"/>
    <cellStyle name="Percent 34 2 3 3 3 3" xfId="57463"/>
    <cellStyle name="Percent 34 2 3 3 4" xfId="26694"/>
    <cellStyle name="Percent 34 2 3 3 5" xfId="45158"/>
    <cellStyle name="Percent 34 2 3 4" xfId="10821"/>
    <cellStyle name="Percent 34 2 3 4 2" xfId="29781"/>
    <cellStyle name="Percent 34 2 3 4 3" xfId="48245"/>
    <cellStyle name="Percent 34 2 3 5" xfId="16973"/>
    <cellStyle name="Percent 34 2 3 5 2" xfId="35933"/>
    <cellStyle name="Percent 34 2 3 5 3" xfId="54397"/>
    <cellStyle name="Percent 34 2 3 6" xfId="23628"/>
    <cellStyle name="Percent 34 2 3 7" xfId="42092"/>
    <cellStyle name="Percent 34 2 4" xfId="5374"/>
    <cellStyle name="Percent 34 2 4 2" xfId="8460"/>
    <cellStyle name="Percent 34 2 4 2 2" xfId="14652"/>
    <cellStyle name="Percent 34 2 4 2 2 2" xfId="33612"/>
    <cellStyle name="Percent 34 2 4 2 2 3" xfId="52076"/>
    <cellStyle name="Percent 34 2 4 2 3" xfId="20804"/>
    <cellStyle name="Percent 34 2 4 2 3 2" xfId="39764"/>
    <cellStyle name="Percent 34 2 4 2 3 3" xfId="58228"/>
    <cellStyle name="Percent 34 2 4 2 4" xfId="27459"/>
    <cellStyle name="Percent 34 2 4 2 5" xfId="45923"/>
    <cellStyle name="Percent 34 2 4 3" xfId="11586"/>
    <cellStyle name="Percent 34 2 4 3 2" xfId="30546"/>
    <cellStyle name="Percent 34 2 4 3 3" xfId="49010"/>
    <cellStyle name="Percent 34 2 4 4" xfId="17738"/>
    <cellStyle name="Percent 34 2 4 4 2" xfId="36698"/>
    <cellStyle name="Percent 34 2 4 4 3" xfId="55162"/>
    <cellStyle name="Percent 34 2 4 5" xfId="24393"/>
    <cellStyle name="Percent 34 2 4 6" xfId="42857"/>
    <cellStyle name="Percent 34 2 5" xfId="6925"/>
    <cellStyle name="Percent 34 2 5 2" xfId="13118"/>
    <cellStyle name="Percent 34 2 5 2 2" xfId="32078"/>
    <cellStyle name="Percent 34 2 5 2 3" xfId="50542"/>
    <cellStyle name="Percent 34 2 5 3" xfId="19270"/>
    <cellStyle name="Percent 34 2 5 3 2" xfId="38230"/>
    <cellStyle name="Percent 34 2 5 3 3" xfId="56694"/>
    <cellStyle name="Percent 34 2 5 4" xfId="25925"/>
    <cellStyle name="Percent 34 2 5 5" xfId="44389"/>
    <cellStyle name="Percent 34 2 6" xfId="10052"/>
    <cellStyle name="Percent 34 2 6 2" xfId="29012"/>
    <cellStyle name="Percent 34 2 6 3" xfId="47476"/>
    <cellStyle name="Percent 34 2 7" xfId="16204"/>
    <cellStyle name="Percent 34 2 7 2" xfId="35164"/>
    <cellStyle name="Percent 34 2 7 3" xfId="53628"/>
    <cellStyle name="Percent 34 2 8" xfId="22859"/>
    <cellStyle name="Percent 34 2 9" xfId="41323"/>
    <cellStyle name="Percent 34 3" xfId="3535"/>
    <cellStyle name="Percent 34 3 2" xfId="3536"/>
    <cellStyle name="Percent 34 3 2 2" xfId="4523"/>
    <cellStyle name="Percent 34 3 2 2 2" xfId="6146"/>
    <cellStyle name="Percent 34 3 2 2 2 2" xfId="9232"/>
    <cellStyle name="Percent 34 3 2 2 2 2 2" xfId="15424"/>
    <cellStyle name="Percent 34 3 2 2 2 2 2 2" xfId="34384"/>
    <cellStyle name="Percent 34 3 2 2 2 2 2 3" xfId="52848"/>
    <cellStyle name="Percent 34 3 2 2 2 2 3" xfId="21576"/>
    <cellStyle name="Percent 34 3 2 2 2 2 3 2" xfId="40536"/>
    <cellStyle name="Percent 34 3 2 2 2 2 3 3" xfId="59000"/>
    <cellStyle name="Percent 34 3 2 2 2 2 4" xfId="28231"/>
    <cellStyle name="Percent 34 3 2 2 2 2 5" xfId="46695"/>
    <cellStyle name="Percent 34 3 2 2 2 3" xfId="12358"/>
    <cellStyle name="Percent 34 3 2 2 2 3 2" xfId="31318"/>
    <cellStyle name="Percent 34 3 2 2 2 3 3" xfId="49782"/>
    <cellStyle name="Percent 34 3 2 2 2 4" xfId="18510"/>
    <cellStyle name="Percent 34 3 2 2 2 4 2" xfId="37470"/>
    <cellStyle name="Percent 34 3 2 2 2 4 3" xfId="55934"/>
    <cellStyle name="Percent 34 3 2 2 2 5" xfId="25165"/>
    <cellStyle name="Percent 34 3 2 2 2 6" xfId="43629"/>
    <cellStyle name="Percent 34 3 2 2 3" xfId="7697"/>
    <cellStyle name="Percent 34 3 2 2 3 2" xfId="13890"/>
    <cellStyle name="Percent 34 3 2 2 3 2 2" xfId="32850"/>
    <cellStyle name="Percent 34 3 2 2 3 2 3" xfId="51314"/>
    <cellStyle name="Percent 34 3 2 2 3 3" xfId="20042"/>
    <cellStyle name="Percent 34 3 2 2 3 3 2" xfId="39002"/>
    <cellStyle name="Percent 34 3 2 2 3 3 3" xfId="57466"/>
    <cellStyle name="Percent 34 3 2 2 3 4" xfId="26697"/>
    <cellStyle name="Percent 34 3 2 2 3 5" xfId="45161"/>
    <cellStyle name="Percent 34 3 2 2 4" xfId="10824"/>
    <cellStyle name="Percent 34 3 2 2 4 2" xfId="29784"/>
    <cellStyle name="Percent 34 3 2 2 4 3" xfId="48248"/>
    <cellStyle name="Percent 34 3 2 2 5" xfId="16976"/>
    <cellStyle name="Percent 34 3 2 2 5 2" xfId="35936"/>
    <cellStyle name="Percent 34 3 2 2 5 3" xfId="54400"/>
    <cellStyle name="Percent 34 3 2 2 6" xfId="23631"/>
    <cellStyle name="Percent 34 3 2 2 7" xfId="42095"/>
    <cellStyle name="Percent 34 3 2 3" xfId="5377"/>
    <cellStyle name="Percent 34 3 2 3 2" xfId="8463"/>
    <cellStyle name="Percent 34 3 2 3 2 2" xfId="14655"/>
    <cellStyle name="Percent 34 3 2 3 2 2 2" xfId="33615"/>
    <cellStyle name="Percent 34 3 2 3 2 2 3" xfId="52079"/>
    <cellStyle name="Percent 34 3 2 3 2 3" xfId="20807"/>
    <cellStyle name="Percent 34 3 2 3 2 3 2" xfId="39767"/>
    <cellStyle name="Percent 34 3 2 3 2 3 3" xfId="58231"/>
    <cellStyle name="Percent 34 3 2 3 2 4" xfId="27462"/>
    <cellStyle name="Percent 34 3 2 3 2 5" xfId="45926"/>
    <cellStyle name="Percent 34 3 2 3 3" xfId="11589"/>
    <cellStyle name="Percent 34 3 2 3 3 2" xfId="30549"/>
    <cellStyle name="Percent 34 3 2 3 3 3" xfId="49013"/>
    <cellStyle name="Percent 34 3 2 3 4" xfId="17741"/>
    <cellStyle name="Percent 34 3 2 3 4 2" xfId="36701"/>
    <cellStyle name="Percent 34 3 2 3 4 3" xfId="55165"/>
    <cellStyle name="Percent 34 3 2 3 5" xfId="24396"/>
    <cellStyle name="Percent 34 3 2 3 6" xfId="42860"/>
    <cellStyle name="Percent 34 3 2 4" xfId="6928"/>
    <cellStyle name="Percent 34 3 2 4 2" xfId="13121"/>
    <cellStyle name="Percent 34 3 2 4 2 2" xfId="32081"/>
    <cellStyle name="Percent 34 3 2 4 2 3" xfId="50545"/>
    <cellStyle name="Percent 34 3 2 4 3" xfId="19273"/>
    <cellStyle name="Percent 34 3 2 4 3 2" xfId="38233"/>
    <cellStyle name="Percent 34 3 2 4 3 3" xfId="56697"/>
    <cellStyle name="Percent 34 3 2 4 4" xfId="25928"/>
    <cellStyle name="Percent 34 3 2 4 5" xfId="44392"/>
    <cellStyle name="Percent 34 3 2 5" xfId="10055"/>
    <cellStyle name="Percent 34 3 2 5 2" xfId="29015"/>
    <cellStyle name="Percent 34 3 2 5 3" xfId="47479"/>
    <cellStyle name="Percent 34 3 2 6" xfId="16207"/>
    <cellStyle name="Percent 34 3 2 6 2" xfId="35167"/>
    <cellStyle name="Percent 34 3 2 6 3" xfId="53631"/>
    <cellStyle name="Percent 34 3 2 7" xfId="22862"/>
    <cellStyle name="Percent 34 3 2 8" xfId="41326"/>
    <cellStyle name="Percent 34 3 3" xfId="4522"/>
    <cellStyle name="Percent 34 3 3 2" xfId="6145"/>
    <cellStyle name="Percent 34 3 3 2 2" xfId="9231"/>
    <cellStyle name="Percent 34 3 3 2 2 2" xfId="15423"/>
    <cellStyle name="Percent 34 3 3 2 2 2 2" xfId="34383"/>
    <cellStyle name="Percent 34 3 3 2 2 2 3" xfId="52847"/>
    <cellStyle name="Percent 34 3 3 2 2 3" xfId="21575"/>
    <cellStyle name="Percent 34 3 3 2 2 3 2" xfId="40535"/>
    <cellStyle name="Percent 34 3 3 2 2 3 3" xfId="58999"/>
    <cellStyle name="Percent 34 3 3 2 2 4" xfId="28230"/>
    <cellStyle name="Percent 34 3 3 2 2 5" xfId="46694"/>
    <cellStyle name="Percent 34 3 3 2 3" xfId="12357"/>
    <cellStyle name="Percent 34 3 3 2 3 2" xfId="31317"/>
    <cellStyle name="Percent 34 3 3 2 3 3" xfId="49781"/>
    <cellStyle name="Percent 34 3 3 2 4" xfId="18509"/>
    <cellStyle name="Percent 34 3 3 2 4 2" xfId="37469"/>
    <cellStyle name="Percent 34 3 3 2 4 3" xfId="55933"/>
    <cellStyle name="Percent 34 3 3 2 5" xfId="25164"/>
    <cellStyle name="Percent 34 3 3 2 6" xfId="43628"/>
    <cellStyle name="Percent 34 3 3 3" xfId="7696"/>
    <cellStyle name="Percent 34 3 3 3 2" xfId="13889"/>
    <cellStyle name="Percent 34 3 3 3 2 2" xfId="32849"/>
    <cellStyle name="Percent 34 3 3 3 2 3" xfId="51313"/>
    <cellStyle name="Percent 34 3 3 3 3" xfId="20041"/>
    <cellStyle name="Percent 34 3 3 3 3 2" xfId="39001"/>
    <cellStyle name="Percent 34 3 3 3 3 3" xfId="57465"/>
    <cellStyle name="Percent 34 3 3 3 4" xfId="26696"/>
    <cellStyle name="Percent 34 3 3 3 5" xfId="45160"/>
    <cellStyle name="Percent 34 3 3 4" xfId="10823"/>
    <cellStyle name="Percent 34 3 3 4 2" xfId="29783"/>
    <cellStyle name="Percent 34 3 3 4 3" xfId="48247"/>
    <cellStyle name="Percent 34 3 3 5" xfId="16975"/>
    <cellStyle name="Percent 34 3 3 5 2" xfId="35935"/>
    <cellStyle name="Percent 34 3 3 5 3" xfId="54399"/>
    <cellStyle name="Percent 34 3 3 6" xfId="23630"/>
    <cellStyle name="Percent 34 3 3 7" xfId="42094"/>
    <cellStyle name="Percent 34 3 4" xfId="5376"/>
    <cellStyle name="Percent 34 3 4 2" xfId="8462"/>
    <cellStyle name="Percent 34 3 4 2 2" xfId="14654"/>
    <cellStyle name="Percent 34 3 4 2 2 2" xfId="33614"/>
    <cellStyle name="Percent 34 3 4 2 2 3" xfId="52078"/>
    <cellStyle name="Percent 34 3 4 2 3" xfId="20806"/>
    <cellStyle name="Percent 34 3 4 2 3 2" xfId="39766"/>
    <cellStyle name="Percent 34 3 4 2 3 3" xfId="58230"/>
    <cellStyle name="Percent 34 3 4 2 4" xfId="27461"/>
    <cellStyle name="Percent 34 3 4 2 5" xfId="45925"/>
    <cellStyle name="Percent 34 3 4 3" xfId="11588"/>
    <cellStyle name="Percent 34 3 4 3 2" xfId="30548"/>
    <cellStyle name="Percent 34 3 4 3 3" xfId="49012"/>
    <cellStyle name="Percent 34 3 4 4" xfId="17740"/>
    <cellStyle name="Percent 34 3 4 4 2" xfId="36700"/>
    <cellStyle name="Percent 34 3 4 4 3" xfId="55164"/>
    <cellStyle name="Percent 34 3 4 5" xfId="24395"/>
    <cellStyle name="Percent 34 3 4 6" xfId="42859"/>
    <cellStyle name="Percent 34 3 5" xfId="6927"/>
    <cellStyle name="Percent 34 3 5 2" xfId="13120"/>
    <cellStyle name="Percent 34 3 5 2 2" xfId="32080"/>
    <cellStyle name="Percent 34 3 5 2 3" xfId="50544"/>
    <cellStyle name="Percent 34 3 5 3" xfId="19272"/>
    <cellStyle name="Percent 34 3 5 3 2" xfId="38232"/>
    <cellStyle name="Percent 34 3 5 3 3" xfId="56696"/>
    <cellStyle name="Percent 34 3 5 4" xfId="25927"/>
    <cellStyle name="Percent 34 3 5 5" xfId="44391"/>
    <cellStyle name="Percent 34 3 6" xfId="10054"/>
    <cellStyle name="Percent 34 3 6 2" xfId="29014"/>
    <cellStyle name="Percent 34 3 6 3" xfId="47478"/>
    <cellStyle name="Percent 34 3 7" xfId="16206"/>
    <cellStyle name="Percent 34 3 7 2" xfId="35166"/>
    <cellStyle name="Percent 34 3 7 3" xfId="53630"/>
    <cellStyle name="Percent 34 3 8" xfId="22861"/>
    <cellStyle name="Percent 34 3 9" xfId="41325"/>
    <cellStyle name="Percent 34 4" xfId="3537"/>
    <cellStyle name="Percent 34 4 2" xfId="3538"/>
    <cellStyle name="Percent 34 4 2 2" xfId="4524"/>
    <cellStyle name="Percent 34 4 2 2 2" xfId="6147"/>
    <cellStyle name="Percent 34 4 2 2 2 2" xfId="9233"/>
    <cellStyle name="Percent 34 4 2 2 2 2 2" xfId="15425"/>
    <cellStyle name="Percent 34 4 2 2 2 2 2 2" xfId="34385"/>
    <cellStyle name="Percent 34 4 2 2 2 2 2 3" xfId="52849"/>
    <cellStyle name="Percent 34 4 2 2 2 2 3" xfId="21577"/>
    <cellStyle name="Percent 34 4 2 2 2 2 3 2" xfId="40537"/>
    <cellStyle name="Percent 34 4 2 2 2 2 3 3" xfId="59001"/>
    <cellStyle name="Percent 34 4 2 2 2 2 4" xfId="28232"/>
    <cellStyle name="Percent 34 4 2 2 2 2 5" xfId="46696"/>
    <cellStyle name="Percent 34 4 2 2 2 3" xfId="12359"/>
    <cellStyle name="Percent 34 4 2 2 2 3 2" xfId="31319"/>
    <cellStyle name="Percent 34 4 2 2 2 3 3" xfId="49783"/>
    <cellStyle name="Percent 34 4 2 2 2 4" xfId="18511"/>
    <cellStyle name="Percent 34 4 2 2 2 4 2" xfId="37471"/>
    <cellStyle name="Percent 34 4 2 2 2 4 3" xfId="55935"/>
    <cellStyle name="Percent 34 4 2 2 2 5" xfId="25166"/>
    <cellStyle name="Percent 34 4 2 2 2 6" xfId="43630"/>
    <cellStyle name="Percent 34 4 2 2 3" xfId="7698"/>
    <cellStyle name="Percent 34 4 2 2 3 2" xfId="13891"/>
    <cellStyle name="Percent 34 4 2 2 3 2 2" xfId="32851"/>
    <cellStyle name="Percent 34 4 2 2 3 2 3" xfId="51315"/>
    <cellStyle name="Percent 34 4 2 2 3 3" xfId="20043"/>
    <cellStyle name="Percent 34 4 2 2 3 3 2" xfId="39003"/>
    <cellStyle name="Percent 34 4 2 2 3 3 3" xfId="57467"/>
    <cellStyle name="Percent 34 4 2 2 3 4" xfId="26698"/>
    <cellStyle name="Percent 34 4 2 2 3 5" xfId="45162"/>
    <cellStyle name="Percent 34 4 2 2 4" xfId="10825"/>
    <cellStyle name="Percent 34 4 2 2 4 2" xfId="29785"/>
    <cellStyle name="Percent 34 4 2 2 4 3" xfId="48249"/>
    <cellStyle name="Percent 34 4 2 2 5" xfId="16977"/>
    <cellStyle name="Percent 34 4 2 2 5 2" xfId="35937"/>
    <cellStyle name="Percent 34 4 2 2 5 3" xfId="54401"/>
    <cellStyle name="Percent 34 4 2 2 6" xfId="23632"/>
    <cellStyle name="Percent 34 4 2 2 7" xfId="42096"/>
    <cellStyle name="Percent 34 4 2 3" xfId="5378"/>
    <cellStyle name="Percent 34 4 2 3 2" xfId="8464"/>
    <cellStyle name="Percent 34 4 2 3 2 2" xfId="14656"/>
    <cellStyle name="Percent 34 4 2 3 2 2 2" xfId="33616"/>
    <cellStyle name="Percent 34 4 2 3 2 2 3" xfId="52080"/>
    <cellStyle name="Percent 34 4 2 3 2 3" xfId="20808"/>
    <cellStyle name="Percent 34 4 2 3 2 3 2" xfId="39768"/>
    <cellStyle name="Percent 34 4 2 3 2 3 3" xfId="58232"/>
    <cellStyle name="Percent 34 4 2 3 2 4" xfId="27463"/>
    <cellStyle name="Percent 34 4 2 3 2 5" xfId="45927"/>
    <cellStyle name="Percent 34 4 2 3 3" xfId="11590"/>
    <cellStyle name="Percent 34 4 2 3 3 2" xfId="30550"/>
    <cellStyle name="Percent 34 4 2 3 3 3" xfId="49014"/>
    <cellStyle name="Percent 34 4 2 3 4" xfId="17742"/>
    <cellStyle name="Percent 34 4 2 3 4 2" xfId="36702"/>
    <cellStyle name="Percent 34 4 2 3 4 3" xfId="55166"/>
    <cellStyle name="Percent 34 4 2 3 5" xfId="24397"/>
    <cellStyle name="Percent 34 4 2 3 6" xfId="42861"/>
    <cellStyle name="Percent 34 4 2 4" xfId="6929"/>
    <cellStyle name="Percent 34 4 2 4 2" xfId="13122"/>
    <cellStyle name="Percent 34 4 2 4 2 2" xfId="32082"/>
    <cellStyle name="Percent 34 4 2 4 2 3" xfId="50546"/>
    <cellStyle name="Percent 34 4 2 4 3" xfId="19274"/>
    <cellStyle name="Percent 34 4 2 4 3 2" xfId="38234"/>
    <cellStyle name="Percent 34 4 2 4 3 3" xfId="56698"/>
    <cellStyle name="Percent 34 4 2 4 4" xfId="25929"/>
    <cellStyle name="Percent 34 4 2 4 5" xfId="44393"/>
    <cellStyle name="Percent 34 4 2 5" xfId="10056"/>
    <cellStyle name="Percent 34 4 2 5 2" xfId="29016"/>
    <cellStyle name="Percent 34 4 2 5 3" xfId="47480"/>
    <cellStyle name="Percent 34 4 2 6" xfId="16208"/>
    <cellStyle name="Percent 34 4 2 6 2" xfId="35168"/>
    <cellStyle name="Percent 34 4 2 6 3" xfId="53632"/>
    <cellStyle name="Percent 34 4 2 7" xfId="22863"/>
    <cellStyle name="Percent 34 4 2 8" xfId="41327"/>
    <cellStyle name="Percent 34 5" xfId="3539"/>
    <cellStyle name="Percent 34 5 2" xfId="4525"/>
    <cellStyle name="Percent 34 5 2 2" xfId="6148"/>
    <cellStyle name="Percent 34 5 2 2 2" xfId="9234"/>
    <cellStyle name="Percent 34 5 2 2 2 2" xfId="15426"/>
    <cellStyle name="Percent 34 5 2 2 2 2 2" xfId="34386"/>
    <cellStyle name="Percent 34 5 2 2 2 2 3" xfId="52850"/>
    <cellStyle name="Percent 34 5 2 2 2 3" xfId="21578"/>
    <cellStyle name="Percent 34 5 2 2 2 3 2" xfId="40538"/>
    <cellStyle name="Percent 34 5 2 2 2 3 3" xfId="59002"/>
    <cellStyle name="Percent 34 5 2 2 2 4" xfId="28233"/>
    <cellStyle name="Percent 34 5 2 2 2 5" xfId="46697"/>
    <cellStyle name="Percent 34 5 2 2 3" xfId="12360"/>
    <cellStyle name="Percent 34 5 2 2 3 2" xfId="31320"/>
    <cellStyle name="Percent 34 5 2 2 3 3" xfId="49784"/>
    <cellStyle name="Percent 34 5 2 2 4" xfId="18512"/>
    <cellStyle name="Percent 34 5 2 2 4 2" xfId="37472"/>
    <cellStyle name="Percent 34 5 2 2 4 3" xfId="55936"/>
    <cellStyle name="Percent 34 5 2 2 5" xfId="25167"/>
    <cellStyle name="Percent 34 5 2 2 6" xfId="43631"/>
    <cellStyle name="Percent 34 5 2 3" xfId="7699"/>
    <cellStyle name="Percent 34 5 2 3 2" xfId="13892"/>
    <cellStyle name="Percent 34 5 2 3 2 2" xfId="32852"/>
    <cellStyle name="Percent 34 5 2 3 2 3" xfId="51316"/>
    <cellStyle name="Percent 34 5 2 3 3" xfId="20044"/>
    <cellStyle name="Percent 34 5 2 3 3 2" xfId="39004"/>
    <cellStyle name="Percent 34 5 2 3 3 3" xfId="57468"/>
    <cellStyle name="Percent 34 5 2 3 4" xfId="26699"/>
    <cellStyle name="Percent 34 5 2 3 5" xfId="45163"/>
    <cellStyle name="Percent 34 5 2 4" xfId="10826"/>
    <cellStyle name="Percent 34 5 2 4 2" xfId="29786"/>
    <cellStyle name="Percent 34 5 2 4 3" xfId="48250"/>
    <cellStyle name="Percent 34 5 2 5" xfId="16978"/>
    <cellStyle name="Percent 34 5 2 5 2" xfId="35938"/>
    <cellStyle name="Percent 34 5 2 5 3" xfId="54402"/>
    <cellStyle name="Percent 34 5 2 6" xfId="23633"/>
    <cellStyle name="Percent 34 5 2 7" xfId="42097"/>
    <cellStyle name="Percent 34 5 3" xfId="5379"/>
    <cellStyle name="Percent 34 5 3 2" xfId="8465"/>
    <cellStyle name="Percent 34 5 3 2 2" xfId="14657"/>
    <cellStyle name="Percent 34 5 3 2 2 2" xfId="33617"/>
    <cellStyle name="Percent 34 5 3 2 2 3" xfId="52081"/>
    <cellStyle name="Percent 34 5 3 2 3" xfId="20809"/>
    <cellStyle name="Percent 34 5 3 2 3 2" xfId="39769"/>
    <cellStyle name="Percent 34 5 3 2 3 3" xfId="58233"/>
    <cellStyle name="Percent 34 5 3 2 4" xfId="27464"/>
    <cellStyle name="Percent 34 5 3 2 5" xfId="45928"/>
    <cellStyle name="Percent 34 5 3 3" xfId="11591"/>
    <cellStyle name="Percent 34 5 3 3 2" xfId="30551"/>
    <cellStyle name="Percent 34 5 3 3 3" xfId="49015"/>
    <cellStyle name="Percent 34 5 3 4" xfId="17743"/>
    <cellStyle name="Percent 34 5 3 4 2" xfId="36703"/>
    <cellStyle name="Percent 34 5 3 4 3" xfId="55167"/>
    <cellStyle name="Percent 34 5 3 5" xfId="24398"/>
    <cellStyle name="Percent 34 5 3 6" xfId="42862"/>
    <cellStyle name="Percent 34 5 4" xfId="6930"/>
    <cellStyle name="Percent 34 5 4 2" xfId="13123"/>
    <cellStyle name="Percent 34 5 4 2 2" xfId="32083"/>
    <cellStyle name="Percent 34 5 4 2 3" xfId="50547"/>
    <cellStyle name="Percent 34 5 4 3" xfId="19275"/>
    <cellStyle name="Percent 34 5 4 3 2" xfId="38235"/>
    <cellStyle name="Percent 34 5 4 3 3" xfId="56699"/>
    <cellStyle name="Percent 34 5 4 4" xfId="25930"/>
    <cellStyle name="Percent 34 5 4 5" xfId="44394"/>
    <cellStyle name="Percent 34 5 5" xfId="10057"/>
    <cellStyle name="Percent 34 5 5 2" xfId="29017"/>
    <cellStyle name="Percent 34 5 5 3" xfId="47481"/>
    <cellStyle name="Percent 34 5 6" xfId="16209"/>
    <cellStyle name="Percent 34 5 6 2" xfId="35169"/>
    <cellStyle name="Percent 34 5 6 3" xfId="53633"/>
    <cellStyle name="Percent 34 5 7" xfId="22864"/>
    <cellStyle name="Percent 34 5 8" xfId="41328"/>
    <cellStyle name="Percent 35" xfId="3540"/>
    <cellStyle name="Percent 35 2" xfId="3541"/>
    <cellStyle name="Percent 35 2 2" xfId="3542"/>
    <cellStyle name="Percent 35 2 2 2" xfId="4527"/>
    <cellStyle name="Percent 35 2 2 2 2" xfId="6150"/>
    <cellStyle name="Percent 35 2 2 2 2 2" xfId="9236"/>
    <cellStyle name="Percent 35 2 2 2 2 2 2" xfId="15428"/>
    <cellStyle name="Percent 35 2 2 2 2 2 2 2" xfId="34388"/>
    <cellStyle name="Percent 35 2 2 2 2 2 2 3" xfId="52852"/>
    <cellStyle name="Percent 35 2 2 2 2 2 3" xfId="21580"/>
    <cellStyle name="Percent 35 2 2 2 2 2 3 2" xfId="40540"/>
    <cellStyle name="Percent 35 2 2 2 2 2 3 3" xfId="59004"/>
    <cellStyle name="Percent 35 2 2 2 2 2 4" xfId="28235"/>
    <cellStyle name="Percent 35 2 2 2 2 2 5" xfId="46699"/>
    <cellStyle name="Percent 35 2 2 2 2 3" xfId="12362"/>
    <cellStyle name="Percent 35 2 2 2 2 3 2" xfId="31322"/>
    <cellStyle name="Percent 35 2 2 2 2 3 3" xfId="49786"/>
    <cellStyle name="Percent 35 2 2 2 2 4" xfId="18514"/>
    <cellStyle name="Percent 35 2 2 2 2 4 2" xfId="37474"/>
    <cellStyle name="Percent 35 2 2 2 2 4 3" xfId="55938"/>
    <cellStyle name="Percent 35 2 2 2 2 5" xfId="25169"/>
    <cellStyle name="Percent 35 2 2 2 2 6" xfId="43633"/>
    <cellStyle name="Percent 35 2 2 2 3" xfId="7701"/>
    <cellStyle name="Percent 35 2 2 2 3 2" xfId="13894"/>
    <cellStyle name="Percent 35 2 2 2 3 2 2" xfId="32854"/>
    <cellStyle name="Percent 35 2 2 2 3 2 3" xfId="51318"/>
    <cellStyle name="Percent 35 2 2 2 3 3" xfId="20046"/>
    <cellStyle name="Percent 35 2 2 2 3 3 2" xfId="39006"/>
    <cellStyle name="Percent 35 2 2 2 3 3 3" xfId="57470"/>
    <cellStyle name="Percent 35 2 2 2 3 4" xfId="26701"/>
    <cellStyle name="Percent 35 2 2 2 3 5" xfId="45165"/>
    <cellStyle name="Percent 35 2 2 2 4" xfId="10828"/>
    <cellStyle name="Percent 35 2 2 2 4 2" xfId="29788"/>
    <cellStyle name="Percent 35 2 2 2 4 3" xfId="48252"/>
    <cellStyle name="Percent 35 2 2 2 5" xfId="16980"/>
    <cellStyle name="Percent 35 2 2 2 5 2" xfId="35940"/>
    <cellStyle name="Percent 35 2 2 2 5 3" xfId="54404"/>
    <cellStyle name="Percent 35 2 2 2 6" xfId="23635"/>
    <cellStyle name="Percent 35 2 2 2 7" xfId="42099"/>
    <cellStyle name="Percent 35 2 2 3" xfId="5381"/>
    <cellStyle name="Percent 35 2 2 3 2" xfId="8467"/>
    <cellStyle name="Percent 35 2 2 3 2 2" xfId="14659"/>
    <cellStyle name="Percent 35 2 2 3 2 2 2" xfId="33619"/>
    <cellStyle name="Percent 35 2 2 3 2 2 3" xfId="52083"/>
    <cellStyle name="Percent 35 2 2 3 2 3" xfId="20811"/>
    <cellStyle name="Percent 35 2 2 3 2 3 2" xfId="39771"/>
    <cellStyle name="Percent 35 2 2 3 2 3 3" xfId="58235"/>
    <cellStyle name="Percent 35 2 2 3 2 4" xfId="27466"/>
    <cellStyle name="Percent 35 2 2 3 2 5" xfId="45930"/>
    <cellStyle name="Percent 35 2 2 3 3" xfId="11593"/>
    <cellStyle name="Percent 35 2 2 3 3 2" xfId="30553"/>
    <cellStyle name="Percent 35 2 2 3 3 3" xfId="49017"/>
    <cellStyle name="Percent 35 2 2 3 4" xfId="17745"/>
    <cellStyle name="Percent 35 2 2 3 4 2" xfId="36705"/>
    <cellStyle name="Percent 35 2 2 3 4 3" xfId="55169"/>
    <cellStyle name="Percent 35 2 2 3 5" xfId="24400"/>
    <cellStyle name="Percent 35 2 2 3 6" xfId="42864"/>
    <cellStyle name="Percent 35 2 2 4" xfId="6932"/>
    <cellStyle name="Percent 35 2 2 4 2" xfId="13125"/>
    <cellStyle name="Percent 35 2 2 4 2 2" xfId="32085"/>
    <cellStyle name="Percent 35 2 2 4 2 3" xfId="50549"/>
    <cellStyle name="Percent 35 2 2 4 3" xfId="19277"/>
    <cellStyle name="Percent 35 2 2 4 3 2" xfId="38237"/>
    <cellStyle name="Percent 35 2 2 4 3 3" xfId="56701"/>
    <cellStyle name="Percent 35 2 2 4 4" xfId="25932"/>
    <cellStyle name="Percent 35 2 2 4 5" xfId="44396"/>
    <cellStyle name="Percent 35 2 2 5" xfId="10059"/>
    <cellStyle name="Percent 35 2 2 5 2" xfId="29019"/>
    <cellStyle name="Percent 35 2 2 5 3" xfId="47483"/>
    <cellStyle name="Percent 35 2 2 6" xfId="16211"/>
    <cellStyle name="Percent 35 2 2 6 2" xfId="35171"/>
    <cellStyle name="Percent 35 2 2 6 3" xfId="53635"/>
    <cellStyle name="Percent 35 2 2 7" xfId="22866"/>
    <cellStyle name="Percent 35 2 2 8" xfId="41330"/>
    <cellStyle name="Percent 35 2 3" xfId="4526"/>
    <cellStyle name="Percent 35 2 3 2" xfId="6149"/>
    <cellStyle name="Percent 35 2 3 2 2" xfId="9235"/>
    <cellStyle name="Percent 35 2 3 2 2 2" xfId="15427"/>
    <cellStyle name="Percent 35 2 3 2 2 2 2" xfId="34387"/>
    <cellStyle name="Percent 35 2 3 2 2 2 3" xfId="52851"/>
    <cellStyle name="Percent 35 2 3 2 2 3" xfId="21579"/>
    <cellStyle name="Percent 35 2 3 2 2 3 2" xfId="40539"/>
    <cellStyle name="Percent 35 2 3 2 2 3 3" xfId="59003"/>
    <cellStyle name="Percent 35 2 3 2 2 4" xfId="28234"/>
    <cellStyle name="Percent 35 2 3 2 2 5" xfId="46698"/>
    <cellStyle name="Percent 35 2 3 2 3" xfId="12361"/>
    <cellStyle name="Percent 35 2 3 2 3 2" xfId="31321"/>
    <cellStyle name="Percent 35 2 3 2 3 3" xfId="49785"/>
    <cellStyle name="Percent 35 2 3 2 4" xfId="18513"/>
    <cellStyle name="Percent 35 2 3 2 4 2" xfId="37473"/>
    <cellStyle name="Percent 35 2 3 2 4 3" xfId="55937"/>
    <cellStyle name="Percent 35 2 3 2 5" xfId="25168"/>
    <cellStyle name="Percent 35 2 3 2 6" xfId="43632"/>
    <cellStyle name="Percent 35 2 3 3" xfId="7700"/>
    <cellStyle name="Percent 35 2 3 3 2" xfId="13893"/>
    <cellStyle name="Percent 35 2 3 3 2 2" xfId="32853"/>
    <cellStyle name="Percent 35 2 3 3 2 3" xfId="51317"/>
    <cellStyle name="Percent 35 2 3 3 3" xfId="20045"/>
    <cellStyle name="Percent 35 2 3 3 3 2" xfId="39005"/>
    <cellStyle name="Percent 35 2 3 3 3 3" xfId="57469"/>
    <cellStyle name="Percent 35 2 3 3 4" xfId="26700"/>
    <cellStyle name="Percent 35 2 3 3 5" xfId="45164"/>
    <cellStyle name="Percent 35 2 3 4" xfId="10827"/>
    <cellStyle name="Percent 35 2 3 4 2" xfId="29787"/>
    <cellStyle name="Percent 35 2 3 4 3" xfId="48251"/>
    <cellStyle name="Percent 35 2 3 5" xfId="16979"/>
    <cellStyle name="Percent 35 2 3 5 2" xfId="35939"/>
    <cellStyle name="Percent 35 2 3 5 3" xfId="54403"/>
    <cellStyle name="Percent 35 2 3 6" xfId="23634"/>
    <cellStyle name="Percent 35 2 3 7" xfId="42098"/>
    <cellStyle name="Percent 35 2 4" xfId="5380"/>
    <cellStyle name="Percent 35 2 4 2" xfId="8466"/>
    <cellStyle name="Percent 35 2 4 2 2" xfId="14658"/>
    <cellStyle name="Percent 35 2 4 2 2 2" xfId="33618"/>
    <cellStyle name="Percent 35 2 4 2 2 3" xfId="52082"/>
    <cellStyle name="Percent 35 2 4 2 3" xfId="20810"/>
    <cellStyle name="Percent 35 2 4 2 3 2" xfId="39770"/>
    <cellStyle name="Percent 35 2 4 2 3 3" xfId="58234"/>
    <cellStyle name="Percent 35 2 4 2 4" xfId="27465"/>
    <cellStyle name="Percent 35 2 4 2 5" xfId="45929"/>
    <cellStyle name="Percent 35 2 4 3" xfId="11592"/>
    <cellStyle name="Percent 35 2 4 3 2" xfId="30552"/>
    <cellStyle name="Percent 35 2 4 3 3" xfId="49016"/>
    <cellStyle name="Percent 35 2 4 4" xfId="17744"/>
    <cellStyle name="Percent 35 2 4 4 2" xfId="36704"/>
    <cellStyle name="Percent 35 2 4 4 3" xfId="55168"/>
    <cellStyle name="Percent 35 2 4 5" xfId="24399"/>
    <cellStyle name="Percent 35 2 4 6" xfId="42863"/>
    <cellStyle name="Percent 35 2 5" xfId="6931"/>
    <cellStyle name="Percent 35 2 5 2" xfId="13124"/>
    <cellStyle name="Percent 35 2 5 2 2" xfId="32084"/>
    <cellStyle name="Percent 35 2 5 2 3" xfId="50548"/>
    <cellStyle name="Percent 35 2 5 3" xfId="19276"/>
    <cellStyle name="Percent 35 2 5 3 2" xfId="38236"/>
    <cellStyle name="Percent 35 2 5 3 3" xfId="56700"/>
    <cellStyle name="Percent 35 2 5 4" xfId="25931"/>
    <cellStyle name="Percent 35 2 5 5" xfId="44395"/>
    <cellStyle name="Percent 35 2 6" xfId="10058"/>
    <cellStyle name="Percent 35 2 6 2" xfId="29018"/>
    <cellStyle name="Percent 35 2 6 3" xfId="47482"/>
    <cellStyle name="Percent 35 2 7" xfId="16210"/>
    <cellStyle name="Percent 35 2 7 2" xfId="35170"/>
    <cellStyle name="Percent 35 2 7 3" xfId="53634"/>
    <cellStyle name="Percent 35 2 8" xfId="22865"/>
    <cellStyle name="Percent 35 2 9" xfId="41329"/>
    <cellStyle name="Percent 35 3" xfId="3543"/>
    <cellStyle name="Percent 35 3 2" xfId="3544"/>
    <cellStyle name="Percent 35 3 2 2" xfId="4529"/>
    <cellStyle name="Percent 35 3 2 2 2" xfId="6152"/>
    <cellStyle name="Percent 35 3 2 2 2 2" xfId="9238"/>
    <cellStyle name="Percent 35 3 2 2 2 2 2" xfId="15430"/>
    <cellStyle name="Percent 35 3 2 2 2 2 2 2" xfId="34390"/>
    <cellStyle name="Percent 35 3 2 2 2 2 2 3" xfId="52854"/>
    <cellStyle name="Percent 35 3 2 2 2 2 3" xfId="21582"/>
    <cellStyle name="Percent 35 3 2 2 2 2 3 2" xfId="40542"/>
    <cellStyle name="Percent 35 3 2 2 2 2 3 3" xfId="59006"/>
    <cellStyle name="Percent 35 3 2 2 2 2 4" xfId="28237"/>
    <cellStyle name="Percent 35 3 2 2 2 2 5" xfId="46701"/>
    <cellStyle name="Percent 35 3 2 2 2 3" xfId="12364"/>
    <cellStyle name="Percent 35 3 2 2 2 3 2" xfId="31324"/>
    <cellStyle name="Percent 35 3 2 2 2 3 3" xfId="49788"/>
    <cellStyle name="Percent 35 3 2 2 2 4" xfId="18516"/>
    <cellStyle name="Percent 35 3 2 2 2 4 2" xfId="37476"/>
    <cellStyle name="Percent 35 3 2 2 2 4 3" xfId="55940"/>
    <cellStyle name="Percent 35 3 2 2 2 5" xfId="25171"/>
    <cellStyle name="Percent 35 3 2 2 2 6" xfId="43635"/>
    <cellStyle name="Percent 35 3 2 2 3" xfId="7703"/>
    <cellStyle name="Percent 35 3 2 2 3 2" xfId="13896"/>
    <cellStyle name="Percent 35 3 2 2 3 2 2" xfId="32856"/>
    <cellStyle name="Percent 35 3 2 2 3 2 3" xfId="51320"/>
    <cellStyle name="Percent 35 3 2 2 3 3" xfId="20048"/>
    <cellStyle name="Percent 35 3 2 2 3 3 2" xfId="39008"/>
    <cellStyle name="Percent 35 3 2 2 3 3 3" xfId="57472"/>
    <cellStyle name="Percent 35 3 2 2 3 4" xfId="26703"/>
    <cellStyle name="Percent 35 3 2 2 3 5" xfId="45167"/>
    <cellStyle name="Percent 35 3 2 2 4" xfId="10830"/>
    <cellStyle name="Percent 35 3 2 2 4 2" xfId="29790"/>
    <cellStyle name="Percent 35 3 2 2 4 3" xfId="48254"/>
    <cellStyle name="Percent 35 3 2 2 5" xfId="16982"/>
    <cellStyle name="Percent 35 3 2 2 5 2" xfId="35942"/>
    <cellStyle name="Percent 35 3 2 2 5 3" xfId="54406"/>
    <cellStyle name="Percent 35 3 2 2 6" xfId="23637"/>
    <cellStyle name="Percent 35 3 2 2 7" xfId="42101"/>
    <cellStyle name="Percent 35 3 2 3" xfId="5383"/>
    <cellStyle name="Percent 35 3 2 3 2" xfId="8469"/>
    <cellStyle name="Percent 35 3 2 3 2 2" xfId="14661"/>
    <cellStyle name="Percent 35 3 2 3 2 2 2" xfId="33621"/>
    <cellStyle name="Percent 35 3 2 3 2 2 3" xfId="52085"/>
    <cellStyle name="Percent 35 3 2 3 2 3" xfId="20813"/>
    <cellStyle name="Percent 35 3 2 3 2 3 2" xfId="39773"/>
    <cellStyle name="Percent 35 3 2 3 2 3 3" xfId="58237"/>
    <cellStyle name="Percent 35 3 2 3 2 4" xfId="27468"/>
    <cellStyle name="Percent 35 3 2 3 2 5" xfId="45932"/>
    <cellStyle name="Percent 35 3 2 3 3" xfId="11595"/>
    <cellStyle name="Percent 35 3 2 3 3 2" xfId="30555"/>
    <cellStyle name="Percent 35 3 2 3 3 3" xfId="49019"/>
    <cellStyle name="Percent 35 3 2 3 4" xfId="17747"/>
    <cellStyle name="Percent 35 3 2 3 4 2" xfId="36707"/>
    <cellStyle name="Percent 35 3 2 3 4 3" xfId="55171"/>
    <cellStyle name="Percent 35 3 2 3 5" xfId="24402"/>
    <cellStyle name="Percent 35 3 2 3 6" xfId="42866"/>
    <cellStyle name="Percent 35 3 2 4" xfId="6934"/>
    <cellStyle name="Percent 35 3 2 4 2" xfId="13127"/>
    <cellStyle name="Percent 35 3 2 4 2 2" xfId="32087"/>
    <cellStyle name="Percent 35 3 2 4 2 3" xfId="50551"/>
    <cellStyle name="Percent 35 3 2 4 3" xfId="19279"/>
    <cellStyle name="Percent 35 3 2 4 3 2" xfId="38239"/>
    <cellStyle name="Percent 35 3 2 4 3 3" xfId="56703"/>
    <cellStyle name="Percent 35 3 2 4 4" xfId="25934"/>
    <cellStyle name="Percent 35 3 2 4 5" xfId="44398"/>
    <cellStyle name="Percent 35 3 2 5" xfId="10061"/>
    <cellStyle name="Percent 35 3 2 5 2" xfId="29021"/>
    <cellStyle name="Percent 35 3 2 5 3" xfId="47485"/>
    <cellStyle name="Percent 35 3 2 6" xfId="16213"/>
    <cellStyle name="Percent 35 3 2 6 2" xfId="35173"/>
    <cellStyle name="Percent 35 3 2 6 3" xfId="53637"/>
    <cellStyle name="Percent 35 3 2 7" xfId="22868"/>
    <cellStyle name="Percent 35 3 2 8" xfId="41332"/>
    <cellStyle name="Percent 35 3 3" xfId="4528"/>
    <cellStyle name="Percent 35 3 3 2" xfId="6151"/>
    <cellStyle name="Percent 35 3 3 2 2" xfId="9237"/>
    <cellStyle name="Percent 35 3 3 2 2 2" xfId="15429"/>
    <cellStyle name="Percent 35 3 3 2 2 2 2" xfId="34389"/>
    <cellStyle name="Percent 35 3 3 2 2 2 3" xfId="52853"/>
    <cellStyle name="Percent 35 3 3 2 2 3" xfId="21581"/>
    <cellStyle name="Percent 35 3 3 2 2 3 2" xfId="40541"/>
    <cellStyle name="Percent 35 3 3 2 2 3 3" xfId="59005"/>
    <cellStyle name="Percent 35 3 3 2 2 4" xfId="28236"/>
    <cellStyle name="Percent 35 3 3 2 2 5" xfId="46700"/>
    <cellStyle name="Percent 35 3 3 2 3" xfId="12363"/>
    <cellStyle name="Percent 35 3 3 2 3 2" xfId="31323"/>
    <cellStyle name="Percent 35 3 3 2 3 3" xfId="49787"/>
    <cellStyle name="Percent 35 3 3 2 4" xfId="18515"/>
    <cellStyle name="Percent 35 3 3 2 4 2" xfId="37475"/>
    <cellStyle name="Percent 35 3 3 2 4 3" xfId="55939"/>
    <cellStyle name="Percent 35 3 3 2 5" xfId="25170"/>
    <cellStyle name="Percent 35 3 3 2 6" xfId="43634"/>
    <cellStyle name="Percent 35 3 3 3" xfId="7702"/>
    <cellStyle name="Percent 35 3 3 3 2" xfId="13895"/>
    <cellStyle name="Percent 35 3 3 3 2 2" xfId="32855"/>
    <cellStyle name="Percent 35 3 3 3 2 3" xfId="51319"/>
    <cellStyle name="Percent 35 3 3 3 3" xfId="20047"/>
    <cellStyle name="Percent 35 3 3 3 3 2" xfId="39007"/>
    <cellStyle name="Percent 35 3 3 3 3 3" xfId="57471"/>
    <cellStyle name="Percent 35 3 3 3 4" xfId="26702"/>
    <cellStyle name="Percent 35 3 3 3 5" xfId="45166"/>
    <cellStyle name="Percent 35 3 3 4" xfId="10829"/>
    <cellStyle name="Percent 35 3 3 4 2" xfId="29789"/>
    <cellStyle name="Percent 35 3 3 4 3" xfId="48253"/>
    <cellStyle name="Percent 35 3 3 5" xfId="16981"/>
    <cellStyle name="Percent 35 3 3 5 2" xfId="35941"/>
    <cellStyle name="Percent 35 3 3 5 3" xfId="54405"/>
    <cellStyle name="Percent 35 3 3 6" xfId="23636"/>
    <cellStyle name="Percent 35 3 3 7" xfId="42100"/>
    <cellStyle name="Percent 35 3 4" xfId="5382"/>
    <cellStyle name="Percent 35 3 4 2" xfId="8468"/>
    <cellStyle name="Percent 35 3 4 2 2" xfId="14660"/>
    <cellStyle name="Percent 35 3 4 2 2 2" xfId="33620"/>
    <cellStyle name="Percent 35 3 4 2 2 3" xfId="52084"/>
    <cellStyle name="Percent 35 3 4 2 3" xfId="20812"/>
    <cellStyle name="Percent 35 3 4 2 3 2" xfId="39772"/>
    <cellStyle name="Percent 35 3 4 2 3 3" xfId="58236"/>
    <cellStyle name="Percent 35 3 4 2 4" xfId="27467"/>
    <cellStyle name="Percent 35 3 4 2 5" xfId="45931"/>
    <cellStyle name="Percent 35 3 4 3" xfId="11594"/>
    <cellStyle name="Percent 35 3 4 3 2" xfId="30554"/>
    <cellStyle name="Percent 35 3 4 3 3" xfId="49018"/>
    <cellStyle name="Percent 35 3 4 4" xfId="17746"/>
    <cellStyle name="Percent 35 3 4 4 2" xfId="36706"/>
    <cellStyle name="Percent 35 3 4 4 3" xfId="55170"/>
    <cellStyle name="Percent 35 3 4 5" xfId="24401"/>
    <cellStyle name="Percent 35 3 4 6" xfId="42865"/>
    <cellStyle name="Percent 35 3 5" xfId="6933"/>
    <cellStyle name="Percent 35 3 5 2" xfId="13126"/>
    <cellStyle name="Percent 35 3 5 2 2" xfId="32086"/>
    <cellStyle name="Percent 35 3 5 2 3" xfId="50550"/>
    <cellStyle name="Percent 35 3 5 3" xfId="19278"/>
    <cellStyle name="Percent 35 3 5 3 2" xfId="38238"/>
    <cellStyle name="Percent 35 3 5 3 3" xfId="56702"/>
    <cellStyle name="Percent 35 3 5 4" xfId="25933"/>
    <cellStyle name="Percent 35 3 5 5" xfId="44397"/>
    <cellStyle name="Percent 35 3 6" xfId="10060"/>
    <cellStyle name="Percent 35 3 6 2" xfId="29020"/>
    <cellStyle name="Percent 35 3 6 3" xfId="47484"/>
    <cellStyle name="Percent 35 3 7" xfId="16212"/>
    <cellStyle name="Percent 35 3 7 2" xfId="35172"/>
    <cellStyle name="Percent 35 3 7 3" xfId="53636"/>
    <cellStyle name="Percent 35 3 8" xfId="22867"/>
    <cellStyle name="Percent 35 3 9" xfId="41331"/>
    <cellStyle name="Percent 35 4" xfId="3545"/>
    <cellStyle name="Percent 35 4 2" xfId="3546"/>
    <cellStyle name="Percent 35 4 2 2" xfId="4530"/>
    <cellStyle name="Percent 35 4 2 2 2" xfId="6153"/>
    <cellStyle name="Percent 35 4 2 2 2 2" xfId="9239"/>
    <cellStyle name="Percent 35 4 2 2 2 2 2" xfId="15431"/>
    <cellStyle name="Percent 35 4 2 2 2 2 2 2" xfId="34391"/>
    <cellStyle name="Percent 35 4 2 2 2 2 2 3" xfId="52855"/>
    <cellStyle name="Percent 35 4 2 2 2 2 3" xfId="21583"/>
    <cellStyle name="Percent 35 4 2 2 2 2 3 2" xfId="40543"/>
    <cellStyle name="Percent 35 4 2 2 2 2 3 3" xfId="59007"/>
    <cellStyle name="Percent 35 4 2 2 2 2 4" xfId="28238"/>
    <cellStyle name="Percent 35 4 2 2 2 2 5" xfId="46702"/>
    <cellStyle name="Percent 35 4 2 2 2 3" xfId="12365"/>
    <cellStyle name="Percent 35 4 2 2 2 3 2" xfId="31325"/>
    <cellStyle name="Percent 35 4 2 2 2 3 3" xfId="49789"/>
    <cellStyle name="Percent 35 4 2 2 2 4" xfId="18517"/>
    <cellStyle name="Percent 35 4 2 2 2 4 2" xfId="37477"/>
    <cellStyle name="Percent 35 4 2 2 2 4 3" xfId="55941"/>
    <cellStyle name="Percent 35 4 2 2 2 5" xfId="25172"/>
    <cellStyle name="Percent 35 4 2 2 2 6" xfId="43636"/>
    <cellStyle name="Percent 35 4 2 2 3" xfId="7704"/>
    <cellStyle name="Percent 35 4 2 2 3 2" xfId="13897"/>
    <cellStyle name="Percent 35 4 2 2 3 2 2" xfId="32857"/>
    <cellStyle name="Percent 35 4 2 2 3 2 3" xfId="51321"/>
    <cellStyle name="Percent 35 4 2 2 3 3" xfId="20049"/>
    <cellStyle name="Percent 35 4 2 2 3 3 2" xfId="39009"/>
    <cellStyle name="Percent 35 4 2 2 3 3 3" xfId="57473"/>
    <cellStyle name="Percent 35 4 2 2 3 4" xfId="26704"/>
    <cellStyle name="Percent 35 4 2 2 3 5" xfId="45168"/>
    <cellStyle name="Percent 35 4 2 2 4" xfId="10831"/>
    <cellStyle name="Percent 35 4 2 2 4 2" xfId="29791"/>
    <cellStyle name="Percent 35 4 2 2 4 3" xfId="48255"/>
    <cellStyle name="Percent 35 4 2 2 5" xfId="16983"/>
    <cellStyle name="Percent 35 4 2 2 5 2" xfId="35943"/>
    <cellStyle name="Percent 35 4 2 2 5 3" xfId="54407"/>
    <cellStyle name="Percent 35 4 2 2 6" xfId="23638"/>
    <cellStyle name="Percent 35 4 2 2 7" xfId="42102"/>
    <cellStyle name="Percent 35 4 2 3" xfId="5384"/>
    <cellStyle name="Percent 35 4 2 3 2" xfId="8470"/>
    <cellStyle name="Percent 35 4 2 3 2 2" xfId="14662"/>
    <cellStyle name="Percent 35 4 2 3 2 2 2" xfId="33622"/>
    <cellStyle name="Percent 35 4 2 3 2 2 3" xfId="52086"/>
    <cellStyle name="Percent 35 4 2 3 2 3" xfId="20814"/>
    <cellStyle name="Percent 35 4 2 3 2 3 2" xfId="39774"/>
    <cellStyle name="Percent 35 4 2 3 2 3 3" xfId="58238"/>
    <cellStyle name="Percent 35 4 2 3 2 4" xfId="27469"/>
    <cellStyle name="Percent 35 4 2 3 2 5" xfId="45933"/>
    <cellStyle name="Percent 35 4 2 3 3" xfId="11596"/>
    <cellStyle name="Percent 35 4 2 3 3 2" xfId="30556"/>
    <cellStyle name="Percent 35 4 2 3 3 3" xfId="49020"/>
    <cellStyle name="Percent 35 4 2 3 4" xfId="17748"/>
    <cellStyle name="Percent 35 4 2 3 4 2" xfId="36708"/>
    <cellStyle name="Percent 35 4 2 3 4 3" xfId="55172"/>
    <cellStyle name="Percent 35 4 2 3 5" xfId="24403"/>
    <cellStyle name="Percent 35 4 2 3 6" xfId="42867"/>
    <cellStyle name="Percent 35 4 2 4" xfId="6935"/>
    <cellStyle name="Percent 35 4 2 4 2" xfId="13128"/>
    <cellStyle name="Percent 35 4 2 4 2 2" xfId="32088"/>
    <cellStyle name="Percent 35 4 2 4 2 3" xfId="50552"/>
    <cellStyle name="Percent 35 4 2 4 3" xfId="19280"/>
    <cellStyle name="Percent 35 4 2 4 3 2" xfId="38240"/>
    <cellStyle name="Percent 35 4 2 4 3 3" xfId="56704"/>
    <cellStyle name="Percent 35 4 2 4 4" xfId="25935"/>
    <cellStyle name="Percent 35 4 2 4 5" xfId="44399"/>
    <cellStyle name="Percent 35 4 2 5" xfId="10062"/>
    <cellStyle name="Percent 35 4 2 5 2" xfId="29022"/>
    <cellStyle name="Percent 35 4 2 5 3" xfId="47486"/>
    <cellStyle name="Percent 35 4 2 6" xfId="16214"/>
    <cellStyle name="Percent 35 4 2 6 2" xfId="35174"/>
    <cellStyle name="Percent 35 4 2 6 3" xfId="53638"/>
    <cellStyle name="Percent 35 4 2 7" xfId="22869"/>
    <cellStyle name="Percent 35 4 2 8" xfId="41333"/>
    <cellStyle name="Percent 35 5" xfId="3547"/>
    <cellStyle name="Percent 35 5 2" xfId="4531"/>
    <cellStyle name="Percent 35 5 2 2" xfId="6154"/>
    <cellStyle name="Percent 35 5 2 2 2" xfId="9240"/>
    <cellStyle name="Percent 35 5 2 2 2 2" xfId="15432"/>
    <cellStyle name="Percent 35 5 2 2 2 2 2" xfId="34392"/>
    <cellStyle name="Percent 35 5 2 2 2 2 3" xfId="52856"/>
    <cellStyle name="Percent 35 5 2 2 2 3" xfId="21584"/>
    <cellStyle name="Percent 35 5 2 2 2 3 2" xfId="40544"/>
    <cellStyle name="Percent 35 5 2 2 2 3 3" xfId="59008"/>
    <cellStyle name="Percent 35 5 2 2 2 4" xfId="28239"/>
    <cellStyle name="Percent 35 5 2 2 2 5" xfId="46703"/>
    <cellStyle name="Percent 35 5 2 2 3" xfId="12366"/>
    <cellStyle name="Percent 35 5 2 2 3 2" xfId="31326"/>
    <cellStyle name="Percent 35 5 2 2 3 3" xfId="49790"/>
    <cellStyle name="Percent 35 5 2 2 4" xfId="18518"/>
    <cellStyle name="Percent 35 5 2 2 4 2" xfId="37478"/>
    <cellStyle name="Percent 35 5 2 2 4 3" xfId="55942"/>
    <cellStyle name="Percent 35 5 2 2 5" xfId="25173"/>
    <cellStyle name="Percent 35 5 2 2 6" xfId="43637"/>
    <cellStyle name="Percent 35 5 2 3" xfId="7705"/>
    <cellStyle name="Percent 35 5 2 3 2" xfId="13898"/>
    <cellStyle name="Percent 35 5 2 3 2 2" xfId="32858"/>
    <cellStyle name="Percent 35 5 2 3 2 3" xfId="51322"/>
    <cellStyle name="Percent 35 5 2 3 3" xfId="20050"/>
    <cellStyle name="Percent 35 5 2 3 3 2" xfId="39010"/>
    <cellStyle name="Percent 35 5 2 3 3 3" xfId="57474"/>
    <cellStyle name="Percent 35 5 2 3 4" xfId="26705"/>
    <cellStyle name="Percent 35 5 2 3 5" xfId="45169"/>
    <cellStyle name="Percent 35 5 2 4" xfId="10832"/>
    <cellStyle name="Percent 35 5 2 4 2" xfId="29792"/>
    <cellStyle name="Percent 35 5 2 4 3" xfId="48256"/>
    <cellStyle name="Percent 35 5 2 5" xfId="16984"/>
    <cellStyle name="Percent 35 5 2 5 2" xfId="35944"/>
    <cellStyle name="Percent 35 5 2 5 3" xfId="54408"/>
    <cellStyle name="Percent 35 5 2 6" xfId="23639"/>
    <cellStyle name="Percent 35 5 2 7" xfId="42103"/>
    <cellStyle name="Percent 35 5 3" xfId="5385"/>
    <cellStyle name="Percent 35 5 3 2" xfId="8471"/>
    <cellStyle name="Percent 35 5 3 2 2" xfId="14663"/>
    <cellStyle name="Percent 35 5 3 2 2 2" xfId="33623"/>
    <cellStyle name="Percent 35 5 3 2 2 3" xfId="52087"/>
    <cellStyle name="Percent 35 5 3 2 3" xfId="20815"/>
    <cellStyle name="Percent 35 5 3 2 3 2" xfId="39775"/>
    <cellStyle name="Percent 35 5 3 2 3 3" xfId="58239"/>
    <cellStyle name="Percent 35 5 3 2 4" xfId="27470"/>
    <cellStyle name="Percent 35 5 3 2 5" xfId="45934"/>
    <cellStyle name="Percent 35 5 3 3" xfId="11597"/>
    <cellStyle name="Percent 35 5 3 3 2" xfId="30557"/>
    <cellStyle name="Percent 35 5 3 3 3" xfId="49021"/>
    <cellStyle name="Percent 35 5 3 4" xfId="17749"/>
    <cellStyle name="Percent 35 5 3 4 2" xfId="36709"/>
    <cellStyle name="Percent 35 5 3 4 3" xfId="55173"/>
    <cellStyle name="Percent 35 5 3 5" xfId="24404"/>
    <cellStyle name="Percent 35 5 3 6" xfId="42868"/>
    <cellStyle name="Percent 35 5 4" xfId="6936"/>
    <cellStyle name="Percent 35 5 4 2" xfId="13129"/>
    <cellStyle name="Percent 35 5 4 2 2" xfId="32089"/>
    <cellStyle name="Percent 35 5 4 2 3" xfId="50553"/>
    <cellStyle name="Percent 35 5 4 3" xfId="19281"/>
    <cellStyle name="Percent 35 5 4 3 2" xfId="38241"/>
    <cellStyle name="Percent 35 5 4 3 3" xfId="56705"/>
    <cellStyle name="Percent 35 5 4 4" xfId="25936"/>
    <cellStyle name="Percent 35 5 4 5" xfId="44400"/>
    <cellStyle name="Percent 35 5 5" xfId="10063"/>
    <cellStyle name="Percent 35 5 5 2" xfId="29023"/>
    <cellStyle name="Percent 35 5 5 3" xfId="47487"/>
    <cellStyle name="Percent 35 5 6" xfId="16215"/>
    <cellStyle name="Percent 35 5 6 2" xfId="35175"/>
    <cellStyle name="Percent 35 5 6 3" xfId="53639"/>
    <cellStyle name="Percent 35 5 7" xfId="22870"/>
    <cellStyle name="Percent 35 5 8" xfId="41334"/>
    <cellStyle name="Percent 36" xfId="3548"/>
    <cellStyle name="Percent 37" xfId="3549"/>
    <cellStyle name="Percent 38" xfId="3550"/>
    <cellStyle name="Percent 39" xfId="3551"/>
    <cellStyle name="Percent 4" xfId="172"/>
    <cellStyle name="Percent 4 10" xfId="473"/>
    <cellStyle name="Percent 4 11" xfId="22119"/>
    <cellStyle name="Percent 4 2" xfId="377"/>
    <cellStyle name="Percent 4 2 2" xfId="3554"/>
    <cellStyle name="Percent 4 2 2 2" xfId="3555"/>
    <cellStyle name="Percent 4 2 2 3" xfId="3556"/>
    <cellStyle name="Percent 4 2 3" xfId="3553"/>
    <cellStyle name="Percent 4 3" xfId="3557"/>
    <cellStyle name="Percent 4 4" xfId="3558"/>
    <cellStyle name="Percent 4 5" xfId="3559"/>
    <cellStyle name="Percent 4 6" xfId="3560"/>
    <cellStyle name="Percent 4 7" xfId="3783"/>
    <cellStyle name="Percent 4 8" xfId="3552"/>
    <cellStyle name="Percent 4 9" xfId="9281"/>
    <cellStyle name="Percent 40" xfId="3561"/>
    <cellStyle name="Percent 41" xfId="3562"/>
    <cellStyle name="Percent 42" xfId="3563"/>
    <cellStyle name="Percent 43" xfId="3564"/>
    <cellStyle name="Percent 44" xfId="3565"/>
    <cellStyle name="Percent 45" xfId="3566"/>
    <cellStyle name="Percent 46" xfId="3567"/>
    <cellStyle name="Percent 47" xfId="3568"/>
    <cellStyle name="Percent 48" xfId="3569"/>
    <cellStyle name="Percent 49" xfId="3570"/>
    <cellStyle name="Percent 5" xfId="238"/>
    <cellStyle name="Percent 5 10" xfId="9322"/>
    <cellStyle name="Percent 5 10 2" xfId="28282"/>
    <cellStyle name="Percent 5 10 3" xfId="46746"/>
    <cellStyle name="Percent 5 11" xfId="15474"/>
    <cellStyle name="Percent 5 11 2" xfId="34434"/>
    <cellStyle name="Percent 5 11 3" xfId="52898"/>
    <cellStyle name="Percent 5 12" xfId="22129"/>
    <cellStyle name="Percent 5 13" xfId="40590"/>
    <cellStyle name="Percent 5 2" xfId="232"/>
    <cellStyle name="Percent 5 2 10" xfId="9328"/>
    <cellStyle name="Percent 5 2 10 2" xfId="28288"/>
    <cellStyle name="Percent 5 2 10 3" xfId="46752"/>
    <cellStyle name="Percent 5 2 11" xfId="15480"/>
    <cellStyle name="Percent 5 2 11 2" xfId="34440"/>
    <cellStyle name="Percent 5 2 11 3" xfId="52904"/>
    <cellStyle name="Percent 5 2 12" xfId="22135"/>
    <cellStyle name="Percent 5 2 13" xfId="40596"/>
    <cellStyle name="Percent 5 2 2" xfId="309"/>
    <cellStyle name="Percent 5 2 2 10" xfId="22146"/>
    <cellStyle name="Percent 5 2 2 11" xfId="40607"/>
    <cellStyle name="Percent 5 2 2 2" xfId="3807"/>
    <cellStyle name="Percent 5 2 2 2 2" xfId="4547"/>
    <cellStyle name="Percent 5 2 2 2 2 2" xfId="6170"/>
    <cellStyle name="Percent 5 2 2 2 2 2 2" xfId="9256"/>
    <cellStyle name="Percent 5 2 2 2 2 2 2 2" xfId="15448"/>
    <cellStyle name="Percent 5 2 2 2 2 2 2 2 2" xfId="34408"/>
    <cellStyle name="Percent 5 2 2 2 2 2 2 2 3" xfId="52872"/>
    <cellStyle name="Percent 5 2 2 2 2 2 2 3" xfId="21600"/>
    <cellStyle name="Percent 5 2 2 2 2 2 2 3 2" xfId="40560"/>
    <cellStyle name="Percent 5 2 2 2 2 2 2 3 3" xfId="59024"/>
    <cellStyle name="Percent 5 2 2 2 2 2 2 4" xfId="28255"/>
    <cellStyle name="Percent 5 2 2 2 2 2 2 5" xfId="46719"/>
    <cellStyle name="Percent 5 2 2 2 2 2 3" xfId="12382"/>
    <cellStyle name="Percent 5 2 2 2 2 2 3 2" xfId="31342"/>
    <cellStyle name="Percent 5 2 2 2 2 2 3 3" xfId="49806"/>
    <cellStyle name="Percent 5 2 2 2 2 2 4" xfId="18534"/>
    <cellStyle name="Percent 5 2 2 2 2 2 4 2" xfId="37494"/>
    <cellStyle name="Percent 5 2 2 2 2 2 4 3" xfId="55958"/>
    <cellStyle name="Percent 5 2 2 2 2 2 5" xfId="25189"/>
    <cellStyle name="Percent 5 2 2 2 2 2 6" xfId="43653"/>
    <cellStyle name="Percent 5 2 2 2 2 3" xfId="7721"/>
    <cellStyle name="Percent 5 2 2 2 2 3 2" xfId="13914"/>
    <cellStyle name="Percent 5 2 2 2 2 3 2 2" xfId="32874"/>
    <cellStyle name="Percent 5 2 2 2 2 3 2 3" xfId="51338"/>
    <cellStyle name="Percent 5 2 2 2 2 3 3" xfId="20066"/>
    <cellStyle name="Percent 5 2 2 2 2 3 3 2" xfId="39026"/>
    <cellStyle name="Percent 5 2 2 2 2 3 3 3" xfId="57490"/>
    <cellStyle name="Percent 5 2 2 2 2 3 4" xfId="26721"/>
    <cellStyle name="Percent 5 2 2 2 2 3 5" xfId="45185"/>
    <cellStyle name="Percent 5 2 2 2 2 4" xfId="10848"/>
    <cellStyle name="Percent 5 2 2 2 2 4 2" xfId="29808"/>
    <cellStyle name="Percent 5 2 2 2 2 4 3" xfId="48272"/>
    <cellStyle name="Percent 5 2 2 2 2 5" xfId="17000"/>
    <cellStyle name="Percent 5 2 2 2 2 5 2" xfId="35960"/>
    <cellStyle name="Percent 5 2 2 2 2 5 3" xfId="54424"/>
    <cellStyle name="Percent 5 2 2 2 2 6" xfId="23655"/>
    <cellStyle name="Percent 5 2 2 2 2 7" xfId="42119"/>
    <cellStyle name="Percent 5 2 2 2 3" xfId="5402"/>
    <cellStyle name="Percent 5 2 2 2 3 2" xfId="8487"/>
    <cellStyle name="Percent 5 2 2 2 3 2 2" xfId="14679"/>
    <cellStyle name="Percent 5 2 2 2 3 2 2 2" xfId="33639"/>
    <cellStyle name="Percent 5 2 2 2 3 2 2 3" xfId="52103"/>
    <cellStyle name="Percent 5 2 2 2 3 2 3" xfId="20831"/>
    <cellStyle name="Percent 5 2 2 2 3 2 3 2" xfId="39791"/>
    <cellStyle name="Percent 5 2 2 2 3 2 3 3" xfId="58255"/>
    <cellStyle name="Percent 5 2 2 2 3 2 4" xfId="27486"/>
    <cellStyle name="Percent 5 2 2 2 3 2 5" xfId="45950"/>
    <cellStyle name="Percent 5 2 2 2 3 3" xfId="11613"/>
    <cellStyle name="Percent 5 2 2 2 3 3 2" xfId="30573"/>
    <cellStyle name="Percent 5 2 2 2 3 3 3" xfId="49037"/>
    <cellStyle name="Percent 5 2 2 2 3 4" xfId="17765"/>
    <cellStyle name="Percent 5 2 2 2 3 4 2" xfId="36725"/>
    <cellStyle name="Percent 5 2 2 2 3 4 3" xfId="55189"/>
    <cellStyle name="Percent 5 2 2 2 3 5" xfId="24420"/>
    <cellStyle name="Percent 5 2 2 2 3 6" xfId="42884"/>
    <cellStyle name="Percent 5 2 2 2 4" xfId="6952"/>
    <cellStyle name="Percent 5 2 2 2 4 2" xfId="13145"/>
    <cellStyle name="Percent 5 2 2 2 4 2 2" xfId="32105"/>
    <cellStyle name="Percent 5 2 2 2 4 2 3" xfId="50569"/>
    <cellStyle name="Percent 5 2 2 2 4 3" xfId="19297"/>
    <cellStyle name="Percent 5 2 2 2 4 3 2" xfId="38257"/>
    <cellStyle name="Percent 5 2 2 2 4 3 3" xfId="56721"/>
    <cellStyle name="Percent 5 2 2 2 4 4" xfId="25952"/>
    <cellStyle name="Percent 5 2 2 2 4 5" xfId="44416"/>
    <cellStyle name="Percent 5 2 2 2 5" xfId="9294"/>
    <cellStyle name="Percent 5 2 2 2 5 2" xfId="15466"/>
    <cellStyle name="Percent 5 2 2 2 5 2 2" xfId="34426"/>
    <cellStyle name="Percent 5 2 2 2 5 2 3" xfId="52890"/>
    <cellStyle name="Percent 5 2 2 2 5 3" xfId="21618"/>
    <cellStyle name="Percent 5 2 2 2 5 3 2" xfId="40578"/>
    <cellStyle name="Percent 5 2 2 2 5 3 3" xfId="59042"/>
    <cellStyle name="Percent 5 2 2 2 5 4" xfId="28273"/>
    <cellStyle name="Percent 5 2 2 2 5 5" xfId="46737"/>
    <cellStyle name="Percent 5 2 2 2 6" xfId="10079"/>
    <cellStyle name="Percent 5 2 2 2 6 2" xfId="29039"/>
    <cellStyle name="Percent 5 2 2 2 6 3" xfId="47503"/>
    <cellStyle name="Percent 5 2 2 2 7" xfId="16231"/>
    <cellStyle name="Percent 5 2 2 2 7 2" xfId="35191"/>
    <cellStyle name="Percent 5 2 2 2 7 3" xfId="53655"/>
    <cellStyle name="Percent 5 2 2 2 8" xfId="22886"/>
    <cellStyle name="Percent 5 2 2 2 9" xfId="41350"/>
    <cellStyle name="Percent 5 2 2 3" xfId="3573"/>
    <cellStyle name="Percent 5 2 2 4" xfId="3842"/>
    <cellStyle name="Percent 5 2 2 4 2" xfId="5431"/>
    <cellStyle name="Percent 5 2 2 4 2 2" xfId="8516"/>
    <cellStyle name="Percent 5 2 2 4 2 2 2" xfId="14708"/>
    <cellStyle name="Percent 5 2 2 4 2 2 2 2" xfId="33668"/>
    <cellStyle name="Percent 5 2 2 4 2 2 2 3" xfId="52132"/>
    <cellStyle name="Percent 5 2 2 4 2 2 3" xfId="20860"/>
    <cellStyle name="Percent 5 2 2 4 2 2 3 2" xfId="39820"/>
    <cellStyle name="Percent 5 2 2 4 2 2 3 3" xfId="58284"/>
    <cellStyle name="Percent 5 2 2 4 2 2 4" xfId="27515"/>
    <cellStyle name="Percent 5 2 2 4 2 2 5" xfId="45979"/>
    <cellStyle name="Percent 5 2 2 4 2 3" xfId="11642"/>
    <cellStyle name="Percent 5 2 2 4 2 3 2" xfId="30602"/>
    <cellStyle name="Percent 5 2 2 4 2 3 3" xfId="49066"/>
    <cellStyle name="Percent 5 2 2 4 2 4" xfId="17794"/>
    <cellStyle name="Percent 5 2 2 4 2 4 2" xfId="36754"/>
    <cellStyle name="Percent 5 2 2 4 2 4 3" xfId="55218"/>
    <cellStyle name="Percent 5 2 2 4 2 5" xfId="24449"/>
    <cellStyle name="Percent 5 2 2 4 2 6" xfId="42913"/>
    <cellStyle name="Percent 5 2 2 4 3" xfId="6981"/>
    <cellStyle name="Percent 5 2 2 4 3 2" xfId="13174"/>
    <cellStyle name="Percent 5 2 2 4 3 2 2" xfId="32134"/>
    <cellStyle name="Percent 5 2 2 4 3 2 3" xfId="50598"/>
    <cellStyle name="Percent 5 2 2 4 3 3" xfId="19326"/>
    <cellStyle name="Percent 5 2 2 4 3 3 2" xfId="38286"/>
    <cellStyle name="Percent 5 2 2 4 3 3 3" xfId="56750"/>
    <cellStyle name="Percent 5 2 2 4 3 4" xfId="25981"/>
    <cellStyle name="Percent 5 2 2 4 3 5" xfId="44445"/>
    <cellStyle name="Percent 5 2 2 4 4" xfId="10108"/>
    <cellStyle name="Percent 5 2 2 4 4 2" xfId="29068"/>
    <cellStyle name="Percent 5 2 2 4 4 3" xfId="47532"/>
    <cellStyle name="Percent 5 2 2 4 5" xfId="16260"/>
    <cellStyle name="Percent 5 2 2 4 5 2" xfId="35220"/>
    <cellStyle name="Percent 5 2 2 4 5 3" xfId="53684"/>
    <cellStyle name="Percent 5 2 2 4 6" xfId="22915"/>
    <cellStyle name="Percent 5 2 2 4 7" xfId="41379"/>
    <cellStyle name="Percent 5 2 2 5" xfId="4646"/>
    <cellStyle name="Percent 5 2 2 5 2" xfId="7747"/>
    <cellStyle name="Percent 5 2 2 5 2 2" xfId="13939"/>
    <cellStyle name="Percent 5 2 2 5 2 2 2" xfId="32899"/>
    <cellStyle name="Percent 5 2 2 5 2 2 3" xfId="51363"/>
    <cellStyle name="Percent 5 2 2 5 2 3" xfId="20091"/>
    <cellStyle name="Percent 5 2 2 5 2 3 2" xfId="39051"/>
    <cellStyle name="Percent 5 2 2 5 2 3 3" xfId="57515"/>
    <cellStyle name="Percent 5 2 2 5 2 4" xfId="26746"/>
    <cellStyle name="Percent 5 2 2 5 2 5" xfId="45210"/>
    <cellStyle name="Percent 5 2 2 5 3" xfId="10873"/>
    <cellStyle name="Percent 5 2 2 5 3 2" xfId="29833"/>
    <cellStyle name="Percent 5 2 2 5 3 3" xfId="48297"/>
    <cellStyle name="Percent 5 2 2 5 4" xfId="17025"/>
    <cellStyle name="Percent 5 2 2 5 4 2" xfId="35985"/>
    <cellStyle name="Percent 5 2 2 5 4 3" xfId="54449"/>
    <cellStyle name="Percent 5 2 2 5 5" xfId="23680"/>
    <cellStyle name="Percent 5 2 2 5 6" xfId="42144"/>
    <cellStyle name="Percent 5 2 2 6" xfId="6212"/>
    <cellStyle name="Percent 5 2 2 6 2" xfId="12405"/>
    <cellStyle name="Percent 5 2 2 6 2 2" xfId="31365"/>
    <cellStyle name="Percent 5 2 2 6 2 3" xfId="49829"/>
    <cellStyle name="Percent 5 2 2 6 3" xfId="18557"/>
    <cellStyle name="Percent 5 2 2 6 3 2" xfId="37517"/>
    <cellStyle name="Percent 5 2 2 6 3 3" xfId="55981"/>
    <cellStyle name="Percent 5 2 2 6 4" xfId="25212"/>
    <cellStyle name="Percent 5 2 2 6 5" xfId="43676"/>
    <cellStyle name="Percent 5 2 2 7" xfId="9284"/>
    <cellStyle name="Percent 5 2 2 7 2" xfId="15457"/>
    <cellStyle name="Percent 5 2 2 7 2 2" xfId="34417"/>
    <cellStyle name="Percent 5 2 2 7 2 3" xfId="52881"/>
    <cellStyle name="Percent 5 2 2 7 3" xfId="21609"/>
    <cellStyle name="Percent 5 2 2 7 3 2" xfId="40569"/>
    <cellStyle name="Percent 5 2 2 7 3 3" xfId="59033"/>
    <cellStyle name="Percent 5 2 2 7 4" xfId="28264"/>
    <cellStyle name="Percent 5 2 2 7 5" xfId="46728"/>
    <cellStyle name="Percent 5 2 2 8" xfId="9339"/>
    <cellStyle name="Percent 5 2 2 8 2" xfId="28299"/>
    <cellStyle name="Percent 5 2 2 8 3" xfId="46763"/>
    <cellStyle name="Percent 5 2 2 9" xfId="15491"/>
    <cellStyle name="Percent 5 2 2 9 2" xfId="34451"/>
    <cellStyle name="Percent 5 2 2 9 3" xfId="52915"/>
    <cellStyle name="Percent 5 2 3" xfId="3574"/>
    <cellStyle name="Percent 5 2 3 2" xfId="9293"/>
    <cellStyle name="Percent 5 2 3 2 2" xfId="15465"/>
    <cellStyle name="Percent 5 2 3 2 2 2" xfId="34425"/>
    <cellStyle name="Percent 5 2 3 2 2 3" xfId="52889"/>
    <cellStyle name="Percent 5 2 3 2 3" xfId="21617"/>
    <cellStyle name="Percent 5 2 3 2 3 2" xfId="40577"/>
    <cellStyle name="Percent 5 2 3 2 3 3" xfId="59041"/>
    <cellStyle name="Percent 5 2 3 2 4" xfId="28272"/>
    <cellStyle name="Percent 5 2 3 2 5" xfId="46736"/>
    <cellStyle name="Percent 5 2 4" xfId="3793"/>
    <cellStyle name="Percent 5 2 4 2" xfId="4538"/>
    <cellStyle name="Percent 5 2 4 2 2" xfId="6161"/>
    <cellStyle name="Percent 5 2 4 2 2 2" xfId="9247"/>
    <cellStyle name="Percent 5 2 4 2 2 2 2" xfId="15439"/>
    <cellStyle name="Percent 5 2 4 2 2 2 2 2" xfId="34399"/>
    <cellStyle name="Percent 5 2 4 2 2 2 2 3" xfId="52863"/>
    <cellStyle name="Percent 5 2 4 2 2 2 3" xfId="21591"/>
    <cellStyle name="Percent 5 2 4 2 2 2 3 2" xfId="40551"/>
    <cellStyle name="Percent 5 2 4 2 2 2 3 3" xfId="59015"/>
    <cellStyle name="Percent 5 2 4 2 2 2 4" xfId="28246"/>
    <cellStyle name="Percent 5 2 4 2 2 2 5" xfId="46710"/>
    <cellStyle name="Percent 5 2 4 2 2 3" xfId="12373"/>
    <cellStyle name="Percent 5 2 4 2 2 3 2" xfId="31333"/>
    <cellStyle name="Percent 5 2 4 2 2 3 3" xfId="49797"/>
    <cellStyle name="Percent 5 2 4 2 2 4" xfId="18525"/>
    <cellStyle name="Percent 5 2 4 2 2 4 2" xfId="37485"/>
    <cellStyle name="Percent 5 2 4 2 2 4 3" xfId="55949"/>
    <cellStyle name="Percent 5 2 4 2 2 5" xfId="25180"/>
    <cellStyle name="Percent 5 2 4 2 2 6" xfId="43644"/>
    <cellStyle name="Percent 5 2 4 2 3" xfId="7712"/>
    <cellStyle name="Percent 5 2 4 2 3 2" xfId="13905"/>
    <cellStyle name="Percent 5 2 4 2 3 2 2" xfId="32865"/>
    <cellStyle name="Percent 5 2 4 2 3 2 3" xfId="51329"/>
    <cellStyle name="Percent 5 2 4 2 3 3" xfId="20057"/>
    <cellStyle name="Percent 5 2 4 2 3 3 2" xfId="39017"/>
    <cellStyle name="Percent 5 2 4 2 3 3 3" xfId="57481"/>
    <cellStyle name="Percent 5 2 4 2 3 4" xfId="26712"/>
    <cellStyle name="Percent 5 2 4 2 3 5" xfId="45176"/>
    <cellStyle name="Percent 5 2 4 2 4" xfId="10839"/>
    <cellStyle name="Percent 5 2 4 2 4 2" xfId="29799"/>
    <cellStyle name="Percent 5 2 4 2 4 3" xfId="48263"/>
    <cellStyle name="Percent 5 2 4 2 5" xfId="16991"/>
    <cellStyle name="Percent 5 2 4 2 5 2" xfId="35951"/>
    <cellStyle name="Percent 5 2 4 2 5 3" xfId="54415"/>
    <cellStyle name="Percent 5 2 4 2 6" xfId="23646"/>
    <cellStyle name="Percent 5 2 4 2 7" xfId="42110"/>
    <cellStyle name="Percent 5 2 4 3" xfId="5393"/>
    <cellStyle name="Percent 5 2 4 3 2" xfId="8478"/>
    <cellStyle name="Percent 5 2 4 3 2 2" xfId="14670"/>
    <cellStyle name="Percent 5 2 4 3 2 2 2" xfId="33630"/>
    <cellStyle name="Percent 5 2 4 3 2 2 3" xfId="52094"/>
    <cellStyle name="Percent 5 2 4 3 2 3" xfId="20822"/>
    <cellStyle name="Percent 5 2 4 3 2 3 2" xfId="39782"/>
    <cellStyle name="Percent 5 2 4 3 2 3 3" xfId="58246"/>
    <cellStyle name="Percent 5 2 4 3 2 4" xfId="27477"/>
    <cellStyle name="Percent 5 2 4 3 2 5" xfId="45941"/>
    <cellStyle name="Percent 5 2 4 3 3" xfId="11604"/>
    <cellStyle name="Percent 5 2 4 3 3 2" xfId="30564"/>
    <cellStyle name="Percent 5 2 4 3 3 3" xfId="49028"/>
    <cellStyle name="Percent 5 2 4 3 4" xfId="17756"/>
    <cellStyle name="Percent 5 2 4 3 4 2" xfId="36716"/>
    <cellStyle name="Percent 5 2 4 3 4 3" xfId="55180"/>
    <cellStyle name="Percent 5 2 4 3 5" xfId="24411"/>
    <cellStyle name="Percent 5 2 4 3 6" xfId="42875"/>
    <cellStyle name="Percent 5 2 4 4" xfId="6943"/>
    <cellStyle name="Percent 5 2 4 4 2" xfId="13136"/>
    <cellStyle name="Percent 5 2 4 4 2 2" xfId="32096"/>
    <cellStyle name="Percent 5 2 4 4 2 3" xfId="50560"/>
    <cellStyle name="Percent 5 2 4 4 3" xfId="19288"/>
    <cellStyle name="Percent 5 2 4 4 3 2" xfId="38248"/>
    <cellStyle name="Percent 5 2 4 4 3 3" xfId="56712"/>
    <cellStyle name="Percent 5 2 4 4 4" xfId="25943"/>
    <cellStyle name="Percent 5 2 4 4 5" xfId="44407"/>
    <cellStyle name="Percent 5 2 4 5" xfId="10070"/>
    <cellStyle name="Percent 5 2 4 5 2" xfId="29030"/>
    <cellStyle name="Percent 5 2 4 5 3" xfId="47494"/>
    <cellStyle name="Percent 5 2 4 6" xfId="16222"/>
    <cellStyle name="Percent 5 2 4 6 2" xfId="35182"/>
    <cellStyle name="Percent 5 2 4 6 3" xfId="53646"/>
    <cellStyle name="Percent 5 2 4 7" xfId="22877"/>
    <cellStyle name="Percent 5 2 4 8" xfId="41341"/>
    <cellStyle name="Percent 5 2 5" xfId="3572"/>
    <cellStyle name="Percent 5 2 6" xfId="3831"/>
    <cellStyle name="Percent 5 2 6 2" xfId="5420"/>
    <cellStyle name="Percent 5 2 6 2 2" xfId="8505"/>
    <cellStyle name="Percent 5 2 6 2 2 2" xfId="14697"/>
    <cellStyle name="Percent 5 2 6 2 2 2 2" xfId="33657"/>
    <cellStyle name="Percent 5 2 6 2 2 2 3" xfId="52121"/>
    <cellStyle name="Percent 5 2 6 2 2 3" xfId="20849"/>
    <cellStyle name="Percent 5 2 6 2 2 3 2" xfId="39809"/>
    <cellStyle name="Percent 5 2 6 2 2 3 3" xfId="58273"/>
    <cellStyle name="Percent 5 2 6 2 2 4" xfId="27504"/>
    <cellStyle name="Percent 5 2 6 2 2 5" xfId="45968"/>
    <cellStyle name="Percent 5 2 6 2 3" xfId="11631"/>
    <cellStyle name="Percent 5 2 6 2 3 2" xfId="30591"/>
    <cellStyle name="Percent 5 2 6 2 3 3" xfId="49055"/>
    <cellStyle name="Percent 5 2 6 2 4" xfId="17783"/>
    <cellStyle name="Percent 5 2 6 2 4 2" xfId="36743"/>
    <cellStyle name="Percent 5 2 6 2 4 3" xfId="55207"/>
    <cellStyle name="Percent 5 2 6 2 5" xfId="24438"/>
    <cellStyle name="Percent 5 2 6 2 6" xfId="42902"/>
    <cellStyle name="Percent 5 2 6 3" xfId="6970"/>
    <cellStyle name="Percent 5 2 6 3 2" xfId="13163"/>
    <cellStyle name="Percent 5 2 6 3 2 2" xfId="32123"/>
    <cellStyle name="Percent 5 2 6 3 2 3" xfId="50587"/>
    <cellStyle name="Percent 5 2 6 3 3" xfId="19315"/>
    <cellStyle name="Percent 5 2 6 3 3 2" xfId="38275"/>
    <cellStyle name="Percent 5 2 6 3 3 3" xfId="56739"/>
    <cellStyle name="Percent 5 2 6 3 4" xfId="25970"/>
    <cellStyle name="Percent 5 2 6 3 5" xfId="44434"/>
    <cellStyle name="Percent 5 2 6 4" xfId="10097"/>
    <cellStyle name="Percent 5 2 6 4 2" xfId="29057"/>
    <cellStyle name="Percent 5 2 6 4 3" xfId="47521"/>
    <cellStyle name="Percent 5 2 6 5" xfId="16249"/>
    <cellStyle name="Percent 5 2 6 5 2" xfId="35209"/>
    <cellStyle name="Percent 5 2 6 5 3" xfId="53673"/>
    <cellStyle name="Percent 5 2 6 6" xfId="22904"/>
    <cellStyle name="Percent 5 2 6 7" xfId="41368"/>
    <cellStyle name="Percent 5 2 7" xfId="4634"/>
    <cellStyle name="Percent 5 2 7 2" xfId="7736"/>
    <cellStyle name="Percent 5 2 7 2 2" xfId="13928"/>
    <cellStyle name="Percent 5 2 7 2 2 2" xfId="32888"/>
    <cellStyle name="Percent 5 2 7 2 2 3" xfId="51352"/>
    <cellStyle name="Percent 5 2 7 2 3" xfId="20080"/>
    <cellStyle name="Percent 5 2 7 2 3 2" xfId="39040"/>
    <cellStyle name="Percent 5 2 7 2 3 3" xfId="57504"/>
    <cellStyle name="Percent 5 2 7 2 4" xfId="26735"/>
    <cellStyle name="Percent 5 2 7 2 5" xfId="45199"/>
    <cellStyle name="Percent 5 2 7 3" xfId="10862"/>
    <cellStyle name="Percent 5 2 7 3 2" xfId="29822"/>
    <cellStyle name="Percent 5 2 7 3 3" xfId="48286"/>
    <cellStyle name="Percent 5 2 7 4" xfId="17014"/>
    <cellStyle name="Percent 5 2 7 4 2" xfId="35974"/>
    <cellStyle name="Percent 5 2 7 4 3" xfId="54438"/>
    <cellStyle name="Percent 5 2 7 5" xfId="23669"/>
    <cellStyle name="Percent 5 2 7 6" xfId="42133"/>
    <cellStyle name="Percent 5 2 8" xfId="6201"/>
    <cellStyle name="Percent 5 2 8 2" xfId="12394"/>
    <cellStyle name="Percent 5 2 8 2 2" xfId="31354"/>
    <cellStyle name="Percent 5 2 8 2 3" xfId="49818"/>
    <cellStyle name="Percent 5 2 8 3" xfId="18546"/>
    <cellStyle name="Percent 5 2 8 3 2" xfId="37506"/>
    <cellStyle name="Percent 5 2 8 3 3" xfId="55970"/>
    <cellStyle name="Percent 5 2 8 4" xfId="25201"/>
    <cellStyle name="Percent 5 2 8 5" xfId="43665"/>
    <cellStyle name="Percent 5 2 9" xfId="9283"/>
    <cellStyle name="Percent 5 2 9 2" xfId="15456"/>
    <cellStyle name="Percent 5 2 9 2 2" xfId="34416"/>
    <cellStyle name="Percent 5 2 9 2 3" xfId="52880"/>
    <cellStyle name="Percent 5 2 9 3" xfId="21608"/>
    <cellStyle name="Percent 5 2 9 3 2" xfId="40568"/>
    <cellStyle name="Percent 5 2 9 3 3" xfId="59032"/>
    <cellStyle name="Percent 5 2 9 4" xfId="28263"/>
    <cellStyle name="Percent 5 2 9 5" xfId="46727"/>
    <cellStyle name="Percent 5 3" xfId="226"/>
    <cellStyle name="Percent 5 3 10" xfId="22140"/>
    <cellStyle name="Percent 5 3 11" xfId="40601"/>
    <cellStyle name="Percent 5 3 2" xfId="3803"/>
    <cellStyle name="Percent 5 3 2 2" xfId="4542"/>
    <cellStyle name="Percent 5 3 2 2 2" xfId="6165"/>
    <cellStyle name="Percent 5 3 2 2 2 2" xfId="9251"/>
    <cellStyle name="Percent 5 3 2 2 2 2 2" xfId="15443"/>
    <cellStyle name="Percent 5 3 2 2 2 2 2 2" xfId="34403"/>
    <cellStyle name="Percent 5 3 2 2 2 2 2 3" xfId="52867"/>
    <cellStyle name="Percent 5 3 2 2 2 2 3" xfId="21595"/>
    <cellStyle name="Percent 5 3 2 2 2 2 3 2" xfId="40555"/>
    <cellStyle name="Percent 5 3 2 2 2 2 3 3" xfId="59019"/>
    <cellStyle name="Percent 5 3 2 2 2 2 4" xfId="28250"/>
    <cellStyle name="Percent 5 3 2 2 2 2 5" xfId="46714"/>
    <cellStyle name="Percent 5 3 2 2 2 3" xfId="12377"/>
    <cellStyle name="Percent 5 3 2 2 2 3 2" xfId="31337"/>
    <cellStyle name="Percent 5 3 2 2 2 3 3" xfId="49801"/>
    <cellStyle name="Percent 5 3 2 2 2 4" xfId="18529"/>
    <cellStyle name="Percent 5 3 2 2 2 4 2" xfId="37489"/>
    <cellStyle name="Percent 5 3 2 2 2 4 3" xfId="55953"/>
    <cellStyle name="Percent 5 3 2 2 2 5" xfId="25184"/>
    <cellStyle name="Percent 5 3 2 2 2 6" xfId="43648"/>
    <cellStyle name="Percent 5 3 2 2 3" xfId="7716"/>
    <cellStyle name="Percent 5 3 2 2 3 2" xfId="13909"/>
    <cellStyle name="Percent 5 3 2 2 3 2 2" xfId="32869"/>
    <cellStyle name="Percent 5 3 2 2 3 2 3" xfId="51333"/>
    <cellStyle name="Percent 5 3 2 2 3 3" xfId="20061"/>
    <cellStyle name="Percent 5 3 2 2 3 3 2" xfId="39021"/>
    <cellStyle name="Percent 5 3 2 2 3 3 3" xfId="57485"/>
    <cellStyle name="Percent 5 3 2 2 3 4" xfId="26716"/>
    <cellStyle name="Percent 5 3 2 2 3 5" xfId="45180"/>
    <cellStyle name="Percent 5 3 2 2 4" xfId="10843"/>
    <cellStyle name="Percent 5 3 2 2 4 2" xfId="29803"/>
    <cellStyle name="Percent 5 3 2 2 4 3" xfId="48267"/>
    <cellStyle name="Percent 5 3 2 2 5" xfId="16995"/>
    <cellStyle name="Percent 5 3 2 2 5 2" xfId="35955"/>
    <cellStyle name="Percent 5 3 2 2 5 3" xfId="54419"/>
    <cellStyle name="Percent 5 3 2 2 6" xfId="23650"/>
    <cellStyle name="Percent 5 3 2 2 7" xfId="42114"/>
    <cellStyle name="Percent 5 3 2 3" xfId="5397"/>
    <cellStyle name="Percent 5 3 2 3 2" xfId="8482"/>
    <cellStyle name="Percent 5 3 2 3 2 2" xfId="14674"/>
    <cellStyle name="Percent 5 3 2 3 2 2 2" xfId="33634"/>
    <cellStyle name="Percent 5 3 2 3 2 2 3" xfId="52098"/>
    <cellStyle name="Percent 5 3 2 3 2 3" xfId="20826"/>
    <cellStyle name="Percent 5 3 2 3 2 3 2" xfId="39786"/>
    <cellStyle name="Percent 5 3 2 3 2 3 3" xfId="58250"/>
    <cellStyle name="Percent 5 3 2 3 2 4" xfId="27481"/>
    <cellStyle name="Percent 5 3 2 3 2 5" xfId="45945"/>
    <cellStyle name="Percent 5 3 2 3 3" xfId="11608"/>
    <cellStyle name="Percent 5 3 2 3 3 2" xfId="30568"/>
    <cellStyle name="Percent 5 3 2 3 3 3" xfId="49032"/>
    <cellStyle name="Percent 5 3 2 3 4" xfId="17760"/>
    <cellStyle name="Percent 5 3 2 3 4 2" xfId="36720"/>
    <cellStyle name="Percent 5 3 2 3 4 3" xfId="55184"/>
    <cellStyle name="Percent 5 3 2 3 5" xfId="24415"/>
    <cellStyle name="Percent 5 3 2 3 6" xfId="42879"/>
    <cellStyle name="Percent 5 3 2 4" xfId="6947"/>
    <cellStyle name="Percent 5 3 2 4 2" xfId="13140"/>
    <cellStyle name="Percent 5 3 2 4 2 2" xfId="32100"/>
    <cellStyle name="Percent 5 3 2 4 2 3" xfId="50564"/>
    <cellStyle name="Percent 5 3 2 4 3" xfId="19292"/>
    <cellStyle name="Percent 5 3 2 4 3 2" xfId="38252"/>
    <cellStyle name="Percent 5 3 2 4 3 3" xfId="56716"/>
    <cellStyle name="Percent 5 3 2 4 4" xfId="25947"/>
    <cellStyle name="Percent 5 3 2 4 5" xfId="44411"/>
    <cellStyle name="Percent 5 3 2 5" xfId="10074"/>
    <cellStyle name="Percent 5 3 2 5 2" xfId="29034"/>
    <cellStyle name="Percent 5 3 2 5 3" xfId="47498"/>
    <cellStyle name="Percent 5 3 2 6" xfId="16226"/>
    <cellStyle name="Percent 5 3 2 6 2" xfId="35186"/>
    <cellStyle name="Percent 5 3 2 6 3" xfId="53650"/>
    <cellStyle name="Percent 5 3 2 7" xfId="22881"/>
    <cellStyle name="Percent 5 3 2 8" xfId="41345"/>
    <cellStyle name="Percent 5 3 3" xfId="3575"/>
    <cellStyle name="Percent 5 3 4" xfId="3836"/>
    <cellStyle name="Percent 5 3 4 2" xfId="5425"/>
    <cellStyle name="Percent 5 3 4 2 2" xfId="8510"/>
    <cellStyle name="Percent 5 3 4 2 2 2" xfId="14702"/>
    <cellStyle name="Percent 5 3 4 2 2 2 2" xfId="33662"/>
    <cellStyle name="Percent 5 3 4 2 2 2 3" xfId="52126"/>
    <cellStyle name="Percent 5 3 4 2 2 3" xfId="20854"/>
    <cellStyle name="Percent 5 3 4 2 2 3 2" xfId="39814"/>
    <cellStyle name="Percent 5 3 4 2 2 3 3" xfId="58278"/>
    <cellStyle name="Percent 5 3 4 2 2 4" xfId="27509"/>
    <cellStyle name="Percent 5 3 4 2 2 5" xfId="45973"/>
    <cellStyle name="Percent 5 3 4 2 3" xfId="11636"/>
    <cellStyle name="Percent 5 3 4 2 3 2" xfId="30596"/>
    <cellStyle name="Percent 5 3 4 2 3 3" xfId="49060"/>
    <cellStyle name="Percent 5 3 4 2 4" xfId="17788"/>
    <cellStyle name="Percent 5 3 4 2 4 2" xfId="36748"/>
    <cellStyle name="Percent 5 3 4 2 4 3" xfId="55212"/>
    <cellStyle name="Percent 5 3 4 2 5" xfId="24443"/>
    <cellStyle name="Percent 5 3 4 2 6" xfId="42907"/>
    <cellStyle name="Percent 5 3 4 3" xfId="6975"/>
    <cellStyle name="Percent 5 3 4 3 2" xfId="13168"/>
    <cellStyle name="Percent 5 3 4 3 2 2" xfId="32128"/>
    <cellStyle name="Percent 5 3 4 3 2 3" xfId="50592"/>
    <cellStyle name="Percent 5 3 4 3 3" xfId="19320"/>
    <cellStyle name="Percent 5 3 4 3 3 2" xfId="38280"/>
    <cellStyle name="Percent 5 3 4 3 3 3" xfId="56744"/>
    <cellStyle name="Percent 5 3 4 3 4" xfId="25975"/>
    <cellStyle name="Percent 5 3 4 3 5" xfId="44439"/>
    <cellStyle name="Percent 5 3 4 4" xfId="10102"/>
    <cellStyle name="Percent 5 3 4 4 2" xfId="29062"/>
    <cellStyle name="Percent 5 3 4 4 3" xfId="47526"/>
    <cellStyle name="Percent 5 3 4 5" xfId="16254"/>
    <cellStyle name="Percent 5 3 4 5 2" xfId="35214"/>
    <cellStyle name="Percent 5 3 4 5 3" xfId="53678"/>
    <cellStyle name="Percent 5 3 4 6" xfId="22909"/>
    <cellStyle name="Percent 5 3 4 7" xfId="41373"/>
    <cellStyle name="Percent 5 3 5" xfId="4640"/>
    <cellStyle name="Percent 5 3 5 2" xfId="7741"/>
    <cellStyle name="Percent 5 3 5 2 2" xfId="13933"/>
    <cellStyle name="Percent 5 3 5 2 2 2" xfId="32893"/>
    <cellStyle name="Percent 5 3 5 2 2 3" xfId="51357"/>
    <cellStyle name="Percent 5 3 5 2 3" xfId="20085"/>
    <cellStyle name="Percent 5 3 5 2 3 2" xfId="39045"/>
    <cellStyle name="Percent 5 3 5 2 3 3" xfId="57509"/>
    <cellStyle name="Percent 5 3 5 2 4" xfId="26740"/>
    <cellStyle name="Percent 5 3 5 2 5" xfId="45204"/>
    <cellStyle name="Percent 5 3 5 3" xfId="10867"/>
    <cellStyle name="Percent 5 3 5 3 2" xfId="29827"/>
    <cellStyle name="Percent 5 3 5 3 3" xfId="48291"/>
    <cellStyle name="Percent 5 3 5 4" xfId="17019"/>
    <cellStyle name="Percent 5 3 5 4 2" xfId="35979"/>
    <cellStyle name="Percent 5 3 5 4 3" xfId="54443"/>
    <cellStyle name="Percent 5 3 5 5" xfId="23674"/>
    <cellStyle name="Percent 5 3 5 6" xfId="42138"/>
    <cellStyle name="Percent 5 3 6" xfId="6206"/>
    <cellStyle name="Percent 5 3 6 2" xfId="12399"/>
    <cellStyle name="Percent 5 3 6 2 2" xfId="31359"/>
    <cellStyle name="Percent 5 3 6 2 3" xfId="49823"/>
    <cellStyle name="Percent 5 3 6 3" xfId="18551"/>
    <cellStyle name="Percent 5 3 6 3 2" xfId="37511"/>
    <cellStyle name="Percent 5 3 6 3 3" xfId="55975"/>
    <cellStyle name="Percent 5 3 6 4" xfId="25206"/>
    <cellStyle name="Percent 5 3 6 5" xfId="43670"/>
    <cellStyle name="Percent 5 3 7" xfId="9292"/>
    <cellStyle name="Percent 5 3 7 2" xfId="15464"/>
    <cellStyle name="Percent 5 3 7 2 2" xfId="34424"/>
    <cellStyle name="Percent 5 3 7 2 3" xfId="52888"/>
    <cellStyle name="Percent 5 3 7 3" xfId="21616"/>
    <cellStyle name="Percent 5 3 7 3 2" xfId="40576"/>
    <cellStyle name="Percent 5 3 7 3 3" xfId="59040"/>
    <cellStyle name="Percent 5 3 7 4" xfId="28271"/>
    <cellStyle name="Percent 5 3 7 5" xfId="46735"/>
    <cellStyle name="Percent 5 3 8" xfId="9333"/>
    <cellStyle name="Percent 5 3 8 2" xfId="28293"/>
    <cellStyle name="Percent 5 3 8 3" xfId="46757"/>
    <cellStyle name="Percent 5 3 9" xfId="15485"/>
    <cellStyle name="Percent 5 3 9 2" xfId="34445"/>
    <cellStyle name="Percent 5 3 9 3" xfId="52909"/>
    <cellStyle name="Percent 5 4" xfId="3786"/>
    <cellStyle name="Percent 5 4 2" xfId="4534"/>
    <cellStyle name="Percent 5 4 2 2" xfId="6157"/>
    <cellStyle name="Percent 5 4 2 2 2" xfId="9243"/>
    <cellStyle name="Percent 5 4 2 2 2 2" xfId="15435"/>
    <cellStyle name="Percent 5 4 2 2 2 2 2" xfId="34395"/>
    <cellStyle name="Percent 5 4 2 2 2 2 3" xfId="52859"/>
    <cellStyle name="Percent 5 4 2 2 2 3" xfId="21587"/>
    <cellStyle name="Percent 5 4 2 2 2 3 2" xfId="40547"/>
    <cellStyle name="Percent 5 4 2 2 2 3 3" xfId="59011"/>
    <cellStyle name="Percent 5 4 2 2 2 4" xfId="28242"/>
    <cellStyle name="Percent 5 4 2 2 2 5" xfId="46706"/>
    <cellStyle name="Percent 5 4 2 2 3" xfId="12369"/>
    <cellStyle name="Percent 5 4 2 2 3 2" xfId="31329"/>
    <cellStyle name="Percent 5 4 2 2 3 3" xfId="49793"/>
    <cellStyle name="Percent 5 4 2 2 4" xfId="18521"/>
    <cellStyle name="Percent 5 4 2 2 4 2" xfId="37481"/>
    <cellStyle name="Percent 5 4 2 2 4 3" xfId="55945"/>
    <cellStyle name="Percent 5 4 2 2 5" xfId="25176"/>
    <cellStyle name="Percent 5 4 2 2 6" xfId="43640"/>
    <cellStyle name="Percent 5 4 2 3" xfId="7708"/>
    <cellStyle name="Percent 5 4 2 3 2" xfId="13901"/>
    <cellStyle name="Percent 5 4 2 3 2 2" xfId="32861"/>
    <cellStyle name="Percent 5 4 2 3 2 3" xfId="51325"/>
    <cellStyle name="Percent 5 4 2 3 3" xfId="20053"/>
    <cellStyle name="Percent 5 4 2 3 3 2" xfId="39013"/>
    <cellStyle name="Percent 5 4 2 3 3 3" xfId="57477"/>
    <cellStyle name="Percent 5 4 2 3 4" xfId="26708"/>
    <cellStyle name="Percent 5 4 2 3 5" xfId="45172"/>
    <cellStyle name="Percent 5 4 2 4" xfId="10835"/>
    <cellStyle name="Percent 5 4 2 4 2" xfId="29795"/>
    <cellStyle name="Percent 5 4 2 4 3" xfId="48259"/>
    <cellStyle name="Percent 5 4 2 5" xfId="16987"/>
    <cellStyle name="Percent 5 4 2 5 2" xfId="35947"/>
    <cellStyle name="Percent 5 4 2 5 3" xfId="54411"/>
    <cellStyle name="Percent 5 4 2 6" xfId="23642"/>
    <cellStyle name="Percent 5 4 2 7" xfId="42106"/>
    <cellStyle name="Percent 5 4 3" xfId="5389"/>
    <cellStyle name="Percent 5 4 3 2" xfId="8474"/>
    <cellStyle name="Percent 5 4 3 2 2" xfId="14666"/>
    <cellStyle name="Percent 5 4 3 2 2 2" xfId="33626"/>
    <cellStyle name="Percent 5 4 3 2 2 3" xfId="52090"/>
    <cellStyle name="Percent 5 4 3 2 3" xfId="20818"/>
    <cellStyle name="Percent 5 4 3 2 3 2" xfId="39778"/>
    <cellStyle name="Percent 5 4 3 2 3 3" xfId="58242"/>
    <cellStyle name="Percent 5 4 3 2 4" xfId="27473"/>
    <cellStyle name="Percent 5 4 3 2 5" xfId="45937"/>
    <cellStyle name="Percent 5 4 3 3" xfId="11600"/>
    <cellStyle name="Percent 5 4 3 3 2" xfId="30560"/>
    <cellStyle name="Percent 5 4 3 3 3" xfId="49024"/>
    <cellStyle name="Percent 5 4 3 4" xfId="17752"/>
    <cellStyle name="Percent 5 4 3 4 2" xfId="36712"/>
    <cellStyle name="Percent 5 4 3 4 3" xfId="55176"/>
    <cellStyle name="Percent 5 4 3 5" xfId="24407"/>
    <cellStyle name="Percent 5 4 3 6" xfId="42871"/>
    <cellStyle name="Percent 5 4 4" xfId="6939"/>
    <cellStyle name="Percent 5 4 4 2" xfId="13132"/>
    <cellStyle name="Percent 5 4 4 2 2" xfId="32092"/>
    <cellStyle name="Percent 5 4 4 2 3" xfId="50556"/>
    <cellStyle name="Percent 5 4 4 3" xfId="19284"/>
    <cellStyle name="Percent 5 4 4 3 2" xfId="38244"/>
    <cellStyle name="Percent 5 4 4 3 3" xfId="56708"/>
    <cellStyle name="Percent 5 4 4 4" xfId="25939"/>
    <cellStyle name="Percent 5 4 4 5" xfId="44403"/>
    <cellStyle name="Percent 5 4 5" xfId="10066"/>
    <cellStyle name="Percent 5 4 5 2" xfId="29026"/>
    <cellStyle name="Percent 5 4 5 3" xfId="47490"/>
    <cellStyle name="Percent 5 4 6" xfId="16218"/>
    <cellStyle name="Percent 5 4 6 2" xfId="35178"/>
    <cellStyle name="Percent 5 4 6 3" xfId="53642"/>
    <cellStyle name="Percent 5 4 7" xfId="22873"/>
    <cellStyle name="Percent 5 4 8" xfId="41337"/>
    <cellStyle name="Percent 5 5" xfId="3571"/>
    <cellStyle name="Percent 5 6" xfId="3825"/>
    <cellStyle name="Percent 5 6 2" xfId="5414"/>
    <cellStyle name="Percent 5 6 2 2" xfId="8499"/>
    <cellStyle name="Percent 5 6 2 2 2" xfId="14691"/>
    <cellStyle name="Percent 5 6 2 2 2 2" xfId="33651"/>
    <cellStyle name="Percent 5 6 2 2 2 3" xfId="52115"/>
    <cellStyle name="Percent 5 6 2 2 3" xfId="20843"/>
    <cellStyle name="Percent 5 6 2 2 3 2" xfId="39803"/>
    <cellStyle name="Percent 5 6 2 2 3 3" xfId="58267"/>
    <cellStyle name="Percent 5 6 2 2 4" xfId="27498"/>
    <cellStyle name="Percent 5 6 2 2 5" xfId="45962"/>
    <cellStyle name="Percent 5 6 2 3" xfId="11625"/>
    <cellStyle name="Percent 5 6 2 3 2" xfId="30585"/>
    <cellStyle name="Percent 5 6 2 3 3" xfId="49049"/>
    <cellStyle name="Percent 5 6 2 4" xfId="17777"/>
    <cellStyle name="Percent 5 6 2 4 2" xfId="36737"/>
    <cellStyle name="Percent 5 6 2 4 3" xfId="55201"/>
    <cellStyle name="Percent 5 6 2 5" xfId="24432"/>
    <cellStyle name="Percent 5 6 2 6" xfId="42896"/>
    <cellStyle name="Percent 5 6 3" xfId="6964"/>
    <cellStyle name="Percent 5 6 3 2" xfId="13157"/>
    <cellStyle name="Percent 5 6 3 2 2" xfId="32117"/>
    <cellStyle name="Percent 5 6 3 2 3" xfId="50581"/>
    <cellStyle name="Percent 5 6 3 3" xfId="19309"/>
    <cellStyle name="Percent 5 6 3 3 2" xfId="38269"/>
    <cellStyle name="Percent 5 6 3 3 3" xfId="56733"/>
    <cellStyle name="Percent 5 6 3 4" xfId="25964"/>
    <cellStyle name="Percent 5 6 3 5" xfId="44428"/>
    <cellStyle name="Percent 5 6 4" xfId="10091"/>
    <cellStyle name="Percent 5 6 4 2" xfId="29051"/>
    <cellStyle name="Percent 5 6 4 3" xfId="47515"/>
    <cellStyle name="Percent 5 6 5" xfId="16243"/>
    <cellStyle name="Percent 5 6 5 2" xfId="35203"/>
    <cellStyle name="Percent 5 6 5 3" xfId="53667"/>
    <cellStyle name="Percent 5 6 6" xfId="22898"/>
    <cellStyle name="Percent 5 6 7" xfId="41362"/>
    <cellStyle name="Percent 5 7" xfId="4628"/>
    <cellStyle name="Percent 5 7 2" xfId="7730"/>
    <cellStyle name="Percent 5 7 2 2" xfId="13922"/>
    <cellStyle name="Percent 5 7 2 2 2" xfId="32882"/>
    <cellStyle name="Percent 5 7 2 2 3" xfId="51346"/>
    <cellStyle name="Percent 5 7 2 3" xfId="20074"/>
    <cellStyle name="Percent 5 7 2 3 2" xfId="39034"/>
    <cellStyle name="Percent 5 7 2 3 3" xfId="57498"/>
    <cellStyle name="Percent 5 7 2 4" xfId="26729"/>
    <cellStyle name="Percent 5 7 2 5" xfId="45193"/>
    <cellStyle name="Percent 5 7 3" xfId="10856"/>
    <cellStyle name="Percent 5 7 3 2" xfId="29816"/>
    <cellStyle name="Percent 5 7 3 3" xfId="48280"/>
    <cellStyle name="Percent 5 7 4" xfId="17008"/>
    <cellStyle name="Percent 5 7 4 2" xfId="35968"/>
    <cellStyle name="Percent 5 7 4 3" xfId="54432"/>
    <cellStyle name="Percent 5 7 5" xfId="23663"/>
    <cellStyle name="Percent 5 7 6" xfId="42127"/>
    <cellStyle name="Percent 5 8" xfId="6195"/>
    <cellStyle name="Percent 5 8 2" xfId="12388"/>
    <cellStyle name="Percent 5 8 2 2" xfId="31348"/>
    <cellStyle name="Percent 5 8 2 3" xfId="49812"/>
    <cellStyle name="Percent 5 8 3" xfId="18540"/>
    <cellStyle name="Percent 5 8 3 2" xfId="37500"/>
    <cellStyle name="Percent 5 8 3 3" xfId="55964"/>
    <cellStyle name="Percent 5 8 4" xfId="25195"/>
    <cellStyle name="Percent 5 8 5" xfId="43659"/>
    <cellStyle name="Percent 5 9" xfId="9282"/>
    <cellStyle name="Percent 5 9 2" xfId="15455"/>
    <cellStyle name="Percent 5 9 2 2" xfId="34415"/>
    <cellStyle name="Percent 5 9 2 3" xfId="52879"/>
    <cellStyle name="Percent 5 9 3" xfId="21607"/>
    <cellStyle name="Percent 5 9 3 2" xfId="40567"/>
    <cellStyle name="Percent 5 9 3 3" xfId="59031"/>
    <cellStyle name="Percent 5 9 4" xfId="28262"/>
    <cellStyle name="Percent 5 9 5" xfId="46726"/>
    <cellStyle name="Percent 50" xfId="3576"/>
    <cellStyle name="Percent 51" xfId="3577"/>
    <cellStyle name="Percent 52" xfId="3578"/>
    <cellStyle name="Percent 53" xfId="3579"/>
    <cellStyle name="Percent 54" xfId="3580"/>
    <cellStyle name="Percent 55" xfId="3581"/>
    <cellStyle name="Percent 56" xfId="3582"/>
    <cellStyle name="Percent 57" xfId="3583"/>
    <cellStyle name="Percent 58" xfId="3584"/>
    <cellStyle name="Percent 59" xfId="3585"/>
    <cellStyle name="Percent 6" xfId="364"/>
    <cellStyle name="Percent 6 2" xfId="3587"/>
    <cellStyle name="Percent 6 2 2" xfId="3588"/>
    <cellStyle name="Percent 6 2 3" xfId="3589"/>
    <cellStyle name="Percent 6 3" xfId="3590"/>
    <cellStyle name="Percent 6 4" xfId="3788"/>
    <cellStyle name="Percent 6 5" xfId="3586"/>
    <cellStyle name="Percent 60" xfId="3591"/>
    <cellStyle name="Percent 61" xfId="3592"/>
    <cellStyle name="Percent 62" xfId="3593"/>
    <cellStyle name="Percent 63" xfId="3594"/>
    <cellStyle name="Percent 64" xfId="3595"/>
    <cellStyle name="Percent 65" xfId="3596"/>
    <cellStyle name="Percent 66" xfId="3597"/>
    <cellStyle name="Percent 67" xfId="3598"/>
    <cellStyle name="Percent 68" xfId="3599"/>
    <cellStyle name="Percent 69" xfId="3600"/>
    <cellStyle name="Percent 7" xfId="3601"/>
    <cellStyle name="Percent 7 2" xfId="3602"/>
    <cellStyle name="Percent 7 2 2" xfId="3603"/>
    <cellStyle name="Percent 7 2 3" xfId="3604"/>
    <cellStyle name="Percent 7 3" xfId="3605"/>
    <cellStyle name="Percent 7 4" xfId="3606"/>
    <cellStyle name="Percent 70" xfId="3607"/>
    <cellStyle name="Percent 71" xfId="3608"/>
    <cellStyle name="Percent 72" xfId="3609"/>
    <cellStyle name="Percent 73" xfId="3610"/>
    <cellStyle name="Percent 74" xfId="3611"/>
    <cellStyle name="Percent 75" xfId="3612"/>
    <cellStyle name="Percent 76" xfId="3613"/>
    <cellStyle name="Percent 77" xfId="3614"/>
    <cellStyle name="Percent 78" xfId="3615"/>
    <cellStyle name="Percent 79" xfId="3616"/>
    <cellStyle name="Percent 8" xfId="3617"/>
    <cellStyle name="Percent 8 2" xfId="3618"/>
    <cellStyle name="Percent 8 2 2" xfId="3619"/>
    <cellStyle name="Percent 8 2 3" xfId="3620"/>
    <cellStyle name="Percent 8 2 4" xfId="9295"/>
    <cellStyle name="Percent 8 2 4 2" xfId="15467"/>
    <cellStyle name="Percent 8 2 4 2 2" xfId="34427"/>
    <cellStyle name="Percent 8 2 4 2 3" xfId="52891"/>
    <cellStyle name="Percent 8 2 4 3" xfId="21619"/>
    <cellStyle name="Percent 8 2 4 3 2" xfId="40579"/>
    <cellStyle name="Percent 8 2 4 3 3" xfId="59043"/>
    <cellStyle name="Percent 8 2 4 4" xfId="28274"/>
    <cellStyle name="Percent 8 2 4 5" xfId="46738"/>
    <cellStyle name="Percent 8 3" xfId="9285"/>
    <cellStyle name="Percent 8 3 2" xfId="15458"/>
    <cellStyle name="Percent 8 3 2 2" xfId="34418"/>
    <cellStyle name="Percent 8 3 2 3" xfId="52882"/>
    <cellStyle name="Percent 8 3 3" xfId="21610"/>
    <cellStyle name="Percent 8 3 3 2" xfId="40570"/>
    <cellStyle name="Percent 8 3 3 3" xfId="59034"/>
    <cellStyle name="Percent 8 3 4" xfId="28265"/>
    <cellStyle name="Percent 8 3 5" xfId="46729"/>
    <cellStyle name="Percent 80" xfId="3621"/>
    <cellStyle name="Percent 81" xfId="3622"/>
    <cellStyle name="Percent 82" xfId="3623"/>
    <cellStyle name="Percent 83" xfId="3624"/>
    <cellStyle name="Percent 84" xfId="3625"/>
    <cellStyle name="Percent 85" xfId="3626"/>
    <cellStyle name="Percent 86" xfId="3627"/>
    <cellStyle name="Percent 87" xfId="3628"/>
    <cellStyle name="Percent 88" xfId="3629"/>
    <cellStyle name="Percent 89" xfId="3630"/>
    <cellStyle name="Percent 9" xfId="3631"/>
    <cellStyle name="Percent 9 2" xfId="3632"/>
    <cellStyle name="Percent 9 2 2" xfId="3633"/>
    <cellStyle name="Percent 9 2 3" xfId="3634"/>
    <cellStyle name="Percent 90" xfId="3635"/>
    <cellStyle name="Percent 91" xfId="3636"/>
    <cellStyle name="Percent 92" xfId="3637"/>
    <cellStyle name="Percent 93" xfId="3638"/>
    <cellStyle name="Percent 94" xfId="3639"/>
    <cellStyle name="Percent 95" xfId="3640"/>
    <cellStyle name="Percent 96" xfId="3641"/>
    <cellStyle name="Percent 97" xfId="3642"/>
    <cellStyle name="Percent 98" xfId="3643"/>
    <cellStyle name="Percent 99" xfId="3644"/>
    <cellStyle name="Percent2" xfId="173"/>
    <cellStyle name="placeholder" xfId="3645"/>
    <cellStyle name="PSChar" xfId="3646"/>
    <cellStyle name="ReportTitlePrompt" xfId="476"/>
    <cellStyle name="ReportTitleValue" xfId="371"/>
    <cellStyle name="Row Lvl 1" xfId="3647"/>
    <cellStyle name="Row Lvl 2" xfId="3648"/>
    <cellStyle name="RowAcctAbovePrompt" xfId="372"/>
    <cellStyle name="RowAcctSOBAbovePrompt" xfId="419"/>
    <cellStyle name="RowAcctSOBValue" xfId="418"/>
    <cellStyle name="RowAcctValue" xfId="447"/>
    <cellStyle name="RowAttrAbovePrompt" xfId="347"/>
    <cellStyle name="RowAttrValue" xfId="437"/>
    <cellStyle name="RowColSetAbovePrompt" xfId="233"/>
    <cellStyle name="RowColSetLeftPrompt" xfId="307"/>
    <cellStyle name="RowColSetValue" xfId="479"/>
    <cellStyle name="RowHeading" xfId="174"/>
    <cellStyle name="RowLeftPrompt" xfId="302"/>
    <cellStyle name="SampleUsingFormatMask" xfId="303"/>
    <cellStyle name="SampleWithNoFormatMask" xfId="466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1" xfId="197"/>
    <cellStyle name="SAPBEXHLevel1X" xfId="198"/>
    <cellStyle name="SAPBEXHLevel2" xfId="199"/>
    <cellStyle name="SAPBEXHLevel2X" xfId="200"/>
    <cellStyle name="SAPBEXHLevel3" xfId="201"/>
    <cellStyle name="SAPBEXHLevel3X" xfId="202"/>
    <cellStyle name="SAPBEXinputData" xfId="203"/>
    <cellStyle name="SAPBEXresData" xfId="204"/>
    <cellStyle name="SAPBEXresDataEmph" xfId="205"/>
    <cellStyle name="SAPBEXresItem" xfId="206"/>
    <cellStyle name="SAPBEXresItemX" xfId="207"/>
    <cellStyle name="SAPBEXstdData" xfId="208"/>
    <cellStyle name="SAPBEXstdDataEmph" xfId="209"/>
    <cellStyle name="SAPBEXstdItem" xfId="210"/>
    <cellStyle name="SAPBEXstdItemX" xfId="211"/>
    <cellStyle name="SAPBEXtitle" xfId="212"/>
    <cellStyle name="SAPBEXundefined" xfId="213"/>
    <cellStyle name="Sheet Title" xfId="214"/>
    <cellStyle name="STYLE1" xfId="3649"/>
    <cellStyle name="STYLE1 2" xfId="3650"/>
    <cellStyle name="STYLE1 2 2" xfId="3651"/>
    <cellStyle name="STYLE1 2 3" xfId="3652"/>
    <cellStyle name="STYLE1 3" xfId="3653"/>
    <cellStyle name="STYLE1 4" xfId="3654"/>
    <cellStyle name="STYLE1 5" xfId="3655"/>
    <cellStyle name="STYLE2" xfId="3656"/>
    <cellStyle name="STYLE2 2" xfId="3657"/>
    <cellStyle name="STYLE2 2 2" xfId="3658"/>
    <cellStyle name="STYLE2 2 3" xfId="3659"/>
    <cellStyle name="STYLE2 3" xfId="3660"/>
    <cellStyle name="STYLE2 4" xfId="3661"/>
    <cellStyle name="STYLE3" xfId="3662"/>
    <cellStyle name="STYLE3 2" xfId="3663"/>
    <cellStyle name="STYLE3 2 2" xfId="3664"/>
    <cellStyle name="STYLE3 2 3" xfId="3665"/>
    <cellStyle name="STYLE3 3" xfId="3666"/>
    <cellStyle name="STYLE3 4" xfId="3667"/>
    <cellStyle name="STYLE3 5" xfId="3668"/>
    <cellStyle name="STYLE4" xfId="3669"/>
    <cellStyle name="STYLE4 2" xfId="3670"/>
    <cellStyle name="STYLE4 3" xfId="3671"/>
    <cellStyle name="STYLE5" xfId="3672"/>
    <cellStyle name="STYLE6" xfId="3673"/>
    <cellStyle name="STYLE7" xfId="3674"/>
    <cellStyle name="SubHeading" xfId="215"/>
    <cellStyle name="SubsidTitle" xfId="216"/>
    <cellStyle name="Table Data" xfId="217"/>
    <cellStyle name="Table Headings Bold" xfId="218"/>
    <cellStyle name="Table Headings Bold 2" xfId="22121"/>
    <cellStyle name="Title" xfId="59047" builtinId="15" customBuiltin="1"/>
    <cellStyle name="Title 2" xfId="3675"/>
    <cellStyle name="Title 2 2" xfId="3676"/>
    <cellStyle name="Title 3" xfId="3677"/>
    <cellStyle name="Title 4" xfId="3678"/>
    <cellStyle name="Title 5" xfId="3679"/>
    <cellStyle name="Title 6" xfId="3680"/>
    <cellStyle name="Title Left" xfId="3681"/>
    <cellStyle name="Total" xfId="59062" builtinId="25" customBuiltin="1"/>
    <cellStyle name="Total 2" xfId="3682"/>
    <cellStyle name="Total 3" xfId="3683"/>
    <cellStyle name="Total 4" xfId="3684"/>
    <cellStyle name="Total 5" xfId="3685"/>
    <cellStyle name="Total 5 10" xfId="21661"/>
    <cellStyle name="Total 5 11" xfId="21658"/>
    <cellStyle name="Total 5 12" xfId="21939"/>
    <cellStyle name="Total 5 2" xfId="4615"/>
    <cellStyle name="Total 5 2 2" xfId="6172"/>
    <cellStyle name="Total 5 2 2 2" xfId="21776"/>
    <cellStyle name="Total 5 2 2 3" xfId="21657"/>
    <cellStyle name="Total 5 2 2 4" xfId="22031"/>
    <cellStyle name="Total 5 2 2 5" xfId="21822"/>
    <cellStyle name="Total 5 2 2 6" xfId="21670"/>
    <cellStyle name="Total 5 2 2 7" xfId="21912"/>
    <cellStyle name="Total 5 2 3" xfId="21728"/>
    <cellStyle name="Total 5 2 4" xfId="21680"/>
    <cellStyle name="Total 5 2 5" xfId="21660"/>
    <cellStyle name="Total 5 2 6" xfId="21664"/>
    <cellStyle name="Total 5 2 7" xfId="21890"/>
    <cellStyle name="Total 5 2 8" xfId="21932"/>
    <cellStyle name="Total 5 3" xfId="4605"/>
    <cellStyle name="Total 5 3 2" xfId="5347"/>
    <cellStyle name="Total 5 3 2 2" xfId="21761"/>
    <cellStyle name="Total 5 3 2 3" xfId="21795"/>
    <cellStyle name="Total 5 3 2 4" xfId="21903"/>
    <cellStyle name="Total 5 3 2 5" xfId="21891"/>
    <cellStyle name="Total 5 3 2 6" xfId="21915"/>
    <cellStyle name="Total 5 3 2 7" xfId="21936"/>
    <cellStyle name="Total 5 3 3" xfId="21727"/>
    <cellStyle name="Total 5 3 4" xfId="21829"/>
    <cellStyle name="Total 5 3 5" xfId="21930"/>
    <cellStyle name="Total 5 3 6" xfId="21647"/>
    <cellStyle name="Total 5 3 7" xfId="21708"/>
    <cellStyle name="Total 5 3 8" xfId="21799"/>
    <cellStyle name="Total 5 4" xfId="4592"/>
    <cellStyle name="Total 5 4 2" xfId="6176"/>
    <cellStyle name="Total 5 4 2 2" xfId="21780"/>
    <cellStyle name="Total 5 4 2 3" xfId="21928"/>
    <cellStyle name="Total 5 4 2 4" xfId="21862"/>
    <cellStyle name="Total 5 4 2 5" xfId="21828"/>
    <cellStyle name="Total 5 4 2 6" xfId="21649"/>
    <cellStyle name="Total 5 4 2 7" xfId="21867"/>
    <cellStyle name="Total 5 4 3" xfId="21720"/>
    <cellStyle name="Total 5 4 4" xfId="21696"/>
    <cellStyle name="Total 5 4 5" xfId="22025"/>
    <cellStyle name="Total 5 4 6" xfId="21893"/>
    <cellStyle name="Total 5 4 7" xfId="21666"/>
    <cellStyle name="Total 5 4 8" xfId="21774"/>
    <cellStyle name="Total 5 5" xfId="4585"/>
    <cellStyle name="Total 5 5 2" xfId="5271"/>
    <cellStyle name="Total 5 5 2 2" xfId="21754"/>
    <cellStyle name="Total 5 5 2 3" xfId="21766"/>
    <cellStyle name="Total 5 5 2 4" xfId="21746"/>
    <cellStyle name="Total 5 5 2 5" xfId="21989"/>
    <cellStyle name="Total 5 5 2 6" xfId="21827"/>
    <cellStyle name="Total 5 5 2 7" xfId="21837"/>
    <cellStyle name="Total 5 5 3" xfId="21717"/>
    <cellStyle name="Total 5 5 4" xfId="22014"/>
    <cellStyle name="Total 5 5 5" xfId="21942"/>
    <cellStyle name="Total 5 5 6" xfId="21971"/>
    <cellStyle name="Total 5 5 7" xfId="21979"/>
    <cellStyle name="Total 5 5 8" xfId="21885"/>
    <cellStyle name="Total 5 6" xfId="4636"/>
    <cellStyle name="Total 5 6 2" xfId="21732"/>
    <cellStyle name="Total 5 6 3" xfId="21876"/>
    <cellStyle name="Total 5 6 4" xfId="21691"/>
    <cellStyle name="Total 5 6 5" xfId="21819"/>
    <cellStyle name="Total 5 6 6" xfId="21877"/>
    <cellStyle name="Total 5 6 7" xfId="22026"/>
    <cellStyle name="Total 5 7" xfId="21683"/>
    <cellStyle name="Total 5 8" xfId="21682"/>
    <cellStyle name="Total 5 9" xfId="22030"/>
    <cellStyle name="Total 6" xfId="3686"/>
    <cellStyle name="Total 6 10" xfId="21662"/>
    <cellStyle name="Total 6 11" xfId="21804"/>
    <cellStyle name="Total 6 12" xfId="21892"/>
    <cellStyle name="Total 6 2" xfId="4616"/>
    <cellStyle name="Total 6 2 2" xfId="5366"/>
    <cellStyle name="Total 6 2 2 2" xfId="21763"/>
    <cellStyle name="Total 6 2 2 3" xfId="21986"/>
    <cellStyle name="Total 6 2 2 4" xfId="21767"/>
    <cellStyle name="Total 6 2 2 5" xfId="21879"/>
    <cellStyle name="Total 6 2 2 6" xfId="21970"/>
    <cellStyle name="Total 6 2 2 7" xfId="21814"/>
    <cellStyle name="Total 6 2 3" xfId="21729"/>
    <cellStyle name="Total 6 2 4" xfId="21701"/>
    <cellStyle name="Total 6 2 5" xfId="21897"/>
    <cellStyle name="Total 6 2 6" xfId="21976"/>
    <cellStyle name="Total 6 2 7" xfId="21953"/>
    <cellStyle name="Total 6 2 8" xfId="22033"/>
    <cellStyle name="Total 6 3" xfId="4595"/>
    <cellStyle name="Total 6 3 2" xfId="6175"/>
    <cellStyle name="Total 6 3 2 2" xfId="21779"/>
    <cellStyle name="Total 6 3 2 3" xfId="21806"/>
    <cellStyle name="Total 6 3 2 4" xfId="21945"/>
    <cellStyle name="Total 6 3 2 5" xfId="21697"/>
    <cellStyle name="Total 6 3 2 6" xfId="21943"/>
    <cellStyle name="Total 6 3 2 7" xfId="21846"/>
    <cellStyle name="Total 6 3 3" xfId="21721"/>
    <cellStyle name="Total 6 3 4" xfId="22008"/>
    <cellStyle name="Total 6 3 5" xfId="21981"/>
    <cellStyle name="Total 6 3 6" xfId="21987"/>
    <cellStyle name="Total 6 3 7" xfId="21963"/>
    <cellStyle name="Total 6 3 8" xfId="21916"/>
    <cellStyle name="Total 6 4" xfId="4570"/>
    <cellStyle name="Total 6 4 2" xfId="5249"/>
    <cellStyle name="Total 6 4 2 2" xfId="21750"/>
    <cellStyle name="Total 6 4 2 3" xfId="21824"/>
    <cellStyle name="Total 6 4 2 4" xfId="21644"/>
    <cellStyle name="Total 6 4 2 5" xfId="21805"/>
    <cellStyle name="Total 6 4 2 6" xfId="21856"/>
    <cellStyle name="Total 6 4 2 7" xfId="21678"/>
    <cellStyle name="Total 6 4 3" xfId="21711"/>
    <cellStyle name="Total 6 4 4" xfId="21988"/>
    <cellStyle name="Total 6 4 5" xfId="21965"/>
    <cellStyle name="Total 6 4 6" xfId="21901"/>
    <cellStyle name="Total 6 4 7" xfId="22032"/>
    <cellStyle name="Total 6 4 8" xfId="21845"/>
    <cellStyle name="Total 6 5" xfId="4564"/>
    <cellStyle name="Total 6 5 2" xfId="5248"/>
    <cellStyle name="Total 6 5 2 2" xfId="21749"/>
    <cellStyle name="Total 6 5 2 3" xfId="21625"/>
    <cellStyle name="Total 6 5 2 4" xfId="21793"/>
    <cellStyle name="Total 6 5 2 5" xfId="21935"/>
    <cellStyle name="Total 6 5 2 6" xfId="21834"/>
    <cellStyle name="Total 6 5 2 7" xfId="22034"/>
    <cellStyle name="Total 6 5 3" xfId="21710"/>
    <cellStyle name="Total 6 5 4" xfId="21975"/>
    <cellStyle name="Total 6 5 5" xfId="21821"/>
    <cellStyle name="Total 6 5 6" xfId="21957"/>
    <cellStyle name="Total 6 5 7" xfId="21656"/>
    <cellStyle name="Total 6 5 8" xfId="21698"/>
    <cellStyle name="Total 6 6" xfId="4839"/>
    <cellStyle name="Total 6 6 2" xfId="21740"/>
    <cellStyle name="Total 6 6 3" xfId="21642"/>
    <cellStyle name="Total 6 6 4" xfId="22023"/>
    <cellStyle name="Total 6 6 5" xfId="21742"/>
    <cellStyle name="Total 6 6 6" xfId="21924"/>
    <cellStyle name="Total 6 6 7" xfId="21974"/>
    <cellStyle name="Total 6 7" xfId="21684"/>
    <cellStyle name="Total 6 8" xfId="21679"/>
    <cellStyle name="Total 6 9" xfId="21633"/>
    <cellStyle name="Totals" xfId="219"/>
    <cellStyle name="Totals [0]" xfId="220"/>
    <cellStyle name="Totals [2]" xfId="221"/>
    <cellStyle name="UploadThisRowValue" xfId="482"/>
    <cellStyle name="Warning Text" xfId="59060" builtinId="11" customBuiltin="1"/>
    <cellStyle name="Warning Text 2" xfId="3687"/>
    <cellStyle name="Warning Text 3" xfId="3688"/>
    <cellStyle name="Warning Text 4" xfId="3689"/>
    <cellStyle name="Warning Text 5" xfId="3690"/>
    <cellStyle name="warnings" xfId="3691"/>
    <cellStyle name="XComma" xfId="3692"/>
    <cellStyle name="XComma 0.0" xfId="3693"/>
    <cellStyle name="XComma 0.00" xfId="3694"/>
    <cellStyle name="XComma 0.000" xfId="3695"/>
    <cellStyle name="XCurrency" xfId="3696"/>
    <cellStyle name="XCurrency 0.0" xfId="3697"/>
    <cellStyle name="XCurrency 0.00" xfId="3698"/>
    <cellStyle name="XCurrency 0.000" xfId="3699"/>
    <cellStyle name="xstyle" xfId="3700"/>
    <cellStyle name="Year" xfId="222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4"/>
      <tableStyleElement type="headerRow" dxfId="3"/>
    </tableStyle>
    <tableStyle name="Table Style 2" pivot="0" count="3">
      <tableStyleElement type="wholeTable" dxfId="2"/>
      <tableStyleElement type="headerRow" dxfId="1"/>
      <tableStyleElement type="totalRow" dxfId="0"/>
    </tableStyle>
  </tableStyles>
  <colors>
    <mruColors>
      <color rgb="FF0000FF"/>
      <color rgb="FF081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customXml" Target="../customXml/item5.xml"/><Relationship Id="rId21" Type="http://schemas.openxmlformats.org/officeDocument/2006/relationships/externalLink" Target="externalLinks/externalLink9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Local\Microsoft\Windows\Temporary%20Internet%20Files\Content.Outlook\SGF2UF7V\2012%20WA%20PGA%20Tracke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Cascade%20Deferral%20Filing%20Development%20WPs%20(August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artin\Local%20Settings\Temporary%20Internet%20Files\Content.Outlook\4J4AMHQP\2009\NWN%202009-10%20Proposed%20Temps%20Oregon%202009-10%20PGA%20October%20fil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6\2016%20WA%20PGA\Workpapers\GSFM%20v1%2007%2001%20July%20Mid-month%20(7.15.16%20pricing)_DSM%20rate%20change%20for%208.1.16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Local\Microsoft\Windows\Temporary%20Internet%20Files\Content.Outlook\SGF2UF7V\ID%20Fall%20PGA%20Workpapers%20Model%20Rebuil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ID%20Fall%20PGA%20Workpapers%20Model%20Rebuil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GSFM%20v3%2005%2002%2001%20June%20Mid%20Month_PGA%20Forecast_v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Forecast%20Updates\2002-2007%20Deferral%20Update%20Sept%209%20pric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s\Local%20Settings\Temporary%20Internet%20Files\Temporary%20Internet%20Files\OLK82\2009\NWN%202009-10%20PGA%20gas%20cost%20file%20October%20filing%20(3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2012%20DSM%20Program%20Year\2012%20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AppData\Roaming\Microsoft\Excel\2012%20WA%20PGA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36F\Transaction%20Recor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D8GIZQYK\IETemp\Temporary%20Internet%20Files\OLK39C\Gas%202007-2011%20v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k\Desktop\NWN%202013-14%20PGA%20Oregon%20rate%20development%20file%20October%20fili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udget"/>
      <sheetName val="Page15-RAF"/>
      <sheetName val="Page10-NWP"/>
      <sheetName val="Page11-GTN"/>
      <sheetName val="Page12-ANG"/>
      <sheetName val="Page13-NOVA"/>
      <sheetName val="Page14-WEI"/>
      <sheetName val="J"/>
      <sheetName val="Page9-ForwardWACOG"/>
      <sheetName val="Sheet10"/>
      <sheetName val="StorageWD"/>
      <sheetName val="Page6-WACOG"/>
      <sheetName val="Page7-GasCostChange"/>
      <sheetName val="Page8-TariffGasCostChg"/>
      <sheetName val="Page17-RateChg"/>
      <sheetName val="N"/>
      <sheetName val="Sheet1"/>
      <sheetName val="Sheet15"/>
      <sheetName val="O"/>
      <sheetName val="Page16-ChgRecap"/>
      <sheetName val="Page20-Deferrals"/>
      <sheetName val="Page21-101Amt"/>
      <sheetName val="Page22-111Amt"/>
      <sheetName val="Page23-121Amt"/>
      <sheetName val="146Amt"/>
      <sheetName val="Page24-FirmSalesAmt"/>
      <sheetName val="Page25-AllSalesAmt"/>
      <sheetName val="Customer S"/>
      <sheetName val="CustomerQ"/>
      <sheetName val="CustomerF"/>
      <sheetName val="CustomerC"/>
      <sheetName val="Customer SF"/>
      <sheetName val="Customer SL"/>
      <sheetName val="CustomerW"/>
      <sheetName val="Page26-JP Deferral"/>
      <sheetName val="Page27-JP Def Amt-Sales"/>
      <sheetName val="Page28-JP Def Amt-Trans"/>
      <sheetName val="Page18-Sch155Chg"/>
      <sheetName val="Sheet7"/>
      <sheetName val="AA"/>
      <sheetName val="Page4-Present"/>
      <sheetName val="Page19-Sch155"/>
      <sheetName val="Page5-RateChgs"/>
      <sheetName val="AE"/>
      <sheetName val="Page1-ChgByRateSch"/>
      <sheetName val="Page2-Overall"/>
      <sheetName val="AN"/>
      <sheetName val="Page3-Propose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C8" t="str">
            <v>Schedule</v>
          </cell>
        </row>
      </sheetData>
      <sheetData sheetId="39">
        <row r="8">
          <cell r="B8" t="str">
            <v>Amortization</v>
          </cell>
        </row>
      </sheetData>
      <sheetData sheetId="40">
        <row r="8">
          <cell r="G8" t="str">
            <v>Factor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Amortization---&gt;"/>
      <sheetName val="DG251"/>
      <sheetName val="DG252"/>
      <sheetName val="DG262"/>
      <sheetName val="RA51"/>
      <sheetName val="RA52"/>
      <sheetName val="DR13"/>
      <sheetName val="Deferrals &amp; Amort"/>
      <sheetName val="RA43-pre 09"/>
      <sheetName val="RA43-2009 deferrals"/>
      <sheetName val="RA48-pre-09"/>
      <sheetName val="RA48-09 Deferrals"/>
      <sheetName val="Residual----&gt;"/>
      <sheetName val="Considation-Core"/>
      <sheetName val="Consilidation-ResComm "/>
      <sheetName val="Considation-All"/>
      <sheetName val="DG259"/>
      <sheetName val="DG260"/>
      <sheetName val="RA45"/>
      <sheetName val="RA46"/>
      <sheetName val="RA54"/>
      <sheetName val="DR12"/>
      <sheetName val="Misc. Back-up---&gt;"/>
      <sheetName val="OR Sales Therms-Forecast"/>
      <sheetName val="Oct 09"/>
      <sheetName val="Sept 09"/>
      <sheetName val="Aug 09"/>
      <sheetName val="Jul 09"/>
      <sheetName val="Interest Rates-new amort"/>
      <sheetName val="Int Rates for Exist Amort"/>
      <sheetName val="Interruptible Cust. Shif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40">
          <cell r="A240">
            <v>39660</v>
          </cell>
        </row>
        <row r="246">
          <cell r="A246">
            <v>39844</v>
          </cell>
          <cell r="B246">
            <v>8.7090000000000001E-2</v>
          </cell>
          <cell r="C246">
            <v>31</v>
          </cell>
        </row>
        <row r="247">
          <cell r="A247">
            <v>39872</v>
          </cell>
          <cell r="B247">
            <v>8.7090000000000001E-2</v>
          </cell>
          <cell r="C247">
            <v>28</v>
          </cell>
        </row>
        <row r="248">
          <cell r="A248">
            <v>39903</v>
          </cell>
          <cell r="B248">
            <v>8.7090000000000001E-2</v>
          </cell>
          <cell r="C248">
            <v>31</v>
          </cell>
        </row>
        <row r="249">
          <cell r="A249">
            <v>39933</v>
          </cell>
          <cell r="B249">
            <v>8.7090000000000001E-2</v>
          </cell>
          <cell r="C249">
            <v>30</v>
          </cell>
        </row>
        <row r="250">
          <cell r="A250">
            <v>39964</v>
          </cell>
          <cell r="B250">
            <v>8.7090000000000001E-2</v>
          </cell>
          <cell r="C250">
            <v>31</v>
          </cell>
        </row>
        <row r="251">
          <cell r="A251">
            <v>39994</v>
          </cell>
          <cell r="B251">
            <v>8.7090000000000001E-2</v>
          </cell>
          <cell r="C251">
            <v>30</v>
          </cell>
        </row>
        <row r="252">
          <cell r="A252">
            <v>40025</v>
          </cell>
          <cell r="B252">
            <v>8.7090000000000001E-2</v>
          </cell>
          <cell r="C252">
            <v>31</v>
          </cell>
        </row>
        <row r="253">
          <cell r="A253">
            <v>40056</v>
          </cell>
          <cell r="B253">
            <v>8.7090000000000001E-2</v>
          </cell>
          <cell r="C253">
            <v>31</v>
          </cell>
        </row>
        <row r="254">
          <cell r="A254">
            <v>40086</v>
          </cell>
          <cell r="B254">
            <v>8.7090000000000001E-2</v>
          </cell>
          <cell r="C254">
            <v>30</v>
          </cell>
        </row>
        <row r="255">
          <cell r="A255">
            <v>40117</v>
          </cell>
          <cell r="B255">
            <v>8.7090000000000001E-2</v>
          </cell>
          <cell r="C255">
            <v>31</v>
          </cell>
        </row>
        <row r="256">
          <cell r="A256">
            <v>40147</v>
          </cell>
          <cell r="B256">
            <v>2.0500000000000001E-2</v>
          </cell>
          <cell r="C256">
            <v>30</v>
          </cell>
        </row>
        <row r="257">
          <cell r="A257">
            <v>40178</v>
          </cell>
          <cell r="B257">
            <v>2.0500000000000001E-2</v>
          </cell>
          <cell r="C257">
            <v>31</v>
          </cell>
        </row>
        <row r="258">
          <cell r="A258">
            <v>40209</v>
          </cell>
          <cell r="B258">
            <v>2.0500000000000001E-2</v>
          </cell>
          <cell r="C258">
            <v>31</v>
          </cell>
        </row>
        <row r="259">
          <cell r="A259">
            <v>40237</v>
          </cell>
          <cell r="B259">
            <v>2.0500000000000001E-2</v>
          </cell>
          <cell r="C259">
            <v>28</v>
          </cell>
        </row>
        <row r="260">
          <cell r="A260">
            <v>40268</v>
          </cell>
          <cell r="B260">
            <v>2.0500000000000001E-2</v>
          </cell>
          <cell r="C260">
            <v>31</v>
          </cell>
        </row>
        <row r="261">
          <cell r="A261">
            <v>40298</v>
          </cell>
          <cell r="B261">
            <v>2.0500000000000001E-2</v>
          </cell>
          <cell r="C261">
            <v>30</v>
          </cell>
        </row>
        <row r="262">
          <cell r="A262">
            <v>40329</v>
          </cell>
          <cell r="B262">
            <v>2.0500000000000001E-2</v>
          </cell>
          <cell r="C262">
            <v>31</v>
          </cell>
        </row>
        <row r="263">
          <cell r="A263">
            <v>40359</v>
          </cell>
          <cell r="B263">
            <v>2.0500000000000001E-2</v>
          </cell>
          <cell r="C263">
            <v>30</v>
          </cell>
        </row>
        <row r="264">
          <cell r="A264">
            <v>40390</v>
          </cell>
          <cell r="B264">
            <v>2.0500000000000001E-2</v>
          </cell>
          <cell r="C264">
            <v>31</v>
          </cell>
        </row>
        <row r="265">
          <cell r="A265">
            <v>40421</v>
          </cell>
          <cell r="B265">
            <v>2.0500000000000001E-2</v>
          </cell>
          <cell r="C265">
            <v>31</v>
          </cell>
        </row>
        <row r="266">
          <cell r="A266">
            <v>40451</v>
          </cell>
          <cell r="B266">
            <v>2.0500000000000001E-2</v>
          </cell>
          <cell r="C266">
            <v>30</v>
          </cell>
        </row>
        <row r="267">
          <cell r="A267">
            <v>40482</v>
          </cell>
          <cell r="B267">
            <v>2.0500000000000001E-2</v>
          </cell>
          <cell r="C267">
            <v>31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>
        <row r="65">
          <cell r="CE65">
            <v>-477580.54000000004</v>
          </cell>
        </row>
      </sheetData>
      <sheetData sheetId="4"/>
      <sheetData sheetId="5">
        <row r="22">
          <cell r="H22">
            <v>-242387.92</v>
          </cell>
        </row>
      </sheetData>
      <sheetData sheetId="6"/>
      <sheetData sheetId="7">
        <row r="50">
          <cell r="H50">
            <v>25202.189999999933</v>
          </cell>
        </row>
      </sheetData>
      <sheetData sheetId="8"/>
      <sheetData sheetId="9">
        <row r="50">
          <cell r="H50">
            <v>32102.520000000139</v>
          </cell>
        </row>
      </sheetData>
      <sheetData sheetId="10">
        <row r="40">
          <cell r="H40">
            <v>-44030.33</v>
          </cell>
        </row>
      </sheetData>
      <sheetData sheetId="11">
        <row r="49">
          <cell r="I49">
            <v>622000</v>
          </cell>
        </row>
      </sheetData>
      <sheetData sheetId="12"/>
      <sheetData sheetId="13">
        <row r="49">
          <cell r="H49">
            <v>11586249.65</v>
          </cell>
        </row>
      </sheetData>
      <sheetData sheetId="14">
        <row r="50">
          <cell r="H50">
            <v>86318.879999998695</v>
          </cell>
        </row>
      </sheetData>
      <sheetData sheetId="15">
        <row r="49">
          <cell r="H49">
            <v>408533.5100000003</v>
          </cell>
        </row>
      </sheetData>
      <sheetData sheetId="16">
        <row r="50">
          <cell r="H50">
            <v>-511894.44000000029</v>
          </cell>
        </row>
      </sheetData>
      <sheetData sheetId="17">
        <row r="49">
          <cell r="J49">
            <v>22166.16</v>
          </cell>
        </row>
      </sheetData>
      <sheetData sheetId="18">
        <row r="49">
          <cell r="H49">
            <v>57500</v>
          </cell>
        </row>
      </sheetData>
      <sheetData sheetId="19">
        <row r="49">
          <cell r="H49">
            <v>3392.74</v>
          </cell>
        </row>
      </sheetData>
      <sheetData sheetId="20">
        <row r="50">
          <cell r="H50">
            <v>4996.2999999999865</v>
          </cell>
        </row>
      </sheetData>
      <sheetData sheetId="21">
        <row r="50">
          <cell r="H50">
            <v>9975.2400000000016</v>
          </cell>
        </row>
      </sheetData>
      <sheetData sheetId="22">
        <row r="50">
          <cell r="H50">
            <v>4661.0899999999829</v>
          </cell>
        </row>
      </sheetData>
      <sheetData sheetId="23"/>
      <sheetData sheetId="24">
        <row r="50">
          <cell r="H50">
            <v>898029.68999999599</v>
          </cell>
        </row>
      </sheetData>
      <sheetData sheetId="25">
        <row r="50">
          <cell r="H50">
            <v>-2520113.4000000013</v>
          </cell>
        </row>
      </sheetData>
      <sheetData sheetId="26">
        <row r="50">
          <cell r="I50">
            <v>-154151.55000000045</v>
          </cell>
        </row>
      </sheetData>
      <sheetData sheetId="27">
        <row r="42">
          <cell r="J42">
            <v>-12409909.449999997</v>
          </cell>
        </row>
      </sheetData>
      <sheetData sheetId="28">
        <row r="49">
          <cell r="J49">
            <v>-2474311.66</v>
          </cell>
        </row>
      </sheetData>
      <sheetData sheetId="29">
        <row r="49">
          <cell r="K49">
            <v>-702390.60000000009</v>
          </cell>
        </row>
      </sheetData>
      <sheetData sheetId="30"/>
      <sheetData sheetId="31"/>
      <sheetData sheetId="32">
        <row r="49">
          <cell r="J49">
            <v>27954.119999999937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Rev Inputs"/>
      <sheetName val="Rate Tables"/>
      <sheetName val="Rate Entry"/>
      <sheetName val="Bill Determ"/>
      <sheetName val="GRC"/>
      <sheetName val="Rev"/>
      <sheetName val="Rev Decoupling"/>
      <sheetName val="Rev V2V"/>
      <sheetName val="GLW"/>
      <sheetName val="Inputs"/>
      <sheetName val="Alt Prices"/>
      <sheetName val="Alt Deals"/>
      <sheetName val="Deals"/>
      <sheetName val="Plan"/>
      <sheetName val="Prices"/>
      <sheetName val="GPR"/>
      <sheetName val="Wash"/>
      <sheetName val="Idaho"/>
      <sheetName val="Oregon"/>
      <sheetName val="Periods"/>
      <sheetName val="V2V"/>
      <sheetName val="Bill"/>
      <sheetName val="Bill 5"/>
      <sheetName val="Analysis"/>
      <sheetName val="4cast"/>
      <sheetName val="Discov"/>
      <sheetName val="Data"/>
      <sheetName val="F&amp;O"/>
      <sheetName val="Var"/>
      <sheetName val="Var Act v Bud"/>
      <sheetName val="checks"/>
      <sheetName val="Mid-Month"/>
      <sheetName val="Decoupling Chart Data"/>
      <sheetName val="ID Decoupling Chart"/>
      <sheetName val="OR Decoupling Chart"/>
      <sheetName val="WA Decoupling Chart"/>
      <sheetName val="Collateral Analysi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9">
          <cell r="A219" t="str">
            <v>WA101</v>
          </cell>
          <cell r="B219" t="str">
            <v>WA*101</v>
          </cell>
          <cell r="C219" t="str">
            <v>WA101_dca</v>
          </cell>
          <cell r="D219">
            <v>12803254.725370584</v>
          </cell>
          <cell r="E219">
            <v>18358920.200615972</v>
          </cell>
          <cell r="F219">
            <v>20287115.11479678</v>
          </cell>
          <cell r="G219">
            <v>14363021.069021547</v>
          </cell>
          <cell r="H219">
            <v>12419802.565623654</v>
          </cell>
          <cell r="I219">
            <v>5792744.8762410963</v>
          </cell>
          <cell r="J219">
            <v>3633322.6070692665</v>
          </cell>
          <cell r="K219">
            <v>2596598.1131096622</v>
          </cell>
          <cell r="L219">
            <v>2380587.4875994236</v>
          </cell>
          <cell r="M219">
            <v>2137219.7567953402</v>
          </cell>
          <cell r="N219">
            <v>2910674.6961337118</v>
          </cell>
          <cell r="O219">
            <v>7248743.1835073885</v>
          </cell>
          <cell r="P219">
            <v>14326262.84568643</v>
          </cell>
          <cell r="Q219">
            <v>20754658.066647906</v>
          </cell>
          <cell r="R219">
            <v>21475843.154275555</v>
          </cell>
          <cell r="S219">
            <v>17478455.787618231</v>
          </cell>
          <cell r="T219">
            <v>14816803.702731106</v>
          </cell>
          <cell r="U219">
            <v>8860313.7551366519</v>
          </cell>
          <cell r="V219">
            <v>4915533.920376447</v>
          </cell>
          <cell r="W219">
            <v>2831758.8892396693</v>
          </cell>
          <cell r="X219">
            <v>2207593.5981935249</v>
          </cell>
          <cell r="Y219">
            <v>1991493.1339386718</v>
          </cell>
          <cell r="Z219">
            <v>2513893.3483327874</v>
          </cell>
          <cell r="AA219">
            <v>7027402.4166716486</v>
          </cell>
          <cell r="AB219">
            <v>15431299.998546418</v>
          </cell>
          <cell r="AC219">
            <v>21690821.068998039</v>
          </cell>
          <cell r="AD219">
            <v>21680191.062805481</v>
          </cell>
          <cell r="AE219">
            <v>17695700.77041873</v>
          </cell>
          <cell r="AF219">
            <v>15037592.420105681</v>
          </cell>
          <cell r="AG219">
            <v>9038877.7227286808</v>
          </cell>
          <cell r="AH219">
            <v>5038655.7857247787</v>
          </cell>
          <cell r="AI219">
            <v>2911601.6893022712</v>
          </cell>
          <cell r="AJ219">
            <v>2298940.0462242397</v>
          </cell>
          <cell r="AK219">
            <v>2091018.4109351423</v>
          </cell>
          <cell r="AL219">
            <v>2564571.6446178989</v>
          </cell>
          <cell r="AM219">
            <v>7063010.9983676886</v>
          </cell>
          <cell r="AN219">
            <v>15554562.931657003</v>
          </cell>
          <cell r="AO219">
            <v>21908105.294535559</v>
          </cell>
          <cell r="AP219">
            <v>21796197.25437424</v>
          </cell>
          <cell r="AQ219">
            <v>17829401.068467811</v>
          </cell>
          <cell r="AR219">
            <v>15187398.040427679</v>
          </cell>
          <cell r="AS219">
            <v>9149044.8181861825</v>
          </cell>
          <cell r="AT219">
            <v>5117456.8493705783</v>
          </cell>
          <cell r="AU219">
            <v>2974515.7142889695</v>
          </cell>
          <cell r="AV219">
            <v>2377004.2715832931</v>
          </cell>
          <cell r="AW219">
            <v>2171793.7663977151</v>
          </cell>
          <cell r="AX219">
            <v>2606190.2397127459</v>
          </cell>
          <cell r="AY219">
            <v>7163881.6368968664</v>
          </cell>
          <cell r="AZ219">
            <v>15707458.361740479</v>
          </cell>
          <cell r="BA219">
            <v>22069992.604826238</v>
          </cell>
          <cell r="BB219">
            <v>21865729.803252812</v>
          </cell>
          <cell r="BC219">
            <v>18490969.325991668</v>
          </cell>
          <cell r="BD219">
            <v>15248574.290755248</v>
          </cell>
          <cell r="BE219">
            <v>9205221.1026312951</v>
          </cell>
          <cell r="BF219">
            <v>5162096.7048791628</v>
          </cell>
          <cell r="BG219">
            <v>3028083.2346802573</v>
          </cell>
          <cell r="BH219">
            <v>2446966.4303373885</v>
          </cell>
          <cell r="BI219">
            <v>2227935.080221415</v>
          </cell>
          <cell r="BJ219">
            <v>2671066.020532392</v>
          </cell>
          <cell r="BK219">
            <v>7262443.4816542882</v>
          </cell>
          <cell r="BL219">
            <v>15782948.574093617</v>
          </cell>
          <cell r="BM219">
            <v>22173439.717426609</v>
          </cell>
          <cell r="BN219">
            <v>22203547.468363356</v>
          </cell>
          <cell r="BO219">
            <v>18159043.67942144</v>
          </cell>
          <cell r="BP219">
            <v>15470719.131092114</v>
          </cell>
          <cell r="BQ219">
            <v>9329946.5507643465</v>
          </cell>
          <cell r="BR219">
            <v>5230575.6423945604</v>
          </cell>
          <cell r="BS219">
            <v>3077999.6473916438</v>
          </cell>
          <cell r="BT219">
            <v>2493264.5448521911</v>
          </cell>
          <cell r="BU219">
            <v>2291926.8237121999</v>
          </cell>
          <cell r="BV219">
            <v>2750422.1195686837</v>
          </cell>
          <cell r="BW219">
            <v>7409028.2959363777</v>
          </cell>
          <cell r="BX219">
            <v>16063756.763414999</v>
          </cell>
          <cell r="BY219">
            <v>22548721.605532456</v>
          </cell>
        </row>
        <row r="220">
          <cell r="A220" t="str">
            <v>WA111</v>
          </cell>
          <cell r="B220" t="str">
            <v>WA*111</v>
          </cell>
          <cell r="C220" t="str">
            <v>WA111_dca</v>
          </cell>
          <cell r="D220">
            <v>5390231.6324833613</v>
          </cell>
          <cell r="E220">
            <v>6546156.3873026064</v>
          </cell>
          <cell r="F220">
            <v>7205965.8854712928</v>
          </cell>
          <cell r="G220">
            <v>5182215.6962655811</v>
          </cell>
          <cell r="H220">
            <v>4566362.5450168177</v>
          </cell>
          <cell r="I220">
            <v>2264406.8403992639</v>
          </cell>
          <cell r="J220">
            <v>1549853.1365410897</v>
          </cell>
          <cell r="K220">
            <v>1373231.8311094139</v>
          </cell>
          <cell r="L220">
            <v>1474916.0060600082</v>
          </cell>
          <cell r="M220">
            <v>1499755.3037551153</v>
          </cell>
          <cell r="N220">
            <v>2001278.8701428215</v>
          </cell>
          <cell r="O220">
            <v>3613625.3150726263</v>
          </cell>
          <cell r="P220">
            <v>5906510.9254092127</v>
          </cell>
          <cell r="Q220">
            <v>7414376.7300532283</v>
          </cell>
          <cell r="R220">
            <v>7403087.3347587455</v>
          </cell>
          <cell r="S220">
            <v>6146863.2700790772</v>
          </cell>
          <cell r="T220">
            <v>5257391.6639327323</v>
          </cell>
          <cell r="U220">
            <v>3402439.5649932311</v>
          </cell>
          <cell r="V220">
            <v>2130042.7518419796</v>
          </cell>
          <cell r="W220">
            <v>1534043.3578015896</v>
          </cell>
          <cell r="X220">
            <v>1477007.4247348027</v>
          </cell>
          <cell r="Y220">
            <v>1527047.8244375954</v>
          </cell>
          <cell r="Z220">
            <v>1899600.9562980023</v>
          </cell>
          <cell r="AA220">
            <v>4051517.6299471501</v>
          </cell>
          <cell r="AB220">
            <v>6620837.3566393126</v>
          </cell>
          <cell r="AC220">
            <v>7932227.0595340366</v>
          </cell>
          <cell r="AD220">
            <v>7657144.7326764772</v>
          </cell>
          <cell r="AE220">
            <v>6279174.2218281161</v>
          </cell>
          <cell r="AF220">
            <v>5348954.9188278364</v>
          </cell>
          <cell r="AG220">
            <v>3388869.4344963362</v>
          </cell>
          <cell r="AH220">
            <v>2082345.1372222484</v>
          </cell>
          <cell r="AI220">
            <v>1471633.9315597231</v>
          </cell>
          <cell r="AJ220">
            <v>1377623.0547820204</v>
          </cell>
          <cell r="AK220">
            <v>1487107.8357117597</v>
          </cell>
          <cell r="AL220">
            <v>1909999.0162468327</v>
          </cell>
          <cell r="AM220">
            <v>4134133.611057634</v>
          </cell>
          <cell r="AN220">
            <v>6838920.9684992228</v>
          </cell>
          <cell r="AO220">
            <v>8167779.812147852</v>
          </cell>
          <cell r="AP220">
            <v>7848144.5550575573</v>
          </cell>
          <cell r="AQ220">
            <v>6423374.8412690917</v>
          </cell>
          <cell r="AR220">
            <v>5455538.4098993437</v>
          </cell>
          <cell r="AS220">
            <v>3437944.0706161531</v>
          </cell>
          <cell r="AT220">
            <v>2080782.2178893208</v>
          </cell>
          <cell r="AU220">
            <v>1444110.0475360567</v>
          </cell>
          <cell r="AV220">
            <v>1326775.540511793</v>
          </cell>
          <cell r="AW220">
            <v>1434559.7727128658</v>
          </cell>
          <cell r="AX220">
            <v>1883426.2039958101</v>
          </cell>
          <cell r="AY220">
            <v>4158638.7965911813</v>
          </cell>
          <cell r="AZ220">
            <v>6976696.5946150571</v>
          </cell>
          <cell r="BA220">
            <v>8334614.5129958969</v>
          </cell>
          <cell r="BB220">
            <v>7976299.2436283845</v>
          </cell>
          <cell r="BC220">
            <v>6754785.202961389</v>
          </cell>
          <cell r="BD220">
            <v>5547857.6824569451</v>
          </cell>
          <cell r="BE220">
            <v>3482414.4645007877</v>
          </cell>
          <cell r="BF220">
            <v>2094927.5299352524</v>
          </cell>
          <cell r="BG220">
            <v>1430474.4005923127</v>
          </cell>
          <cell r="BH220">
            <v>1291491.977531052</v>
          </cell>
          <cell r="BI220">
            <v>1385426.5288441691</v>
          </cell>
          <cell r="BJ220">
            <v>1848008.7337099703</v>
          </cell>
          <cell r="BK220">
            <v>4161328.5463444889</v>
          </cell>
          <cell r="BL220">
            <v>7027634.033869924</v>
          </cell>
          <cell r="BM220">
            <v>8431614.3758728132</v>
          </cell>
          <cell r="BN220">
            <v>8185302.7255748091</v>
          </cell>
          <cell r="BO220">
            <v>6718544.3243065402</v>
          </cell>
          <cell r="BP220">
            <v>5703917.4393960973</v>
          </cell>
          <cell r="BQ220">
            <v>3573199.3103307746</v>
          </cell>
          <cell r="BR220">
            <v>2135847.9636205733</v>
          </cell>
          <cell r="BS220">
            <v>1437456.6273768214</v>
          </cell>
          <cell r="BT220">
            <v>1266739.7028639163</v>
          </cell>
          <cell r="BU220">
            <v>1341756.0987340633</v>
          </cell>
          <cell r="BV220">
            <v>1819669.5612006381</v>
          </cell>
          <cell r="BW220">
            <v>4158674.8246861012</v>
          </cell>
          <cell r="BX220">
            <v>7117984.9448752264</v>
          </cell>
          <cell r="BY220">
            <v>8599154.9303188752</v>
          </cell>
        </row>
        <row r="221">
          <cell r="A221" t="str">
            <v>WA121</v>
          </cell>
          <cell r="B221" t="str">
            <v>WA*121</v>
          </cell>
          <cell r="C221" t="str">
            <v>WA121_dca</v>
          </cell>
          <cell r="D221">
            <v>627133.19828041061</v>
          </cell>
          <cell r="E221">
            <v>596429.12649993447</v>
          </cell>
          <cell r="F221">
            <v>637995.73881243216</v>
          </cell>
          <cell r="G221">
            <v>484214.73177727871</v>
          </cell>
          <cell r="H221">
            <v>454139.24147333897</v>
          </cell>
          <cell r="I221">
            <v>253738.56869571999</v>
          </cell>
          <cell r="J221">
            <v>220593.73036975681</v>
          </cell>
          <cell r="K221">
            <v>264988.34747846914</v>
          </cell>
          <cell r="L221">
            <v>239367.28537720715</v>
          </cell>
          <cell r="M221">
            <v>269279.60439941642</v>
          </cell>
          <cell r="N221">
            <v>309724.41119770787</v>
          </cell>
          <cell r="O221">
            <v>514560.39380632906</v>
          </cell>
          <cell r="P221">
            <v>587259.43283631117</v>
          </cell>
          <cell r="Q221">
            <v>567267.66495753452</v>
          </cell>
          <cell r="R221">
            <v>586734.35362473433</v>
          </cell>
          <cell r="S221">
            <v>558602.42485213513</v>
          </cell>
          <cell r="T221">
            <v>463110.46372486406</v>
          </cell>
          <cell r="U221">
            <v>344208.88542771619</v>
          </cell>
          <cell r="V221">
            <v>268006.98975540011</v>
          </cell>
          <cell r="W221">
            <v>244042.12226780527</v>
          </cell>
          <cell r="X221">
            <v>258397.09758322348</v>
          </cell>
          <cell r="Y221">
            <v>289113.29729530343</v>
          </cell>
          <cell r="Z221">
            <v>318842.05410049297</v>
          </cell>
          <cell r="AA221">
            <v>545097.61446536635</v>
          </cell>
          <cell r="AB221">
            <v>663139.2287776618</v>
          </cell>
          <cell r="AC221">
            <v>603372.8575124332</v>
          </cell>
          <cell r="AD221">
            <v>600720.45586453984</v>
          </cell>
          <cell r="AE221">
            <v>564048.076284635</v>
          </cell>
          <cell r="AF221">
            <v>467919.68005706079</v>
          </cell>
          <cell r="AG221">
            <v>348776.92445060296</v>
          </cell>
          <cell r="AH221">
            <v>269750.30164950219</v>
          </cell>
          <cell r="AI221">
            <v>244346.3949824656</v>
          </cell>
          <cell r="AJ221">
            <v>260662.8501971318</v>
          </cell>
          <cell r="AK221">
            <v>293985.20717975503</v>
          </cell>
          <cell r="AL221">
            <v>323112.76917750249</v>
          </cell>
          <cell r="AM221">
            <v>548680.96121544391</v>
          </cell>
          <cell r="AN221">
            <v>668726.51826851571</v>
          </cell>
          <cell r="AO221">
            <v>606814.28203806444</v>
          </cell>
          <cell r="AP221">
            <v>601572.76829329226</v>
          </cell>
          <cell r="AQ221">
            <v>563651.39788568392</v>
          </cell>
          <cell r="AR221">
            <v>470407.25159617845</v>
          </cell>
          <cell r="AS221">
            <v>350337.79153833538</v>
          </cell>
          <cell r="AT221">
            <v>271779.85075474816</v>
          </cell>
          <cell r="AU221">
            <v>248118.51414532762</v>
          </cell>
          <cell r="AV221">
            <v>265552.93276768434</v>
          </cell>
          <cell r="AW221">
            <v>300332.44145737123</v>
          </cell>
          <cell r="AX221">
            <v>325363.5498737361</v>
          </cell>
          <cell r="AY221">
            <v>549756.99836781214</v>
          </cell>
          <cell r="AZ221">
            <v>669121.60696784558</v>
          </cell>
          <cell r="BA221">
            <v>605660.38312104135</v>
          </cell>
          <cell r="BB221">
            <v>597231.82567983854</v>
          </cell>
          <cell r="BC221">
            <v>578831.69137490576</v>
          </cell>
          <cell r="BD221">
            <v>467778.48841676698</v>
          </cell>
          <cell r="BE221">
            <v>348708.62167566799</v>
          </cell>
          <cell r="BF221">
            <v>272013.03045960731</v>
          </cell>
          <cell r="BG221">
            <v>249930.87073849709</v>
          </cell>
          <cell r="BH221">
            <v>270984.2665614349</v>
          </cell>
          <cell r="BI221">
            <v>306834.31639937533</v>
          </cell>
          <cell r="BJ221">
            <v>330320.97764160932</v>
          </cell>
          <cell r="BK221">
            <v>553100.13626897568</v>
          </cell>
          <cell r="BL221">
            <v>666327.48085248529</v>
          </cell>
          <cell r="BM221">
            <v>602307.73433952825</v>
          </cell>
          <cell r="BN221">
            <v>600259.57317354763</v>
          </cell>
          <cell r="BO221">
            <v>562549.23424095195</v>
          </cell>
          <cell r="BP221">
            <v>469444.77687439509</v>
          </cell>
          <cell r="BQ221">
            <v>349896.46203405736</v>
          </cell>
          <cell r="BR221">
            <v>272634.52617188916</v>
          </cell>
          <cell r="BS221">
            <v>251077.17392186011</v>
          </cell>
          <cell r="BT221">
            <v>273734.88906915009</v>
          </cell>
          <cell r="BU221">
            <v>312000.34907442861</v>
          </cell>
          <cell r="BV221">
            <v>337334.10845537233</v>
          </cell>
          <cell r="BW221">
            <v>559730.94603819528</v>
          </cell>
          <cell r="BX221">
            <v>671659.58594408887</v>
          </cell>
          <cell r="BY221">
            <v>606398.33393812866</v>
          </cell>
        </row>
        <row r="222">
          <cell r="A222" t="str">
            <v>WA132</v>
          </cell>
          <cell r="B222" t="str">
            <v>WA*132</v>
          </cell>
          <cell r="C222" t="str">
            <v>WA132_dc</v>
          </cell>
          <cell r="D222">
            <v>92223.198241477396</v>
          </cell>
          <cell r="E222">
            <v>119100.92984874829</v>
          </cell>
          <cell r="F222">
            <v>127188.67518277075</v>
          </cell>
          <cell r="G222">
            <v>102628.03711544865</v>
          </cell>
          <cell r="H222">
            <v>93785.150165355139</v>
          </cell>
          <cell r="I222">
            <v>51242.036815005791</v>
          </cell>
          <cell r="J222">
            <v>42457.843123525046</v>
          </cell>
          <cell r="K222">
            <v>42220.518702837486</v>
          </cell>
          <cell r="L222">
            <v>38911.244116731614</v>
          </cell>
          <cell r="M222">
            <v>26139.113672849726</v>
          </cell>
          <cell r="N222">
            <v>31061.569653999471</v>
          </cell>
          <cell r="O222">
            <v>64262.094271486618</v>
          </cell>
          <cell r="P222">
            <v>103040.38909748029</v>
          </cell>
          <cell r="Q222">
            <v>126116.1066752878</v>
          </cell>
          <cell r="R222">
            <v>130283.50977571141</v>
          </cell>
          <cell r="S222">
            <v>120885.13795508081</v>
          </cell>
          <cell r="T222">
            <v>107571.93189611979</v>
          </cell>
          <cell r="U222">
            <v>76092.550351075144</v>
          </cell>
          <cell r="V222">
            <v>57230.957565543264</v>
          </cell>
          <cell r="W222">
            <v>43641.170321857462</v>
          </cell>
          <cell r="X222">
            <v>38907.84213713029</v>
          </cell>
          <cell r="Y222">
            <v>26526.735728838808</v>
          </cell>
          <cell r="Z222">
            <v>29987.4747242999</v>
          </cell>
          <cell r="AA222">
            <v>65693.520977153647</v>
          </cell>
          <cell r="AB222">
            <v>112236.36676008614</v>
          </cell>
          <cell r="AC222">
            <v>131576.21905672512</v>
          </cell>
          <cell r="AD222">
            <v>130862.77278274758</v>
          </cell>
          <cell r="AE222">
            <v>120711.77140062304</v>
          </cell>
          <cell r="AF222">
            <v>107541.41919221036</v>
          </cell>
          <cell r="AG222">
            <v>76041.448772964941</v>
          </cell>
          <cell r="AH222">
            <v>57088.16890382344</v>
          </cell>
          <cell r="AI222">
            <v>42961.748269258722</v>
          </cell>
          <cell r="AJ222">
            <v>38796.932386099958</v>
          </cell>
          <cell r="AK222">
            <v>26552.089303424869</v>
          </cell>
          <cell r="AL222">
            <v>30029.287604575096</v>
          </cell>
          <cell r="AM222">
            <v>65561.625791577448</v>
          </cell>
          <cell r="AN222">
            <v>112256.15622413193</v>
          </cell>
          <cell r="AO222">
            <v>131857.94912667558</v>
          </cell>
          <cell r="AP222">
            <v>130434.96810307654</v>
          </cell>
          <cell r="AQ222">
            <v>120416.84389511558</v>
          </cell>
          <cell r="AR222">
            <v>107669.6323145005</v>
          </cell>
          <cell r="AS222">
            <v>76167.968265819974</v>
          </cell>
          <cell r="AT222">
            <v>57298.16514070527</v>
          </cell>
          <cell r="AU222">
            <v>43424.976926538191</v>
          </cell>
          <cell r="AV222">
            <v>39370.401301217848</v>
          </cell>
          <cell r="AW222">
            <v>26967.795031840011</v>
          </cell>
          <cell r="AX222">
            <v>30148.976312582141</v>
          </cell>
          <cell r="AY222">
            <v>65404.749489715636</v>
          </cell>
          <cell r="AZ222">
            <v>112112.42924937348</v>
          </cell>
          <cell r="BA222">
            <v>131334.32018695082</v>
          </cell>
          <cell r="BB222">
            <v>129309.94687995223</v>
          </cell>
          <cell r="BC222">
            <v>123500.16680228322</v>
          </cell>
          <cell r="BD222">
            <v>106866.01024665323</v>
          </cell>
          <cell r="BE222">
            <v>75699.09294533098</v>
          </cell>
          <cell r="BF222">
            <v>57201.874178466096</v>
          </cell>
          <cell r="BG222">
            <v>43658.563586267766</v>
          </cell>
          <cell r="BH222">
            <v>40042.271125452928</v>
          </cell>
          <cell r="BI222">
            <v>27479.917648955743</v>
          </cell>
          <cell r="BJ222">
            <v>30520.678422580091</v>
          </cell>
          <cell r="BK222">
            <v>65648.200759716739</v>
          </cell>
          <cell r="BL222">
            <v>111457.83576409603</v>
          </cell>
          <cell r="BM222">
            <v>130406.41207312015</v>
          </cell>
          <cell r="BN222">
            <v>129829.16896306074</v>
          </cell>
          <cell r="BO222">
            <v>119873.96709719847</v>
          </cell>
          <cell r="BP222">
            <v>107110.63700805046</v>
          </cell>
          <cell r="BQ222">
            <v>75825.083899283243</v>
          </cell>
          <cell r="BR222">
            <v>57233.020655469001</v>
          </cell>
          <cell r="BS222">
            <v>43764.089615115459</v>
          </cell>
          <cell r="BT222">
            <v>40338.39216860399</v>
          </cell>
          <cell r="BU222">
            <v>27870.698627819234</v>
          </cell>
          <cell r="BV222">
            <v>31081.477735488752</v>
          </cell>
          <cell r="BW222">
            <v>66293.971129947342</v>
          </cell>
          <cell r="BX222">
            <v>112137.14322160934</v>
          </cell>
          <cell r="BY222">
            <v>131123.71705355012</v>
          </cell>
        </row>
        <row r="223">
          <cell r="A223" t="str">
            <v>WA146</v>
          </cell>
          <cell r="B223" t="str">
            <v>WA*146</v>
          </cell>
          <cell r="C223" t="str">
            <v>WA146_d</v>
          </cell>
          <cell r="D223">
            <v>2553938.8152195672</v>
          </cell>
          <cell r="E223">
            <v>2721719.1993802432</v>
          </cell>
          <cell r="F223">
            <v>3216723.1398855527</v>
          </cell>
          <cell r="G223">
            <v>3461087.3868407402</v>
          </cell>
          <cell r="H223">
            <v>2885773.052977988</v>
          </cell>
          <cell r="I223">
            <v>2920481.0414094515</v>
          </cell>
          <cell r="J223">
            <v>2399785.8200041056</v>
          </cell>
          <cell r="K223">
            <v>2081076.3106292747</v>
          </cell>
          <cell r="L223">
            <v>2009620.6826774692</v>
          </cell>
          <cell r="M223">
            <v>1787169.9177758489</v>
          </cell>
          <cell r="N223">
            <v>1824285.2373602805</v>
          </cell>
          <cell r="O223">
            <v>1913803.0354345501</v>
          </cell>
          <cell r="P223">
            <v>2651527.3680128232</v>
          </cell>
          <cell r="Q223">
            <v>2908833.3951791967</v>
          </cell>
          <cell r="R223">
            <v>3347001.2581088888</v>
          </cell>
          <cell r="S223">
            <v>3602837.8366440535</v>
          </cell>
          <cell r="T223">
            <v>2992750.1369872298</v>
          </cell>
          <cell r="U223">
            <v>3031276.8488704013</v>
          </cell>
          <cell r="V223">
            <v>2524553.8530719294</v>
          </cell>
          <cell r="W223">
            <v>2116735.569289274</v>
          </cell>
          <cell r="X223">
            <v>1876169.5796795823</v>
          </cell>
          <cell r="Y223">
            <v>1701151.7703815494</v>
          </cell>
          <cell r="Z223">
            <v>1781971.7949997988</v>
          </cell>
          <cell r="AA223">
            <v>1918718.8523268555</v>
          </cell>
          <cell r="AB223">
            <v>2601175.5991028138</v>
          </cell>
          <cell r="AC223">
            <v>2872682.9367259471</v>
          </cell>
          <cell r="AD223">
            <v>3301058.0612509055</v>
          </cell>
          <cell r="AE223">
            <v>3616191.0203323015</v>
          </cell>
          <cell r="AF223">
            <v>2958645.3185228324</v>
          </cell>
          <cell r="AG223">
            <v>3008311.5748403794</v>
          </cell>
          <cell r="AH223">
            <v>2502110.3864732534</v>
          </cell>
          <cell r="AI223">
            <v>2120473.2983476343</v>
          </cell>
          <cell r="AJ223">
            <v>1880062.9981534723</v>
          </cell>
          <cell r="AK223">
            <v>1736438.7981819026</v>
          </cell>
          <cell r="AL223">
            <v>1770008.7788809757</v>
          </cell>
          <cell r="AM223">
            <v>1942878.0492958704</v>
          </cell>
          <cell r="AN223">
            <v>2607442.5015043798</v>
          </cell>
          <cell r="AO223">
            <v>2919465.3139597178</v>
          </cell>
          <cell r="AP223">
            <v>3346047.935105958</v>
          </cell>
          <cell r="AQ223">
            <v>3657661.5948445811</v>
          </cell>
          <cell r="AR223">
            <v>3030588.516086637</v>
          </cell>
          <cell r="AS223">
            <v>3054485.5272061024</v>
          </cell>
          <cell r="AT223">
            <v>2565180.5345043964</v>
          </cell>
          <cell r="AU223">
            <v>2195579.5390583114</v>
          </cell>
          <cell r="AV223">
            <v>1932567.1561958343</v>
          </cell>
          <cell r="AW223">
            <v>1783308.2371940077</v>
          </cell>
          <cell r="AX223">
            <v>1819185.9350338988</v>
          </cell>
          <cell r="AY223">
            <v>1976261.6500826022</v>
          </cell>
          <cell r="AZ223">
            <v>2641225.4784202138</v>
          </cell>
          <cell r="BA223">
            <v>2971911.0389667191</v>
          </cell>
          <cell r="BB223">
            <v>3407779.8907461856</v>
          </cell>
          <cell r="BC223">
            <v>3702780.6186321196</v>
          </cell>
          <cell r="BD223">
            <v>3103986.9236165732</v>
          </cell>
          <cell r="BE223">
            <v>3111637.4215909806</v>
          </cell>
          <cell r="BF223">
            <v>2615643.2529229093</v>
          </cell>
          <cell r="BG223">
            <v>2239513.4538230542</v>
          </cell>
          <cell r="BH223">
            <v>1976563.5336075388</v>
          </cell>
          <cell r="BI223">
            <v>1811372.9043646499</v>
          </cell>
          <cell r="BJ223">
            <v>1857141.6744601312</v>
          </cell>
          <cell r="BK223">
            <v>2002842.4569327459</v>
          </cell>
          <cell r="BL223">
            <v>2677574.9044459425</v>
          </cell>
          <cell r="BM223">
            <v>3003893.8339817086</v>
          </cell>
          <cell r="BN223">
            <v>3446056.7192486804</v>
          </cell>
          <cell r="BO223">
            <v>3736330.7671115072</v>
          </cell>
          <cell r="BP223">
            <v>3132532.5937104602</v>
          </cell>
          <cell r="BQ223">
            <v>3143326.7885702904</v>
          </cell>
          <cell r="BR223">
            <v>2640957.3003596198</v>
          </cell>
          <cell r="BS223">
            <v>2256387.2597362888</v>
          </cell>
          <cell r="BT223">
            <v>1996924.9953691768</v>
          </cell>
          <cell r="BU223">
            <v>1829281.8892257828</v>
          </cell>
          <cell r="BV223">
            <v>1878260.8480738134</v>
          </cell>
          <cell r="BW223">
            <v>2027511.3118312475</v>
          </cell>
          <cell r="BX223">
            <v>2706588.2932281587</v>
          </cell>
          <cell r="BY223">
            <v>3026222.4353024946</v>
          </cell>
        </row>
        <row r="224">
          <cell r="A224" t="str">
            <v>WA148</v>
          </cell>
          <cell r="B224" t="str">
            <v>WA*148</v>
          </cell>
          <cell r="D224">
            <v>4003772</v>
          </cell>
          <cell r="E224">
            <v>4310120</v>
          </cell>
          <cell r="F224">
            <v>4662531</v>
          </cell>
          <cell r="G224">
            <v>4750261</v>
          </cell>
          <cell r="H224">
            <v>4271089</v>
          </cell>
          <cell r="I224">
            <v>4296316</v>
          </cell>
          <cell r="J224">
            <v>3876453</v>
          </cell>
          <cell r="K224">
            <v>3550405</v>
          </cell>
          <cell r="L224">
            <v>3396483</v>
          </cell>
          <cell r="M224">
            <v>3207052</v>
          </cell>
          <cell r="N224">
            <v>3343076</v>
          </cell>
          <cell r="O224">
            <v>3426811</v>
          </cell>
          <cell r="P224">
            <v>3946421</v>
          </cell>
          <cell r="Q224">
            <v>4318655</v>
          </cell>
          <cell r="R224">
            <v>4669265</v>
          </cell>
          <cell r="S224">
            <v>4789912</v>
          </cell>
          <cell r="T224">
            <v>4285450</v>
          </cell>
          <cell r="U224">
            <v>4314390</v>
          </cell>
          <cell r="V224">
            <v>3898228</v>
          </cell>
          <cell r="W224">
            <v>3570720</v>
          </cell>
          <cell r="X224">
            <v>3444765</v>
          </cell>
          <cell r="Y224">
            <v>3251113</v>
          </cell>
          <cell r="Z224">
            <v>3391247</v>
          </cell>
          <cell r="AA224">
            <v>3473659</v>
          </cell>
          <cell r="AB224">
            <v>3994644</v>
          </cell>
          <cell r="AC224">
            <v>4366636</v>
          </cell>
          <cell r="AD224">
            <v>4717516</v>
          </cell>
          <cell r="AE224">
            <v>4837947</v>
          </cell>
          <cell r="AF224">
            <v>4333532</v>
          </cell>
          <cell r="AG224">
            <v>4362371</v>
          </cell>
          <cell r="AH224">
            <v>3946191</v>
          </cell>
          <cell r="AI224">
            <v>3618621</v>
          </cell>
          <cell r="AJ224">
            <v>3492630</v>
          </cell>
          <cell r="AK224">
            <v>3298927</v>
          </cell>
          <cell r="AL224">
            <v>3439019</v>
          </cell>
          <cell r="AM224">
            <v>3521387</v>
          </cell>
          <cell r="AN224">
            <v>4042329</v>
          </cell>
          <cell r="AO224">
            <v>4414279</v>
          </cell>
          <cell r="AP224">
            <v>4764720</v>
          </cell>
          <cell r="AQ224">
            <v>4884709</v>
          </cell>
          <cell r="AR224">
            <v>4379854</v>
          </cell>
          <cell r="AS224">
            <v>4408253</v>
          </cell>
          <cell r="AT224">
            <v>3991632</v>
          </cell>
          <cell r="AU224">
            <v>3663619</v>
          </cell>
          <cell r="AV224">
            <v>3537185</v>
          </cell>
          <cell r="AW224">
            <v>3343041</v>
          </cell>
          <cell r="AX224">
            <v>3482690</v>
          </cell>
          <cell r="AY224">
            <v>3564613</v>
          </cell>
          <cell r="AZ224">
            <v>4085112</v>
          </cell>
          <cell r="BA224">
            <v>4456618</v>
          </cell>
          <cell r="BB224">
            <v>4806907</v>
          </cell>
          <cell r="BC224">
            <v>4926746</v>
          </cell>
          <cell r="BD224">
            <v>4421741</v>
          </cell>
          <cell r="BE224">
            <v>4449988</v>
          </cell>
          <cell r="BF224">
            <v>4033218</v>
          </cell>
          <cell r="BG224">
            <v>3705056</v>
          </cell>
          <cell r="BH224">
            <v>3578473</v>
          </cell>
          <cell r="BI224">
            <v>3384180</v>
          </cell>
          <cell r="BJ224">
            <v>3523680</v>
          </cell>
          <cell r="BK224">
            <v>3605456</v>
          </cell>
          <cell r="BL224">
            <v>4125807</v>
          </cell>
          <cell r="BM224">
            <v>4497165</v>
          </cell>
          <cell r="BN224">
            <v>4847421</v>
          </cell>
          <cell r="BO224">
            <v>4967227</v>
          </cell>
          <cell r="BP224">
            <v>4462189</v>
          </cell>
          <cell r="BQ224">
            <v>4490406</v>
          </cell>
          <cell r="BR224">
            <v>4073603</v>
          </cell>
          <cell r="BS224">
            <v>3745411</v>
          </cell>
          <cell r="BT224">
            <v>3618798</v>
          </cell>
          <cell r="BU224">
            <v>3424475</v>
          </cell>
          <cell r="BV224">
            <v>3563947</v>
          </cell>
          <cell r="BW224">
            <v>3645693</v>
          </cell>
          <cell r="BX224">
            <v>4166016</v>
          </cell>
          <cell r="BY224">
            <v>4537347</v>
          </cell>
        </row>
        <row r="225">
          <cell r="A225" t="str">
            <v>ID101</v>
          </cell>
          <cell r="B225" t="str">
            <v>ID*101</v>
          </cell>
          <cell r="C225" t="str">
            <v>ID101_dca</v>
          </cell>
          <cell r="D225">
            <v>6196934.7369380621</v>
          </cell>
          <cell r="E225">
            <v>8440149.2781612854</v>
          </cell>
          <cell r="F225">
            <v>9193430.1380954366</v>
          </cell>
          <cell r="G225">
            <v>6432047.4295536447</v>
          </cell>
          <cell r="H225">
            <v>5696273.8682046365</v>
          </cell>
          <cell r="I225">
            <v>2747908.8656913722</v>
          </cell>
          <cell r="J225">
            <v>1784670.2685893185</v>
          </cell>
          <cell r="K225">
            <v>1357707.7212647172</v>
          </cell>
          <cell r="L225">
            <v>1232651.4268545962</v>
          </cell>
          <cell r="M225">
            <v>1077334.1787081289</v>
          </cell>
          <cell r="N225">
            <v>1526810.5832786916</v>
          </cell>
          <cell r="O225">
            <v>3660088.4491263209</v>
          </cell>
          <cell r="P225">
            <v>6910394.3752167821</v>
          </cell>
          <cell r="Q225">
            <v>9813977.0625020247</v>
          </cell>
          <cell r="R225">
            <v>9674232.3681312539</v>
          </cell>
          <cell r="S225">
            <v>7656439.4733587792</v>
          </cell>
          <cell r="T225">
            <v>6797742.0774842408</v>
          </cell>
          <cell r="U225">
            <v>4196766.0456694495</v>
          </cell>
          <cell r="V225">
            <v>2379681.9709799043</v>
          </cell>
          <cell r="W225">
            <v>1405293.0565372712</v>
          </cell>
          <cell r="X225">
            <v>1112174.0391464466</v>
          </cell>
          <cell r="Y225">
            <v>1038979.2104052568</v>
          </cell>
          <cell r="Z225">
            <v>1377687.4904488639</v>
          </cell>
          <cell r="AA225">
            <v>3662732.9496855023</v>
          </cell>
          <cell r="AB225">
            <v>7699906.5846533021</v>
          </cell>
          <cell r="AC225">
            <v>10267380.135467676</v>
          </cell>
          <cell r="AD225">
            <v>9750118.753242122</v>
          </cell>
          <cell r="AE225">
            <v>7762177.3529289477</v>
          </cell>
          <cell r="AF225">
            <v>6896826.5023758905</v>
          </cell>
          <cell r="AG225">
            <v>4299384.0210929671</v>
          </cell>
          <cell r="AH225">
            <v>2456510.4100787421</v>
          </cell>
          <cell r="AI225">
            <v>1468376.2918894188</v>
          </cell>
          <cell r="AJ225">
            <v>1191270.5007232064</v>
          </cell>
          <cell r="AK225">
            <v>1067643.3147697682</v>
          </cell>
          <cell r="AL225">
            <v>1376386.411529131</v>
          </cell>
          <cell r="AM225">
            <v>3751050.9240243533</v>
          </cell>
          <cell r="AN225">
            <v>7788775.0412284415</v>
          </cell>
          <cell r="AO225">
            <v>10383126.47913814</v>
          </cell>
          <cell r="AP225">
            <v>9868334.9157791417</v>
          </cell>
          <cell r="AQ225">
            <v>7837906.9549079277</v>
          </cell>
          <cell r="AR225">
            <v>6965340.442502657</v>
          </cell>
          <cell r="AS225">
            <v>4345490.838267914</v>
          </cell>
          <cell r="AT225">
            <v>2485640.8258887609</v>
          </cell>
          <cell r="AU225">
            <v>1498331.2420831453</v>
          </cell>
          <cell r="AV225">
            <v>1221681.0446115457</v>
          </cell>
          <cell r="AW225">
            <v>1087831.345158837</v>
          </cell>
          <cell r="AX225">
            <v>1431414.4137861745</v>
          </cell>
          <cell r="AY225">
            <v>3803838.8560091024</v>
          </cell>
          <cell r="AZ225">
            <v>7835795.2384524737</v>
          </cell>
          <cell r="BA225">
            <v>10505885.817244148</v>
          </cell>
          <cell r="BB225">
            <v>9921015.639395602</v>
          </cell>
          <cell r="BC225">
            <v>8142110.0181164574</v>
          </cell>
          <cell r="BD225">
            <v>7022178.5082459887</v>
          </cell>
          <cell r="BE225">
            <v>4384352.4390407223</v>
          </cell>
          <cell r="BF225">
            <v>2518487.7199555002</v>
          </cell>
          <cell r="BG225">
            <v>1523797.6272405048</v>
          </cell>
          <cell r="BH225">
            <v>1239713.5068387608</v>
          </cell>
          <cell r="BI225">
            <v>1126842.6221563071</v>
          </cell>
          <cell r="BJ225">
            <v>1460567.0302065872</v>
          </cell>
          <cell r="BK225">
            <v>3817066.405401594</v>
          </cell>
          <cell r="BL225">
            <v>7915607.4992671944</v>
          </cell>
          <cell r="BM225">
            <v>10575548.858751779</v>
          </cell>
          <cell r="BN225">
            <v>10080174.280689491</v>
          </cell>
          <cell r="BO225">
            <v>8017120.4455376742</v>
          </cell>
          <cell r="BP225">
            <v>7139920.3767324258</v>
          </cell>
          <cell r="BQ225">
            <v>4458086.8113974184</v>
          </cell>
          <cell r="BR225">
            <v>2559795.8936469094</v>
          </cell>
          <cell r="BS225">
            <v>1547338.2935955354</v>
          </cell>
          <cell r="BT225">
            <v>1279135.4621066512</v>
          </cell>
          <cell r="BU225">
            <v>1162379.4709049407</v>
          </cell>
          <cell r="BV225">
            <v>1483120.7022828308</v>
          </cell>
          <cell r="BW225">
            <v>3919752.9370805682</v>
          </cell>
          <cell r="BX225">
            <v>8076075.9233430047</v>
          </cell>
          <cell r="BY225">
            <v>10758798.906816199</v>
          </cell>
        </row>
        <row r="226">
          <cell r="A226" t="str">
            <v>ID111</v>
          </cell>
          <cell r="B226" t="str">
            <v>ID*111</v>
          </cell>
          <cell r="C226" t="str">
            <v>ID111_dca</v>
          </cell>
          <cell r="D226">
            <v>2550292.042306012</v>
          </cell>
          <cell r="E226">
            <v>2963137.0563206174</v>
          </cell>
          <cell r="F226">
            <v>3099679.2573375283</v>
          </cell>
          <cell r="G226">
            <v>2235784.5781584787</v>
          </cell>
          <cell r="H226">
            <v>2087786.4902287624</v>
          </cell>
          <cell r="I226">
            <v>1031807.2152638483</v>
          </cell>
          <cell r="J226">
            <v>764946.61261573434</v>
          </cell>
          <cell r="K226">
            <v>837667.49676841963</v>
          </cell>
          <cell r="L226">
            <v>992946.54999203281</v>
          </cell>
          <cell r="M226">
            <v>1202258.916418147</v>
          </cell>
          <cell r="N226">
            <v>1342780.7197581355</v>
          </cell>
          <cell r="O226">
            <v>2057918.0374340664</v>
          </cell>
          <cell r="P226">
            <v>2813238.865068512</v>
          </cell>
          <cell r="Q226">
            <v>3291100.9565795744</v>
          </cell>
          <cell r="R226">
            <v>3301345.7583267833</v>
          </cell>
          <cell r="S226">
            <v>2617432.9502124088</v>
          </cell>
          <cell r="T226">
            <v>2317973.255887683</v>
          </cell>
          <cell r="U226">
            <v>1429718.6811973494</v>
          </cell>
          <cell r="V226">
            <v>921757.95542267209</v>
          </cell>
          <cell r="W226">
            <v>818004.10239943734</v>
          </cell>
          <cell r="X226">
            <v>1022684.8439337445</v>
          </cell>
          <cell r="Y226">
            <v>1233276.775192186</v>
          </cell>
          <cell r="Z226">
            <v>1247584.1488722062</v>
          </cell>
          <cell r="AA226">
            <v>2210398.6372966105</v>
          </cell>
          <cell r="AB226">
            <v>3169540.1783218565</v>
          </cell>
          <cell r="AC226">
            <v>3508496.4232753473</v>
          </cell>
          <cell r="AD226">
            <v>3416510.886578836</v>
          </cell>
          <cell r="AE226">
            <v>2677203.8154940996</v>
          </cell>
          <cell r="AF226">
            <v>2338037.3869294855</v>
          </cell>
          <cell r="AG226">
            <v>1415418.4574327606</v>
          </cell>
          <cell r="AH226">
            <v>902587.21277392074</v>
          </cell>
          <cell r="AI226">
            <v>813492.46770949895</v>
          </cell>
          <cell r="AJ226">
            <v>1011441.709042476</v>
          </cell>
          <cell r="AK226">
            <v>1201170.5011107372</v>
          </cell>
          <cell r="AL226">
            <v>1264775.8575856306</v>
          </cell>
          <cell r="AM226">
            <v>2241324.0973200933</v>
          </cell>
          <cell r="AN226">
            <v>3240055.8637235472</v>
          </cell>
          <cell r="AO226">
            <v>3610526.8015244342</v>
          </cell>
          <cell r="AP226">
            <v>3497406.0445651216</v>
          </cell>
          <cell r="AQ226">
            <v>2732808.6212807666</v>
          </cell>
          <cell r="AR226">
            <v>2357545.392239294</v>
          </cell>
          <cell r="AS226">
            <v>1418925.2881047369</v>
          </cell>
          <cell r="AT226">
            <v>911912.1572559179</v>
          </cell>
          <cell r="AU226">
            <v>815797.09670215647</v>
          </cell>
          <cell r="AV226">
            <v>1010788.098208531</v>
          </cell>
          <cell r="AW226">
            <v>1208505.3923264993</v>
          </cell>
          <cell r="AX226">
            <v>1268407.0370202167</v>
          </cell>
          <cell r="AY226">
            <v>2256666.9234953234</v>
          </cell>
          <cell r="AZ226">
            <v>3300921.0498819239</v>
          </cell>
          <cell r="BA226">
            <v>3689417.3320480287</v>
          </cell>
          <cell r="BB226">
            <v>3554199.9176458875</v>
          </cell>
          <cell r="BC226">
            <v>2854743.3523168578</v>
          </cell>
          <cell r="BD226">
            <v>2371351.2470941278</v>
          </cell>
          <cell r="BE226">
            <v>1425743.0186163955</v>
          </cell>
          <cell r="BF226">
            <v>914565.37756088597</v>
          </cell>
          <cell r="BG226">
            <v>815940.675051759</v>
          </cell>
          <cell r="BH226">
            <v>1016963.3348476039</v>
          </cell>
          <cell r="BI226">
            <v>1220916.3197519185</v>
          </cell>
          <cell r="BJ226">
            <v>1276457.8769495445</v>
          </cell>
          <cell r="BK226">
            <v>2276007.2539477851</v>
          </cell>
          <cell r="BL226">
            <v>3348614.1708756792</v>
          </cell>
          <cell r="BM226">
            <v>3746871.1792127462</v>
          </cell>
          <cell r="BN226">
            <v>3644358.479082332</v>
          </cell>
          <cell r="BO226">
            <v>2821643.0361279966</v>
          </cell>
          <cell r="BP226">
            <v>2416208.7471154826</v>
          </cell>
          <cell r="BQ226">
            <v>1449567.8332989998</v>
          </cell>
          <cell r="BR226">
            <v>922276.61120863387</v>
          </cell>
          <cell r="BS226">
            <v>817378.66284189583</v>
          </cell>
          <cell r="BT226">
            <v>1019815.4729885883</v>
          </cell>
          <cell r="BU226">
            <v>1226116.792264756</v>
          </cell>
          <cell r="BV226">
            <v>1287415.7029846034</v>
          </cell>
          <cell r="BW226">
            <v>2312145.7690284019</v>
          </cell>
          <cell r="BX226">
            <v>3430248.7117168391</v>
          </cell>
          <cell r="BY226">
            <v>3842549.2390971989</v>
          </cell>
        </row>
        <row r="227">
          <cell r="A227" t="str">
            <v>ID132</v>
          </cell>
          <cell r="B227" t="str">
            <v>ID*132</v>
          </cell>
          <cell r="C227" t="str">
            <v>ID132_c</v>
          </cell>
          <cell r="D227">
            <v>42160.466380099999</v>
          </cell>
          <cell r="E227">
            <v>37047.021250843332</v>
          </cell>
          <cell r="F227">
            <v>38190.39567513136</v>
          </cell>
          <cell r="G227">
            <v>27818.458108022092</v>
          </cell>
          <cell r="H227">
            <v>26410.139287435341</v>
          </cell>
          <cell r="I227">
            <v>15246.596893694512</v>
          </cell>
          <cell r="J227">
            <v>12685.801691309778</v>
          </cell>
          <cell r="K227">
            <v>15295.971566479602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</row>
        <row r="228">
          <cell r="A228" t="str">
            <v>ID146</v>
          </cell>
          <cell r="B228" t="str">
            <v>ID*146</v>
          </cell>
          <cell r="D228">
            <v>224213.07679512014</v>
          </cell>
          <cell r="E228">
            <v>215787.77018167768</v>
          </cell>
          <cell r="F228">
            <v>253773.60860353924</v>
          </cell>
          <cell r="G228">
            <v>238594.47812039481</v>
          </cell>
          <cell r="H228">
            <v>193176.12571594265</v>
          </cell>
          <cell r="I228">
            <v>203677.17164587189</v>
          </cell>
          <cell r="J228">
            <v>242290.73860726214</v>
          </cell>
          <cell r="K228">
            <v>258772.21645211524</v>
          </cell>
          <cell r="L228">
            <v>271852.11323302466</v>
          </cell>
          <cell r="M228">
            <v>241148.85560940715</v>
          </cell>
          <cell r="N228">
            <v>227432.89323084115</v>
          </cell>
          <cell r="O228">
            <v>201922.28267778171</v>
          </cell>
          <cell r="P228">
            <v>271542.7478963965</v>
          </cell>
          <cell r="Q228">
            <v>225558.48206176644</v>
          </cell>
          <cell r="R228">
            <v>260376.99420808392</v>
          </cell>
          <cell r="S228">
            <v>246683.30158308541</v>
          </cell>
          <cell r="T228">
            <v>212115.3038679965</v>
          </cell>
          <cell r="U228">
            <v>219057.19519406237</v>
          </cell>
          <cell r="V228">
            <v>277250.65987144713</v>
          </cell>
          <cell r="W228">
            <v>298037.17727345997</v>
          </cell>
          <cell r="X228">
            <v>274889.9557662002</v>
          </cell>
          <cell r="Y228">
            <v>224834.18832160271</v>
          </cell>
          <cell r="Z228">
            <v>208907.85101914845</v>
          </cell>
          <cell r="AA228">
            <v>224941.0516643225</v>
          </cell>
          <cell r="AB228">
            <v>293739.24331878044</v>
          </cell>
          <cell r="AC228">
            <v>221797.84198828944</v>
          </cell>
          <cell r="AD228">
            <v>259922.53199603086</v>
          </cell>
          <cell r="AE228">
            <v>241509.94510883169</v>
          </cell>
          <cell r="AF228">
            <v>218833.85051907098</v>
          </cell>
          <cell r="AG228">
            <v>247082.09251320144</v>
          </cell>
          <cell r="AH228">
            <v>283644.67307164945</v>
          </cell>
          <cell r="AI228">
            <v>311664.57429757883</v>
          </cell>
          <cell r="AJ228">
            <v>272649.65890230337</v>
          </cell>
          <cell r="AK228">
            <v>233948.86230433226</v>
          </cell>
          <cell r="AL228">
            <v>212143.11661081266</v>
          </cell>
          <cell r="AM228">
            <v>223805.97370000309</v>
          </cell>
          <cell r="AN228">
            <v>274014.8873710772</v>
          </cell>
          <cell r="AO228">
            <v>239712.62145864623</v>
          </cell>
          <cell r="AP228">
            <v>293651.61674906366</v>
          </cell>
          <cell r="AQ228">
            <v>280564.67297664762</v>
          </cell>
          <cell r="AR228">
            <v>230205.21981093998</v>
          </cell>
          <cell r="AS228">
            <v>256157.556094923</v>
          </cell>
          <cell r="AT228">
            <v>283152.84290088806</v>
          </cell>
          <cell r="AU228">
            <v>303609.66594222712</v>
          </cell>
          <cell r="AV228">
            <v>276901.22178599739</v>
          </cell>
          <cell r="AW228">
            <v>242881.07765319635</v>
          </cell>
          <cell r="AX228">
            <v>221469.3866183408</v>
          </cell>
          <cell r="AY228">
            <v>220139.3274243442</v>
          </cell>
          <cell r="AZ228">
            <v>269283.35447043169</v>
          </cell>
          <cell r="BA228">
            <v>238215.47459228375</v>
          </cell>
          <cell r="BB228">
            <v>294169.98968688026</v>
          </cell>
          <cell r="BC228">
            <v>284606.15212506824</v>
          </cell>
          <cell r="BD228">
            <v>228490.54687195641</v>
          </cell>
          <cell r="BE228">
            <v>248469.07694404526</v>
          </cell>
          <cell r="BF228">
            <v>284786.75156511168</v>
          </cell>
          <cell r="BG228">
            <v>302565.41115971655</v>
          </cell>
          <cell r="BH228">
            <v>280739.68045934127</v>
          </cell>
          <cell r="BI228">
            <v>242703.26822994053</v>
          </cell>
          <cell r="BJ228">
            <v>222543.69674143411</v>
          </cell>
          <cell r="BK228">
            <v>223489.65221544384</v>
          </cell>
          <cell r="BL228">
            <v>279490.15348383528</v>
          </cell>
          <cell r="BM228">
            <v>234450.11441662157</v>
          </cell>
          <cell r="BN228">
            <v>284614.13364418608</v>
          </cell>
          <cell r="BO228">
            <v>273792.50263995759</v>
          </cell>
          <cell r="BP228">
            <v>227182.89799359418</v>
          </cell>
          <cell r="BQ228">
            <v>248093.38551983191</v>
          </cell>
          <cell r="BR228">
            <v>287573.65478708246</v>
          </cell>
          <cell r="BS228">
            <v>308139.30281272531</v>
          </cell>
          <cell r="BT228">
            <v>281816.71935586864</v>
          </cell>
          <cell r="BU228">
            <v>242592.53879738972</v>
          </cell>
          <cell r="BV228">
            <v>222117.20616598678</v>
          </cell>
          <cell r="BW228">
            <v>227151.5690173668</v>
          </cell>
          <cell r="BX228">
            <v>283276.86274502793</v>
          </cell>
          <cell r="BY228">
            <v>237847.18853623088</v>
          </cell>
        </row>
        <row r="229">
          <cell r="A229" t="str">
            <v>ID147</v>
          </cell>
          <cell r="B229" t="str">
            <v>ID*147</v>
          </cell>
          <cell r="D229">
            <v>121954.74766732396</v>
          </cell>
          <cell r="E229">
            <v>114796.35427227584</v>
          </cell>
          <cell r="F229">
            <v>129168.96092618267</v>
          </cell>
          <cell r="G229">
            <v>124155.41720807806</v>
          </cell>
          <cell r="H229">
            <v>115998.27525171691</v>
          </cell>
          <cell r="I229">
            <v>131987.6869878865</v>
          </cell>
          <cell r="J229">
            <v>112530.8647872833</v>
          </cell>
          <cell r="K229">
            <v>113399.18483716433</v>
          </cell>
          <cell r="L229">
            <v>102007.99999999999</v>
          </cell>
          <cell r="M229">
            <v>96852</v>
          </cell>
          <cell r="N229">
            <v>109925</v>
          </cell>
          <cell r="O229">
            <v>94187</v>
          </cell>
          <cell r="P229">
            <v>116932</v>
          </cell>
          <cell r="Q229">
            <v>120103</v>
          </cell>
          <cell r="R229">
            <v>125122.99999999999</v>
          </cell>
          <cell r="S229">
            <v>120108</v>
          </cell>
          <cell r="T229">
            <v>108241</v>
          </cell>
          <cell r="U229">
            <v>120988</v>
          </cell>
          <cell r="V229">
            <v>111044</v>
          </cell>
          <cell r="W229">
            <v>108435.99999999999</v>
          </cell>
          <cell r="X229">
            <v>104229</v>
          </cell>
          <cell r="Y229">
            <v>101961</v>
          </cell>
          <cell r="Z229">
            <v>114450</v>
          </cell>
          <cell r="AA229">
            <v>112164.99999999999</v>
          </cell>
          <cell r="AB229">
            <v>134672</v>
          </cell>
          <cell r="AC229">
            <v>122140</v>
          </cell>
          <cell r="AD229">
            <v>127264</v>
          </cell>
          <cell r="AE229">
            <v>126488</v>
          </cell>
          <cell r="AF229">
            <v>118747</v>
          </cell>
          <cell r="AG229">
            <v>131223</v>
          </cell>
          <cell r="AH229">
            <v>119516.00000000001</v>
          </cell>
          <cell r="AI229">
            <v>114538</v>
          </cell>
          <cell r="AJ229">
            <v>110726</v>
          </cell>
          <cell r="AK229">
            <v>107487.00000000001</v>
          </cell>
          <cell r="AL229">
            <v>120202</v>
          </cell>
          <cell r="AM229">
            <v>113325</v>
          </cell>
          <cell r="AN229">
            <v>135939</v>
          </cell>
          <cell r="AO229">
            <v>128824</v>
          </cell>
          <cell r="AP229">
            <v>133847</v>
          </cell>
          <cell r="AQ229">
            <v>131552</v>
          </cell>
          <cell r="AR229">
            <v>122330</v>
          </cell>
          <cell r="AS229">
            <v>134835</v>
          </cell>
          <cell r="AT229">
            <v>123669.00000000001</v>
          </cell>
          <cell r="AU229">
            <v>119440</v>
          </cell>
          <cell r="AV229">
            <v>115429</v>
          </cell>
          <cell r="AW229">
            <v>112458.00000000001</v>
          </cell>
          <cell r="AX229">
            <v>125031</v>
          </cell>
          <cell r="AY229">
            <v>119664.99999999999</v>
          </cell>
          <cell r="AZ229">
            <v>142178</v>
          </cell>
          <cell r="BA229">
            <v>133139</v>
          </cell>
          <cell r="BB229">
            <v>138159</v>
          </cell>
          <cell r="BC229">
            <v>136348</v>
          </cell>
          <cell r="BD229">
            <v>127597</v>
          </cell>
          <cell r="BE229">
            <v>140055</v>
          </cell>
          <cell r="BF229">
            <v>128664.99999999999</v>
          </cell>
          <cell r="BG229">
            <v>124143.00000000001</v>
          </cell>
          <cell r="BH229">
            <v>120161.99999999999</v>
          </cell>
          <cell r="BI229">
            <v>117061</v>
          </cell>
          <cell r="BJ229">
            <v>129644</v>
          </cell>
          <cell r="BK229">
            <v>123722</v>
          </cell>
          <cell r="BL229">
            <v>146231</v>
          </cell>
          <cell r="BM229">
            <v>137815</v>
          </cell>
          <cell r="BN229">
            <v>142836</v>
          </cell>
          <cell r="BO229">
            <v>140859</v>
          </cell>
          <cell r="BP229">
            <v>131948</v>
          </cell>
          <cell r="BQ229">
            <v>144422</v>
          </cell>
          <cell r="BR229">
            <v>133109</v>
          </cell>
          <cell r="BS229">
            <v>128688</v>
          </cell>
          <cell r="BT229">
            <v>124697</v>
          </cell>
          <cell r="BU229">
            <v>121641</v>
          </cell>
          <cell r="BV229">
            <v>134221</v>
          </cell>
          <cell r="BW229">
            <v>128490.00000000001</v>
          </cell>
          <cell r="BX229">
            <v>151001</v>
          </cell>
          <cell r="BY229">
            <v>142371</v>
          </cell>
        </row>
        <row r="230">
          <cell r="A230" t="str">
            <v>ID159</v>
          </cell>
          <cell r="B230" t="str">
            <v>ID*159</v>
          </cell>
          <cell r="D230">
            <v>2869258</v>
          </cell>
          <cell r="E230">
            <v>3905427</v>
          </cell>
          <cell r="F230">
            <v>4047808</v>
          </cell>
          <cell r="G230">
            <v>3547081</v>
          </cell>
          <cell r="H230">
            <v>3646104</v>
          </cell>
          <cell r="I230">
            <v>3156639</v>
          </cell>
          <cell r="J230">
            <v>2592651</v>
          </cell>
          <cell r="K230">
            <v>2714019</v>
          </cell>
          <cell r="L230">
            <v>2388279</v>
          </cell>
          <cell r="M230">
            <v>2367973</v>
          </cell>
          <cell r="N230">
            <v>2736309</v>
          </cell>
          <cell r="O230">
            <v>3232005</v>
          </cell>
          <cell r="P230">
            <v>3115836</v>
          </cell>
          <cell r="Q230">
            <v>4054467</v>
          </cell>
          <cell r="R230">
            <v>4438844</v>
          </cell>
          <cell r="S230">
            <v>3960005</v>
          </cell>
          <cell r="T230">
            <v>4131961</v>
          </cell>
          <cell r="U230">
            <v>3647558</v>
          </cell>
          <cell r="V230">
            <v>3145688</v>
          </cell>
          <cell r="W230">
            <v>2969398</v>
          </cell>
          <cell r="X230">
            <v>2498247</v>
          </cell>
          <cell r="Y230">
            <v>2742723</v>
          </cell>
          <cell r="Z230">
            <v>2728099</v>
          </cell>
          <cell r="AA230">
            <v>2896125</v>
          </cell>
          <cell r="AB230">
            <v>2832688</v>
          </cell>
          <cell r="AC230">
            <v>3945237</v>
          </cell>
          <cell r="AD230">
            <v>4241065</v>
          </cell>
          <cell r="AE230">
            <v>3703094</v>
          </cell>
          <cell r="AF230">
            <v>3988160</v>
          </cell>
          <cell r="AG230">
            <v>3390067</v>
          </cell>
          <cell r="AH230">
            <v>2945722</v>
          </cell>
          <cell r="AI230">
            <v>2978176</v>
          </cell>
          <cell r="AJ230">
            <v>2687425</v>
          </cell>
          <cell r="AK230">
            <v>2913372</v>
          </cell>
          <cell r="AL230">
            <v>3034017</v>
          </cell>
          <cell r="AM230">
            <v>3219739</v>
          </cell>
          <cell r="AN230">
            <v>3060787</v>
          </cell>
          <cell r="AO230">
            <v>4065704</v>
          </cell>
          <cell r="AP230">
            <v>4331600</v>
          </cell>
          <cell r="AQ230">
            <v>3698669</v>
          </cell>
          <cell r="AR230">
            <v>3925726</v>
          </cell>
          <cell r="AS230">
            <v>3322738</v>
          </cell>
          <cell r="AT230">
            <v>2843407</v>
          </cell>
          <cell r="AU230">
            <v>2820774</v>
          </cell>
          <cell r="AV230">
            <v>2534804</v>
          </cell>
          <cell r="AW230">
            <v>2799857</v>
          </cell>
          <cell r="AX230">
            <v>2942501</v>
          </cell>
          <cell r="AY230">
            <v>3190101</v>
          </cell>
          <cell r="AZ230">
            <v>3109404</v>
          </cell>
          <cell r="BA230">
            <v>4166724</v>
          </cell>
          <cell r="BB230">
            <v>4457081</v>
          </cell>
          <cell r="BC230">
            <v>3848170</v>
          </cell>
          <cell r="BD230">
            <v>4063060</v>
          </cell>
          <cell r="BE230">
            <v>3428518</v>
          </cell>
          <cell r="BF230">
            <v>2922531</v>
          </cell>
          <cell r="BG230">
            <v>2873315</v>
          </cell>
          <cell r="BH230">
            <v>2545868</v>
          </cell>
          <cell r="BI230">
            <v>2776901</v>
          </cell>
          <cell r="BJ230">
            <v>2896118</v>
          </cell>
          <cell r="BK230">
            <v>3121676</v>
          </cell>
          <cell r="BL230">
            <v>3030249</v>
          </cell>
          <cell r="BM230">
            <v>4096854</v>
          </cell>
          <cell r="BN230">
            <v>4406805</v>
          </cell>
          <cell r="BO230">
            <v>3822583</v>
          </cell>
          <cell r="BP230">
            <v>4070802</v>
          </cell>
          <cell r="BQ230">
            <v>3467053</v>
          </cell>
          <cell r="BR230">
            <v>2981573</v>
          </cell>
          <cell r="BS230">
            <v>2945259</v>
          </cell>
          <cell r="BT230">
            <v>2624431</v>
          </cell>
          <cell r="BU230">
            <v>2850911</v>
          </cell>
          <cell r="BV230">
            <v>2958473</v>
          </cell>
          <cell r="BW230">
            <v>3169026</v>
          </cell>
          <cell r="BX230">
            <v>3058551</v>
          </cell>
          <cell r="BY230">
            <v>4103788</v>
          </cell>
        </row>
        <row r="231">
          <cell r="A231" t="str">
            <v>OR410</v>
          </cell>
          <cell r="B231" t="str">
            <v>OR*410</v>
          </cell>
          <cell r="C231" t="str">
            <v>OR410_dca</v>
          </cell>
          <cell r="D231">
            <v>5338815.5897455309</v>
          </cell>
          <cell r="E231">
            <v>8021691.7373344433</v>
          </cell>
          <cell r="F231">
            <v>8140428.2557935407</v>
          </cell>
          <cell r="G231">
            <v>5477769.6390183074</v>
          </cell>
          <cell r="H231">
            <v>5310346.5378805185</v>
          </cell>
          <cell r="I231">
            <v>2695387.2692725821</v>
          </cell>
          <cell r="J231">
            <v>2024234.1086524066</v>
          </cell>
          <cell r="K231">
            <v>1417714.2795887124</v>
          </cell>
          <cell r="L231">
            <v>1139116.3426626369</v>
          </cell>
          <cell r="M231">
            <v>1164796.5526988043</v>
          </cell>
          <cell r="N231">
            <v>1323215.0046194724</v>
          </cell>
          <cell r="O231">
            <v>2898882.6296729255</v>
          </cell>
          <cell r="P231">
            <v>5514455.1391547974</v>
          </cell>
          <cell r="Q231">
            <v>8284271.7192436848</v>
          </cell>
          <cell r="R231">
            <v>8405221.0204841942</v>
          </cell>
          <cell r="S231">
            <v>6286579.0308136111</v>
          </cell>
          <cell r="T231">
            <v>5650363.9959023083</v>
          </cell>
          <cell r="U231">
            <v>4011187.2953740852</v>
          </cell>
          <cell r="V231">
            <v>2452125.7252645311</v>
          </cell>
          <cell r="W231">
            <v>1516818.3417256277</v>
          </cell>
          <cell r="X231">
            <v>1314896.9631091899</v>
          </cell>
          <cell r="Y231">
            <v>1213456.0269929846</v>
          </cell>
          <cell r="Z231">
            <v>1262052.0610799284</v>
          </cell>
          <cell r="AA231">
            <v>2897649.0418708371</v>
          </cell>
          <cell r="AB231">
            <v>5933913.1550268987</v>
          </cell>
          <cell r="AC231">
            <v>8400689.0674129054</v>
          </cell>
          <cell r="AD231">
            <v>8569540.7228416428</v>
          </cell>
          <cell r="AE231">
            <v>6421469.690462226</v>
          </cell>
          <cell r="AF231">
            <v>5800399.043621554</v>
          </cell>
          <cell r="AG231">
            <v>4079654.2263987707</v>
          </cell>
          <cell r="AH231">
            <v>2498459.3668687805</v>
          </cell>
          <cell r="AI231">
            <v>1537420.6205012426</v>
          </cell>
          <cell r="AJ231">
            <v>1333975.404878353</v>
          </cell>
          <cell r="AK231">
            <v>1240178.5801140547</v>
          </cell>
          <cell r="AL231">
            <v>1297818.7404801745</v>
          </cell>
          <cell r="AM231">
            <v>2983838.7652525529</v>
          </cell>
          <cell r="AN231">
            <v>6119497.4726482425</v>
          </cell>
          <cell r="AO231">
            <v>8595738.1840650383</v>
          </cell>
          <cell r="AP231">
            <v>8665177.6205401756</v>
          </cell>
          <cell r="AQ231">
            <v>6511701.5743425246</v>
          </cell>
          <cell r="AR231">
            <v>5858491.54853136</v>
          </cell>
          <cell r="AS231">
            <v>4117377.6579242912</v>
          </cell>
          <cell r="AT231">
            <v>2529906.4330620682</v>
          </cell>
          <cell r="AU231">
            <v>1541477.4577323925</v>
          </cell>
          <cell r="AV231">
            <v>1338180.6086023801</v>
          </cell>
          <cell r="AW231">
            <v>1266736.7064028571</v>
          </cell>
          <cell r="AX231">
            <v>1306753.5265881934</v>
          </cell>
          <cell r="AY231">
            <v>3014861.5676425588</v>
          </cell>
          <cell r="AZ231">
            <v>6167948.8042602343</v>
          </cell>
          <cell r="BA231">
            <v>8694654.6693178751</v>
          </cell>
          <cell r="BB231">
            <v>8717097.8279417064</v>
          </cell>
          <cell r="BC231">
            <v>6778938.2621631455</v>
          </cell>
          <cell r="BD231">
            <v>5905701.1917733168</v>
          </cell>
          <cell r="BE231">
            <v>4153702.7889369018</v>
          </cell>
          <cell r="BF231">
            <v>2552172.2798566055</v>
          </cell>
          <cell r="BG231">
            <v>1559755.2555063879</v>
          </cell>
          <cell r="BH231">
            <v>1357055.8898083658</v>
          </cell>
          <cell r="BI231">
            <v>1271286.4880258034</v>
          </cell>
          <cell r="BJ231">
            <v>1311461.6052962879</v>
          </cell>
          <cell r="BK231">
            <v>3026506.7832104503</v>
          </cell>
          <cell r="BL231">
            <v>6208102.0822290191</v>
          </cell>
          <cell r="BM231">
            <v>8750484.8415008746</v>
          </cell>
          <cell r="BN231">
            <v>8884121.7411637791</v>
          </cell>
          <cell r="BO231">
            <v>6680171.9085487649</v>
          </cell>
          <cell r="BP231">
            <v>6015924.448540519</v>
          </cell>
          <cell r="BQ231">
            <v>4225496.3796112686</v>
          </cell>
          <cell r="BR231">
            <v>2587021.5334913931</v>
          </cell>
          <cell r="BS231">
            <v>1580702.410915989</v>
          </cell>
          <cell r="BT231">
            <v>1371586.1075590975</v>
          </cell>
          <cell r="BU231">
            <v>1282971.3331933378</v>
          </cell>
          <cell r="BV231">
            <v>1328842.4554987091</v>
          </cell>
          <cell r="BW231">
            <v>3072550.4674409614</v>
          </cell>
          <cell r="BX231">
            <v>6331033.2512621451</v>
          </cell>
          <cell r="BY231">
            <v>8922197.4318436421</v>
          </cell>
        </row>
        <row r="232">
          <cell r="A232" t="str">
            <v>OR420</v>
          </cell>
          <cell r="B232" t="str">
            <v>OR*420</v>
          </cell>
          <cell r="C232" t="str">
            <v>OR420_dca</v>
          </cell>
          <cell r="D232">
            <v>2769040.1624836819</v>
          </cell>
          <cell r="E232">
            <v>4033178.3824738334</v>
          </cell>
          <cell r="F232">
            <v>4270600.5750697115</v>
          </cell>
          <cell r="G232">
            <v>2867455.1949757868</v>
          </cell>
          <cell r="H232">
            <v>2790895.0105689196</v>
          </cell>
          <cell r="I232">
            <v>1392105.0278192295</v>
          </cell>
          <cell r="J232">
            <v>1079334.1455668535</v>
          </cell>
          <cell r="K232">
            <v>844868.52037387714</v>
          </cell>
          <cell r="L232">
            <v>822741.70110328007</v>
          </cell>
          <cell r="M232">
            <v>899684.31572538964</v>
          </cell>
          <cell r="N232">
            <v>961213.07951355563</v>
          </cell>
          <cell r="O232">
            <v>1799977.2412759531</v>
          </cell>
          <cell r="P232">
            <v>3040426.9416110725</v>
          </cell>
          <cell r="Q232">
            <v>4352389.7723697973</v>
          </cell>
          <cell r="R232">
            <v>4305173.7060623784</v>
          </cell>
          <cell r="S232">
            <v>3267633.7243785439</v>
          </cell>
          <cell r="T232">
            <v>2927398.8010674235</v>
          </cell>
          <cell r="U232">
            <v>2019793.8987660694</v>
          </cell>
          <cell r="V232">
            <v>1298310.6020491675</v>
          </cell>
          <cell r="W232">
            <v>872372.39999919292</v>
          </cell>
          <cell r="X232">
            <v>877492.96641414252</v>
          </cell>
          <cell r="Y232">
            <v>905674.88598412543</v>
          </cell>
          <cell r="Z232">
            <v>945270.3676143362</v>
          </cell>
          <cell r="AA232">
            <v>1804723.8676048429</v>
          </cell>
          <cell r="AB232">
            <v>3142756.2066413946</v>
          </cell>
          <cell r="AC232">
            <v>4326179.2498990521</v>
          </cell>
          <cell r="AD232">
            <v>4414822.6599081885</v>
          </cell>
          <cell r="AE232">
            <v>3351158.846741539</v>
          </cell>
          <cell r="AF232">
            <v>2963564.139663232</v>
          </cell>
          <cell r="AG232">
            <v>2057776.6657612342</v>
          </cell>
          <cell r="AH232">
            <v>1316099.0971056882</v>
          </cell>
          <cell r="AI232">
            <v>875744.65812558297</v>
          </cell>
          <cell r="AJ232">
            <v>881419.89714922896</v>
          </cell>
          <cell r="AK232">
            <v>912518.85688218195</v>
          </cell>
          <cell r="AL232">
            <v>937309.04134962126</v>
          </cell>
          <cell r="AM232">
            <v>1794592.7892401072</v>
          </cell>
          <cell r="AN232">
            <v>3153303.8242311175</v>
          </cell>
          <cell r="AO232">
            <v>4416767.4651657064</v>
          </cell>
          <cell r="AP232">
            <v>4462799.3599303029</v>
          </cell>
          <cell r="AQ232">
            <v>3360797.9712634333</v>
          </cell>
          <cell r="AR232">
            <v>2990953.9469519439</v>
          </cell>
          <cell r="AS232">
            <v>2079005.8087061555</v>
          </cell>
          <cell r="AT232">
            <v>1322030.9883909123</v>
          </cell>
          <cell r="AU232">
            <v>892983.25987798302</v>
          </cell>
          <cell r="AV232">
            <v>900877.98109186115</v>
          </cell>
          <cell r="AW232">
            <v>912125.28225100611</v>
          </cell>
          <cell r="AX232">
            <v>943559.30103540444</v>
          </cell>
          <cell r="AY232">
            <v>1807411.3388304398</v>
          </cell>
          <cell r="AZ232">
            <v>3194723.6637996868</v>
          </cell>
          <cell r="BA232">
            <v>4453269.8611139413</v>
          </cell>
          <cell r="BB232">
            <v>4479689.8976009209</v>
          </cell>
          <cell r="BC232">
            <v>3486233.6585642253</v>
          </cell>
          <cell r="BD232">
            <v>3002761.4611629993</v>
          </cell>
          <cell r="BE232">
            <v>2086060.5242326278</v>
          </cell>
          <cell r="BF232">
            <v>1333690.7986994691</v>
          </cell>
          <cell r="BG232">
            <v>901883.3927135074</v>
          </cell>
          <cell r="BH232">
            <v>907047.49154896953</v>
          </cell>
          <cell r="BI232">
            <v>924771.6689769713</v>
          </cell>
          <cell r="BJ232">
            <v>956253.76189090789</v>
          </cell>
          <cell r="BK232">
            <v>1825445.5285136234</v>
          </cell>
          <cell r="BL232">
            <v>3211792.1968312664</v>
          </cell>
          <cell r="BM232">
            <v>4472464.0860259794</v>
          </cell>
          <cell r="BN232">
            <v>4546966.9186547352</v>
          </cell>
          <cell r="BO232">
            <v>3422895.9867326622</v>
          </cell>
          <cell r="BP232">
            <v>3042939.992744985</v>
          </cell>
          <cell r="BQ232">
            <v>2114971.8581387568</v>
          </cell>
          <cell r="BR232">
            <v>1351513.3133562342</v>
          </cell>
          <cell r="BS232">
            <v>907670.36693514907</v>
          </cell>
          <cell r="BT232">
            <v>914834.09772967559</v>
          </cell>
          <cell r="BU232">
            <v>935522.40874805127</v>
          </cell>
          <cell r="BV232">
            <v>964261.96745646361</v>
          </cell>
          <cell r="BW232">
            <v>1850908.0381061207</v>
          </cell>
          <cell r="BX232">
            <v>3253737.8815642945</v>
          </cell>
          <cell r="BY232">
            <v>4537593.7570717735</v>
          </cell>
        </row>
        <row r="233">
          <cell r="A233" t="str">
            <v>OR424</v>
          </cell>
          <cell r="B233" t="str">
            <v>OR*424</v>
          </cell>
          <cell r="C233" t="str">
            <v>OR424_dca</v>
          </cell>
          <cell r="D233">
            <v>478529.42427315557</v>
          </cell>
          <cell r="E233">
            <v>495087.60550857411</v>
          </cell>
          <cell r="F233">
            <v>440648.45802205353</v>
          </cell>
          <cell r="G233">
            <v>356608.29805434938</v>
          </cell>
          <cell r="H233">
            <v>351468.42519812996</v>
          </cell>
          <cell r="I233">
            <v>202739.59789967607</v>
          </cell>
          <cell r="J233">
            <v>204655.48885361542</v>
          </cell>
          <cell r="K233">
            <v>223003.52385857256</v>
          </cell>
          <cell r="L233">
            <v>214398.28247148381</v>
          </cell>
          <cell r="M233">
            <v>251815.70584503643</v>
          </cell>
          <cell r="N233">
            <v>254472.91440042632</v>
          </cell>
          <cell r="O233">
            <v>382561.49878399982</v>
          </cell>
          <cell r="P233">
            <v>445069.12173107691</v>
          </cell>
          <cell r="Q233">
            <v>452887.16687004187</v>
          </cell>
          <cell r="R233">
            <v>405072.7077906552</v>
          </cell>
          <cell r="S233">
            <v>332608.48554959305</v>
          </cell>
          <cell r="T233">
            <v>345854.07938767795</v>
          </cell>
          <cell r="U233">
            <v>272040.41244404396</v>
          </cell>
          <cell r="V233">
            <v>230743.40033319293</v>
          </cell>
          <cell r="W233">
            <v>212228.89764468311</v>
          </cell>
          <cell r="X233">
            <v>241753.82178827</v>
          </cell>
          <cell r="Y233">
            <v>266117.39243881981</v>
          </cell>
          <cell r="Z233">
            <v>249415.68765191847</v>
          </cell>
          <cell r="AA233">
            <v>403526.61221919098</v>
          </cell>
          <cell r="AB233">
            <v>488460.0051593298</v>
          </cell>
          <cell r="AC233">
            <v>470070.37559449353</v>
          </cell>
          <cell r="AD233">
            <v>416245.90336089494</v>
          </cell>
          <cell r="AE233">
            <v>342076.78407043411</v>
          </cell>
          <cell r="AF233">
            <v>357783.29251718929</v>
          </cell>
          <cell r="AG233">
            <v>280277.65771248162</v>
          </cell>
          <cell r="AH233">
            <v>233458.99047723561</v>
          </cell>
          <cell r="AI233">
            <v>211677.58016205466</v>
          </cell>
          <cell r="AJ233">
            <v>249851.08147468985</v>
          </cell>
          <cell r="AK233">
            <v>266847.31789796409</v>
          </cell>
          <cell r="AL233">
            <v>252390.59190191911</v>
          </cell>
          <cell r="AM233">
            <v>413837.51331229834</v>
          </cell>
          <cell r="AN233">
            <v>498774.28283705201</v>
          </cell>
          <cell r="AO233">
            <v>482379.01808840164</v>
          </cell>
          <cell r="AP233">
            <v>421524.90703617159</v>
          </cell>
          <cell r="AQ233">
            <v>349511.63574849162</v>
          </cell>
          <cell r="AR233">
            <v>366014.21798735094</v>
          </cell>
          <cell r="AS233">
            <v>288642.82015229028</v>
          </cell>
          <cell r="AT233">
            <v>238137.13316742342</v>
          </cell>
          <cell r="AU233">
            <v>215979.46564547025</v>
          </cell>
          <cell r="AV233">
            <v>252666.97571329237</v>
          </cell>
          <cell r="AW233">
            <v>269347.32601280941</v>
          </cell>
          <cell r="AX233">
            <v>260002.11671936978</v>
          </cell>
          <cell r="AY233">
            <v>422898.16678281146</v>
          </cell>
          <cell r="AZ233">
            <v>511287.63256744121</v>
          </cell>
          <cell r="BA233">
            <v>492148.62962619629</v>
          </cell>
          <cell r="BB233">
            <v>429590.79167487298</v>
          </cell>
          <cell r="BC233">
            <v>364656.55307219498</v>
          </cell>
          <cell r="BD233">
            <v>369027.32406705013</v>
          </cell>
          <cell r="BE233">
            <v>291579.71124484012</v>
          </cell>
          <cell r="BF233">
            <v>240407.10548972519</v>
          </cell>
          <cell r="BG233">
            <v>218305.30181627971</v>
          </cell>
          <cell r="BH233">
            <v>256083.69927721738</v>
          </cell>
          <cell r="BI233">
            <v>276853.6492719521</v>
          </cell>
          <cell r="BJ233">
            <v>266209.47508402704</v>
          </cell>
          <cell r="BK233">
            <v>430746.38358824205</v>
          </cell>
          <cell r="BL233">
            <v>516832.69450369512</v>
          </cell>
          <cell r="BM233">
            <v>497454.50071861624</v>
          </cell>
          <cell r="BN233">
            <v>439211.13434749702</v>
          </cell>
          <cell r="BO233">
            <v>360231.04006282048</v>
          </cell>
          <cell r="BP233">
            <v>375901.00675101351</v>
          </cell>
          <cell r="BQ233">
            <v>296415.86758162425</v>
          </cell>
          <cell r="BR233">
            <v>244643.86710880106</v>
          </cell>
          <cell r="BS233">
            <v>221771.1980675114</v>
          </cell>
          <cell r="BT233">
            <v>260797.91319470789</v>
          </cell>
          <cell r="BU233">
            <v>281455.62192655826</v>
          </cell>
          <cell r="BV233">
            <v>270833.3056513145</v>
          </cell>
          <cell r="BW233">
            <v>440222.92165610852</v>
          </cell>
          <cell r="BX233">
            <v>527255.05464452389</v>
          </cell>
          <cell r="BY233">
            <v>508268.21124903695</v>
          </cell>
        </row>
        <row r="234">
          <cell r="A234" t="str">
            <v>OR440</v>
          </cell>
          <cell r="B234" t="str">
            <v>OR*440</v>
          </cell>
          <cell r="C234" t="str">
            <v>OR440_ca</v>
          </cell>
          <cell r="D234">
            <v>439989.04000627197</v>
          </cell>
          <cell r="E234">
            <v>388150.81312647293</v>
          </cell>
          <cell r="F234">
            <v>359492.73740931676</v>
          </cell>
          <cell r="G234">
            <v>275867.01743474946</v>
          </cell>
          <cell r="H234">
            <v>275039.13210843178</v>
          </cell>
          <cell r="I234">
            <v>175182.11628185201</v>
          </cell>
          <cell r="J234">
            <v>167823.3212694581</v>
          </cell>
          <cell r="K234">
            <v>174283.54758541004</v>
          </cell>
          <cell r="L234">
            <v>241170.29798500676</v>
          </cell>
          <cell r="M234">
            <v>290978.92995294032</v>
          </cell>
          <cell r="N234">
            <v>457689.75924821931</v>
          </cell>
          <cell r="O234">
            <v>477710.76290140254</v>
          </cell>
          <cell r="P234">
            <v>474381.57638965605</v>
          </cell>
          <cell r="Q234">
            <v>433264.24052753008</v>
          </cell>
          <cell r="R234">
            <v>398177.13849931158</v>
          </cell>
          <cell r="S234">
            <v>338094.4590180568</v>
          </cell>
          <cell r="T234">
            <v>325127.72902630083</v>
          </cell>
          <cell r="U234">
            <v>275914.53523846337</v>
          </cell>
          <cell r="V234">
            <v>229224.87014242407</v>
          </cell>
          <cell r="W234">
            <v>212905.76939849555</v>
          </cell>
          <cell r="X234">
            <v>255437.90286816342</v>
          </cell>
          <cell r="Y234">
            <v>294538.55736248498</v>
          </cell>
          <cell r="Z234">
            <v>460745.32742943114</v>
          </cell>
          <cell r="AA234">
            <v>491279.98342868045</v>
          </cell>
          <cell r="AB234">
            <v>503473.39997457643</v>
          </cell>
          <cell r="AC234">
            <v>435904.37367866409</v>
          </cell>
          <cell r="AD234">
            <v>397301.57900483604</v>
          </cell>
          <cell r="AE234">
            <v>337836.3620114756</v>
          </cell>
          <cell r="AF234">
            <v>324274.01098505466</v>
          </cell>
          <cell r="AG234">
            <v>276160.25269640068</v>
          </cell>
          <cell r="AH234">
            <v>226871.4998540552</v>
          </cell>
          <cell r="AI234">
            <v>210317.41455939069</v>
          </cell>
          <cell r="AJ234">
            <v>253625.9230843175</v>
          </cell>
          <cell r="AK234">
            <v>291666.6454783004</v>
          </cell>
          <cell r="AL234">
            <v>464066.51471519365</v>
          </cell>
          <cell r="AM234">
            <v>504701.70084385423</v>
          </cell>
          <cell r="AN234">
            <v>512594.3931045488</v>
          </cell>
          <cell r="AO234">
            <v>442770.4700320916</v>
          </cell>
          <cell r="AP234">
            <v>398796.71223163634</v>
          </cell>
          <cell r="AQ234">
            <v>341069.17739935371</v>
          </cell>
          <cell r="AR234">
            <v>327641.02504263795</v>
          </cell>
          <cell r="AS234">
            <v>277200.45505876292</v>
          </cell>
          <cell r="AT234">
            <v>227185.91954931986</v>
          </cell>
          <cell r="AU234">
            <v>211031.21858092298</v>
          </cell>
          <cell r="AV234">
            <v>253925.16937943624</v>
          </cell>
          <cell r="AW234">
            <v>290656.85925531521</v>
          </cell>
          <cell r="AX234">
            <v>468252.64504571469</v>
          </cell>
          <cell r="AY234">
            <v>510434.700257955</v>
          </cell>
          <cell r="AZ234">
            <v>520120.80953888729</v>
          </cell>
          <cell r="BA234">
            <v>446244.47845413513</v>
          </cell>
          <cell r="BB234">
            <v>400242.40934492019</v>
          </cell>
          <cell r="BC234">
            <v>352047.81800822821</v>
          </cell>
          <cell r="BD234">
            <v>326825.58020386682</v>
          </cell>
          <cell r="BE234">
            <v>277266.26935035124</v>
          </cell>
          <cell r="BF234">
            <v>226543.84373890661</v>
          </cell>
          <cell r="BG234">
            <v>210261.57250759422</v>
          </cell>
          <cell r="BH234">
            <v>254382.82176017217</v>
          </cell>
          <cell r="BI234">
            <v>295574.4755763014</v>
          </cell>
          <cell r="BJ234">
            <v>473258.07158628863</v>
          </cell>
          <cell r="BK234">
            <v>514167.48082847468</v>
          </cell>
          <cell r="BL234">
            <v>521565.20274802903</v>
          </cell>
          <cell r="BM234">
            <v>446948.7937979126</v>
          </cell>
          <cell r="BN234">
            <v>405016.18394672056</v>
          </cell>
          <cell r="BO234">
            <v>343786.88100212871</v>
          </cell>
          <cell r="BP234">
            <v>329376.39461336297</v>
          </cell>
          <cell r="BQ234">
            <v>278952.32662073302</v>
          </cell>
          <cell r="BR234">
            <v>227900.03839615855</v>
          </cell>
          <cell r="BS234">
            <v>211134.32403594186</v>
          </cell>
          <cell r="BT234">
            <v>256174.37022136495</v>
          </cell>
          <cell r="BU234">
            <v>297939.83665463631</v>
          </cell>
          <cell r="BV234">
            <v>475664.85761044081</v>
          </cell>
          <cell r="BW234">
            <v>520079.00762234256</v>
          </cell>
          <cell r="BX234">
            <v>526447.83954962995</v>
          </cell>
          <cell r="BY234">
            <v>451551.20116782677</v>
          </cell>
        </row>
        <row r="235">
          <cell r="A235" t="str">
            <v>OR444</v>
          </cell>
          <cell r="B235" t="str">
            <v>OR*444</v>
          </cell>
          <cell r="C235" t="str">
            <v>OR444_dca</v>
          </cell>
          <cell r="D235">
            <v>5055.7834913604356</v>
          </cell>
          <cell r="E235">
            <v>2061.4615566776924</v>
          </cell>
          <cell r="F235">
            <v>469.11754228697134</v>
          </cell>
          <cell r="G235">
            <v>13.850516805474038</v>
          </cell>
          <cell r="H235">
            <v>10.894243999701155</v>
          </cell>
          <cell r="I235">
            <v>425.98872666026284</v>
          </cell>
          <cell r="J235">
            <v>3012.9356576661548</v>
          </cell>
          <cell r="K235">
            <v>3950.1285934281759</v>
          </cell>
          <cell r="L235">
            <v>6213.3757775925842</v>
          </cell>
          <cell r="M235">
            <v>19740.185536651148</v>
          </cell>
          <cell r="N235">
            <v>130462.98355947853</v>
          </cell>
          <cell r="O235">
            <v>70348.960757155044</v>
          </cell>
          <cell r="P235">
            <v>13679.712810194114</v>
          </cell>
          <cell r="Q235">
            <v>4219.8862793888056</v>
          </cell>
          <cell r="R235">
            <v>3675.8702440344005</v>
          </cell>
          <cell r="S235">
            <v>1.1220835768788491</v>
          </cell>
          <cell r="T235">
            <v>1087.8147463355929</v>
          </cell>
          <cell r="U235">
            <v>901.11413144656206</v>
          </cell>
          <cell r="V235">
            <v>528.22453030144209</v>
          </cell>
          <cell r="W235">
            <v>8161.9179380981295</v>
          </cell>
          <cell r="X235">
            <v>7840.9501743304536</v>
          </cell>
          <cell r="Y235">
            <v>16471.670956038019</v>
          </cell>
          <cell r="Z235">
            <v>138376.48644262657</v>
          </cell>
          <cell r="AA235">
            <v>68661.423244148406</v>
          </cell>
          <cell r="AB235">
            <v>16131.247920783717</v>
          </cell>
          <cell r="AC235">
            <v>3624.782701678253</v>
          </cell>
          <cell r="AD235">
            <v>3692.8000696134227</v>
          </cell>
          <cell r="AE235">
            <v>1.127740174588989</v>
          </cell>
          <cell r="AF235">
            <v>87.693336199907733</v>
          </cell>
          <cell r="AG235">
            <v>725.47840309841217</v>
          </cell>
          <cell r="AH235">
            <v>721.9791651855993</v>
          </cell>
          <cell r="AI235">
            <v>8109.9779834840356</v>
          </cell>
          <cell r="AJ235">
            <v>7752.0649655476018</v>
          </cell>
          <cell r="AK235">
            <v>15745.184034791268</v>
          </cell>
          <cell r="AL235">
            <v>139566.79282165511</v>
          </cell>
          <cell r="AM235">
            <v>71616.780919400335</v>
          </cell>
          <cell r="AN235">
            <v>14327.697470600637</v>
          </cell>
          <cell r="AO235">
            <v>3827.0312571738687</v>
          </cell>
          <cell r="AP235">
            <v>3669.7436000993935</v>
          </cell>
          <cell r="AQ235">
            <v>1.1310305779340186</v>
          </cell>
          <cell r="AR235">
            <v>69.939635441124409</v>
          </cell>
          <cell r="AS235">
            <v>523.15893210255888</v>
          </cell>
          <cell r="AT235">
            <v>759.40733665482878</v>
          </cell>
          <cell r="AU235">
            <v>8162.5838814506678</v>
          </cell>
          <cell r="AV235">
            <v>7449.0110349033903</v>
          </cell>
          <cell r="AW235">
            <v>15428.253682915212</v>
          </cell>
          <cell r="AX235">
            <v>141134.89709970483</v>
          </cell>
          <cell r="AY235">
            <v>71753.991319252265</v>
          </cell>
          <cell r="AZ235">
            <v>13933.300561316382</v>
          </cell>
          <cell r="BA235">
            <v>3489.915324370535</v>
          </cell>
          <cell r="BB235">
            <v>3660.8392804952018</v>
          </cell>
          <cell r="BC235">
            <v>1.1611670381753132</v>
          </cell>
          <cell r="BD235">
            <v>35.032619709782949</v>
          </cell>
          <cell r="BE235">
            <v>475.71555962226824</v>
          </cell>
          <cell r="BF235">
            <v>778.10092353105483</v>
          </cell>
          <cell r="BG235">
            <v>8124.8093059247822</v>
          </cell>
          <cell r="BH235">
            <v>7368.8208702230713</v>
          </cell>
          <cell r="BI235">
            <v>15406.133776952036</v>
          </cell>
          <cell r="BJ235">
            <v>142073.52688412019</v>
          </cell>
          <cell r="BK235">
            <v>72635.242486963121</v>
          </cell>
          <cell r="BL235">
            <v>13875.20436832618</v>
          </cell>
          <cell r="BM235">
            <v>3394.1827973690647</v>
          </cell>
          <cell r="BN235">
            <v>3688.972947028471</v>
          </cell>
          <cell r="BO235">
            <v>1.1291473949809603</v>
          </cell>
          <cell r="BP235">
            <v>38.079445703383925</v>
          </cell>
          <cell r="BQ235">
            <v>445.44038902444538</v>
          </cell>
          <cell r="BR235">
            <v>779.4850780154909</v>
          </cell>
          <cell r="BS235">
            <v>8153.8069675074912</v>
          </cell>
          <cell r="BT235">
            <v>7373.6790962711657</v>
          </cell>
          <cell r="BU235">
            <v>15266.107368095832</v>
          </cell>
          <cell r="BV235">
            <v>141989.9925817253</v>
          </cell>
          <cell r="BW235">
            <v>73128.873247137206</v>
          </cell>
          <cell r="BX235">
            <v>13959.316711992409</v>
          </cell>
          <cell r="BY235">
            <v>3374.4712221133609</v>
          </cell>
        </row>
        <row r="236">
          <cell r="A236" t="str">
            <v>OR447</v>
          </cell>
          <cell r="B236" t="str">
            <v>OR*447</v>
          </cell>
          <cell r="D236">
            <v>621129</v>
          </cell>
          <cell r="E236">
            <v>606375</v>
          </cell>
          <cell r="F236">
            <v>621407</v>
          </cell>
          <cell r="G236">
            <v>654855</v>
          </cell>
          <cell r="H236">
            <v>649078</v>
          </cell>
          <cell r="I236">
            <v>685101</v>
          </cell>
          <cell r="J236">
            <v>671698</v>
          </cell>
          <cell r="K236">
            <v>663733</v>
          </cell>
          <cell r="L236">
            <v>460094</v>
          </cell>
          <cell r="M236">
            <v>453519</v>
          </cell>
          <cell r="N236">
            <v>448887</v>
          </cell>
          <cell r="O236">
            <v>439395</v>
          </cell>
          <cell r="P236">
            <v>456932</v>
          </cell>
          <cell r="Q236">
            <v>424941</v>
          </cell>
          <cell r="R236">
            <v>439800</v>
          </cell>
          <cell r="S236">
            <v>492361</v>
          </cell>
          <cell r="T236">
            <v>492224</v>
          </cell>
          <cell r="U236">
            <v>508919</v>
          </cell>
          <cell r="V236">
            <v>497952</v>
          </cell>
          <cell r="W236">
            <v>473098</v>
          </cell>
          <cell r="X236">
            <v>476307</v>
          </cell>
          <cell r="Y236">
            <v>460178</v>
          </cell>
          <cell r="Z236">
            <v>463003</v>
          </cell>
          <cell r="AA236">
            <v>452320</v>
          </cell>
          <cell r="AB236">
            <v>470171</v>
          </cell>
          <cell r="AC236">
            <v>441041</v>
          </cell>
          <cell r="AD236">
            <v>447882</v>
          </cell>
          <cell r="AE236">
            <v>502844</v>
          </cell>
          <cell r="AF236">
            <v>500638</v>
          </cell>
          <cell r="AG236">
            <v>525052</v>
          </cell>
          <cell r="AH236">
            <v>508496</v>
          </cell>
          <cell r="AI236">
            <v>486449</v>
          </cell>
          <cell r="AJ236">
            <v>488445</v>
          </cell>
          <cell r="AK236">
            <v>471540</v>
          </cell>
          <cell r="AL236">
            <v>478406</v>
          </cell>
          <cell r="AM236">
            <v>461884</v>
          </cell>
          <cell r="AN236">
            <v>485839</v>
          </cell>
          <cell r="AO236">
            <v>451461</v>
          </cell>
          <cell r="AP236">
            <v>461188</v>
          </cell>
          <cell r="AQ236">
            <v>514168</v>
          </cell>
          <cell r="AR236">
            <v>512091</v>
          </cell>
          <cell r="AS236">
            <v>537522</v>
          </cell>
          <cell r="AT236">
            <v>519006</v>
          </cell>
          <cell r="AU236">
            <v>500041</v>
          </cell>
          <cell r="AV236">
            <v>498630</v>
          </cell>
          <cell r="AW236">
            <v>484440</v>
          </cell>
          <cell r="AX236">
            <v>489106</v>
          </cell>
          <cell r="AY236">
            <v>473582</v>
          </cell>
          <cell r="AZ236">
            <v>497282</v>
          </cell>
          <cell r="BA236">
            <v>462242</v>
          </cell>
          <cell r="BB236">
            <v>473009</v>
          </cell>
          <cell r="BC236">
            <v>524433</v>
          </cell>
          <cell r="BD236">
            <v>523994</v>
          </cell>
          <cell r="BE236">
            <v>547864</v>
          </cell>
          <cell r="BF236">
            <v>530663</v>
          </cell>
          <cell r="BG236">
            <v>510824</v>
          </cell>
          <cell r="BH236">
            <v>509726</v>
          </cell>
          <cell r="BI236">
            <v>495637</v>
          </cell>
          <cell r="BJ236">
            <v>499738</v>
          </cell>
          <cell r="BK236">
            <v>484958</v>
          </cell>
          <cell r="BL236">
            <v>507728</v>
          </cell>
          <cell r="BM236">
            <v>473610</v>
          </cell>
          <cell r="BN236">
            <v>483547</v>
          </cell>
          <cell r="BO236">
            <v>535660</v>
          </cell>
          <cell r="BP236">
            <v>534833</v>
          </cell>
          <cell r="BQ236">
            <v>558791</v>
          </cell>
          <cell r="BR236">
            <v>541799</v>
          </cell>
          <cell r="BS236">
            <v>521533</v>
          </cell>
          <cell r="BT236">
            <v>521014</v>
          </cell>
          <cell r="BU236">
            <v>506299</v>
          </cell>
          <cell r="BV236">
            <v>511008</v>
          </cell>
          <cell r="BW236">
            <v>495734</v>
          </cell>
          <cell r="BX236">
            <v>518852</v>
          </cell>
          <cell r="BY236">
            <v>484618</v>
          </cell>
        </row>
        <row r="237">
          <cell r="A237" t="str">
            <v>OR456</v>
          </cell>
          <cell r="B237" t="str">
            <v>OR*456</v>
          </cell>
          <cell r="D237">
            <v>3083467.0231067045</v>
          </cell>
          <cell r="E237">
            <v>3094494.5937563209</v>
          </cell>
          <cell r="F237">
            <v>3296825.9724490424</v>
          </cell>
          <cell r="G237">
            <v>3528210.542039427</v>
          </cell>
          <cell r="H237">
            <v>3229374.3557033245</v>
          </cell>
          <cell r="I237">
            <v>3296032.676951101</v>
          </cell>
          <cell r="J237">
            <v>3080329.6594730141</v>
          </cell>
          <cell r="K237">
            <v>2924842.4569512159</v>
          </cell>
          <cell r="L237">
            <v>3161595</v>
          </cell>
          <cell r="M237">
            <v>2950169.6666666665</v>
          </cell>
          <cell r="N237">
            <v>3088481</v>
          </cell>
          <cell r="O237">
            <v>3004500.3333333335</v>
          </cell>
          <cell r="P237">
            <v>3426417</v>
          </cell>
          <cell r="Q237">
            <v>3460598</v>
          </cell>
          <cell r="R237">
            <v>3541658</v>
          </cell>
          <cell r="S237">
            <v>3925623</v>
          </cell>
          <cell r="T237">
            <v>3614961</v>
          </cell>
          <cell r="U237">
            <v>3691776</v>
          </cell>
          <cell r="V237">
            <v>3486095</v>
          </cell>
          <cell r="W237">
            <v>3296313</v>
          </cell>
          <cell r="X237">
            <v>3234245</v>
          </cell>
          <cell r="Y237">
            <v>2994658.6666666665</v>
          </cell>
          <cell r="Z237">
            <v>3138215</v>
          </cell>
          <cell r="AA237">
            <v>3103387.3333333335</v>
          </cell>
          <cell r="AB237">
            <v>3487229</v>
          </cell>
          <cell r="AC237">
            <v>3514814</v>
          </cell>
          <cell r="AD237">
            <v>3606414</v>
          </cell>
          <cell r="AE237">
            <v>3934626</v>
          </cell>
          <cell r="AF237">
            <v>3645636</v>
          </cell>
          <cell r="AG237">
            <v>3731164</v>
          </cell>
          <cell r="AH237">
            <v>3527761</v>
          </cell>
          <cell r="AI237">
            <v>3353462</v>
          </cell>
          <cell r="AJ237">
            <v>3294795</v>
          </cell>
          <cell r="AK237">
            <v>3039102.6666666665</v>
          </cell>
          <cell r="AL237">
            <v>3184848</v>
          </cell>
          <cell r="AM237">
            <v>3149915.3333333335</v>
          </cell>
          <cell r="AN237">
            <v>3520077</v>
          </cell>
          <cell r="AO237">
            <v>3544437</v>
          </cell>
          <cell r="AP237">
            <v>3641537</v>
          </cell>
          <cell r="AQ237">
            <v>3963974</v>
          </cell>
          <cell r="AR237">
            <v>3681841</v>
          </cell>
          <cell r="AS237">
            <v>3783933</v>
          </cell>
          <cell r="AT237">
            <v>3576352</v>
          </cell>
          <cell r="AU237">
            <v>3403590</v>
          </cell>
          <cell r="AV237">
            <v>3344273</v>
          </cell>
          <cell r="AW237">
            <v>3076087.6666666665</v>
          </cell>
          <cell r="AX237">
            <v>3220769</v>
          </cell>
          <cell r="AY237">
            <v>3184572.3333333335</v>
          </cell>
          <cell r="AZ237">
            <v>3549106</v>
          </cell>
          <cell r="BA237">
            <v>3576230</v>
          </cell>
          <cell r="BB237">
            <v>3681049</v>
          </cell>
          <cell r="BC237">
            <v>4002878</v>
          </cell>
          <cell r="BD237">
            <v>3726709</v>
          </cell>
          <cell r="BE237">
            <v>3834826</v>
          </cell>
          <cell r="BF237">
            <v>3621315</v>
          </cell>
          <cell r="BG237">
            <v>3446134</v>
          </cell>
          <cell r="BH237">
            <v>3384334</v>
          </cell>
          <cell r="BI237">
            <v>3108356.6666666665</v>
          </cell>
          <cell r="BJ237">
            <v>3253509</v>
          </cell>
          <cell r="BK237">
            <v>3218910.3333333335</v>
          </cell>
          <cell r="BL237">
            <v>3582306</v>
          </cell>
          <cell r="BM237">
            <v>3613192</v>
          </cell>
          <cell r="BN237">
            <v>3723477</v>
          </cell>
          <cell r="BO237">
            <v>4045456</v>
          </cell>
          <cell r="BP237">
            <v>3771994</v>
          </cell>
          <cell r="BQ237">
            <v>3879765</v>
          </cell>
          <cell r="BR237">
            <v>3660817</v>
          </cell>
          <cell r="BS237">
            <v>3483608</v>
          </cell>
          <cell r="BT237">
            <v>3420356</v>
          </cell>
          <cell r="BU237">
            <v>3141135.6666666665</v>
          </cell>
          <cell r="BV237">
            <v>3287392</v>
          </cell>
          <cell r="BW237">
            <v>3254843.3333333335</v>
          </cell>
          <cell r="BX237">
            <v>3618459</v>
          </cell>
          <cell r="BY237">
            <v>3652629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"/>
      <sheetName val="P14 Budget"/>
      <sheetName val="P21 RevAdjFactor"/>
      <sheetName val="P9 NWP"/>
      <sheetName val="P10 GTN"/>
      <sheetName val="GRI"/>
      <sheetName val="P11 ANG"/>
      <sheetName val="P12 NOVA"/>
      <sheetName val="P13 WEI"/>
      <sheetName val="P7 Forward WACOG"/>
      <sheetName val="Storage"/>
      <sheetName val="NWPVariable"/>
      <sheetName val="P6 WACOG"/>
      <sheetName val="WACOG Change"/>
      <sheetName val="P15 Sch150156 Chg"/>
      <sheetName val="P8 GasCostRecap"/>
      <sheetName val="P18 DefBals"/>
      <sheetName val="P19 FirmAmt"/>
      <sheetName val="P20 SalesAmt"/>
      <sheetName val="P17 NewAmtRate"/>
      <sheetName val="P5 RateChgRecap"/>
      <sheetName val="P16 155 Chg"/>
      <sheetName val="P4 Present"/>
      <sheetName val="P3 Proposed"/>
      <sheetName val="Sheet4"/>
      <sheetName val="W"/>
      <sheetName val="AveInc"/>
      <sheetName val="P2 Ave Inc"/>
      <sheetName val="Sheet1"/>
      <sheetName val="P1 Percent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"/>
      <sheetName val="P14 Budget"/>
      <sheetName val="P21 RevAdjFactor"/>
      <sheetName val="P9 NWP"/>
      <sheetName val="P10 GTN"/>
      <sheetName val="GRI"/>
      <sheetName val="P11 ANG"/>
      <sheetName val="P12 NOVA"/>
      <sheetName val="P13 WEI"/>
      <sheetName val="P7 Forward WACOG"/>
      <sheetName val="Storage"/>
      <sheetName val="NWPVariable"/>
      <sheetName val="P6 WACOG"/>
      <sheetName val="WACOG Change"/>
      <sheetName val="P15 Sch150156 Chg"/>
      <sheetName val="P8 GasCostRecap"/>
      <sheetName val="P18 DefBals"/>
      <sheetName val="P19 FirmAmt"/>
      <sheetName val="P20 SalesAmt"/>
      <sheetName val="P17 NewAmtRate"/>
      <sheetName val="P5 RateChgRecap"/>
      <sheetName val="P16 155 Chg"/>
      <sheetName val="P4 Present"/>
      <sheetName val="P3 Proposed"/>
      <sheetName val="Sheet4"/>
      <sheetName val="W"/>
      <sheetName val="AveInc"/>
      <sheetName val="P2 Ave Inc"/>
      <sheetName val="Sheet1"/>
      <sheetName val="P1 Percent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Rev Inputs"/>
      <sheetName val="Rate Entry"/>
      <sheetName val="Rate Tables"/>
      <sheetName val="Bill Determ"/>
      <sheetName val="GRC"/>
      <sheetName val="Rev"/>
      <sheetName val="Rev V2V"/>
      <sheetName val="GLW"/>
      <sheetName val="Inputs"/>
      <sheetName val="Alt Prices"/>
      <sheetName val="Alt Deals"/>
      <sheetName val="Sheet1"/>
      <sheetName val="Deals"/>
      <sheetName val="Plan"/>
      <sheetName val="Prices"/>
      <sheetName val="GPR"/>
      <sheetName val="Wash"/>
      <sheetName val="Idaho"/>
      <sheetName val="Oregon"/>
      <sheetName val="Periods"/>
      <sheetName val="V2V"/>
      <sheetName val="Bill"/>
      <sheetName val="Bill 5"/>
      <sheetName val="Analysis"/>
      <sheetName val="4cast"/>
      <sheetName val="Discov"/>
      <sheetName val="Data"/>
      <sheetName val="Var"/>
      <sheetName val="Var Act v Bud"/>
      <sheetName val="F&amp;O"/>
      <sheetName val="checks"/>
      <sheetName val="Mid-Month"/>
      <sheetName val="Collateral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B4" t="str">
            <v>WA101</v>
          </cell>
          <cell r="C4" t="str">
            <v>WA101_dca</v>
          </cell>
          <cell r="D4">
            <v>15466143.140086187</v>
          </cell>
          <cell r="E4">
            <v>17995756.129676834</v>
          </cell>
          <cell r="F4">
            <v>20201331.950450268</v>
          </cell>
          <cell r="G4">
            <v>12820773.713206703</v>
          </cell>
          <cell r="H4">
            <v>11193009.0815927</v>
          </cell>
          <cell r="I4">
            <v>8829937.2355973981</v>
          </cell>
          <cell r="J4">
            <v>3874926.4379383973</v>
          </cell>
          <cell r="K4">
            <v>2434454.7022080435</v>
          </cell>
          <cell r="L4">
            <v>2292846.7155833445</v>
          </cell>
          <cell r="M4">
            <v>2254846.9776693857</v>
          </cell>
          <cell r="N4">
            <v>2834532.528517135</v>
          </cell>
          <cell r="O4">
            <v>7562292.7115087137</v>
          </cell>
          <cell r="P4">
            <v>14133934.069782864</v>
          </cell>
          <cell r="Q4">
            <v>20341217.842150096</v>
          </cell>
          <cell r="R4">
            <v>20287115.11479678</v>
          </cell>
          <cell r="S4">
            <v>17074770.976138227</v>
          </cell>
          <cell r="T4">
            <v>14270012.981294559</v>
          </cell>
          <cell r="U4">
            <v>9009117.8060181029</v>
          </cell>
          <cell r="V4">
            <v>5138480.7468622709</v>
          </cell>
          <cell r="W4">
            <v>3122990.7779136146</v>
          </cell>
          <cell r="X4">
            <v>2319085.3715035394</v>
          </cell>
          <cell r="Y4">
            <v>2359924.5148603828</v>
          </cell>
          <cell r="Z4">
            <v>2749531.3714723131</v>
          </cell>
          <cell r="AA4">
            <v>7596154.9642076371</v>
          </cell>
          <cell r="AB4">
            <v>14516282.895168405</v>
          </cell>
          <cell r="AC4">
            <v>20641596.254023939</v>
          </cell>
          <cell r="AD4">
            <v>20539153.954293981</v>
          </cell>
          <cell r="AE4">
            <v>16920096.895452436</v>
          </cell>
          <cell r="AF4">
            <v>14522526.748795167</v>
          </cell>
          <cell r="AG4">
            <v>9197313.5402993709</v>
          </cell>
          <cell r="AH4">
            <v>5222946.6935753692</v>
          </cell>
          <cell r="AI4">
            <v>3187789.7966954801</v>
          </cell>
          <cell r="AJ4">
            <v>2446827.8052194281</v>
          </cell>
          <cell r="AK4">
            <v>2382505.8500252739</v>
          </cell>
          <cell r="AL4">
            <v>2726187.3413235671</v>
          </cell>
          <cell r="AM4">
            <v>7813140.1060121823</v>
          </cell>
          <cell r="AN4">
            <v>14724702.558143053</v>
          </cell>
          <cell r="AO4">
            <v>20919815.084402364</v>
          </cell>
          <cell r="AP4">
            <v>20754124.23687312</v>
          </cell>
          <cell r="AQ4">
            <v>17083215.099112578</v>
          </cell>
          <cell r="AR4">
            <v>14672743.703363501</v>
          </cell>
          <cell r="AS4">
            <v>9302012.469644621</v>
          </cell>
          <cell r="AT4">
            <v>5272642.0737331426</v>
          </cell>
          <cell r="AU4">
            <v>3269929.2673760266</v>
          </cell>
          <cell r="AV4">
            <v>2503113.7464417168</v>
          </cell>
          <cell r="AW4">
            <v>2373579.958731045</v>
          </cell>
          <cell r="AX4">
            <v>2777697.0830165404</v>
          </cell>
          <cell r="AY4">
            <v>7900999.9505975991</v>
          </cell>
          <cell r="AZ4">
            <v>14811734.101325907</v>
          </cell>
          <cell r="BA4">
            <v>21128562.449937433</v>
          </cell>
          <cell r="BB4">
            <v>20930580.226709779</v>
          </cell>
          <cell r="BC4">
            <v>17226128.199935012</v>
          </cell>
          <cell r="BD4">
            <v>14807083.406201269</v>
          </cell>
          <cell r="BE4">
            <v>9374708.2408859357</v>
          </cell>
          <cell r="BF4">
            <v>5330266.6042098468</v>
          </cell>
          <cell r="BG4">
            <v>3321882.0150937736</v>
          </cell>
          <cell r="BH4">
            <v>2513595.2138084685</v>
          </cell>
          <cell r="BI4">
            <v>2395273.4126223964</v>
          </cell>
          <cell r="BJ4">
            <v>2809378.8130361564</v>
          </cell>
          <cell r="BK4">
            <v>7941769.9628989985</v>
          </cell>
          <cell r="BL4">
            <v>14938463.697040096</v>
          </cell>
          <cell r="BM4">
            <v>21319426.965194445</v>
          </cell>
          <cell r="BN4">
            <v>21013483.262440808</v>
          </cell>
          <cell r="BO4">
            <v>17878426.001515061</v>
          </cell>
          <cell r="BP4">
            <v>14865790.844379978</v>
          </cell>
          <cell r="BQ4">
            <v>9421055.9654974435</v>
          </cell>
          <cell r="BR4">
            <v>5375386.4887748575</v>
          </cell>
          <cell r="BS4">
            <v>3346069.7953871158</v>
          </cell>
          <cell r="BT4">
            <v>2530711.6745935385</v>
          </cell>
          <cell r="BU4">
            <v>2419357.8010531175</v>
          </cell>
          <cell r="BV4">
            <v>2823365.0798614337</v>
          </cell>
          <cell r="BW4">
            <v>7977764.4965875624</v>
          </cell>
          <cell r="BX4">
            <v>15011881.659635011</v>
          </cell>
          <cell r="BY4">
            <v>21416379.189795367</v>
          </cell>
        </row>
        <row r="5">
          <cell r="B5" t="str">
            <v>WA111</v>
          </cell>
          <cell r="C5" t="str">
            <v>WA111_dca</v>
          </cell>
          <cell r="D5">
            <v>6394306.2604190083</v>
          </cell>
          <cell r="E5">
            <v>6447464.5001358669</v>
          </cell>
          <cell r="F5">
            <v>7122336.1571559217</v>
          </cell>
          <cell r="G5">
            <v>4548876.1925502913</v>
          </cell>
          <cell r="H5">
            <v>4158953.6811205014</v>
          </cell>
          <cell r="I5">
            <v>3450425.0999097684</v>
          </cell>
          <cell r="J5">
            <v>1613014.6660241084</v>
          </cell>
          <cell r="K5">
            <v>1201708.5216103978</v>
          </cell>
          <cell r="L5">
            <v>1473413.2964763576</v>
          </cell>
          <cell r="M5">
            <v>1451110.1864693523</v>
          </cell>
          <cell r="N5">
            <v>1693673.8613106299</v>
          </cell>
          <cell r="O5">
            <v>4096349.3051061872</v>
          </cell>
          <cell r="P5">
            <v>5947535.3780040909</v>
          </cell>
          <cell r="Q5">
            <v>7248603.8456553631</v>
          </cell>
          <cell r="R5">
            <v>7205965.8854712928</v>
          </cell>
          <cell r="S5">
            <v>6151763.1351760598</v>
          </cell>
          <cell r="T5">
            <v>5239727.6736684041</v>
          </cell>
          <cell r="U5">
            <v>3508785.1475548386</v>
          </cell>
          <cell r="V5">
            <v>2185289.8329650946</v>
          </cell>
          <cell r="W5">
            <v>1649906.4588958987</v>
          </cell>
          <cell r="X5">
            <v>1379927.0250684489</v>
          </cell>
          <cell r="Y5">
            <v>1394371.3438798578</v>
          </cell>
          <cell r="Z5">
            <v>1774045.2937462421</v>
          </cell>
          <cell r="AA5">
            <v>4177258.9990765303</v>
          </cell>
          <cell r="AB5">
            <v>6117214.1081609949</v>
          </cell>
          <cell r="AC5">
            <v>7590760.0293535572</v>
          </cell>
          <cell r="AD5">
            <v>7383061.609425419</v>
          </cell>
          <cell r="AE5">
            <v>6130099.3895974224</v>
          </cell>
          <cell r="AF5">
            <v>5375184.3984122081</v>
          </cell>
          <cell r="AG5">
            <v>3553706.5548426686</v>
          </cell>
          <cell r="AH5">
            <v>2210765.6797165624</v>
          </cell>
          <cell r="AI5">
            <v>1611502.9447466936</v>
          </cell>
          <cell r="AJ5">
            <v>1307545.0171005109</v>
          </cell>
          <cell r="AK5">
            <v>1370674.1112940607</v>
          </cell>
          <cell r="AL5">
            <v>1743524.0743583071</v>
          </cell>
          <cell r="AM5">
            <v>4156430.0978646073</v>
          </cell>
          <cell r="AN5">
            <v>6271826.3113280721</v>
          </cell>
          <cell r="AO5">
            <v>7784391.3028813526</v>
          </cell>
          <cell r="AP5">
            <v>7522685.4006127045</v>
          </cell>
          <cell r="AQ5">
            <v>6254332.8744894061</v>
          </cell>
          <cell r="AR5">
            <v>5467385.6317083649</v>
          </cell>
          <cell r="AS5">
            <v>3620529.9241601545</v>
          </cell>
          <cell r="AT5">
            <v>2240995.8953844355</v>
          </cell>
          <cell r="AU5">
            <v>1600360.7678630196</v>
          </cell>
          <cell r="AV5">
            <v>1290293.6456406808</v>
          </cell>
          <cell r="AW5">
            <v>1338607.2989859472</v>
          </cell>
          <cell r="AX5">
            <v>1698706.3898111377</v>
          </cell>
          <cell r="AY5">
            <v>4158338.3477812991</v>
          </cell>
          <cell r="AZ5">
            <v>6341332.5565068396</v>
          </cell>
          <cell r="BA5">
            <v>7895347.1964500844</v>
          </cell>
          <cell r="BB5">
            <v>7637616.9679655321</v>
          </cell>
          <cell r="BC5">
            <v>6354823.9769735122</v>
          </cell>
          <cell r="BD5">
            <v>5566621.830032222</v>
          </cell>
          <cell r="BE5">
            <v>3693029.2568830624</v>
          </cell>
          <cell r="BF5">
            <v>2277315.0303356834</v>
          </cell>
          <cell r="BG5">
            <v>1618119.6709069994</v>
          </cell>
          <cell r="BH5">
            <v>1290859.4807053609</v>
          </cell>
          <cell r="BI5">
            <v>1314424.1317259877</v>
          </cell>
          <cell r="BJ5">
            <v>1678127.0862067172</v>
          </cell>
          <cell r="BK5">
            <v>4154641.829276904</v>
          </cell>
          <cell r="BL5">
            <v>6382724.8684551558</v>
          </cell>
          <cell r="BM5">
            <v>7980891.4700680822</v>
          </cell>
          <cell r="BN5">
            <v>7695102.332143384</v>
          </cell>
          <cell r="BO5">
            <v>6626290.7891910588</v>
          </cell>
          <cell r="BP5">
            <v>5637073.6560540665</v>
          </cell>
          <cell r="BQ5">
            <v>3744624.3690584814</v>
          </cell>
          <cell r="BR5">
            <v>2312848.357333662</v>
          </cell>
          <cell r="BS5">
            <v>1645694.4801707352</v>
          </cell>
          <cell r="BT5">
            <v>1303240.4164701861</v>
          </cell>
          <cell r="BU5">
            <v>1310099.3380413372</v>
          </cell>
          <cell r="BV5">
            <v>1668016.2062011529</v>
          </cell>
          <cell r="BW5">
            <v>4136874.0966492719</v>
          </cell>
          <cell r="BX5">
            <v>6383688.0462359898</v>
          </cell>
          <cell r="BY5">
            <v>8012239.4676005794</v>
          </cell>
        </row>
        <row r="6">
          <cell r="B6" t="str">
            <v>WA121</v>
          </cell>
          <cell r="C6" t="str">
            <v>WA121_dca</v>
          </cell>
          <cell r="D6">
            <v>726375.89552555699</v>
          </cell>
          <cell r="E6">
            <v>594546.43593858741</v>
          </cell>
          <cell r="F6">
            <v>630408.49089510553</v>
          </cell>
          <cell r="G6">
            <v>414492.83429489238</v>
          </cell>
          <cell r="H6">
            <v>409130.04387311172</v>
          </cell>
          <cell r="I6">
            <v>383815.37650864263</v>
          </cell>
          <cell r="J6">
            <v>225810.70709089685</v>
          </cell>
          <cell r="K6">
            <v>239141.62963012006</v>
          </cell>
          <cell r="L6">
            <v>318888.61439420306</v>
          </cell>
          <cell r="M6">
            <v>345392.49044455844</v>
          </cell>
          <cell r="N6">
            <v>350431.74630578415</v>
          </cell>
          <cell r="O6">
            <v>657669.77602987015</v>
          </cell>
          <cell r="P6">
            <v>692338.31364556879</v>
          </cell>
          <cell r="Q6">
            <v>660862.48520079488</v>
          </cell>
          <cell r="R6">
            <v>637995.73881243216</v>
          </cell>
          <cell r="S6">
            <v>575706.1529142292</v>
          </cell>
          <cell r="T6">
            <v>521840.6111560901</v>
          </cell>
          <cell r="U6">
            <v>394805.45275511296</v>
          </cell>
          <cell r="V6">
            <v>312062.15782259678</v>
          </cell>
          <cell r="W6">
            <v>318736.05958225229</v>
          </cell>
          <cell r="X6">
            <v>322851.19973185571</v>
          </cell>
          <cell r="Y6">
            <v>354279.56602059439</v>
          </cell>
          <cell r="Z6">
            <v>380119.65524988505</v>
          </cell>
          <cell r="AA6">
            <v>673214.06489585235</v>
          </cell>
          <cell r="AB6">
            <v>704359.21600288269</v>
          </cell>
          <cell r="AC6">
            <v>683964.02152434899</v>
          </cell>
          <cell r="AD6">
            <v>640881.00277145219</v>
          </cell>
          <cell r="AE6">
            <v>557961.31656436168</v>
          </cell>
          <cell r="AF6">
            <v>523118.45108857285</v>
          </cell>
          <cell r="AG6">
            <v>393503.3534489731</v>
          </cell>
          <cell r="AH6">
            <v>315534.04494058399</v>
          </cell>
          <cell r="AI6">
            <v>318649.56690693222</v>
          </cell>
          <cell r="AJ6">
            <v>319707.83948716987</v>
          </cell>
          <cell r="AK6">
            <v>369882.16347352543</v>
          </cell>
          <cell r="AL6">
            <v>389233.82574263983</v>
          </cell>
          <cell r="AM6">
            <v>677692.02061458037</v>
          </cell>
          <cell r="AN6">
            <v>717900.68829194573</v>
          </cell>
          <cell r="AO6">
            <v>689880.52137045178</v>
          </cell>
          <cell r="AP6">
            <v>638378.54659301334</v>
          </cell>
          <cell r="AQ6">
            <v>555845.69403725909</v>
          </cell>
          <cell r="AR6">
            <v>520168.75648937997</v>
          </cell>
          <cell r="AS6">
            <v>392982.40505712363</v>
          </cell>
          <cell r="AT6">
            <v>315637.02750747011</v>
          </cell>
          <cell r="AU6">
            <v>316661.69469821517</v>
          </cell>
          <cell r="AV6">
            <v>325350.89886638295</v>
          </cell>
          <cell r="AW6">
            <v>380933.90608100279</v>
          </cell>
          <cell r="AX6">
            <v>394066.09947298694</v>
          </cell>
          <cell r="AY6">
            <v>686800.68773480505</v>
          </cell>
          <cell r="AZ6">
            <v>721070.3845688086</v>
          </cell>
          <cell r="BA6">
            <v>689139.26396589819</v>
          </cell>
          <cell r="BB6">
            <v>636443.6441833711</v>
          </cell>
          <cell r="BC6">
            <v>553442.53140124225</v>
          </cell>
          <cell r="BD6">
            <v>518459.06492027169</v>
          </cell>
          <cell r="BE6">
            <v>392358.56251242931</v>
          </cell>
          <cell r="BF6">
            <v>314684.82212840673</v>
          </cell>
          <cell r="BG6">
            <v>317396.87498186261</v>
          </cell>
          <cell r="BH6">
            <v>330502.95737746713</v>
          </cell>
          <cell r="BI6">
            <v>387169.58596336021</v>
          </cell>
          <cell r="BJ6">
            <v>400421.10402261349</v>
          </cell>
          <cell r="BK6">
            <v>693131.1645149868</v>
          </cell>
          <cell r="BL6">
            <v>722128.49071445747</v>
          </cell>
          <cell r="BM6">
            <v>688195.84477035014</v>
          </cell>
          <cell r="BN6">
            <v>631656.34329199546</v>
          </cell>
          <cell r="BO6">
            <v>567577.36589855107</v>
          </cell>
          <cell r="BP6">
            <v>515015.82540988602</v>
          </cell>
          <cell r="BQ6">
            <v>389949.9296639206</v>
          </cell>
          <cell r="BR6">
            <v>313425.31389776099</v>
          </cell>
          <cell r="BS6">
            <v>317873.94654688885</v>
          </cell>
          <cell r="BT6">
            <v>332821.46394169523</v>
          </cell>
          <cell r="BU6">
            <v>391264.49192530155</v>
          </cell>
          <cell r="BV6">
            <v>404442.48288548266</v>
          </cell>
          <cell r="BW6">
            <v>694169.80300994799</v>
          </cell>
          <cell r="BX6">
            <v>719398.0559485124</v>
          </cell>
          <cell r="BY6">
            <v>683941.28639998671</v>
          </cell>
        </row>
        <row r="7">
          <cell r="B7" t="str">
            <v>WA132</v>
          </cell>
          <cell r="C7" t="str">
            <v>WA132_dc</v>
          </cell>
          <cell r="D7">
            <v>140704.72713497543</v>
          </cell>
          <cell r="E7">
            <v>140751.24070091901</v>
          </cell>
          <cell r="F7">
            <v>158082.86752772355</v>
          </cell>
          <cell r="G7">
            <v>103887.52354467912</v>
          </cell>
          <cell r="H7">
            <v>101635.63271504243</v>
          </cell>
          <cell r="I7">
            <v>97713.586241033627</v>
          </cell>
          <cell r="J7">
            <v>57504.353254424328</v>
          </cell>
          <cell r="K7">
            <v>53286.785377108281</v>
          </cell>
          <cell r="L7">
            <v>42440.700737264713</v>
          </cell>
          <cell r="M7">
            <v>27980.553140906788</v>
          </cell>
          <cell r="N7">
            <v>26731.319955887942</v>
          </cell>
          <cell r="O7">
            <v>68916.966153642992</v>
          </cell>
          <cell r="P7">
            <v>101811.94955805273</v>
          </cell>
          <cell r="Q7">
            <v>131967.62698606736</v>
          </cell>
          <cell r="R7">
            <v>127188.67518277075</v>
          </cell>
          <cell r="S7">
            <v>122019.40286288105</v>
          </cell>
          <cell r="T7">
            <v>107766.28753965048</v>
          </cell>
          <cell r="U7">
            <v>79730.234346449884</v>
          </cell>
          <cell r="V7">
            <v>60062.840949341051</v>
          </cell>
          <cell r="W7">
            <v>50784.126520712889</v>
          </cell>
          <cell r="X7">
            <v>42486.699936936944</v>
          </cell>
          <cell r="Y7">
            <v>28035.049511434663</v>
          </cell>
          <cell r="Z7">
            <v>28583.197316745587</v>
          </cell>
          <cell r="AA7">
            <v>69511.461227267428</v>
          </cell>
          <cell r="AB7">
            <v>102567.88999966314</v>
          </cell>
          <cell r="AC7">
            <v>135869.86221683293</v>
          </cell>
          <cell r="AD7">
            <v>127430.85075436343</v>
          </cell>
          <cell r="AE7">
            <v>118117.06639951833</v>
          </cell>
          <cell r="AF7">
            <v>108158.86870162336</v>
          </cell>
          <cell r="AG7">
            <v>79591.339825851595</v>
          </cell>
          <cell r="AH7">
            <v>60682.968490124033</v>
          </cell>
          <cell r="AI7">
            <v>50564.661817979671</v>
          </cell>
          <cell r="AJ7">
            <v>41734.407792386133</v>
          </cell>
          <cell r="AK7">
            <v>28985.907454890894</v>
          </cell>
          <cell r="AL7">
            <v>29010.983689920045</v>
          </cell>
          <cell r="AM7">
            <v>69528.032706353464</v>
          </cell>
          <cell r="AN7">
            <v>104236.86697702721</v>
          </cell>
          <cell r="AO7">
            <v>136976.75155183821</v>
          </cell>
          <cell r="AP7">
            <v>127051.02711070004</v>
          </cell>
          <cell r="AQ7">
            <v>117864.10210448205</v>
          </cell>
          <cell r="AR7">
            <v>107748.35418732991</v>
          </cell>
          <cell r="AS7">
            <v>79563.372560549586</v>
          </cell>
          <cell r="AT7">
            <v>60657.15287015168</v>
          </cell>
          <cell r="AU7">
            <v>50094.738590880777</v>
          </cell>
          <cell r="AV7">
            <v>42246.792070750947</v>
          </cell>
          <cell r="AW7">
            <v>29682.219806336463</v>
          </cell>
          <cell r="AX7">
            <v>29238.230315005323</v>
          </cell>
          <cell r="AY7">
            <v>70302.277301777867</v>
          </cell>
          <cell r="AZ7">
            <v>104676.95885491413</v>
          </cell>
          <cell r="BA7">
            <v>136965.28740546544</v>
          </cell>
          <cell r="BB7">
            <v>126859.50443990553</v>
          </cell>
          <cell r="BC7">
            <v>117544.26610738791</v>
          </cell>
          <cell r="BD7">
            <v>107522.42612607319</v>
          </cell>
          <cell r="BE7">
            <v>79457.644944091473</v>
          </cell>
          <cell r="BF7">
            <v>60405.695656055665</v>
          </cell>
          <cell r="BG7">
            <v>50081.181913549095</v>
          </cell>
          <cell r="BH7">
            <v>42756.286041644933</v>
          </cell>
          <cell r="BI7">
            <v>30064.881496630955</v>
          </cell>
          <cell r="BJ7">
            <v>29649.351603221574</v>
          </cell>
          <cell r="BK7">
            <v>70923.200871019202</v>
          </cell>
          <cell r="BL7">
            <v>104917.86799697584</v>
          </cell>
          <cell r="BM7">
            <v>136947.76012752828</v>
          </cell>
          <cell r="BN7">
            <v>126064.77361933142</v>
          </cell>
          <cell r="BO7">
            <v>120668.03558649959</v>
          </cell>
          <cell r="BP7">
            <v>106861.77680541569</v>
          </cell>
          <cell r="BQ7">
            <v>78942.404942575478</v>
          </cell>
          <cell r="BR7">
            <v>60089.962147254329</v>
          </cell>
          <cell r="BS7">
            <v>50053.221502873384</v>
          </cell>
          <cell r="BT7">
            <v>42953.196106909927</v>
          </cell>
          <cell r="BU7">
            <v>30331.018027871767</v>
          </cell>
          <cell r="BV7">
            <v>29931.046206144267</v>
          </cell>
          <cell r="BW7">
            <v>71068.777457684322</v>
          </cell>
          <cell r="BX7">
            <v>104634.05835229103</v>
          </cell>
          <cell r="BY7">
            <v>136245.94059962771</v>
          </cell>
        </row>
        <row r="8">
          <cell r="B8" t="str">
            <v>WA146</v>
          </cell>
          <cell r="C8" t="str">
            <v>WA146_d</v>
          </cell>
          <cell r="D8">
            <v>2795440.2539689317</v>
          </cell>
          <cell r="E8">
            <v>3422560.3888773974</v>
          </cell>
          <cell r="F8">
            <v>3625925.114932525</v>
          </cell>
          <cell r="G8">
            <v>2974562.0853627659</v>
          </cell>
          <cell r="H8">
            <v>3008900.523433933</v>
          </cell>
          <cell r="I8">
            <v>2508687.3990395153</v>
          </cell>
          <cell r="J8">
            <v>2163117.2778222915</v>
          </cell>
          <cell r="K8">
            <v>1907188.8399939518</v>
          </cell>
          <cell r="L8">
            <v>1840796.104166667</v>
          </cell>
          <cell r="M8">
            <v>1633117.0173611112</v>
          </cell>
          <cell r="N8">
            <v>1715712.2024699394</v>
          </cell>
          <cell r="O8">
            <v>1866429.895180952</v>
          </cell>
          <cell r="P8">
            <v>2553938.8152195672</v>
          </cell>
          <cell r="Q8">
            <v>2721719.1993802432</v>
          </cell>
          <cell r="R8">
            <v>3216723.1398855527</v>
          </cell>
          <cell r="S8">
            <v>3461087.3868407402</v>
          </cell>
          <cell r="T8">
            <v>2885773.052977988</v>
          </cell>
          <cell r="U8">
            <v>2920481.0414094515</v>
          </cell>
          <cell r="V8">
            <v>2399785.8200041056</v>
          </cell>
          <cell r="W8">
            <v>2081076.3106292747</v>
          </cell>
          <cell r="X8">
            <v>1804359.8962635719</v>
          </cell>
          <cell r="Y8">
            <v>1614824.3437344171</v>
          </cell>
          <cell r="Z8">
            <v>1704318.7543243538</v>
          </cell>
          <cell r="AA8">
            <v>1861482.8621015169</v>
          </cell>
          <cell r="AB8">
            <v>2552504.954488303</v>
          </cell>
          <cell r="AC8">
            <v>2731334.1785123935</v>
          </cell>
          <cell r="AD8">
            <v>3231444.7220111163</v>
          </cell>
          <cell r="AE8">
            <v>3503435.2838310488</v>
          </cell>
          <cell r="AF8">
            <v>2915517.9211498541</v>
          </cell>
          <cell r="AG8">
            <v>2936559.7151487572</v>
          </cell>
          <cell r="AH8">
            <v>2400940.3557914756</v>
          </cell>
          <cell r="AI8">
            <v>2084993.7921222211</v>
          </cell>
          <cell r="AJ8">
            <v>1810389.4969431651</v>
          </cell>
          <cell r="AK8">
            <v>1622602.8393433923</v>
          </cell>
          <cell r="AL8">
            <v>1713150.749634997</v>
          </cell>
          <cell r="AM8">
            <v>1871149.8910683426</v>
          </cell>
          <cell r="AN8">
            <v>2563087.1091650268</v>
          </cell>
          <cell r="AO8">
            <v>2742592.0976233408</v>
          </cell>
          <cell r="AP8">
            <v>3242869.0157049587</v>
          </cell>
          <cell r="AQ8">
            <v>3514583.4739140309</v>
          </cell>
          <cell r="AR8">
            <v>2923818.0635665972</v>
          </cell>
          <cell r="AS8">
            <v>2942858.1490322985</v>
          </cell>
          <cell r="AT8">
            <v>2406604.3096446763</v>
          </cell>
          <cell r="AU8">
            <v>2090991.5247326605</v>
          </cell>
          <cell r="AV8">
            <v>1816495.9640500718</v>
          </cell>
          <cell r="AW8">
            <v>1628630.3952178734</v>
          </cell>
          <cell r="AX8">
            <v>1718964.4747314525</v>
          </cell>
          <cell r="AY8">
            <v>1876669.546750033</v>
          </cell>
          <cell r="AZ8">
            <v>2568299.1839612834</v>
          </cell>
          <cell r="BA8">
            <v>2747308.7423071396</v>
          </cell>
          <cell r="BB8">
            <v>3247292.1447467143</v>
          </cell>
          <cell r="BC8">
            <v>3518657.6837050449</v>
          </cell>
          <cell r="BD8">
            <v>2927507.7016267832</v>
          </cell>
          <cell r="BE8">
            <v>2946330.4197263708</v>
          </cell>
          <cell r="BF8">
            <v>2410005.340139369</v>
          </cell>
          <cell r="BG8">
            <v>2094345.2098552117</v>
          </cell>
          <cell r="BH8">
            <v>1819749.684725476</v>
          </cell>
          <cell r="BI8">
            <v>1631721.0695918966</v>
          </cell>
          <cell r="BJ8">
            <v>1721875.113982396</v>
          </cell>
          <cell r="BK8">
            <v>1879383.6833791547</v>
          </cell>
          <cell r="BL8">
            <v>2570812.7221659832</v>
          </cell>
          <cell r="BM8">
            <v>2749605.6975419605</v>
          </cell>
          <cell r="BN8">
            <v>3249994.7401571684</v>
          </cell>
          <cell r="BO8">
            <v>3521709.4299494578</v>
          </cell>
          <cell r="BP8">
            <v>2930982.5351332864</v>
          </cell>
          <cell r="BQ8">
            <v>2950231.3928277809</v>
          </cell>
          <cell r="BR8">
            <v>2414339.3976157047</v>
          </cell>
          <cell r="BS8">
            <v>2099069.3664473807</v>
          </cell>
          <cell r="BT8">
            <v>1824887.8103378036</v>
          </cell>
          <cell r="BU8">
            <v>1637274.3961888747</v>
          </cell>
          <cell r="BV8">
            <v>1727842.7184335166</v>
          </cell>
          <cell r="BW8">
            <v>1885741.5145064646</v>
          </cell>
          <cell r="BX8">
            <v>2577560.7548074685</v>
          </cell>
          <cell r="BY8">
            <v>2756751.1492117103</v>
          </cell>
        </row>
        <row r="10">
          <cell r="B10" t="str">
            <v>ID101</v>
          </cell>
          <cell r="C10" t="str">
            <v>ID101_dca</v>
          </cell>
          <cell r="D10">
            <v>7414129.4879678925</v>
          </cell>
          <cell r="E10">
            <v>8247600.6733000576</v>
          </cell>
          <cell r="F10">
            <v>9110923.0313054863</v>
          </cell>
          <cell r="G10">
            <v>5621421.5867833542</v>
          </cell>
          <cell r="H10">
            <v>4947963.2762236334</v>
          </cell>
          <cell r="I10">
            <v>4053055.8144163969</v>
          </cell>
          <cell r="J10">
            <v>1830571.0129896426</v>
          </cell>
          <cell r="K10">
            <v>1213932.3775610635</v>
          </cell>
          <cell r="L10">
            <v>1233360.4380459138</v>
          </cell>
          <cell r="M10">
            <v>1146375.9374098433</v>
          </cell>
          <cell r="N10">
            <v>1324797.8287793449</v>
          </cell>
          <cell r="O10">
            <v>3654659.7316780761</v>
          </cell>
          <cell r="P10">
            <v>6841158.6383611877</v>
          </cell>
          <cell r="Q10">
            <v>9351761.16767372</v>
          </cell>
          <cell r="R10">
            <v>9193430.1380954366</v>
          </cell>
          <cell r="S10">
            <v>7646984.8963816054</v>
          </cell>
          <cell r="T10">
            <v>6545182.4512955816</v>
          </cell>
          <cell r="U10">
            <v>4275071.4445033558</v>
          </cell>
          <cell r="V10">
            <v>2524487.139677274</v>
          </cell>
          <cell r="W10">
            <v>1633031.0201445885</v>
          </cell>
          <cell r="X10">
            <v>1280547.8452414339</v>
          </cell>
          <cell r="Y10">
            <v>1135161.5426922999</v>
          </cell>
          <cell r="Z10">
            <v>1313296.3003708271</v>
          </cell>
          <cell r="AA10">
            <v>3830738.0755894301</v>
          </cell>
          <cell r="AB10">
            <v>6958795.4941556603</v>
          </cell>
          <cell r="AC10">
            <v>9613029.2189074531</v>
          </cell>
          <cell r="AD10">
            <v>9514101.8628793154</v>
          </cell>
          <cell r="AE10">
            <v>7470783.9988181628</v>
          </cell>
          <cell r="AF10">
            <v>6713112.4783820938</v>
          </cell>
          <cell r="AG10">
            <v>4377953.8286019424</v>
          </cell>
          <cell r="AH10">
            <v>2578716.322836482</v>
          </cell>
          <cell r="AI10">
            <v>1683683.7165846773</v>
          </cell>
          <cell r="AJ10">
            <v>1285116.0492077025</v>
          </cell>
          <cell r="AK10">
            <v>1131484.6330529049</v>
          </cell>
          <cell r="AL10">
            <v>1387722.2079799729</v>
          </cell>
          <cell r="AM10">
            <v>3902014.6364317299</v>
          </cell>
          <cell r="AN10">
            <v>7102395.034131947</v>
          </cell>
          <cell r="AO10">
            <v>9897021.5127037335</v>
          </cell>
          <cell r="AP10">
            <v>9601079.9958335701</v>
          </cell>
          <cell r="AQ10">
            <v>7555586.6243921099</v>
          </cell>
          <cell r="AR10">
            <v>6805345.4533831188</v>
          </cell>
          <cell r="AS10">
            <v>4424089.5788743403</v>
          </cell>
          <cell r="AT10">
            <v>2619044.2233345704</v>
          </cell>
          <cell r="AU10">
            <v>1693916.4779018601</v>
          </cell>
          <cell r="AV10">
            <v>1281908.3137982571</v>
          </cell>
          <cell r="AW10">
            <v>1171502.2398351245</v>
          </cell>
          <cell r="AX10">
            <v>1410804.4840321864</v>
          </cell>
          <cell r="AY10">
            <v>3941352.3632103554</v>
          </cell>
          <cell r="AZ10">
            <v>7242990.7587261163</v>
          </cell>
          <cell r="BA10">
            <v>10022464.361667098</v>
          </cell>
          <cell r="BB10">
            <v>9701851.9725411385</v>
          </cell>
          <cell r="BC10">
            <v>7643491.2036588946</v>
          </cell>
          <cell r="BD10">
            <v>6871739.5459339889</v>
          </cell>
          <cell r="BE10">
            <v>4475440.3571093045</v>
          </cell>
          <cell r="BF10">
            <v>2644446.885961642</v>
          </cell>
          <cell r="BG10">
            <v>1699501.2926672222</v>
          </cell>
          <cell r="BH10">
            <v>1306341.6756244816</v>
          </cell>
          <cell r="BI10">
            <v>1193414.652576582</v>
          </cell>
          <cell r="BJ10">
            <v>1423923.8273024182</v>
          </cell>
          <cell r="BK10">
            <v>4020102.9081231467</v>
          </cell>
          <cell r="BL10">
            <v>7345106.9674841641</v>
          </cell>
          <cell r="BM10">
            <v>10139439.142988648</v>
          </cell>
          <cell r="BN10">
            <v>9768507.5819595158</v>
          </cell>
          <cell r="BO10">
            <v>7944510.4533989439</v>
          </cell>
          <cell r="BP10">
            <v>6916140.6413356354</v>
          </cell>
          <cell r="BQ10">
            <v>4506514.8953753086</v>
          </cell>
          <cell r="BR10">
            <v>2659537.1063207588</v>
          </cell>
          <cell r="BS10">
            <v>1717016.157317003</v>
          </cell>
          <cell r="BT10">
            <v>1325704.787577701</v>
          </cell>
          <cell r="BU10">
            <v>1205464.7272492347</v>
          </cell>
          <cell r="BV10">
            <v>1449014.0023433077</v>
          </cell>
          <cell r="BW10">
            <v>4071603.5355048738</v>
          </cell>
          <cell r="BX10">
            <v>7409971.1109462464</v>
          </cell>
          <cell r="BY10">
            <v>10218016.471846215</v>
          </cell>
        </row>
        <row r="11">
          <cell r="B11" t="str">
            <v>ID111</v>
          </cell>
          <cell r="C11" t="str">
            <v>ID111_dca</v>
          </cell>
          <cell r="D11">
            <v>2967116.8511711848</v>
          </cell>
          <cell r="E11">
            <v>2935826.4282387644</v>
          </cell>
          <cell r="F11">
            <v>3096454.4221933582</v>
          </cell>
          <cell r="G11">
            <v>1887161.1126023526</v>
          </cell>
          <cell r="H11">
            <v>1821602.738031093</v>
          </cell>
          <cell r="I11">
            <v>1538886.5147136324</v>
          </cell>
          <cell r="J11">
            <v>788097.93738582695</v>
          </cell>
          <cell r="K11">
            <v>764473.57604953472</v>
          </cell>
          <cell r="L11">
            <v>976536.81159107306</v>
          </cell>
          <cell r="M11">
            <v>1101428.3517038445</v>
          </cell>
          <cell r="N11">
            <v>1010031.1416690771</v>
          </cell>
          <cell r="O11">
            <v>2033169.9649658108</v>
          </cell>
          <cell r="P11">
            <v>2815141.4033250771</v>
          </cell>
          <cell r="Q11">
            <v>3282649.8960462329</v>
          </cell>
          <cell r="R11">
            <v>3099679.2573375283</v>
          </cell>
          <cell r="S11">
            <v>2657200.5654289322</v>
          </cell>
          <cell r="T11">
            <v>2398178.8668698212</v>
          </cell>
          <cell r="U11">
            <v>1603505.3725296375</v>
          </cell>
          <cell r="V11">
            <v>1081077.283336642</v>
          </cell>
          <cell r="W11">
            <v>1007351.056617196</v>
          </cell>
          <cell r="X11">
            <v>1058475.6329217202</v>
          </cell>
          <cell r="Y11">
            <v>1118467.449521686</v>
          </cell>
          <cell r="Z11">
            <v>1086113.4071542469</v>
          </cell>
          <cell r="AA11">
            <v>2128327.6334350477</v>
          </cell>
          <cell r="AB11">
            <v>2891828.750243701</v>
          </cell>
          <cell r="AC11">
            <v>3419799.1234307415</v>
          </cell>
          <cell r="AD11">
            <v>3177387.3558333493</v>
          </cell>
          <cell r="AE11">
            <v>2598963.3698299034</v>
          </cell>
          <cell r="AF11">
            <v>2414659.9665864157</v>
          </cell>
          <cell r="AG11">
            <v>1614066.3043475256</v>
          </cell>
          <cell r="AH11">
            <v>1086473.1683608806</v>
          </cell>
          <cell r="AI11">
            <v>1028882.4749946276</v>
          </cell>
          <cell r="AJ11">
            <v>1067414.7582913586</v>
          </cell>
          <cell r="AK11">
            <v>1171435.0649503814</v>
          </cell>
          <cell r="AL11">
            <v>1143524.5452730181</v>
          </cell>
          <cell r="AM11">
            <v>2185333.0333718611</v>
          </cell>
          <cell r="AN11">
            <v>2989575.3726550182</v>
          </cell>
          <cell r="AO11">
            <v>3512187.1934187273</v>
          </cell>
          <cell r="AP11">
            <v>3219918.3889102633</v>
          </cell>
          <cell r="AQ11">
            <v>2623582.3626994411</v>
          </cell>
          <cell r="AR11">
            <v>2428046.7583606453</v>
          </cell>
          <cell r="AS11">
            <v>1618846.4989778216</v>
          </cell>
          <cell r="AT11">
            <v>1094588.6871612589</v>
          </cell>
          <cell r="AU11">
            <v>1034638.7819389277</v>
          </cell>
          <cell r="AV11">
            <v>1092711.2900169746</v>
          </cell>
          <cell r="AW11">
            <v>1227842.2586834403</v>
          </cell>
          <cell r="AX11">
            <v>1186917.1672617504</v>
          </cell>
          <cell r="AY11">
            <v>2260243.9319808972</v>
          </cell>
          <cell r="AZ11">
            <v>3061690.6091509736</v>
          </cell>
          <cell r="BA11">
            <v>3575131.2756971521</v>
          </cell>
          <cell r="BB11">
            <v>3265111.753095537</v>
          </cell>
          <cell r="BC11">
            <v>2650481.879053975</v>
          </cell>
          <cell r="BD11">
            <v>2443594.6895821495</v>
          </cell>
          <cell r="BE11">
            <v>1626647.9626507252</v>
          </cell>
          <cell r="BF11">
            <v>1098630.0405823688</v>
          </cell>
          <cell r="BG11">
            <v>1042038.916031138</v>
          </cell>
          <cell r="BH11">
            <v>1119807.5484466697</v>
          </cell>
          <cell r="BI11">
            <v>1270609.5562068049</v>
          </cell>
          <cell r="BJ11">
            <v>1233972.5394629333</v>
          </cell>
          <cell r="BK11">
            <v>2334202.4240207039</v>
          </cell>
          <cell r="BL11">
            <v>3129862.7260413305</v>
          </cell>
          <cell r="BM11">
            <v>3638853.3332612691</v>
          </cell>
          <cell r="BN11">
            <v>3297246.323080386</v>
          </cell>
          <cell r="BO11">
            <v>2754438.2761549116</v>
          </cell>
          <cell r="BP11">
            <v>2454454.2823355985</v>
          </cell>
          <cell r="BQ11">
            <v>1630365.5930821428</v>
          </cell>
          <cell r="BR11">
            <v>1099313.6480523141</v>
          </cell>
          <cell r="BS11">
            <v>1047853.6958102672</v>
          </cell>
          <cell r="BT11">
            <v>1138652.846317909</v>
          </cell>
          <cell r="BU11">
            <v>1304931.2123290452</v>
          </cell>
          <cell r="BV11">
            <v>1273412.0195821705</v>
          </cell>
          <cell r="BW11">
            <v>2390689.5899093975</v>
          </cell>
          <cell r="BX11">
            <v>3185151.0833829292</v>
          </cell>
          <cell r="BY11">
            <v>3683793.5524019273</v>
          </cell>
        </row>
        <row r="12">
          <cell r="B12" t="str">
            <v>ID132</v>
          </cell>
          <cell r="C12" t="str">
            <v>ID132_c</v>
          </cell>
          <cell r="D12">
            <v>41803.63769519281</v>
          </cell>
          <cell r="E12">
            <v>32454.592008973486</v>
          </cell>
          <cell r="F12">
            <v>33850.395780036102</v>
          </cell>
          <cell r="G12">
            <v>20557.03701773244</v>
          </cell>
          <cell r="H12">
            <v>20005.54644391617</v>
          </cell>
          <cell r="I12">
            <v>18666.372613131673</v>
          </cell>
          <cell r="J12">
            <v>9954.8853167062316</v>
          </cell>
          <cell r="K12">
            <v>9592.4075637317728</v>
          </cell>
          <cell r="L12">
            <v>20611.051865184763</v>
          </cell>
          <cell r="M12">
            <v>20909.826945627981</v>
          </cell>
          <cell r="N12">
            <v>21383.391146315214</v>
          </cell>
          <cell r="O12">
            <v>43644.749858246374</v>
          </cell>
          <cell r="P12">
            <v>46544.02968324074</v>
          </cell>
          <cell r="Q12">
            <v>41049.280535298734</v>
          </cell>
          <cell r="R12">
            <v>38190.39567513136</v>
          </cell>
          <cell r="S12">
            <v>33074.701049660514</v>
          </cell>
          <cell r="T12">
            <v>30347.263499540179</v>
          </cell>
          <cell r="U12">
            <v>23722.998125713373</v>
          </cell>
          <cell r="V12">
            <v>17945.925493276936</v>
          </cell>
          <cell r="W12">
            <v>18398.460728459067</v>
          </cell>
          <cell r="X12">
            <v>18926.930686944295</v>
          </cell>
          <cell r="Y12">
            <v>19676.250370229784</v>
          </cell>
          <cell r="Z12">
            <v>21489.847060260789</v>
          </cell>
          <cell r="AA12">
            <v>41573.915012046578</v>
          </cell>
          <cell r="AB12">
            <v>45009.894966707456</v>
          </cell>
          <cell r="AC12">
            <v>40864.899071454922</v>
          </cell>
          <cell r="AD12">
            <v>37012.313715498472</v>
          </cell>
          <cell r="AE12">
            <v>30917.588755213972</v>
          </cell>
          <cell r="AF12">
            <v>29329.670816051708</v>
          </cell>
          <cell r="AG12">
            <v>22691.155125218316</v>
          </cell>
          <cell r="AH12">
            <v>17235.413595102887</v>
          </cell>
          <cell r="AI12">
            <v>17239.727217307576</v>
          </cell>
          <cell r="AJ12">
            <v>17316.403900386395</v>
          </cell>
          <cell r="AK12">
            <v>18840.294821416799</v>
          </cell>
          <cell r="AL12">
            <v>20303.381787919738</v>
          </cell>
          <cell r="AM12">
            <v>39332.835036719007</v>
          </cell>
          <cell r="AN12">
            <v>43821.212711655244</v>
          </cell>
          <cell r="AO12">
            <v>39739.875859903492</v>
          </cell>
          <cell r="AP12">
            <v>35676.115260825187</v>
          </cell>
          <cell r="AQ12">
            <v>29761.227048662484</v>
          </cell>
          <cell r="AR12">
            <v>28083.527508263782</v>
          </cell>
          <cell r="AS12">
            <v>21695.475581781982</v>
          </cell>
          <cell r="AT12">
            <v>16335.865029545284</v>
          </cell>
          <cell r="AU12">
            <v>16013.139251063169</v>
          </cell>
          <cell r="AV12">
            <v>16237.623665142928</v>
          </cell>
          <cell r="AW12">
            <v>17754.169687605252</v>
          </cell>
          <cell r="AX12">
            <v>18949.643304371355</v>
          </cell>
          <cell r="AY12">
            <v>37494.189541508844</v>
          </cell>
          <cell r="AZ12">
            <v>42077.616889632023</v>
          </cell>
          <cell r="BA12">
            <v>38279.926413216475</v>
          </cell>
          <cell r="BB12">
            <v>34398.339804823656</v>
          </cell>
          <cell r="BC12">
            <v>28593.396448639538</v>
          </cell>
          <cell r="BD12">
            <v>26892.72486167531</v>
          </cell>
          <cell r="BE12">
            <v>20681.102089615997</v>
          </cell>
          <cell r="BF12">
            <v>15380.978285888681</v>
          </cell>
          <cell r="BG12">
            <v>14944.545955712425</v>
          </cell>
          <cell r="BH12">
            <v>15126.022548926487</v>
          </cell>
          <cell r="BI12">
            <v>16429.987359067363</v>
          </cell>
          <cell r="BJ12">
            <v>17686.128034683006</v>
          </cell>
          <cell r="BK12">
            <v>35530.903873685544</v>
          </cell>
          <cell r="BL12">
            <v>40242.707164815773</v>
          </cell>
          <cell r="BM12">
            <v>36820.027086297596</v>
          </cell>
          <cell r="BN12">
            <v>32967.640600457788</v>
          </cell>
          <cell r="BO12">
            <v>28239.183566142943</v>
          </cell>
          <cell r="BP12">
            <v>25603.507484280297</v>
          </cell>
          <cell r="BQ12">
            <v>19567.430443136385</v>
          </cell>
          <cell r="BR12">
            <v>14419.344389297767</v>
          </cell>
          <cell r="BS12">
            <v>13871.775586289326</v>
          </cell>
          <cell r="BT12">
            <v>13886.106328052563</v>
          </cell>
          <cell r="BU12">
            <v>15013.343515987268</v>
          </cell>
          <cell r="BV12">
            <v>16310.497170760103</v>
          </cell>
          <cell r="BW12">
            <v>33305.049058453333</v>
          </cell>
          <cell r="BX12">
            <v>38208.186143312865</v>
          </cell>
          <cell r="BY12">
            <v>35182.898618952706</v>
          </cell>
        </row>
        <row r="14">
          <cell r="B14" t="str">
            <v>OR410</v>
          </cell>
          <cell r="C14" t="str">
            <v>OR410_dca</v>
          </cell>
          <cell r="D14">
            <v>5548852.3804668989</v>
          </cell>
          <cell r="E14">
            <v>6098324.1623093719</v>
          </cell>
          <cell r="F14">
            <v>8256600.8114533825</v>
          </cell>
          <cell r="G14">
            <v>4991355.260447504</v>
          </cell>
          <cell r="H14">
            <v>3917684.4974384168</v>
          </cell>
          <cell r="I14">
            <v>3788210.1124548032</v>
          </cell>
          <cell r="J14">
            <v>2045843.8457573738</v>
          </cell>
          <cell r="K14">
            <v>1173123.9341425132</v>
          </cell>
          <cell r="L14">
            <v>1321770.9016306964</v>
          </cell>
          <cell r="M14">
            <v>1240227.4334661632</v>
          </cell>
          <cell r="N14">
            <v>1272796.2723105024</v>
          </cell>
          <cell r="O14">
            <v>2814241.2986496235</v>
          </cell>
          <cell r="P14">
            <v>5343121.4055113848</v>
          </cell>
          <cell r="Q14">
            <v>7747425.1848508129</v>
          </cell>
          <cell r="R14">
            <v>8140428.2557935407</v>
          </cell>
          <cell r="S14">
            <v>6281236.6998146232</v>
          </cell>
          <cell r="T14">
            <v>5470418.9621510142</v>
          </cell>
          <cell r="U14">
            <v>3982302.2441514507</v>
          </cell>
          <cell r="V14">
            <v>2472917.5506520555</v>
          </cell>
          <cell r="W14">
            <v>1548701.2343853004</v>
          </cell>
          <cell r="X14">
            <v>1325815.7442952539</v>
          </cell>
          <cell r="Y14">
            <v>1217528.9623986739</v>
          </cell>
          <cell r="Z14">
            <v>1244235.642512962</v>
          </cell>
          <cell r="AA14">
            <v>2813696.2225555065</v>
          </cell>
          <cell r="AB14">
            <v>5539236.4587950055</v>
          </cell>
          <cell r="AC14">
            <v>8054249.9714244986</v>
          </cell>
          <cell r="AD14">
            <v>8374980.5260244375</v>
          </cell>
          <cell r="AE14">
            <v>6207064.1750561334</v>
          </cell>
          <cell r="AF14">
            <v>5589296.9783120025</v>
          </cell>
          <cell r="AG14">
            <v>4054615.0363673749</v>
          </cell>
          <cell r="AH14">
            <v>2505185.2751667267</v>
          </cell>
          <cell r="AI14">
            <v>1572878.8100547183</v>
          </cell>
          <cell r="AJ14">
            <v>1325427.4413419396</v>
          </cell>
          <cell r="AK14">
            <v>1219215.1048925431</v>
          </cell>
          <cell r="AL14">
            <v>1223759.6054535145</v>
          </cell>
          <cell r="AM14">
            <v>2876910.6227755491</v>
          </cell>
          <cell r="AN14">
            <v>5630529.3904014314</v>
          </cell>
          <cell r="AO14">
            <v>8232270.1332456488</v>
          </cell>
          <cell r="AP14">
            <v>8440391.5742704403</v>
          </cell>
          <cell r="AQ14">
            <v>6268731.1198335513</v>
          </cell>
          <cell r="AR14">
            <v>5659886.4014141252</v>
          </cell>
          <cell r="AS14">
            <v>4101562.2576902532</v>
          </cell>
          <cell r="AT14">
            <v>2531197.6091153803</v>
          </cell>
          <cell r="AU14">
            <v>1585103.8943687505</v>
          </cell>
          <cell r="AV14">
            <v>1333520.965856181</v>
          </cell>
          <cell r="AW14">
            <v>1223771.0696694741</v>
          </cell>
          <cell r="AX14">
            <v>1241805.7137149577</v>
          </cell>
          <cell r="AY14">
            <v>2897532.4745738409</v>
          </cell>
          <cell r="AZ14">
            <v>5684955.1861954629</v>
          </cell>
          <cell r="BA14">
            <v>8311490.3344619889</v>
          </cell>
          <cell r="BB14">
            <v>8473592.9168777727</v>
          </cell>
          <cell r="BC14">
            <v>6302055.8856261279</v>
          </cell>
          <cell r="BD14">
            <v>5685431.9295247374</v>
          </cell>
          <cell r="BE14">
            <v>4120911.3164123846</v>
          </cell>
          <cell r="BF14">
            <v>2540307.5399824823</v>
          </cell>
          <cell r="BG14">
            <v>1588491.1025409289</v>
          </cell>
          <cell r="BH14">
            <v>1336030.9985889108</v>
          </cell>
          <cell r="BI14">
            <v>1224279.9106196135</v>
          </cell>
          <cell r="BJ14">
            <v>1235241.1707063213</v>
          </cell>
          <cell r="BK14">
            <v>2903705.7541223159</v>
          </cell>
          <cell r="BL14">
            <v>5710494.0590431886</v>
          </cell>
          <cell r="BM14">
            <v>8353185.4186239811</v>
          </cell>
          <cell r="BN14">
            <v>8487915.292542493</v>
          </cell>
          <cell r="BO14">
            <v>6514896.2579210512</v>
          </cell>
          <cell r="BP14">
            <v>5685746.5111401649</v>
          </cell>
          <cell r="BQ14">
            <v>4124590.6449634703</v>
          </cell>
          <cell r="BR14">
            <v>2544832.0606628838</v>
          </cell>
          <cell r="BS14">
            <v>1591152.5830364204</v>
          </cell>
          <cell r="BT14">
            <v>1336631.0938964281</v>
          </cell>
          <cell r="BU14">
            <v>1218713.4910114536</v>
          </cell>
          <cell r="BV14">
            <v>1234018.0781657917</v>
          </cell>
          <cell r="BW14">
            <v>2901197.5831385613</v>
          </cell>
          <cell r="BX14">
            <v>5710966.2673776373</v>
          </cell>
          <cell r="BY14">
            <v>8359342.3470645091</v>
          </cell>
        </row>
        <row r="15">
          <cell r="B15" t="str">
            <v>OR420</v>
          </cell>
          <cell r="C15" t="str">
            <v>OR420_dca</v>
          </cell>
          <cell r="D15">
            <v>2892389.0748494989</v>
          </cell>
          <cell r="E15">
            <v>3105440.4059814392</v>
          </cell>
          <cell r="F15">
            <v>4399417.5433294335</v>
          </cell>
          <cell r="G15">
            <v>2567585.8837255421</v>
          </cell>
          <cell r="H15">
            <v>2022670.2089191456</v>
          </cell>
          <cell r="I15">
            <v>1942510.7891192816</v>
          </cell>
          <cell r="J15">
            <v>1102804.3344898114</v>
          </cell>
          <cell r="K15">
            <v>674487.96773620939</v>
          </cell>
          <cell r="L15">
            <v>896078.90179057384</v>
          </cell>
          <cell r="M15">
            <v>902537.77483966178</v>
          </cell>
          <cell r="N15">
            <v>921909.69110503537</v>
          </cell>
          <cell r="O15">
            <v>1697682.6936246504</v>
          </cell>
          <cell r="P15">
            <v>2771272.5934960488</v>
          </cell>
          <cell r="Q15">
            <v>3895366.4392003645</v>
          </cell>
          <cell r="R15">
            <v>4270600.5750697115</v>
          </cell>
          <cell r="S15">
            <v>3287712.1298983055</v>
          </cell>
          <cell r="T15">
            <v>2874970.172458068</v>
          </cell>
          <cell r="U15">
            <v>2056183.3282589621</v>
          </cell>
          <cell r="V15">
            <v>1318444.3763867321</v>
          </cell>
          <cell r="W15">
            <v>922900.50977590505</v>
          </cell>
          <cell r="X15">
            <v>908539.35785281227</v>
          </cell>
          <cell r="Y15">
            <v>931756.72381924884</v>
          </cell>
          <cell r="Z15">
            <v>945200.63557903387</v>
          </cell>
          <cell r="AA15">
            <v>1807586.5319592147</v>
          </cell>
          <cell r="AB15">
            <v>2920911.4574008379</v>
          </cell>
          <cell r="AC15">
            <v>4121241.1323935888</v>
          </cell>
          <cell r="AD15">
            <v>4307222.0237066243</v>
          </cell>
          <cell r="AE15">
            <v>3248759.8730324679</v>
          </cell>
          <cell r="AF15">
            <v>2919133.7013142742</v>
          </cell>
          <cell r="AG15">
            <v>2095018.3031498196</v>
          </cell>
          <cell r="AH15">
            <v>1335113.4795622064</v>
          </cell>
          <cell r="AI15">
            <v>926556.994855133</v>
          </cell>
          <cell r="AJ15">
            <v>927556.54600440047</v>
          </cell>
          <cell r="AK15">
            <v>946874.85348241683</v>
          </cell>
          <cell r="AL15">
            <v>972703.2048561502</v>
          </cell>
          <cell r="AM15">
            <v>1834890.7853583405</v>
          </cell>
          <cell r="AN15">
            <v>2998596.7405377757</v>
          </cell>
          <cell r="AO15">
            <v>4209281.6867648084</v>
          </cell>
          <cell r="AP15">
            <v>4357903.6431671446</v>
          </cell>
          <cell r="AQ15">
            <v>3265502.0660425387</v>
          </cell>
          <cell r="AR15">
            <v>2922341.7142625265</v>
          </cell>
          <cell r="AS15">
            <v>2097581.1973318085</v>
          </cell>
          <cell r="AT15">
            <v>1338601.6555230182</v>
          </cell>
          <cell r="AU15">
            <v>929913.16482613212</v>
          </cell>
          <cell r="AV15">
            <v>933302.12315106683</v>
          </cell>
          <cell r="AW15">
            <v>953940.15757359168</v>
          </cell>
          <cell r="AX15">
            <v>976883.95907605649</v>
          </cell>
          <cell r="AY15">
            <v>1848581.968412427</v>
          </cell>
          <cell r="AZ15">
            <v>3018841.2098437417</v>
          </cell>
          <cell r="BA15">
            <v>4239493.2321045529</v>
          </cell>
          <cell r="BB15">
            <v>4390165.6294927215</v>
          </cell>
          <cell r="BC15">
            <v>3282133.5722929165</v>
          </cell>
          <cell r="BD15">
            <v>2942297.8348072125</v>
          </cell>
          <cell r="BE15">
            <v>2112531.4425556371</v>
          </cell>
          <cell r="BF15">
            <v>1350772.9926458055</v>
          </cell>
          <cell r="BG15">
            <v>940433.32983477844</v>
          </cell>
          <cell r="BH15">
            <v>941498.40216168005</v>
          </cell>
          <cell r="BI15">
            <v>964027.49832742719</v>
          </cell>
          <cell r="BJ15">
            <v>988345.50107211922</v>
          </cell>
          <cell r="BK15">
            <v>1864824.3584870212</v>
          </cell>
          <cell r="BL15">
            <v>3036750.5901959687</v>
          </cell>
          <cell r="BM15">
            <v>4261815.9834705889</v>
          </cell>
          <cell r="BN15">
            <v>4389861.2595194178</v>
          </cell>
          <cell r="BO15">
            <v>3401512.3449845891</v>
          </cell>
          <cell r="BP15">
            <v>2957751.6437002793</v>
          </cell>
          <cell r="BQ15">
            <v>2124364.6409821515</v>
          </cell>
          <cell r="BR15">
            <v>1361628.9612146681</v>
          </cell>
          <cell r="BS15">
            <v>951512.19377676421</v>
          </cell>
          <cell r="BT15">
            <v>954304.68414519494</v>
          </cell>
          <cell r="BU15">
            <v>979495.80249966693</v>
          </cell>
          <cell r="BV15">
            <v>999322.79694255639</v>
          </cell>
          <cell r="BW15">
            <v>1879258.0544846309</v>
          </cell>
          <cell r="BX15">
            <v>3050058.9599410323</v>
          </cell>
          <cell r="BY15">
            <v>4268849.1919874307</v>
          </cell>
        </row>
        <row r="16">
          <cell r="B16" t="str">
            <v>OR424</v>
          </cell>
          <cell r="C16" t="str">
            <v>OR424_dca</v>
          </cell>
          <cell r="D16">
            <v>518489.55828889017</v>
          </cell>
          <cell r="E16">
            <v>383890.45906232105</v>
          </cell>
          <cell r="F16">
            <v>441816.06410415773</v>
          </cell>
          <cell r="G16">
            <v>321854.98415870697</v>
          </cell>
          <cell r="H16">
            <v>272161.09002960945</v>
          </cell>
          <cell r="I16">
            <v>285839.86359540722</v>
          </cell>
          <cell r="J16">
            <v>208523.80933000898</v>
          </cell>
          <cell r="K16">
            <v>183609.09117780888</v>
          </cell>
          <cell r="L16">
            <v>269591.60235617281</v>
          </cell>
          <cell r="M16">
            <v>292947.42119877395</v>
          </cell>
          <cell r="N16">
            <v>266479.47151594079</v>
          </cell>
          <cell r="O16">
            <v>420748.36765744857</v>
          </cell>
          <cell r="P16">
            <v>478915.36372073996</v>
          </cell>
          <cell r="Q16">
            <v>478160.25711543666</v>
          </cell>
          <cell r="R16">
            <v>440648.45802205353</v>
          </cell>
          <cell r="S16">
            <v>408914.80964118091</v>
          </cell>
          <cell r="T16">
            <v>362062.913236655</v>
          </cell>
          <cell r="U16">
            <v>299537.79365891707</v>
          </cell>
          <cell r="V16">
            <v>250018.58631870651</v>
          </cell>
          <cell r="W16">
            <v>243607.50092200236</v>
          </cell>
          <cell r="X16">
            <v>274984.75010435778</v>
          </cell>
          <cell r="Y16">
            <v>303274.62823546393</v>
          </cell>
          <cell r="Z16">
            <v>283156.76624759089</v>
          </cell>
          <cell r="AA16">
            <v>452027.29267420172</v>
          </cell>
          <cell r="AB16">
            <v>500400.94445864309</v>
          </cell>
          <cell r="AC16">
            <v>502631.34696764406</v>
          </cell>
          <cell r="AD16">
            <v>446706.65287285304</v>
          </cell>
          <cell r="AE16">
            <v>402688.04559406079</v>
          </cell>
          <cell r="AF16">
            <v>368107.0922908872</v>
          </cell>
          <cell r="AG16">
            <v>304626.47480626398</v>
          </cell>
          <cell r="AH16">
            <v>254318.85537437929</v>
          </cell>
          <cell r="AI16">
            <v>243074.68156271151</v>
          </cell>
          <cell r="AJ16">
            <v>276146.0192208364</v>
          </cell>
          <cell r="AK16">
            <v>306809.48961505096</v>
          </cell>
          <cell r="AL16">
            <v>290469.96165619127</v>
          </cell>
          <cell r="AM16">
            <v>456329.30222165451</v>
          </cell>
          <cell r="AN16">
            <v>514378.4685255005</v>
          </cell>
          <cell r="AO16">
            <v>513291.95396003313</v>
          </cell>
          <cell r="AP16">
            <v>451423.03093110281</v>
          </cell>
          <cell r="AQ16">
            <v>407777.08756694384</v>
          </cell>
          <cell r="AR16">
            <v>373062.63973023562</v>
          </cell>
          <cell r="AS16">
            <v>309076.7226992973</v>
          </cell>
          <cell r="AT16">
            <v>257707.5961110355</v>
          </cell>
          <cell r="AU16">
            <v>247011.69767853196</v>
          </cell>
          <cell r="AV16">
            <v>281110.30825570464</v>
          </cell>
          <cell r="AW16">
            <v>312438.58800967946</v>
          </cell>
          <cell r="AX16">
            <v>292384.91768276988</v>
          </cell>
          <cell r="AY16">
            <v>464219.00340515433</v>
          </cell>
          <cell r="AZ16">
            <v>521990.26875272189</v>
          </cell>
          <cell r="BA16">
            <v>520686.76884592464</v>
          </cell>
          <cell r="BB16">
            <v>456665.32824791013</v>
          </cell>
          <cell r="BC16">
            <v>412253.01750496594</v>
          </cell>
          <cell r="BD16">
            <v>377334.04552940285</v>
          </cell>
          <cell r="BE16">
            <v>313315.19705126353</v>
          </cell>
          <cell r="BF16">
            <v>261505.96723576068</v>
          </cell>
          <cell r="BG16">
            <v>251918.99356219196</v>
          </cell>
          <cell r="BH16">
            <v>287878.18651941139</v>
          </cell>
          <cell r="BI16">
            <v>319746.81649909308</v>
          </cell>
          <cell r="BJ16">
            <v>299988.99394895934</v>
          </cell>
          <cell r="BK16">
            <v>472938.72571306402</v>
          </cell>
          <cell r="BL16">
            <v>529590.19315870432</v>
          </cell>
          <cell r="BM16">
            <v>527445.11117496656</v>
          </cell>
          <cell r="BN16">
            <v>460690.6835616703</v>
          </cell>
          <cell r="BO16">
            <v>428953.28974840482</v>
          </cell>
          <cell r="BP16">
            <v>380236.77654490178</v>
          </cell>
          <cell r="BQ16">
            <v>316273.71060969401</v>
          </cell>
          <cell r="BR16">
            <v>264858.44292615441</v>
          </cell>
          <cell r="BS16">
            <v>256114.30409677885</v>
          </cell>
          <cell r="BT16">
            <v>293500.75650859019</v>
          </cell>
          <cell r="BU16">
            <v>327208.7907559583</v>
          </cell>
          <cell r="BV16">
            <v>305959.60706234025</v>
          </cell>
          <cell r="BW16">
            <v>479521.66327977995</v>
          </cell>
          <cell r="BX16">
            <v>534969.09579508787</v>
          </cell>
          <cell r="BY16">
            <v>531893.31764990254</v>
          </cell>
        </row>
        <row r="17">
          <cell r="B17" t="str">
            <v>OR440</v>
          </cell>
          <cell r="C17" t="str">
            <v>OR440_ca</v>
          </cell>
          <cell r="D17">
            <v>466186.79175359569</v>
          </cell>
          <cell r="E17">
            <v>290281.25714451325</v>
          </cell>
          <cell r="F17">
            <v>403246.20375833777</v>
          </cell>
          <cell r="G17">
            <v>269701.68633060646</v>
          </cell>
          <cell r="H17">
            <v>200100.51774618134</v>
          </cell>
          <cell r="I17">
            <v>233266.11933763593</v>
          </cell>
          <cell r="J17">
            <v>171098.71444250477</v>
          </cell>
          <cell r="K17">
            <v>142812.37493526991</v>
          </cell>
          <cell r="L17">
            <v>229851.27641613522</v>
          </cell>
          <cell r="M17">
            <v>259624.9734556911</v>
          </cell>
          <cell r="N17">
            <v>450691.88389338565</v>
          </cell>
          <cell r="O17">
            <v>453662.17377404263</v>
          </cell>
          <cell r="P17">
            <v>440343.89619364456</v>
          </cell>
          <cell r="Q17">
            <v>374879.69914630766</v>
          </cell>
          <cell r="R17">
            <v>359492.73740931676</v>
          </cell>
          <cell r="S17">
            <v>316330.57765643613</v>
          </cell>
          <cell r="T17">
            <v>283329.77384561329</v>
          </cell>
          <cell r="U17">
            <v>258822.96869076334</v>
          </cell>
          <cell r="V17">
            <v>205022.35131896284</v>
          </cell>
          <cell r="W17">
            <v>190386.13715372697</v>
          </cell>
          <cell r="X17">
            <v>217101.49791057874</v>
          </cell>
          <cell r="Y17">
            <v>254905.37583509053</v>
          </cell>
          <cell r="Z17">
            <v>448929.37967083999</v>
          </cell>
          <cell r="AA17">
            <v>481746.63169628708</v>
          </cell>
          <cell r="AB17">
            <v>448610.04536154884</v>
          </cell>
          <cell r="AC17">
            <v>393409.32854848506</v>
          </cell>
          <cell r="AD17">
            <v>362425.10080315662</v>
          </cell>
          <cell r="AE17">
            <v>307496.01198615402</v>
          </cell>
          <cell r="AF17">
            <v>284233.79801031493</v>
          </cell>
          <cell r="AG17">
            <v>257858.15824073259</v>
          </cell>
          <cell r="AH17">
            <v>205024.28027869569</v>
          </cell>
          <cell r="AI17">
            <v>186004.29802558053</v>
          </cell>
          <cell r="AJ17">
            <v>213989.01604734914</v>
          </cell>
          <cell r="AK17">
            <v>250050.88018281065</v>
          </cell>
          <cell r="AL17">
            <v>454817.29140787257</v>
          </cell>
          <cell r="AM17">
            <v>470942.67693463154</v>
          </cell>
          <cell r="AN17">
            <v>452934.65121024649</v>
          </cell>
          <cell r="AO17">
            <v>395204.47652409918</v>
          </cell>
          <cell r="AP17">
            <v>360688.78110256052</v>
          </cell>
          <cell r="AQ17">
            <v>307592.7688180629</v>
          </cell>
          <cell r="AR17">
            <v>283760.79930024676</v>
          </cell>
          <cell r="AS17">
            <v>257274.76368025711</v>
          </cell>
          <cell r="AT17">
            <v>204007.74576992405</v>
          </cell>
          <cell r="AU17">
            <v>186153.50982715591</v>
          </cell>
          <cell r="AV17">
            <v>214136.22971539237</v>
          </cell>
          <cell r="AW17">
            <v>251372.28047583881</v>
          </cell>
          <cell r="AX17">
            <v>450342.14663037681</v>
          </cell>
          <cell r="AY17">
            <v>474088.90662565781</v>
          </cell>
          <cell r="AZ17">
            <v>453731.59084519156</v>
          </cell>
          <cell r="BA17">
            <v>395418.6805471644</v>
          </cell>
          <cell r="BB17">
            <v>360318.46850611124</v>
          </cell>
          <cell r="BC17">
            <v>306825.68171255779</v>
          </cell>
          <cell r="BD17">
            <v>283322.85186953004</v>
          </cell>
          <cell r="BE17">
            <v>256942.21840876574</v>
          </cell>
          <cell r="BF17">
            <v>204025.95585568587</v>
          </cell>
          <cell r="BG17">
            <v>186823.51044764262</v>
          </cell>
          <cell r="BH17">
            <v>215851.17512818944</v>
          </cell>
          <cell r="BI17">
            <v>252680.82617573516</v>
          </cell>
          <cell r="BJ17">
            <v>454577.6782217127</v>
          </cell>
          <cell r="BK17">
            <v>474836.02515503846</v>
          </cell>
          <cell r="BL17">
            <v>453234.52086867415</v>
          </cell>
          <cell r="BM17">
            <v>394643.40996590018</v>
          </cell>
          <cell r="BN17">
            <v>357918.02325410396</v>
          </cell>
          <cell r="BO17">
            <v>314839.03298504453</v>
          </cell>
          <cell r="BP17">
            <v>281357.15389934951</v>
          </cell>
          <cell r="BQ17">
            <v>255453.61097986592</v>
          </cell>
          <cell r="BR17">
            <v>203407.18858003395</v>
          </cell>
          <cell r="BS17">
            <v>186968.62584584794</v>
          </cell>
          <cell r="BT17">
            <v>216502.03845239244</v>
          </cell>
          <cell r="BU17">
            <v>254253.92167767501</v>
          </cell>
          <cell r="BV17">
            <v>455932.02887131617</v>
          </cell>
          <cell r="BW17">
            <v>473505.38531363889</v>
          </cell>
          <cell r="BX17">
            <v>450796.10370124149</v>
          </cell>
          <cell r="BY17">
            <v>392119.05281672295</v>
          </cell>
        </row>
        <row r="18">
          <cell r="B18" t="str">
            <v>OR444</v>
          </cell>
          <cell r="C18" t="str">
            <v>OR444_dca</v>
          </cell>
          <cell r="D18">
            <v>6192.1946411151312</v>
          </cell>
          <cell r="E18">
            <v>2193.7155023547393</v>
          </cell>
          <cell r="F18">
            <v>1325.1102042183988</v>
          </cell>
          <cell r="G18">
            <v>2.1853376388120322</v>
          </cell>
          <cell r="H18">
            <v>3.68586664596</v>
          </cell>
          <cell r="I18">
            <v>383.11549287290563</v>
          </cell>
          <cell r="J18">
            <v>629.29598030089778</v>
          </cell>
          <cell r="K18">
            <v>2806.6320081988702</v>
          </cell>
          <cell r="L18">
            <v>9444.9415322285495</v>
          </cell>
          <cell r="M18">
            <v>29105.707677261897</v>
          </cell>
          <cell r="N18">
            <v>125724.04905724432</v>
          </cell>
          <cell r="O18">
            <v>67590.46488032848</v>
          </cell>
          <cell r="P18">
            <v>5059.8610385054735</v>
          </cell>
          <cell r="Q18">
            <v>1990.9789237442803</v>
          </cell>
          <cell r="R18">
            <v>469.11754228697134</v>
          </cell>
          <cell r="S18">
            <v>15.882079788505683</v>
          </cell>
          <cell r="T18">
            <v>11.222634630178252</v>
          </cell>
          <cell r="U18">
            <v>629.37741136553041</v>
          </cell>
          <cell r="V18">
            <v>3680.7706356594344</v>
          </cell>
          <cell r="W18">
            <v>4315.0930456859269</v>
          </cell>
          <cell r="X18">
            <v>9494.7302913371877</v>
          </cell>
          <cell r="Y18">
            <v>29398.061331613102</v>
          </cell>
          <cell r="Z18">
            <v>131432.40493427537</v>
          </cell>
          <cell r="AA18">
            <v>75703.824842655129</v>
          </cell>
          <cell r="AB18">
            <v>6056.9513898853711</v>
          </cell>
          <cell r="AC18">
            <v>2312.7027276555577</v>
          </cell>
          <cell r="AD18">
            <v>468.25710825309039</v>
          </cell>
          <cell r="AE18">
            <v>2.1049790513101603</v>
          </cell>
          <cell r="AF18">
            <v>5.1711885415857193</v>
          </cell>
          <cell r="AG18">
            <v>654.58870270212083</v>
          </cell>
          <cell r="AH18">
            <v>3785.5438841938721</v>
          </cell>
          <cell r="AI18">
            <v>4678.4473679101557</v>
          </cell>
          <cell r="AJ18">
            <v>9515.8854451049301</v>
          </cell>
          <cell r="AK18">
            <v>28982.961671997888</v>
          </cell>
          <cell r="AL18">
            <v>132264.45892100519</v>
          </cell>
          <cell r="AM18">
            <v>75030.387540737502</v>
          </cell>
          <cell r="AN18">
            <v>6305.7847849549999</v>
          </cell>
          <cell r="AO18">
            <v>2417.6158845266073</v>
          </cell>
          <cell r="AP18">
            <v>475.51616943179556</v>
          </cell>
          <cell r="AQ18">
            <v>3.7298048245914437</v>
          </cell>
          <cell r="AR18">
            <v>4.5465709156682088</v>
          </cell>
          <cell r="AS18">
            <v>639.08176548659958</v>
          </cell>
          <cell r="AT18">
            <v>3789.6991348527672</v>
          </cell>
          <cell r="AU18">
            <v>4779.9643531487063</v>
          </cell>
          <cell r="AV18">
            <v>9684.4927069262994</v>
          </cell>
          <cell r="AW18">
            <v>29080.777317810167</v>
          </cell>
          <cell r="AX18">
            <v>130843.26578147509</v>
          </cell>
          <cell r="AY18">
            <v>74921.045198547406</v>
          </cell>
          <cell r="AZ18">
            <v>6279.8735014818085</v>
          </cell>
          <cell r="BA18">
            <v>2440.8843242401886</v>
          </cell>
          <cell r="BB18">
            <v>484.54535197564314</v>
          </cell>
          <cell r="BC18">
            <v>3.906102422899778</v>
          </cell>
          <cell r="BD18">
            <v>4.4462042171985638</v>
          </cell>
          <cell r="BE18">
            <v>629.16498438913027</v>
          </cell>
          <cell r="BF18">
            <v>3783.3167145845327</v>
          </cell>
          <cell r="BG18">
            <v>4804.9686346241706</v>
          </cell>
          <cell r="BH18">
            <v>9818.6953515440582</v>
          </cell>
          <cell r="BI18">
            <v>29368.108981154153</v>
          </cell>
          <cell r="BJ18">
            <v>132275.09659782451</v>
          </cell>
          <cell r="BK18">
            <v>75126.200112753446</v>
          </cell>
          <cell r="BL18">
            <v>6253.7665410837226</v>
          </cell>
          <cell r="BM18">
            <v>2431.5125651468034</v>
          </cell>
          <cell r="BN18">
            <v>484.67218622427822</v>
          </cell>
          <cell r="BO18">
            <v>4.0401777301340225</v>
          </cell>
          <cell r="BP18">
            <v>4.4456115084203898</v>
          </cell>
          <cell r="BQ18">
            <v>624.71596214196961</v>
          </cell>
          <cell r="BR18">
            <v>3771.5403133825366</v>
          </cell>
          <cell r="BS18">
            <v>4796.2414373299207</v>
          </cell>
          <cell r="BT18">
            <v>9860.5446991306053</v>
          </cell>
          <cell r="BU18">
            <v>29618.67868155524</v>
          </cell>
          <cell r="BV18">
            <v>132950.30528035064</v>
          </cell>
          <cell r="BW18">
            <v>75056.75332980018</v>
          </cell>
          <cell r="BX18">
            <v>6218.6395764224471</v>
          </cell>
          <cell r="BY18">
            <v>2410.9567102080705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Rel Off Sys"/>
      <sheetName val="Index Prices"/>
      <sheetName val="Turbine Transportation"/>
      <sheetName val="Summary by State"/>
      <sheetName val="WA ID 2002-2007"/>
      <sheetName val="Deferal Balance Summary"/>
      <sheetName val="OR CA 2002-2007"/>
    </sheetNames>
    <sheetDataSet>
      <sheetData sheetId="0" refreshError="1"/>
      <sheetData sheetId="1" refreshError="1">
        <row r="4">
          <cell r="B4" t="str">
            <v>AECO</v>
          </cell>
          <cell r="C4" t="str">
            <v>Sumas</v>
          </cell>
          <cell r="D4" t="str">
            <v>Rockies</v>
          </cell>
          <cell r="E4" t="str">
            <v>Malin</v>
          </cell>
        </row>
        <row r="5">
          <cell r="A5">
            <v>36982</v>
          </cell>
          <cell r="B5">
            <v>5.0926</v>
          </cell>
          <cell r="C5">
            <v>5.37</v>
          </cell>
          <cell r="D5">
            <v>4.57</v>
          </cell>
          <cell r="E5">
            <v>7.4</v>
          </cell>
        </row>
        <row r="6">
          <cell r="A6">
            <v>37012</v>
          </cell>
          <cell r="B6">
            <v>4.8468</v>
          </cell>
          <cell r="C6">
            <v>5.17</v>
          </cell>
          <cell r="D6">
            <v>4.0999999999999996</v>
          </cell>
          <cell r="E6">
            <v>5.81</v>
          </cell>
        </row>
        <row r="7">
          <cell r="A7">
            <v>37043</v>
          </cell>
          <cell r="B7">
            <v>3.7703000000000002</v>
          </cell>
          <cell r="C7">
            <v>3.96</v>
          </cell>
          <cell r="D7">
            <v>2.61</v>
          </cell>
          <cell r="E7">
            <v>5.81</v>
          </cell>
        </row>
        <row r="8">
          <cell r="A8">
            <v>37073</v>
          </cell>
          <cell r="B8">
            <v>2.9689000000000001</v>
          </cell>
          <cell r="C8">
            <v>2.67</v>
          </cell>
          <cell r="D8">
            <v>2.0299999999999998</v>
          </cell>
          <cell r="E8">
            <v>3.27</v>
          </cell>
        </row>
        <row r="9">
          <cell r="A9">
            <v>37104</v>
          </cell>
          <cell r="B9">
            <v>2.4519000000000002</v>
          </cell>
          <cell r="C9">
            <v>2.42</v>
          </cell>
          <cell r="D9">
            <v>2.27</v>
          </cell>
          <cell r="E9">
            <v>3.14</v>
          </cell>
        </row>
        <row r="10">
          <cell r="A10">
            <v>37135</v>
          </cell>
          <cell r="B10">
            <v>2.2690999999999999</v>
          </cell>
          <cell r="C10">
            <v>2.1800000000000002</v>
          </cell>
          <cell r="D10">
            <v>2.09</v>
          </cell>
          <cell r="E10">
            <v>2.4500000000000002</v>
          </cell>
        </row>
        <row r="11">
          <cell r="A11">
            <v>37165</v>
          </cell>
          <cell r="B11">
            <v>1.6680999999999999</v>
          </cell>
          <cell r="C11">
            <v>1.38</v>
          </cell>
          <cell r="D11">
            <v>1.24</v>
          </cell>
          <cell r="E11">
            <v>1.52</v>
          </cell>
        </row>
        <row r="12">
          <cell r="A12">
            <v>37196</v>
          </cell>
          <cell r="B12">
            <v>2.2210000000000001</v>
          </cell>
          <cell r="C12">
            <v>2.78</v>
          </cell>
          <cell r="D12">
            <v>2.59</v>
          </cell>
          <cell r="E12">
            <v>2.91</v>
          </cell>
        </row>
        <row r="13">
          <cell r="A13">
            <v>37226</v>
          </cell>
          <cell r="B13">
            <v>2.3738000000000001</v>
          </cell>
          <cell r="C13">
            <v>2.68</v>
          </cell>
          <cell r="D13">
            <v>2.16</v>
          </cell>
          <cell r="E13">
            <v>2.69</v>
          </cell>
        </row>
        <row r="14">
          <cell r="A14">
            <v>37257</v>
          </cell>
          <cell r="B14">
            <v>2.3380000000000001</v>
          </cell>
          <cell r="C14">
            <v>2.56</v>
          </cell>
          <cell r="D14">
            <v>2.35</v>
          </cell>
          <cell r="E14">
            <v>2.6</v>
          </cell>
        </row>
        <row r="15">
          <cell r="A15">
            <v>37288</v>
          </cell>
          <cell r="B15">
            <v>1.8868</v>
          </cell>
          <cell r="C15">
            <v>1.85</v>
          </cell>
          <cell r="D15">
            <v>1.73</v>
          </cell>
          <cell r="E15">
            <v>1.99</v>
          </cell>
        </row>
        <row r="16">
          <cell r="A16">
            <v>37316</v>
          </cell>
          <cell r="B16">
            <v>2.0638999999999998</v>
          </cell>
          <cell r="C16">
            <v>2.12</v>
          </cell>
          <cell r="D16">
            <v>1.97</v>
          </cell>
          <cell r="E16">
            <v>2.25</v>
          </cell>
        </row>
        <row r="17">
          <cell r="A17">
            <v>37347</v>
          </cell>
          <cell r="B17">
            <v>2.7947000000000002</v>
          </cell>
          <cell r="C17">
            <v>3.16</v>
          </cell>
          <cell r="D17">
            <v>2.85</v>
          </cell>
          <cell r="E17">
            <v>3.28</v>
          </cell>
        </row>
        <row r="18">
          <cell r="A18">
            <v>37377</v>
          </cell>
          <cell r="B18">
            <v>2.9504000000000001</v>
          </cell>
          <cell r="C18">
            <v>2.81</v>
          </cell>
          <cell r="D18">
            <v>2.2599999999999998</v>
          </cell>
          <cell r="E18">
            <v>2.96</v>
          </cell>
        </row>
        <row r="19">
          <cell r="A19">
            <v>37408</v>
          </cell>
          <cell r="B19">
            <v>2.7545999999999999</v>
          </cell>
          <cell r="C19">
            <v>2.42</v>
          </cell>
          <cell r="D19">
            <v>1.6</v>
          </cell>
          <cell r="E19">
            <v>2.62</v>
          </cell>
        </row>
        <row r="20">
          <cell r="A20">
            <v>37438</v>
          </cell>
          <cell r="B20">
            <v>2.2286999999999999</v>
          </cell>
          <cell r="C20">
            <v>1.9</v>
          </cell>
          <cell r="D20">
            <v>1.26</v>
          </cell>
          <cell r="E20">
            <v>2.62</v>
          </cell>
        </row>
        <row r="21">
          <cell r="A21">
            <v>37469</v>
          </cell>
          <cell r="B21">
            <v>1.7434000000000001</v>
          </cell>
          <cell r="C21">
            <v>1.87</v>
          </cell>
          <cell r="D21">
            <v>1.59</v>
          </cell>
          <cell r="E21">
            <v>2.48</v>
          </cell>
        </row>
        <row r="22">
          <cell r="A22">
            <v>37500</v>
          </cell>
          <cell r="B22">
            <v>2.3127</v>
          </cell>
          <cell r="C22">
            <v>2.54</v>
          </cell>
          <cell r="D22">
            <v>1.2</v>
          </cell>
          <cell r="E22">
            <v>2.93</v>
          </cell>
        </row>
        <row r="23">
          <cell r="A23">
            <v>37530</v>
          </cell>
          <cell r="B23">
            <v>2.7090000000000001</v>
          </cell>
          <cell r="C23">
            <v>2.7389999999999999</v>
          </cell>
          <cell r="D23">
            <v>1.339</v>
          </cell>
          <cell r="E23">
            <v>3.0339999999999998</v>
          </cell>
        </row>
        <row r="24">
          <cell r="A24">
            <v>37561</v>
          </cell>
          <cell r="B24">
            <v>3.2690000000000001</v>
          </cell>
          <cell r="C24">
            <v>3.4340000000000002</v>
          </cell>
          <cell r="D24">
            <v>2.2440000000000002</v>
          </cell>
          <cell r="E24">
            <v>3.544</v>
          </cell>
        </row>
        <row r="25">
          <cell r="A25">
            <v>37591</v>
          </cell>
          <cell r="B25">
            <v>3.544</v>
          </cell>
          <cell r="C25">
            <v>4.0289999999999999</v>
          </cell>
          <cell r="D25">
            <v>3.0590000000000002</v>
          </cell>
          <cell r="E25">
            <v>4.0389999999999997</v>
          </cell>
        </row>
        <row r="26">
          <cell r="A26">
            <v>37622</v>
          </cell>
          <cell r="B26">
            <v>3.6640000000000001</v>
          </cell>
          <cell r="C26">
            <v>4.1690000000000005</v>
          </cell>
          <cell r="D26">
            <v>3.4090000000000003</v>
          </cell>
          <cell r="E26">
            <v>4.1390000000000002</v>
          </cell>
        </row>
        <row r="27">
          <cell r="A27">
            <v>37653</v>
          </cell>
          <cell r="B27">
            <v>3.5939999999999999</v>
          </cell>
          <cell r="C27">
            <v>4.0289999999999999</v>
          </cell>
          <cell r="D27">
            <v>3.319</v>
          </cell>
          <cell r="E27">
            <v>4.069</v>
          </cell>
        </row>
        <row r="28">
          <cell r="A28">
            <v>37681</v>
          </cell>
          <cell r="B28">
            <v>3.4910000000000001</v>
          </cell>
          <cell r="C28">
            <v>3.6660000000000004</v>
          </cell>
          <cell r="D28">
            <v>3.1160000000000001</v>
          </cell>
          <cell r="E28">
            <v>3.7160000000000002</v>
          </cell>
        </row>
        <row r="29">
          <cell r="A29">
            <v>37712</v>
          </cell>
          <cell r="B29">
            <v>3.3580000000000001</v>
          </cell>
          <cell r="C29">
            <v>3.4279999999999999</v>
          </cell>
          <cell r="D29">
            <v>3.1180000000000003</v>
          </cell>
          <cell r="E29">
            <v>3.6179999999999999</v>
          </cell>
        </row>
        <row r="30">
          <cell r="A30">
            <v>37742</v>
          </cell>
          <cell r="B30">
            <v>3.351</v>
          </cell>
          <cell r="C30">
            <v>3.4209999999999998</v>
          </cell>
          <cell r="D30">
            <v>3.1109999999999998</v>
          </cell>
          <cell r="E30">
            <v>3.6109999999999998</v>
          </cell>
        </row>
        <row r="31">
          <cell r="A31">
            <v>37773</v>
          </cell>
          <cell r="B31">
            <v>3.3660000000000001</v>
          </cell>
          <cell r="C31">
            <v>3.4359999999999999</v>
          </cell>
          <cell r="D31">
            <v>3.1260000000000003</v>
          </cell>
          <cell r="E31">
            <v>3.6259999999999999</v>
          </cell>
        </row>
        <row r="32">
          <cell r="A32">
            <v>37803</v>
          </cell>
          <cell r="B32">
            <v>3.391</v>
          </cell>
          <cell r="C32">
            <v>3.4609999999999999</v>
          </cell>
          <cell r="D32">
            <v>3.1509999999999998</v>
          </cell>
          <cell r="E32">
            <v>3.6509999999999998</v>
          </cell>
        </row>
        <row r="33">
          <cell r="A33">
            <v>37834</v>
          </cell>
          <cell r="B33">
            <v>3.4010000000000002</v>
          </cell>
          <cell r="C33">
            <v>3.4710000000000001</v>
          </cell>
          <cell r="D33">
            <v>3.1610000000000005</v>
          </cell>
          <cell r="E33">
            <v>3.661</v>
          </cell>
        </row>
        <row r="34">
          <cell r="A34">
            <v>37865</v>
          </cell>
          <cell r="B34">
            <v>3.4010000000000002</v>
          </cell>
          <cell r="C34">
            <v>3.4710000000000001</v>
          </cell>
          <cell r="D34">
            <v>3.1610000000000005</v>
          </cell>
          <cell r="E34">
            <v>3.661</v>
          </cell>
        </row>
        <row r="35">
          <cell r="A35">
            <v>37895</v>
          </cell>
          <cell r="B35">
            <v>3.4140000000000001</v>
          </cell>
          <cell r="C35">
            <v>3.484</v>
          </cell>
          <cell r="D35">
            <v>3.1740000000000004</v>
          </cell>
          <cell r="E35">
            <v>3.6739999999999999</v>
          </cell>
        </row>
        <row r="36">
          <cell r="A36">
            <v>37926</v>
          </cell>
          <cell r="B36">
            <v>3.6440000000000001</v>
          </cell>
          <cell r="C36">
            <v>4.0790000000000006</v>
          </cell>
          <cell r="D36">
            <v>3.5890000000000004</v>
          </cell>
          <cell r="E36">
            <v>4.0840000000000005</v>
          </cell>
        </row>
        <row r="37">
          <cell r="A37">
            <v>37956</v>
          </cell>
          <cell r="B37">
            <v>3.8040000000000003</v>
          </cell>
          <cell r="C37">
            <v>4.2390000000000008</v>
          </cell>
          <cell r="D37">
            <v>3.7490000000000006</v>
          </cell>
          <cell r="E37">
            <v>4.2440000000000007</v>
          </cell>
        </row>
        <row r="38">
          <cell r="A38">
            <v>37987</v>
          </cell>
          <cell r="B38">
            <v>3.8540000000000001</v>
          </cell>
          <cell r="C38">
            <v>4.2890000000000006</v>
          </cell>
          <cell r="D38">
            <v>3.7990000000000004</v>
          </cell>
          <cell r="E38">
            <v>4.2940000000000005</v>
          </cell>
        </row>
        <row r="39">
          <cell r="A39">
            <v>38018</v>
          </cell>
          <cell r="B39">
            <v>3.7439999999999998</v>
          </cell>
          <cell r="C39">
            <v>4.1790000000000003</v>
          </cell>
          <cell r="D39">
            <v>3.6890000000000001</v>
          </cell>
          <cell r="E39">
            <v>4.1840000000000002</v>
          </cell>
        </row>
        <row r="40">
          <cell r="A40">
            <v>38047</v>
          </cell>
          <cell r="B40">
            <v>3.5789999999999997</v>
          </cell>
          <cell r="C40">
            <v>4.0140000000000002</v>
          </cell>
          <cell r="D40">
            <v>3.524</v>
          </cell>
          <cell r="E40">
            <v>4.0190000000000001</v>
          </cell>
        </row>
        <row r="41">
          <cell r="A41">
            <v>38078</v>
          </cell>
          <cell r="B41">
            <v>3.3490000000000002</v>
          </cell>
          <cell r="C41">
            <v>3.4390000000000001</v>
          </cell>
          <cell r="D41">
            <v>3.1790000000000003</v>
          </cell>
          <cell r="E41">
            <v>3.7240000000000002</v>
          </cell>
        </row>
        <row r="42">
          <cell r="A42">
            <v>38108</v>
          </cell>
          <cell r="B42">
            <v>3.3140000000000001</v>
          </cell>
          <cell r="C42">
            <v>3.4039999999999999</v>
          </cell>
          <cell r="D42">
            <v>3.1440000000000001</v>
          </cell>
          <cell r="E42">
            <v>3.6890000000000001</v>
          </cell>
        </row>
        <row r="43">
          <cell r="A43">
            <v>38139</v>
          </cell>
          <cell r="B43">
            <v>3.3440000000000003</v>
          </cell>
          <cell r="C43">
            <v>3.4340000000000002</v>
          </cell>
          <cell r="D43">
            <v>3.1740000000000004</v>
          </cell>
          <cell r="E43">
            <v>3.7190000000000003</v>
          </cell>
        </row>
        <row r="44">
          <cell r="A44">
            <v>38169</v>
          </cell>
          <cell r="B44">
            <v>3.3540000000000001</v>
          </cell>
          <cell r="C44">
            <v>3.444</v>
          </cell>
          <cell r="D44">
            <v>3.1840000000000002</v>
          </cell>
          <cell r="E44">
            <v>3.7290000000000001</v>
          </cell>
        </row>
        <row r="45">
          <cell r="A45">
            <v>38200</v>
          </cell>
          <cell r="B45">
            <v>3.367</v>
          </cell>
          <cell r="C45">
            <v>3.4569999999999999</v>
          </cell>
          <cell r="D45">
            <v>3.1970000000000001</v>
          </cell>
          <cell r="E45">
            <v>3.742</v>
          </cell>
        </row>
        <row r="46">
          <cell r="A46">
            <v>38231</v>
          </cell>
          <cell r="B46">
            <v>3.367</v>
          </cell>
          <cell r="C46">
            <v>3.4569999999999999</v>
          </cell>
          <cell r="D46">
            <v>3.1970000000000001</v>
          </cell>
          <cell r="E46">
            <v>3.742</v>
          </cell>
        </row>
        <row r="47">
          <cell r="A47">
            <v>38261</v>
          </cell>
          <cell r="B47">
            <v>3.3970000000000002</v>
          </cell>
          <cell r="C47">
            <v>3.4870000000000001</v>
          </cell>
          <cell r="D47">
            <v>3.2270000000000003</v>
          </cell>
          <cell r="E47">
            <v>3.7720000000000002</v>
          </cell>
        </row>
        <row r="48">
          <cell r="A48">
            <v>38292</v>
          </cell>
          <cell r="B48">
            <v>3.5529999999999999</v>
          </cell>
          <cell r="C48">
            <v>4.0229999999999997</v>
          </cell>
          <cell r="D48">
            <v>3.8260000000000001</v>
          </cell>
          <cell r="E48">
            <v>4.0329999999999995</v>
          </cell>
        </row>
        <row r="49">
          <cell r="A49">
            <v>38322</v>
          </cell>
          <cell r="B49">
            <v>3.7229999999999999</v>
          </cell>
          <cell r="C49">
            <v>4.1929999999999996</v>
          </cell>
          <cell r="D49">
            <v>3.996</v>
          </cell>
          <cell r="E49">
            <v>4.2029999999999994</v>
          </cell>
        </row>
        <row r="50">
          <cell r="A50">
            <v>38353</v>
          </cell>
          <cell r="B50">
            <v>3.7869999999999999</v>
          </cell>
          <cell r="C50">
            <v>4.2569999999999997</v>
          </cell>
          <cell r="D50">
            <v>4.0599999999999996</v>
          </cell>
          <cell r="E50">
            <v>4.2669999999999995</v>
          </cell>
        </row>
        <row r="51">
          <cell r="A51">
            <v>38384</v>
          </cell>
          <cell r="B51">
            <v>3.6930000000000005</v>
          </cell>
          <cell r="C51">
            <v>4.1630000000000003</v>
          </cell>
          <cell r="D51">
            <v>3.9660000000000006</v>
          </cell>
          <cell r="E51">
            <v>4.173</v>
          </cell>
        </row>
        <row r="52">
          <cell r="A52">
            <v>38412</v>
          </cell>
          <cell r="B52">
            <v>3.5230000000000001</v>
          </cell>
          <cell r="C52">
            <v>3.9929999999999999</v>
          </cell>
          <cell r="D52">
            <v>3.7960000000000003</v>
          </cell>
          <cell r="E52">
            <v>4.0030000000000001</v>
          </cell>
        </row>
        <row r="53">
          <cell r="A53">
            <v>38443</v>
          </cell>
          <cell r="B53">
            <v>3.2469999999999999</v>
          </cell>
          <cell r="C53">
            <v>3.4769999999999999</v>
          </cell>
          <cell r="D53">
            <v>3.37</v>
          </cell>
          <cell r="E53">
            <v>3.7769999999999997</v>
          </cell>
        </row>
        <row r="54">
          <cell r="A54">
            <v>38473</v>
          </cell>
          <cell r="B54">
            <v>3.2170000000000001</v>
          </cell>
          <cell r="C54">
            <v>3.4470000000000001</v>
          </cell>
          <cell r="D54">
            <v>3.34</v>
          </cell>
          <cell r="E54">
            <v>3.7469999999999999</v>
          </cell>
        </row>
        <row r="55">
          <cell r="A55">
            <v>38504</v>
          </cell>
          <cell r="B55">
            <v>3.242</v>
          </cell>
          <cell r="C55">
            <v>3.472</v>
          </cell>
          <cell r="D55">
            <v>3.3650000000000002</v>
          </cell>
          <cell r="E55">
            <v>3.7719999999999998</v>
          </cell>
        </row>
        <row r="56">
          <cell r="A56">
            <v>38534</v>
          </cell>
          <cell r="B56">
            <v>3.2720000000000002</v>
          </cell>
          <cell r="C56">
            <v>3.5020000000000002</v>
          </cell>
          <cell r="D56">
            <v>3.395</v>
          </cell>
          <cell r="E56">
            <v>3.802</v>
          </cell>
        </row>
        <row r="57">
          <cell r="A57">
            <v>38565</v>
          </cell>
          <cell r="B57">
            <v>3.2920000000000003</v>
          </cell>
          <cell r="C57">
            <v>3.5220000000000002</v>
          </cell>
          <cell r="D57">
            <v>3.415</v>
          </cell>
          <cell r="E57">
            <v>3.8220000000000001</v>
          </cell>
        </row>
        <row r="58">
          <cell r="A58">
            <v>38596</v>
          </cell>
          <cell r="B58">
            <v>3.2920000000000003</v>
          </cell>
          <cell r="C58">
            <v>3.5220000000000002</v>
          </cell>
          <cell r="D58">
            <v>3.415</v>
          </cell>
          <cell r="E58">
            <v>3.8220000000000001</v>
          </cell>
        </row>
        <row r="59">
          <cell r="A59">
            <v>38626</v>
          </cell>
          <cell r="B59">
            <v>3.3149999999999999</v>
          </cell>
          <cell r="C59">
            <v>3.5449999999999999</v>
          </cell>
          <cell r="D59">
            <v>3.4379999999999997</v>
          </cell>
          <cell r="E59">
            <v>3.8450000000000002</v>
          </cell>
        </row>
        <row r="60">
          <cell r="A60">
            <v>38657</v>
          </cell>
          <cell r="B60">
            <v>3.5680000000000001</v>
          </cell>
          <cell r="C60">
            <v>4.008</v>
          </cell>
          <cell r="D60">
            <v>3.8010000000000002</v>
          </cell>
          <cell r="E60">
            <v>4.008</v>
          </cell>
        </row>
        <row r="61">
          <cell r="A61">
            <v>38687</v>
          </cell>
          <cell r="B61">
            <v>3.72</v>
          </cell>
          <cell r="C61">
            <v>4.16</v>
          </cell>
          <cell r="D61">
            <v>3.9529999999999998</v>
          </cell>
          <cell r="E61">
            <v>4.16</v>
          </cell>
        </row>
        <row r="62">
          <cell r="A62">
            <v>38718</v>
          </cell>
          <cell r="B62">
            <v>3.7770000000000001</v>
          </cell>
          <cell r="C62">
            <v>4.2169999999999996</v>
          </cell>
          <cell r="D62">
            <v>4.01</v>
          </cell>
          <cell r="E62">
            <v>4.2169999999999996</v>
          </cell>
        </row>
        <row r="63">
          <cell r="A63">
            <v>38749</v>
          </cell>
          <cell r="B63">
            <v>3.6669999999999998</v>
          </cell>
          <cell r="C63">
            <v>4.1069999999999993</v>
          </cell>
          <cell r="D63">
            <v>3.9</v>
          </cell>
          <cell r="E63">
            <v>4.1069999999999993</v>
          </cell>
        </row>
        <row r="64">
          <cell r="A64">
            <v>38777</v>
          </cell>
          <cell r="B64">
            <v>3.5220000000000002</v>
          </cell>
          <cell r="C64">
            <v>3.9620000000000002</v>
          </cell>
          <cell r="D64">
            <v>3.7549999999999999</v>
          </cell>
          <cell r="E64">
            <v>3.9620000000000002</v>
          </cell>
        </row>
        <row r="65">
          <cell r="A65">
            <v>38808</v>
          </cell>
          <cell r="B65">
            <v>3.282</v>
          </cell>
          <cell r="C65">
            <v>3.452</v>
          </cell>
          <cell r="D65">
            <v>3.3450000000000002</v>
          </cell>
          <cell r="E65">
            <v>3.7370000000000001</v>
          </cell>
        </row>
        <row r="66">
          <cell r="A66">
            <v>38838</v>
          </cell>
          <cell r="B66">
            <v>3.2720000000000002</v>
          </cell>
          <cell r="C66">
            <v>3.4420000000000002</v>
          </cell>
          <cell r="D66">
            <v>3.335</v>
          </cell>
          <cell r="E66">
            <v>3.7270000000000003</v>
          </cell>
        </row>
        <row r="67">
          <cell r="A67">
            <v>38869</v>
          </cell>
          <cell r="B67">
            <v>3.302</v>
          </cell>
          <cell r="C67">
            <v>3.472</v>
          </cell>
          <cell r="D67">
            <v>3.3650000000000002</v>
          </cell>
          <cell r="E67">
            <v>3.7570000000000001</v>
          </cell>
        </row>
        <row r="68">
          <cell r="A68">
            <v>38899</v>
          </cell>
          <cell r="B68">
            <v>3.3320000000000003</v>
          </cell>
          <cell r="C68">
            <v>3.5020000000000002</v>
          </cell>
          <cell r="D68">
            <v>3.395</v>
          </cell>
          <cell r="E68">
            <v>3.7870000000000004</v>
          </cell>
        </row>
        <row r="69">
          <cell r="A69">
            <v>38930</v>
          </cell>
          <cell r="B69">
            <v>3.3620000000000001</v>
          </cell>
          <cell r="C69">
            <v>3.532</v>
          </cell>
          <cell r="D69">
            <v>3.4249999999999998</v>
          </cell>
          <cell r="E69">
            <v>3.8170000000000002</v>
          </cell>
        </row>
        <row r="70">
          <cell r="A70">
            <v>38961</v>
          </cell>
          <cell r="B70">
            <v>3.367</v>
          </cell>
          <cell r="C70">
            <v>3.5369999999999999</v>
          </cell>
          <cell r="D70">
            <v>3.43</v>
          </cell>
          <cell r="E70">
            <v>3.8220000000000001</v>
          </cell>
        </row>
        <row r="71">
          <cell r="A71">
            <v>38991</v>
          </cell>
          <cell r="B71">
            <v>3.387</v>
          </cell>
          <cell r="C71">
            <v>3.5569999999999999</v>
          </cell>
          <cell r="D71">
            <v>3.45</v>
          </cell>
          <cell r="E71">
            <v>3.8420000000000001</v>
          </cell>
        </row>
        <row r="72">
          <cell r="A72">
            <v>39022</v>
          </cell>
          <cell r="B72">
            <v>3.6589999999999998</v>
          </cell>
          <cell r="C72">
            <v>4.1289999999999996</v>
          </cell>
          <cell r="D72">
            <v>3.9319999999999999</v>
          </cell>
          <cell r="E72">
            <v>4.1389999999999993</v>
          </cell>
        </row>
        <row r="73">
          <cell r="A73">
            <v>39052</v>
          </cell>
          <cell r="B73">
            <v>3.4990000000000001</v>
          </cell>
          <cell r="C73">
            <v>3.9689999999999999</v>
          </cell>
          <cell r="D73">
            <v>3.7720000000000002</v>
          </cell>
          <cell r="E73">
            <v>3.9790000000000001</v>
          </cell>
        </row>
        <row r="74">
          <cell r="B74">
            <v>3.2240000000000002</v>
          </cell>
          <cell r="C74">
            <v>3.4540000000000002</v>
          </cell>
          <cell r="D74">
            <v>3.3470000000000004</v>
          </cell>
          <cell r="E74">
            <v>3.754</v>
          </cell>
        </row>
        <row r="75">
          <cell r="B75">
            <v>3.1890000000000001</v>
          </cell>
          <cell r="C75">
            <v>3.419</v>
          </cell>
          <cell r="D75">
            <v>3.3120000000000003</v>
          </cell>
          <cell r="E75">
            <v>3.7189999999999999</v>
          </cell>
        </row>
        <row r="76">
          <cell r="B76">
            <v>3.2240000000000002</v>
          </cell>
          <cell r="C76">
            <v>3.4540000000000002</v>
          </cell>
          <cell r="D76">
            <v>3.3470000000000004</v>
          </cell>
          <cell r="E76">
            <v>3.754</v>
          </cell>
        </row>
        <row r="77">
          <cell r="B77">
            <v>3.2490000000000001</v>
          </cell>
          <cell r="C77">
            <v>3.4790000000000001</v>
          </cell>
          <cell r="D77">
            <v>3.3719999999999999</v>
          </cell>
          <cell r="E77">
            <v>3.7789999999999999</v>
          </cell>
        </row>
        <row r="78">
          <cell r="B78">
            <v>3.2640000000000002</v>
          </cell>
          <cell r="C78">
            <v>3.4940000000000002</v>
          </cell>
          <cell r="D78">
            <v>3.3870000000000005</v>
          </cell>
          <cell r="E78">
            <v>3.794</v>
          </cell>
        </row>
        <row r="79">
          <cell r="B79">
            <v>3.2440000000000002</v>
          </cell>
          <cell r="C79">
            <v>3.4740000000000002</v>
          </cell>
          <cell r="D79">
            <v>3.367</v>
          </cell>
          <cell r="E79">
            <v>3.774</v>
          </cell>
        </row>
        <row r="80">
          <cell r="B80">
            <v>3.2669999999999999</v>
          </cell>
          <cell r="C80">
            <v>3.4969999999999999</v>
          </cell>
          <cell r="D80">
            <v>3.39</v>
          </cell>
          <cell r="E80">
            <v>3.7969999999999997</v>
          </cell>
        </row>
        <row r="81">
          <cell r="B81">
            <v>3.5370000000000004</v>
          </cell>
          <cell r="C81">
            <v>3.9770000000000003</v>
          </cell>
          <cell r="D81">
            <v>3.77</v>
          </cell>
          <cell r="E81">
            <v>3.9770000000000003</v>
          </cell>
        </row>
        <row r="82">
          <cell r="B82">
            <v>3.6989999999999998</v>
          </cell>
          <cell r="C82">
            <v>4.1389999999999993</v>
          </cell>
          <cell r="D82">
            <v>3.9319999999999999</v>
          </cell>
          <cell r="E82">
            <v>4.1389999999999993</v>
          </cell>
        </row>
        <row r="83">
          <cell r="B83">
            <v>3.766</v>
          </cell>
          <cell r="C83">
            <v>4.2059999999999995</v>
          </cell>
          <cell r="D83">
            <v>3.9990000000000001</v>
          </cell>
          <cell r="E83">
            <v>4.2059999999999995</v>
          </cell>
        </row>
        <row r="84">
          <cell r="B84">
            <v>3.6560000000000006</v>
          </cell>
          <cell r="C84">
            <v>4.0960000000000001</v>
          </cell>
          <cell r="D84">
            <v>3.8890000000000007</v>
          </cell>
          <cell r="E84">
            <v>4.0960000000000001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  <cell r="E10">
            <v>4.487E-2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tial Weatherization 1838"/>
      <sheetName val="Forced Air Furnace 1832"/>
      <sheetName val="Space Heat 5090"/>
      <sheetName val="Tank WH 1831"/>
      <sheetName val="Tankless 5087"/>
      <sheetName val="Thermostats 5089"/>
      <sheetName val="Dampers 5088"/>
      <sheetName val="Equipment Sum"/>
      <sheetName val="Commercial"/>
      <sheetName val="Sum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um (2)"/>
      <sheetName val="Sheet1"/>
      <sheetName val="Sheet2"/>
    </sheetNames>
    <sheetDataSet>
      <sheetData sheetId="0"/>
      <sheetData sheetId="1">
        <row r="7">
          <cell r="C7">
            <v>7902.72</v>
          </cell>
        </row>
      </sheetData>
      <sheetData sheetId="2">
        <row r="3">
          <cell r="K3">
            <v>80</v>
          </cell>
        </row>
      </sheetData>
      <sheetData sheetId="3">
        <row r="7">
          <cell r="C7">
            <v>729</v>
          </cell>
        </row>
      </sheetData>
      <sheetData sheetId="4">
        <row r="7">
          <cell r="C7">
            <v>1260</v>
          </cell>
        </row>
      </sheetData>
      <sheetData sheetId="5">
        <row r="7">
          <cell r="C7">
            <v>1701</v>
          </cell>
        </row>
      </sheetData>
      <sheetData sheetId="6">
        <row r="7">
          <cell r="C7">
            <v>72</v>
          </cell>
        </row>
      </sheetData>
      <sheetData sheetId="7"/>
      <sheetData sheetId="8">
        <row r="14">
          <cell r="E14">
            <v>5201.4799999999996</v>
          </cell>
        </row>
      </sheetData>
      <sheetData sheetId="9">
        <row r="4">
          <cell r="E4">
            <v>12512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udget"/>
      <sheetName val="Page15-RAF"/>
      <sheetName val="Page10-NWP"/>
      <sheetName val="Page11-GTN"/>
      <sheetName val="Page12-ANG"/>
      <sheetName val="Page13-NOVA"/>
      <sheetName val="Page14-WEI"/>
      <sheetName val="J"/>
      <sheetName val="Page9-ForwardWACOG"/>
      <sheetName val="Sheet10"/>
      <sheetName val="StorageWD"/>
      <sheetName val="Page6-WACOG"/>
      <sheetName val="Page7-GasCostChange"/>
      <sheetName val="Page8-TariffGasCostChg"/>
      <sheetName val="Page17-RateChg"/>
      <sheetName val="N"/>
      <sheetName val="Sheet1"/>
      <sheetName val="Sheet15"/>
      <sheetName val="O"/>
      <sheetName val="Page16-ChgRecap"/>
      <sheetName val="Page20-Deferrals"/>
      <sheetName val="Page21-101Amt"/>
      <sheetName val="Page22-111Amt"/>
      <sheetName val="Page23-121Amt"/>
      <sheetName val="146Amt"/>
      <sheetName val="Page24-FirmSalesAmt"/>
      <sheetName val="Page25-AllSalesAmt"/>
      <sheetName val="Customer S"/>
      <sheetName val="CustomerQ"/>
      <sheetName val="CustomerF"/>
      <sheetName val="CustomerC"/>
      <sheetName val="Customer SF"/>
      <sheetName val="Customer SL"/>
      <sheetName val="CustomerW"/>
      <sheetName val="Page26-JP Deferral"/>
      <sheetName val="Page27-JP Def Amt-Sales"/>
      <sheetName val="Page28-JP Def Amt-Trans"/>
      <sheetName val="Page18-Sch155Chg"/>
      <sheetName val="Sheet7"/>
      <sheetName val="AA"/>
      <sheetName val="Page4-Present"/>
      <sheetName val="Page19-Sch155"/>
      <sheetName val="Page5-RateChgs"/>
      <sheetName val="AE"/>
      <sheetName val="Page1-ChgByRateSch"/>
      <sheetName val="Page2-Overall"/>
      <sheetName val="AN"/>
      <sheetName val="Page3-Proposed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C8" t="str">
            <v>Schedule</v>
          </cell>
          <cell r="D8" t="str">
            <v>Deferrals</v>
          </cell>
          <cell r="F8" t="str">
            <v>148</v>
          </cell>
          <cell r="G8" t="str">
            <v>Deferral</v>
          </cell>
        </row>
        <row r="10">
          <cell r="A10" t="str">
            <v>Schedule 101</v>
          </cell>
          <cell r="C10">
            <v>2.3439999999999999E-2</v>
          </cell>
          <cell r="D10">
            <v>-2.0979999999999999E-2</v>
          </cell>
          <cell r="E10">
            <v>-3.6409999999999998E-2</v>
          </cell>
          <cell r="G10">
            <v>2.1900000000000001E-3</v>
          </cell>
        </row>
        <row r="12">
          <cell r="A12" t="str">
            <v>Schedule 111</v>
          </cell>
          <cell r="C12">
            <v>2.6790000000000001E-2</v>
          </cell>
          <cell r="D12">
            <v>-2.0979999999999999E-2</v>
          </cell>
          <cell r="E12">
            <v>-3.6409999999999998E-2</v>
          </cell>
          <cell r="G12">
            <v>2.1900000000000001E-3</v>
          </cell>
        </row>
        <row r="14">
          <cell r="A14" t="str">
            <v>Schedule 112</v>
          </cell>
          <cell r="G14">
            <v>2.1900000000000001E-3</v>
          </cell>
        </row>
        <row r="16">
          <cell r="A16" t="str">
            <v>Schedule 121</v>
          </cell>
          <cell r="C16">
            <v>2.741E-2</v>
          </cell>
          <cell r="D16">
            <v>-2.0979999999999999E-2</v>
          </cell>
          <cell r="E16">
            <v>-3.6409999999999998E-2</v>
          </cell>
          <cell r="G16">
            <v>2.1900000000000001E-3</v>
          </cell>
        </row>
        <row r="18">
          <cell r="A18" t="str">
            <v>Schedule 122</v>
          </cell>
          <cell r="G18">
            <v>2.1900000000000001E-3</v>
          </cell>
        </row>
        <row r="20">
          <cell r="A20" t="str">
            <v>Schedule 131</v>
          </cell>
          <cell r="D20">
            <v>-2.0979999999999999E-2</v>
          </cell>
          <cell r="E20">
            <v>-3.6409999999999998E-2</v>
          </cell>
          <cell r="G20">
            <v>2.1900000000000001E-3</v>
          </cell>
        </row>
        <row r="22">
          <cell r="A22" t="str">
            <v>Schedule 132</v>
          </cell>
          <cell r="G22">
            <v>2.1900000000000001E-3</v>
          </cell>
        </row>
        <row r="24">
          <cell r="A24" t="str">
            <v>Schedule 146</v>
          </cell>
          <cell r="C24">
            <v>0</v>
          </cell>
          <cell r="G24">
            <v>2.0000000000000001E-4</v>
          </cell>
        </row>
        <row r="26">
          <cell r="A26" t="str">
            <v>Additional Large Customer Amortization Rates (Note 1)</v>
          </cell>
        </row>
        <row r="27">
          <cell r="B27" t="str">
            <v>Customer S</v>
          </cell>
          <cell r="C27">
            <v>0</v>
          </cell>
          <cell r="D27">
            <v>0</v>
          </cell>
        </row>
        <row r="28">
          <cell r="B28" t="str">
            <v>Customer Q</v>
          </cell>
          <cell r="C28">
            <v>0</v>
          </cell>
        </row>
        <row r="29">
          <cell r="B29" t="str">
            <v>Customer F</v>
          </cell>
          <cell r="C29">
            <v>0</v>
          </cell>
        </row>
        <row r="30">
          <cell r="B30" t="str">
            <v>Customer C</v>
          </cell>
          <cell r="C30">
            <v>0</v>
          </cell>
        </row>
        <row r="31">
          <cell r="B31" t="str">
            <v>Customer SF</v>
          </cell>
          <cell r="C31">
            <v>0</v>
          </cell>
          <cell r="D31">
            <v>0</v>
          </cell>
        </row>
        <row r="32">
          <cell r="B32" t="str">
            <v>Customer SL</v>
          </cell>
          <cell r="C32">
            <v>0</v>
          </cell>
          <cell r="D32">
            <v>0</v>
          </cell>
        </row>
        <row r="33">
          <cell r="B33" t="str">
            <v>Customer W</v>
          </cell>
          <cell r="C33">
            <v>0</v>
          </cell>
          <cell r="D33">
            <v>0</v>
          </cell>
        </row>
        <row r="36">
          <cell r="A36" t="str">
            <v>Note 1 - At the Company's option these customers may elect to amortize their deferral balance over 12 months in lieu of a lump-sum charge or &lt;refund&gt;</v>
          </cell>
        </row>
      </sheetData>
      <sheetData sheetId="39">
        <row r="8">
          <cell r="B8" t="str">
            <v>Amortization</v>
          </cell>
        </row>
      </sheetData>
      <sheetData sheetId="40">
        <row r="8">
          <cell r="G8" t="str">
            <v>Factor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s"/>
      <sheetName val="Ref"/>
      <sheetName val="Transaction Record"/>
      <sheetName val="Deal Sheet"/>
      <sheetName val="Procedures"/>
      <sheetName val="Nov Noms"/>
      <sheetName val="Dec Noms"/>
      <sheetName val="Jan Noms"/>
      <sheetName val="Feb Noms"/>
      <sheetName val="Mar Noms"/>
      <sheetName val="Apr Noms"/>
      <sheetName val="May Noms"/>
      <sheetName val="June Noms"/>
      <sheetName val="July Noms"/>
      <sheetName val="AugustNoms"/>
      <sheetName val="SeptNoms"/>
      <sheetName val="OctNoms"/>
      <sheetName val="NovNoms"/>
      <sheetName val="DecNoms"/>
      <sheetName val="JanNoms"/>
      <sheetName val="FebNoms"/>
      <sheetName val="MarNoms"/>
      <sheetName val="AprNoms"/>
      <sheetName val="MayNoms"/>
      <sheetName val="JunNoms"/>
      <sheetName val="JulyNoms"/>
      <sheetName val="AugNoms"/>
      <sheetName val="SepNoms"/>
      <sheetName val="Oct03Noms"/>
      <sheetName val="Nov03Noms "/>
      <sheetName val="Jun04Noms"/>
      <sheetName val="Jul04Noms"/>
      <sheetName val="Sep04Noms"/>
      <sheetName val="Oct04Noms"/>
      <sheetName val="Nov04Noms"/>
      <sheetName val="DEC04Noms"/>
      <sheetName val="Jan05Noms"/>
      <sheetName val="Feb05Noms"/>
      <sheetName val="Mar05Noms "/>
      <sheetName val="Power recap"/>
      <sheetName val="PG&amp;E storage"/>
      <sheetName val="AU purchased for AE"/>
    </sheetNames>
    <sheetDataSet>
      <sheetData sheetId="0" refreshError="1">
        <row r="1">
          <cell r="A1" t="str">
            <v>Trans#</v>
          </cell>
          <cell r="B1" t="str">
            <v>AVARep</v>
          </cell>
          <cell r="C1" t="str">
            <v>AVARepName</v>
          </cell>
          <cell r="D1" t="str">
            <v>AVARepPhone</v>
          </cell>
          <cell r="E1" t="str">
            <v>TransDate</v>
          </cell>
          <cell r="F1" t="str">
            <v>REVISION</v>
          </cell>
          <cell r="G1" t="str">
            <v>TransType</v>
          </cell>
          <cell r="H1">
            <v>2.5</v>
          </cell>
          <cell r="I1" t="str">
            <v>ForEntity</v>
          </cell>
          <cell r="J1" t="str">
            <v>ICE Deal ID</v>
          </cell>
          <cell r="K1" t="str">
            <v>CounterParty</v>
          </cell>
          <cell r="L1" t="str">
            <v>CPContactName</v>
          </cell>
          <cell r="M1" t="str">
            <v>CPContactTitle</v>
          </cell>
          <cell r="N1" t="str">
            <v>CPContactPhone</v>
          </cell>
          <cell r="O1" t="str">
            <v>CPContactFax</v>
          </cell>
          <cell r="P1" t="str">
            <v>Broker</v>
          </cell>
          <cell r="Q1" t="str">
            <v>BrokerFee</v>
          </cell>
          <cell r="R1" t="str">
            <v>Dth/d</v>
          </cell>
          <cell r="S1" t="str">
            <v>BaseContract</v>
          </cell>
          <cell r="T1" t="str">
            <v>SpecialTerms</v>
          </cell>
          <cell r="U1" t="str">
            <v>IndexPrice/Dth</v>
          </cell>
          <cell r="V1" t="str">
            <v>Index_+/-</v>
          </cell>
          <cell r="W1" t="str">
            <v>IndexPoint</v>
          </cell>
          <cell r="X1" t="str">
            <v>FixedPrice/Dth</v>
          </cell>
          <cell r="Y1" t="str">
            <v>From</v>
          </cell>
          <cell r="Z1" t="str">
            <v>Thru</v>
          </cell>
          <cell r="AA1" t="str">
            <v>Firm/Int</v>
          </cell>
          <cell r="AB1" t="str">
            <v>Pipeline</v>
          </cell>
          <cell r="AC1" t="str">
            <v>Pipeline2</v>
          </cell>
          <cell r="AD1" t="str">
            <v>AVAContract#</v>
          </cell>
          <cell r="AE1" t="str">
            <v>Vol</v>
          </cell>
          <cell r="AF1" t="str">
            <v>UpstreamPointName</v>
          </cell>
          <cell r="AG1" t="str">
            <v>UpstreamPoint#</v>
          </cell>
          <cell r="AH1" t="str">
            <v>UpstreamContract</v>
          </cell>
          <cell r="AI1" t="str">
            <v>UpstreamBA</v>
          </cell>
          <cell r="AJ1" t="str">
            <v>DownstreamPointName</v>
          </cell>
          <cell r="AK1" t="str">
            <v>DownstreamPoint#</v>
          </cell>
          <cell r="AL1" t="str">
            <v>DownstreamContract</v>
          </cell>
          <cell r="AM1" t="str">
            <v>DownstreamBA</v>
          </cell>
          <cell r="AN1" t="str">
            <v>Approval</v>
          </cell>
          <cell r="AO1" t="str">
            <v>ConfirmationVerifiedDate</v>
          </cell>
          <cell r="AP1" t="str">
            <v>ConfirmationVerifiedBy</v>
          </cell>
          <cell r="AQ1" t="str">
            <v>CounterParty Trans No.</v>
          </cell>
          <cell r="AR1" t="str">
            <v>Riskworks#</v>
          </cell>
          <cell r="AS1" t="str">
            <v>Notes</v>
          </cell>
        </row>
        <row r="2">
          <cell r="A2">
            <v>-25</v>
          </cell>
          <cell r="B2" t="str">
            <v>BG</v>
          </cell>
          <cell r="C2" t="str">
            <v>Bob Gruber</v>
          </cell>
          <cell r="D2" t="str">
            <v>(509) 495-4001</v>
          </cell>
          <cell r="E2">
            <v>36784</v>
          </cell>
          <cell r="G2" t="str">
            <v>Purchase</v>
          </cell>
          <cell r="H2" t="str">
            <v>Physical</v>
          </cell>
          <cell r="I2" t="str">
            <v>RGEN</v>
          </cell>
          <cell r="K2" t="str">
            <v>Avista Energy</v>
          </cell>
          <cell r="L2" t="str">
            <v>Steve Harper</v>
          </cell>
          <cell r="M2" t="str">
            <v>Trader</v>
          </cell>
          <cell r="N2" t="str">
            <v>(509) 688-6123</v>
          </cell>
          <cell r="O2" t="str">
            <v>(509) 688-6151</v>
          </cell>
          <cell r="R2">
            <v>10000</v>
          </cell>
          <cell r="X2">
            <v>4.63</v>
          </cell>
          <cell r="Y2">
            <v>37165</v>
          </cell>
          <cell r="Z2">
            <v>37256</v>
          </cell>
          <cell r="AA2" t="str">
            <v>Firm</v>
          </cell>
          <cell r="AB2" t="str">
            <v>PGT</v>
          </cell>
          <cell r="AE2">
            <v>10000</v>
          </cell>
          <cell r="AF2" t="str">
            <v>RGEN-GTNW</v>
          </cell>
          <cell r="AJ2" t="str">
            <v>RGEN-GTNW</v>
          </cell>
        </row>
        <row r="3">
          <cell r="A3">
            <v>-24</v>
          </cell>
          <cell r="B3" t="str">
            <v>BG</v>
          </cell>
          <cell r="C3" t="str">
            <v>Bob Gruber</v>
          </cell>
          <cell r="D3" t="str">
            <v>(509) 495-4001</v>
          </cell>
          <cell r="E3">
            <v>36784</v>
          </cell>
          <cell r="G3" t="str">
            <v>Purchase</v>
          </cell>
          <cell r="H3" t="str">
            <v>Physical</v>
          </cell>
          <cell r="I3" t="str">
            <v>RGEN</v>
          </cell>
          <cell r="K3" t="str">
            <v>Avista Energy</v>
          </cell>
          <cell r="L3" t="str">
            <v>Steve Harper</v>
          </cell>
          <cell r="M3" t="str">
            <v>Trader</v>
          </cell>
          <cell r="N3" t="str">
            <v>(509) 688-6123</v>
          </cell>
          <cell r="O3" t="str">
            <v>(509) 688-6151</v>
          </cell>
          <cell r="R3">
            <v>30000</v>
          </cell>
          <cell r="X3">
            <v>4.6399999999999997</v>
          </cell>
          <cell r="Y3">
            <v>37165</v>
          </cell>
          <cell r="Z3">
            <v>37256</v>
          </cell>
          <cell r="AA3" t="str">
            <v>Firm</v>
          </cell>
          <cell r="AB3" t="str">
            <v>PGT</v>
          </cell>
          <cell r="AE3">
            <v>30000</v>
          </cell>
          <cell r="AF3" t="str">
            <v>RGEN-GTNW</v>
          </cell>
          <cell r="AJ3" t="str">
            <v>RGEN-GTNW</v>
          </cell>
        </row>
        <row r="4">
          <cell r="A4">
            <v>-23</v>
          </cell>
          <cell r="B4" t="str">
            <v>JK</v>
          </cell>
          <cell r="C4" t="str">
            <v>Jeannie Kimberly</v>
          </cell>
          <cell r="D4" t="str">
            <v>(509) 495-8494</v>
          </cell>
          <cell r="E4">
            <v>37110</v>
          </cell>
          <cell r="G4" t="str">
            <v>Sale</v>
          </cell>
          <cell r="H4" t="str">
            <v>Physical</v>
          </cell>
          <cell r="I4" t="str">
            <v>CA - SLTAHOE</v>
          </cell>
          <cell r="K4" t="str">
            <v>Enserco</v>
          </cell>
          <cell r="L4" t="str">
            <v>Dave Meyer</v>
          </cell>
          <cell r="M4" t="str">
            <v>Trader</v>
          </cell>
          <cell r="N4" t="str">
            <v>(303) 568-3230</v>
          </cell>
          <cell r="O4" t="str">
            <v>(303) 568-3250</v>
          </cell>
          <cell r="R4">
            <v>800</v>
          </cell>
          <cell r="T4" t="str">
            <v>Sell back out of base 2500, reducing base to 1700.</v>
          </cell>
          <cell r="U4" t="str">
            <v>GDA</v>
          </cell>
          <cell r="W4" t="str">
            <v>S of Green</v>
          </cell>
          <cell r="Y4">
            <v>37113</v>
          </cell>
          <cell r="Z4">
            <v>37134</v>
          </cell>
          <cell r="AA4" t="str">
            <v>Interruptible</v>
          </cell>
          <cell r="AB4" t="str">
            <v>NWP</v>
          </cell>
          <cell r="AF4">
            <v>0</v>
          </cell>
          <cell r="AJ4" t="str">
            <v>RENO</v>
          </cell>
          <cell r="AN4" t="str">
            <v>BG</v>
          </cell>
          <cell r="AS4" t="str">
            <v xml:space="preserve"> The terms of this Exhibit A are binding unless disputed in writing within two (2) business days of receipt unless otherwise specified in the terms of the Contract.</v>
          </cell>
        </row>
        <row r="5">
          <cell r="A5">
            <v>-22</v>
          </cell>
          <cell r="B5" t="str">
            <v>BG</v>
          </cell>
          <cell r="C5" t="str">
            <v>Bob Gruber</v>
          </cell>
          <cell r="D5" t="str">
            <v>(509) 495-4001</v>
          </cell>
          <cell r="E5">
            <v>37120</v>
          </cell>
          <cell r="G5" t="str">
            <v>Sale</v>
          </cell>
          <cell r="H5" t="str">
            <v>Physical</v>
          </cell>
          <cell r="I5" t="str">
            <v>RGEN</v>
          </cell>
          <cell r="K5" t="str">
            <v>Enserco</v>
          </cell>
          <cell r="L5" t="str">
            <v>Dave Meyer</v>
          </cell>
          <cell r="M5" t="str">
            <v>Trader</v>
          </cell>
          <cell r="N5" t="str">
            <v>(303) 568-3230</v>
          </cell>
          <cell r="O5" t="str">
            <v>(303) 568-3250</v>
          </cell>
          <cell r="R5">
            <v>5000</v>
          </cell>
          <cell r="S5" t="str">
            <v>CG0214N</v>
          </cell>
          <cell r="X5">
            <v>2.7</v>
          </cell>
          <cell r="Y5">
            <v>37121</v>
          </cell>
          <cell r="Z5">
            <v>37123</v>
          </cell>
          <cell r="AA5" t="str">
            <v>Interruptible</v>
          </cell>
          <cell r="AB5" t="str">
            <v>PGT</v>
          </cell>
          <cell r="AD5" t="str">
            <v>07536</v>
          </cell>
          <cell r="AE5">
            <v>5000</v>
          </cell>
          <cell r="AF5" t="str">
            <v>RGEN-GTNW</v>
          </cell>
          <cell r="AH5" t="str">
            <v>05474</v>
          </cell>
          <cell r="AJ5" t="str">
            <v>RGEN-GTNW</v>
          </cell>
          <cell r="AL5" t="str">
            <v>04659</v>
          </cell>
          <cell r="AN5" t="str">
            <v>BG</v>
          </cell>
          <cell r="AS5" t="str">
            <v xml:space="preserve"> The terms of this Exhibit A are binding unless disputed in writing within two (2) business days of receipt unless otherwise specified in the terms of the Contract.</v>
          </cell>
        </row>
        <row r="6">
          <cell r="A6">
            <v>-21</v>
          </cell>
          <cell r="B6" t="str">
            <v>BG</v>
          </cell>
          <cell r="C6" t="str">
            <v>Bob Gruber</v>
          </cell>
          <cell r="D6" t="str">
            <v>(509) 495-4001</v>
          </cell>
          <cell r="E6">
            <v>37120</v>
          </cell>
          <cell r="G6" t="str">
            <v>Sale</v>
          </cell>
          <cell r="H6" t="str">
            <v>Physical</v>
          </cell>
          <cell r="I6" t="str">
            <v>RGEN</v>
          </cell>
          <cell r="K6" t="str">
            <v>Enserco</v>
          </cell>
          <cell r="L6" t="str">
            <v>Dave Meyer</v>
          </cell>
          <cell r="M6" t="str">
            <v>Trader</v>
          </cell>
          <cell r="N6" t="str">
            <v>(303) 568-3230</v>
          </cell>
          <cell r="O6" t="str">
            <v>(303) 568-3250</v>
          </cell>
          <cell r="R6">
            <v>15000</v>
          </cell>
          <cell r="S6" t="str">
            <v>CG0214N</v>
          </cell>
          <cell r="X6">
            <v>2.74</v>
          </cell>
          <cell r="Y6">
            <v>37121</v>
          </cell>
          <cell r="Z6">
            <v>37123</v>
          </cell>
          <cell r="AA6" t="str">
            <v>Interruptible</v>
          </cell>
          <cell r="AB6" t="str">
            <v>PGT</v>
          </cell>
          <cell r="AD6" t="str">
            <v>07536</v>
          </cell>
          <cell r="AE6">
            <v>15000</v>
          </cell>
          <cell r="AF6" t="str">
            <v>KING-GTNW</v>
          </cell>
          <cell r="AH6" t="str">
            <v>05474</v>
          </cell>
          <cell r="AJ6" t="str">
            <v>KING-GTNW</v>
          </cell>
          <cell r="AL6" t="str">
            <v>04659</v>
          </cell>
          <cell r="AN6" t="str">
            <v>BG</v>
          </cell>
        </row>
        <row r="7">
          <cell r="A7">
            <v>-20</v>
          </cell>
          <cell r="B7" t="str">
            <v>BG</v>
          </cell>
          <cell r="C7" t="str">
            <v>Bob Gruber</v>
          </cell>
          <cell r="D7" t="str">
            <v>(509) 495-4001</v>
          </cell>
          <cell r="E7">
            <v>37120</v>
          </cell>
          <cell r="G7" t="str">
            <v>Sale</v>
          </cell>
          <cell r="H7" t="str">
            <v>Physical</v>
          </cell>
          <cell r="I7" t="str">
            <v>NECT</v>
          </cell>
          <cell r="K7" t="str">
            <v>Enserco</v>
          </cell>
          <cell r="L7" t="str">
            <v>Dave Meyer</v>
          </cell>
          <cell r="M7" t="str">
            <v>Trader</v>
          </cell>
          <cell r="N7" t="str">
            <v>(303) 568-3230</v>
          </cell>
          <cell r="O7" t="str">
            <v>(303) 568-3250</v>
          </cell>
          <cell r="R7">
            <v>15000</v>
          </cell>
          <cell r="S7" t="str">
            <v>CG0214N</v>
          </cell>
          <cell r="X7">
            <v>2.7</v>
          </cell>
          <cell r="Y7">
            <v>37121</v>
          </cell>
          <cell r="Z7">
            <v>37121</v>
          </cell>
          <cell r="AA7" t="str">
            <v>Interruptible</v>
          </cell>
          <cell r="AB7" t="str">
            <v>PGT</v>
          </cell>
          <cell r="AD7" t="str">
            <v>07536</v>
          </cell>
          <cell r="AE7">
            <v>15000</v>
          </cell>
          <cell r="AF7" t="str">
            <v>STAN-GTNW</v>
          </cell>
          <cell r="AH7" t="str">
            <v>05474</v>
          </cell>
          <cell r="AJ7" t="str">
            <v>STAN-GTNW</v>
          </cell>
          <cell r="AL7" t="str">
            <v>04659</v>
          </cell>
          <cell r="AN7" t="str">
            <v>BG</v>
          </cell>
        </row>
        <row r="8">
          <cell r="A8">
            <v>-19</v>
          </cell>
          <cell r="B8" t="str">
            <v>BG</v>
          </cell>
          <cell r="C8" t="str">
            <v>Bob Gruber</v>
          </cell>
          <cell r="D8" t="str">
            <v>(509) 495-4001</v>
          </cell>
          <cell r="E8">
            <v>37120</v>
          </cell>
          <cell r="G8" t="str">
            <v>Sale</v>
          </cell>
          <cell r="H8" t="str">
            <v>Physical</v>
          </cell>
          <cell r="I8" t="str">
            <v>NECT</v>
          </cell>
          <cell r="K8" t="str">
            <v>Enserco</v>
          </cell>
          <cell r="L8" t="str">
            <v>Dave Meyer</v>
          </cell>
          <cell r="M8" t="str">
            <v>Trader</v>
          </cell>
          <cell r="N8" t="str">
            <v>(303) 568-3230</v>
          </cell>
          <cell r="O8" t="str">
            <v>(303) 568-3250</v>
          </cell>
          <cell r="R8">
            <v>14000</v>
          </cell>
          <cell r="S8" t="str">
            <v>CG0214N</v>
          </cell>
          <cell r="X8">
            <v>2.7</v>
          </cell>
          <cell r="Y8">
            <v>37122</v>
          </cell>
          <cell r="Z8">
            <v>37123</v>
          </cell>
          <cell r="AA8" t="str">
            <v>Interruptible</v>
          </cell>
          <cell r="AB8" t="str">
            <v>PGT</v>
          </cell>
          <cell r="AD8" t="str">
            <v>07536</v>
          </cell>
          <cell r="AE8">
            <v>14000</v>
          </cell>
          <cell r="AF8" t="str">
            <v>STAN-GTNW</v>
          </cell>
          <cell r="AH8" t="str">
            <v>05474</v>
          </cell>
          <cell r="AJ8" t="str">
            <v>STAN-GTNW</v>
          </cell>
          <cell r="AL8" t="str">
            <v>04659</v>
          </cell>
          <cell r="AN8" t="str">
            <v>BG</v>
          </cell>
        </row>
        <row r="9">
          <cell r="A9">
            <v>-18</v>
          </cell>
          <cell r="B9" t="str">
            <v>DA</v>
          </cell>
          <cell r="C9" t="str">
            <v>Diane Albers</v>
          </cell>
          <cell r="D9" t="str">
            <v>(509) 495-4705</v>
          </cell>
          <cell r="E9">
            <v>37123</v>
          </cell>
          <cell r="G9" t="str">
            <v>Sale</v>
          </cell>
          <cell r="H9" t="str">
            <v>Physical</v>
          </cell>
          <cell r="I9" t="str">
            <v>NECT</v>
          </cell>
          <cell r="K9" t="str">
            <v>Enserco</v>
          </cell>
          <cell r="L9" t="str">
            <v>Nancy Lissell</v>
          </cell>
          <cell r="M9" t="str">
            <v>Trader</v>
          </cell>
          <cell r="N9" t="str">
            <v>(403)303-4784</v>
          </cell>
          <cell r="O9" t="str">
            <v>(403) 514-6913</v>
          </cell>
          <cell r="R9">
            <v>15000</v>
          </cell>
          <cell r="S9" t="str">
            <v>CG0214N</v>
          </cell>
          <cell r="X9">
            <v>2.68</v>
          </cell>
          <cell r="Y9">
            <v>37124</v>
          </cell>
          <cell r="Z9">
            <v>37124</v>
          </cell>
          <cell r="AA9" t="str">
            <v>Interruptible</v>
          </cell>
          <cell r="AB9" t="str">
            <v>PGT</v>
          </cell>
          <cell r="AD9" t="str">
            <v>07536</v>
          </cell>
          <cell r="AE9">
            <v>15000</v>
          </cell>
          <cell r="AF9" t="str">
            <v>STAN-GTNW</v>
          </cell>
          <cell r="AH9" t="str">
            <v>05474</v>
          </cell>
          <cell r="AJ9" t="str">
            <v>STAN-GTNW</v>
          </cell>
          <cell r="AL9" t="str">
            <v>04659</v>
          </cell>
          <cell r="AN9" t="str">
            <v>DA</v>
          </cell>
        </row>
        <row r="10">
          <cell r="A10">
            <v>-17</v>
          </cell>
          <cell r="B10" t="str">
            <v>DA</v>
          </cell>
          <cell r="C10" t="str">
            <v>Diane Albers</v>
          </cell>
          <cell r="D10" t="str">
            <v>(509) 495-4705</v>
          </cell>
          <cell r="E10">
            <v>37123</v>
          </cell>
          <cell r="G10" t="str">
            <v>Sale</v>
          </cell>
          <cell r="H10" t="str">
            <v>Physical</v>
          </cell>
          <cell r="I10" t="str">
            <v>RGEN</v>
          </cell>
          <cell r="K10" t="str">
            <v>Enserco</v>
          </cell>
          <cell r="L10" t="str">
            <v>Nancy Lissell</v>
          </cell>
          <cell r="M10" t="str">
            <v>Trader</v>
          </cell>
          <cell r="N10" t="str">
            <v>(403)303-4784</v>
          </cell>
          <cell r="O10" t="str">
            <v>(403) 514-6913</v>
          </cell>
          <cell r="R10">
            <v>25000</v>
          </cell>
          <cell r="S10" t="str">
            <v>CG0214N</v>
          </cell>
          <cell r="X10">
            <v>2.68</v>
          </cell>
          <cell r="Y10">
            <v>37124</v>
          </cell>
          <cell r="Z10">
            <v>37124</v>
          </cell>
          <cell r="AA10" t="str">
            <v>Interruptible</v>
          </cell>
          <cell r="AB10" t="str">
            <v>PGT</v>
          </cell>
          <cell r="AD10" t="str">
            <v>07536</v>
          </cell>
          <cell r="AE10">
            <v>25000</v>
          </cell>
          <cell r="AF10" t="str">
            <v>RGEN-GTNW</v>
          </cell>
          <cell r="AH10" t="str">
            <v>05474</v>
          </cell>
          <cell r="AJ10" t="str">
            <v>RGEN-GTNW</v>
          </cell>
          <cell r="AL10" t="str">
            <v>04659</v>
          </cell>
          <cell r="AN10" t="str">
            <v>DA</v>
          </cell>
        </row>
        <row r="11">
          <cell r="A11">
            <v>-16</v>
          </cell>
          <cell r="B11" t="str">
            <v>DA</v>
          </cell>
          <cell r="C11" t="str">
            <v>Diane Albers</v>
          </cell>
          <cell r="D11" t="str">
            <v>(509) 495-4705</v>
          </cell>
          <cell r="E11">
            <v>37124</v>
          </cell>
          <cell r="G11" t="str">
            <v>Sale</v>
          </cell>
          <cell r="H11" t="str">
            <v>Physical</v>
          </cell>
          <cell r="I11" t="str">
            <v>NECT</v>
          </cell>
          <cell r="K11" t="str">
            <v>Enserco</v>
          </cell>
          <cell r="L11" t="str">
            <v>Nancy Lissell</v>
          </cell>
          <cell r="M11" t="str">
            <v>Trader</v>
          </cell>
          <cell r="N11" t="str">
            <v>(403)303-4784</v>
          </cell>
          <cell r="O11" t="str">
            <v>(403) 514-6913</v>
          </cell>
          <cell r="R11">
            <v>15000</v>
          </cell>
          <cell r="S11" t="str">
            <v>CG0214N</v>
          </cell>
          <cell r="X11">
            <v>2.72</v>
          </cell>
          <cell r="Y11">
            <v>37125</v>
          </cell>
          <cell r="Z11">
            <v>37125</v>
          </cell>
          <cell r="AA11" t="str">
            <v>Interruptible</v>
          </cell>
          <cell r="AB11" t="str">
            <v>PGT</v>
          </cell>
          <cell r="AD11" t="str">
            <v>07536</v>
          </cell>
          <cell r="AE11">
            <v>15000</v>
          </cell>
          <cell r="AF11" t="str">
            <v>STAN-GTNW</v>
          </cell>
          <cell r="AH11" t="str">
            <v>05474</v>
          </cell>
          <cell r="AJ11" t="str">
            <v>STAN-GTNW</v>
          </cell>
          <cell r="AL11" t="str">
            <v>04659</v>
          </cell>
          <cell r="AN11" t="str">
            <v>DA</v>
          </cell>
        </row>
        <row r="12">
          <cell r="A12">
            <v>-15</v>
          </cell>
          <cell r="B12" t="str">
            <v>DA</v>
          </cell>
          <cell r="C12" t="str">
            <v>Diane Albers</v>
          </cell>
          <cell r="D12" t="str">
            <v>(509) 495-4705</v>
          </cell>
          <cell r="E12">
            <v>37124</v>
          </cell>
          <cell r="G12" t="str">
            <v>Sale</v>
          </cell>
          <cell r="H12" t="str">
            <v>Physical</v>
          </cell>
          <cell r="I12" t="str">
            <v>RGEN</v>
          </cell>
          <cell r="K12" t="str">
            <v>Enserco</v>
          </cell>
          <cell r="L12" t="str">
            <v>Nancy Lissell</v>
          </cell>
          <cell r="M12" t="str">
            <v>Trader</v>
          </cell>
          <cell r="N12" t="str">
            <v>(403)303-4784</v>
          </cell>
          <cell r="O12" t="str">
            <v>(403) 514-6913</v>
          </cell>
          <cell r="R12">
            <v>25000</v>
          </cell>
          <cell r="S12" t="str">
            <v>CG0214N</v>
          </cell>
          <cell r="X12">
            <v>2.72</v>
          </cell>
          <cell r="Y12">
            <v>37125</v>
          </cell>
          <cell r="Z12">
            <v>37125</v>
          </cell>
          <cell r="AA12" t="str">
            <v>Interruptible</v>
          </cell>
          <cell r="AB12" t="str">
            <v>PGT</v>
          </cell>
          <cell r="AD12" t="str">
            <v>07536</v>
          </cell>
          <cell r="AE12">
            <v>25000</v>
          </cell>
          <cell r="AF12" t="str">
            <v>RGEN-GTNW</v>
          </cell>
          <cell r="AH12" t="str">
            <v>05474</v>
          </cell>
          <cell r="AJ12" t="str">
            <v>RGEN-GTNW</v>
          </cell>
          <cell r="AL12" t="str">
            <v>04659</v>
          </cell>
          <cell r="AN12" t="str">
            <v>DA</v>
          </cell>
        </row>
        <row r="13">
          <cell r="A13">
            <v>-14</v>
          </cell>
          <cell r="B13" t="str">
            <v>DA</v>
          </cell>
          <cell r="C13" t="str">
            <v>Diane Albers</v>
          </cell>
          <cell r="D13" t="str">
            <v>(509) 495-4705</v>
          </cell>
          <cell r="E13">
            <v>37125</v>
          </cell>
          <cell r="G13" t="str">
            <v>Sale</v>
          </cell>
          <cell r="H13" t="str">
            <v>Physical</v>
          </cell>
          <cell r="I13" t="str">
            <v>RGEN</v>
          </cell>
          <cell r="K13" t="str">
            <v>Enserco</v>
          </cell>
          <cell r="L13" t="str">
            <v>Nancy Lissell</v>
          </cell>
          <cell r="M13" t="str">
            <v>Trader</v>
          </cell>
          <cell r="N13" t="str">
            <v>(403)303-4784</v>
          </cell>
          <cell r="O13" t="str">
            <v>(403) 514-6913</v>
          </cell>
          <cell r="R13">
            <v>20000</v>
          </cell>
          <cell r="S13" t="str">
            <v>CG0214N</v>
          </cell>
          <cell r="X13">
            <v>2.75</v>
          </cell>
          <cell r="Y13">
            <v>37126</v>
          </cell>
          <cell r="Z13">
            <v>37126</v>
          </cell>
          <cell r="AA13" t="str">
            <v>Interruptible</v>
          </cell>
          <cell r="AB13" t="str">
            <v>PGT</v>
          </cell>
          <cell r="AD13" t="str">
            <v>07536</v>
          </cell>
          <cell r="AE13">
            <v>20000</v>
          </cell>
          <cell r="AF13" t="str">
            <v>RGEN-GTNW</v>
          </cell>
          <cell r="AH13" t="str">
            <v>05474</v>
          </cell>
          <cell r="AJ13" t="str">
            <v>RGEN-GTNW</v>
          </cell>
          <cell r="AL13" t="str">
            <v>04659</v>
          </cell>
          <cell r="AN13" t="str">
            <v>DA</v>
          </cell>
        </row>
        <row r="14">
          <cell r="A14">
            <v>-13</v>
          </cell>
          <cell r="B14" t="str">
            <v>DA</v>
          </cell>
          <cell r="C14" t="str">
            <v>Diane Albers</v>
          </cell>
          <cell r="D14" t="str">
            <v>(509) 495-4705</v>
          </cell>
          <cell r="E14">
            <v>37125</v>
          </cell>
          <cell r="G14" t="str">
            <v>Sale</v>
          </cell>
          <cell r="H14" t="str">
            <v>Physical</v>
          </cell>
          <cell r="I14" t="str">
            <v>NECT</v>
          </cell>
          <cell r="K14" t="str">
            <v>Enserco</v>
          </cell>
          <cell r="L14" t="str">
            <v>Nancy Lissell</v>
          </cell>
          <cell r="M14" t="str">
            <v>Trader</v>
          </cell>
          <cell r="N14" t="str">
            <v>(403)303-4784</v>
          </cell>
          <cell r="O14" t="str">
            <v>(403) 514-6913</v>
          </cell>
          <cell r="R14">
            <v>14000</v>
          </cell>
          <cell r="S14" t="str">
            <v>CG0214N</v>
          </cell>
          <cell r="X14">
            <v>2.75</v>
          </cell>
          <cell r="Y14">
            <v>37126</v>
          </cell>
          <cell r="Z14">
            <v>37126</v>
          </cell>
          <cell r="AA14" t="str">
            <v>Interruptible</v>
          </cell>
          <cell r="AB14" t="str">
            <v>PGT</v>
          </cell>
          <cell r="AD14" t="str">
            <v>07536</v>
          </cell>
          <cell r="AE14">
            <v>14000</v>
          </cell>
          <cell r="AF14" t="str">
            <v>STAN-GTNW</v>
          </cell>
          <cell r="AH14" t="str">
            <v>05474</v>
          </cell>
          <cell r="AJ14" t="str">
            <v>STAN-GTNW</v>
          </cell>
          <cell r="AL14" t="str">
            <v>04659</v>
          </cell>
          <cell r="AN14" t="str">
            <v>DA</v>
          </cell>
        </row>
        <row r="15">
          <cell r="A15">
            <v>-12</v>
          </cell>
          <cell r="B15" t="str">
            <v>DA</v>
          </cell>
          <cell r="C15" t="str">
            <v>Diane Albers</v>
          </cell>
          <cell r="D15" t="str">
            <v>(509) 495-4705</v>
          </cell>
          <cell r="E15">
            <v>37126</v>
          </cell>
          <cell r="G15" t="str">
            <v>Sale</v>
          </cell>
          <cell r="H15" t="str">
            <v>Physical</v>
          </cell>
          <cell r="I15" t="str">
            <v>RGEN</v>
          </cell>
          <cell r="K15" t="str">
            <v>Enserco</v>
          </cell>
          <cell r="L15" t="str">
            <v>Nancy Lissell</v>
          </cell>
          <cell r="M15" t="str">
            <v>Trader</v>
          </cell>
          <cell r="N15" t="str">
            <v>(403)303-4784</v>
          </cell>
          <cell r="O15" t="str">
            <v>(403) 514-6913</v>
          </cell>
          <cell r="R15">
            <v>20000</v>
          </cell>
          <cell r="S15" t="str">
            <v>CG0214N</v>
          </cell>
          <cell r="X15">
            <v>2.2200000000000002</v>
          </cell>
          <cell r="Y15">
            <v>37127</v>
          </cell>
          <cell r="Z15">
            <v>37127</v>
          </cell>
          <cell r="AA15" t="str">
            <v>Interruptible</v>
          </cell>
          <cell r="AB15" t="str">
            <v>PGT</v>
          </cell>
          <cell r="AD15" t="str">
            <v>07536</v>
          </cell>
          <cell r="AE15">
            <v>20000</v>
          </cell>
          <cell r="AF15" t="str">
            <v>RGEN-GTNW</v>
          </cell>
          <cell r="AH15" t="str">
            <v>05474</v>
          </cell>
          <cell r="AJ15" t="str">
            <v>RGEN-GTNW</v>
          </cell>
          <cell r="AL15" t="str">
            <v>04659</v>
          </cell>
          <cell r="AN15" t="str">
            <v>DA</v>
          </cell>
        </row>
        <row r="16">
          <cell r="A16">
            <v>-11</v>
          </cell>
          <cell r="B16" t="str">
            <v>DA</v>
          </cell>
          <cell r="C16" t="str">
            <v>Diane Albers</v>
          </cell>
          <cell r="D16" t="str">
            <v>(509) 495-4705</v>
          </cell>
          <cell r="E16">
            <v>37126</v>
          </cell>
          <cell r="G16" t="str">
            <v>Sale</v>
          </cell>
          <cell r="H16" t="str">
            <v>Physical</v>
          </cell>
          <cell r="I16" t="str">
            <v>NECT</v>
          </cell>
          <cell r="K16" t="str">
            <v>Enron North America Corp.</v>
          </cell>
          <cell r="L16" t="str">
            <v>Frank Ermis</v>
          </cell>
          <cell r="M16" t="str">
            <v>Trader</v>
          </cell>
          <cell r="N16" t="str">
            <v>(713) 853-3002</v>
          </cell>
          <cell r="O16" t="str">
            <v>(713) 646-4816</v>
          </cell>
          <cell r="R16">
            <v>15000</v>
          </cell>
          <cell r="S16">
            <v>0</v>
          </cell>
          <cell r="X16">
            <v>2.38</v>
          </cell>
          <cell r="Y16">
            <v>37127</v>
          </cell>
          <cell r="Z16">
            <v>37127</v>
          </cell>
          <cell r="AA16" t="str">
            <v>Interruptible</v>
          </cell>
          <cell r="AB16" t="str">
            <v>PGT</v>
          </cell>
          <cell r="AD16" t="str">
            <v>07536</v>
          </cell>
          <cell r="AE16">
            <v>15000</v>
          </cell>
          <cell r="AF16" t="str">
            <v>STAN-GTNW</v>
          </cell>
          <cell r="AH16" t="str">
            <v>05474</v>
          </cell>
          <cell r="AJ16" t="str">
            <v>STAN-GTNW</v>
          </cell>
          <cell r="AL16" t="str">
            <v>00354</v>
          </cell>
          <cell r="AN16" t="str">
            <v>DA</v>
          </cell>
        </row>
        <row r="17">
          <cell r="A17">
            <v>-10</v>
          </cell>
          <cell r="B17" t="str">
            <v>DA</v>
          </cell>
          <cell r="C17" t="str">
            <v>Diane Albers</v>
          </cell>
          <cell r="D17" t="str">
            <v>(509) 495-4705</v>
          </cell>
          <cell r="E17">
            <v>37127</v>
          </cell>
          <cell r="G17" t="str">
            <v>Sale</v>
          </cell>
          <cell r="H17" t="str">
            <v>Physical</v>
          </cell>
          <cell r="I17" t="str">
            <v>RGEN</v>
          </cell>
          <cell r="K17" t="str">
            <v>Enserco</v>
          </cell>
          <cell r="L17" t="str">
            <v>Darrell Danyluk</v>
          </cell>
          <cell r="M17" t="str">
            <v>Trader</v>
          </cell>
          <cell r="N17" t="str">
            <v>(403) 514-6912</v>
          </cell>
          <cell r="O17" t="str">
            <v>(403) 514-6913</v>
          </cell>
          <cell r="R17">
            <v>25000</v>
          </cell>
          <cell r="S17" t="str">
            <v>CG0214N</v>
          </cell>
          <cell r="X17">
            <v>2.1800000000000002</v>
          </cell>
          <cell r="Y17">
            <v>37128</v>
          </cell>
          <cell r="Z17">
            <v>37130</v>
          </cell>
          <cell r="AA17" t="str">
            <v>Interruptible</v>
          </cell>
          <cell r="AB17" t="str">
            <v>PGT</v>
          </cell>
          <cell r="AD17" t="str">
            <v>07536</v>
          </cell>
          <cell r="AE17">
            <v>25000</v>
          </cell>
          <cell r="AF17" t="str">
            <v>RGEN-GTNW</v>
          </cell>
          <cell r="AH17" t="str">
            <v>05474</v>
          </cell>
          <cell r="AJ17" t="str">
            <v>RGEN-GTNW</v>
          </cell>
          <cell r="AL17" t="str">
            <v>04659</v>
          </cell>
          <cell r="AN17" t="str">
            <v>DA</v>
          </cell>
        </row>
        <row r="18">
          <cell r="A18">
            <v>-9</v>
          </cell>
          <cell r="B18" t="str">
            <v>DA</v>
          </cell>
          <cell r="C18" t="str">
            <v>Diane Albers</v>
          </cell>
          <cell r="D18" t="str">
            <v>(509) 495-4705</v>
          </cell>
          <cell r="E18">
            <v>37127</v>
          </cell>
          <cell r="G18" t="str">
            <v>Sale</v>
          </cell>
          <cell r="H18" t="str">
            <v>Physical</v>
          </cell>
          <cell r="I18" t="str">
            <v>NECT</v>
          </cell>
          <cell r="K18" t="str">
            <v>Enron North America Corp.</v>
          </cell>
          <cell r="L18" t="str">
            <v>Frank Ermis</v>
          </cell>
          <cell r="M18" t="str">
            <v>Trader</v>
          </cell>
          <cell r="N18" t="str">
            <v>(713) 853-3002</v>
          </cell>
          <cell r="O18" t="str">
            <v>(713) 646-4816</v>
          </cell>
          <cell r="R18">
            <v>15000</v>
          </cell>
          <cell r="S18">
            <v>0</v>
          </cell>
          <cell r="X18">
            <v>2.29</v>
          </cell>
          <cell r="Y18">
            <v>37128</v>
          </cell>
          <cell r="Z18">
            <v>37130</v>
          </cell>
          <cell r="AA18" t="str">
            <v>Interruptible</v>
          </cell>
          <cell r="AB18" t="str">
            <v>PGT</v>
          </cell>
          <cell r="AD18" t="str">
            <v>07536</v>
          </cell>
          <cell r="AE18">
            <v>15000</v>
          </cell>
          <cell r="AF18" t="str">
            <v>STAN-GTNW</v>
          </cell>
          <cell r="AH18" t="str">
            <v>05474</v>
          </cell>
          <cell r="AJ18" t="str">
            <v>STAN-GTNW</v>
          </cell>
          <cell r="AL18" t="str">
            <v>00354</v>
          </cell>
          <cell r="AN18" t="str">
            <v>DA</v>
          </cell>
        </row>
        <row r="19">
          <cell r="A19">
            <v>-8</v>
          </cell>
          <cell r="B19" t="str">
            <v>CF</v>
          </cell>
          <cell r="C19" t="str">
            <v>Chalon Frandsen</v>
          </cell>
          <cell r="D19" t="str">
            <v>(509) 495-8448</v>
          </cell>
          <cell r="E19">
            <v>37130</v>
          </cell>
          <cell r="G19" t="str">
            <v>Sale</v>
          </cell>
          <cell r="H19" t="str">
            <v>Physical</v>
          </cell>
          <cell r="I19" t="str">
            <v>RGEN</v>
          </cell>
          <cell r="K19" t="str">
            <v>Enserco</v>
          </cell>
          <cell r="L19" t="str">
            <v>Darrell Danyluk</v>
          </cell>
          <cell r="M19" t="str">
            <v>Trader</v>
          </cell>
          <cell r="N19" t="str">
            <v>(403) 514-6912</v>
          </cell>
          <cell r="O19" t="str">
            <v>(403) 514-6913</v>
          </cell>
          <cell r="R19">
            <v>15000</v>
          </cell>
          <cell r="S19" t="str">
            <v>CG0214N</v>
          </cell>
          <cell r="X19">
            <v>2.2000000000000002</v>
          </cell>
          <cell r="Y19">
            <v>37131</v>
          </cell>
          <cell r="Z19">
            <v>37131</v>
          </cell>
          <cell r="AA19" t="str">
            <v>Interruptible</v>
          </cell>
          <cell r="AB19" t="str">
            <v>PGT</v>
          </cell>
          <cell r="AD19" t="str">
            <v>07536</v>
          </cell>
          <cell r="AE19">
            <v>15000</v>
          </cell>
          <cell r="AF19" t="str">
            <v>RGEN-GTNW</v>
          </cell>
          <cell r="AH19" t="str">
            <v>05474</v>
          </cell>
          <cell r="AJ19" t="str">
            <v>RGEN-GTNW</v>
          </cell>
          <cell r="AL19" t="str">
            <v>04659</v>
          </cell>
          <cell r="AN19" t="str">
            <v>DA</v>
          </cell>
        </row>
        <row r="20">
          <cell r="A20">
            <v>-7</v>
          </cell>
          <cell r="B20" t="str">
            <v>CF</v>
          </cell>
          <cell r="C20" t="str">
            <v>Chalon Frandsen</v>
          </cell>
          <cell r="D20" t="str">
            <v>(509) 495-8448</v>
          </cell>
          <cell r="E20">
            <v>37130</v>
          </cell>
          <cell r="G20" t="str">
            <v>Sale</v>
          </cell>
          <cell r="H20" t="str">
            <v>Physical</v>
          </cell>
          <cell r="I20" t="str">
            <v>NECT</v>
          </cell>
          <cell r="K20" t="str">
            <v>Enserco</v>
          </cell>
          <cell r="L20" t="str">
            <v>Darrell Danyluk</v>
          </cell>
          <cell r="M20" t="str">
            <v>Trader</v>
          </cell>
          <cell r="N20" t="str">
            <v>(403) 514-6912</v>
          </cell>
          <cell r="O20" t="str">
            <v>(403) 514-6913</v>
          </cell>
          <cell r="R20">
            <v>15000</v>
          </cell>
          <cell r="S20" t="str">
            <v>CG0214N</v>
          </cell>
          <cell r="X20">
            <v>2.2999999999999998</v>
          </cell>
          <cell r="Y20">
            <v>37131</v>
          </cell>
          <cell r="Z20">
            <v>37131</v>
          </cell>
          <cell r="AA20" t="str">
            <v>Interruptible</v>
          </cell>
          <cell r="AB20" t="str">
            <v>PGT</v>
          </cell>
          <cell r="AD20" t="str">
            <v>07536</v>
          </cell>
          <cell r="AE20">
            <v>15000</v>
          </cell>
          <cell r="AF20" t="str">
            <v>STAN-GTNW</v>
          </cell>
          <cell r="AH20" t="str">
            <v>05474</v>
          </cell>
          <cell r="AJ20" t="str">
            <v>STAN-GTNW</v>
          </cell>
          <cell r="AL20" t="str">
            <v>04659</v>
          </cell>
          <cell r="AN20" t="str">
            <v>DA</v>
          </cell>
        </row>
        <row r="21">
          <cell r="A21">
            <v>-6</v>
          </cell>
          <cell r="B21" t="str">
            <v>CF</v>
          </cell>
          <cell r="C21" t="str">
            <v>Chalon Frandsen</v>
          </cell>
          <cell r="D21" t="str">
            <v>(509) 495-8448</v>
          </cell>
          <cell r="E21">
            <v>37131</v>
          </cell>
          <cell r="G21" t="str">
            <v>Sale</v>
          </cell>
          <cell r="H21" t="str">
            <v>Physical</v>
          </cell>
          <cell r="I21" t="str">
            <v>NECT</v>
          </cell>
          <cell r="K21" t="str">
            <v>Enron North America Corp.</v>
          </cell>
          <cell r="L21" t="str">
            <v>Frank Ermis</v>
          </cell>
          <cell r="M21" t="str">
            <v>Trader</v>
          </cell>
          <cell r="N21" t="str">
            <v>(713) 853-3002</v>
          </cell>
          <cell r="O21" t="str">
            <v>(713) 646-4816</v>
          </cell>
          <cell r="R21">
            <v>15000</v>
          </cell>
          <cell r="S21">
            <v>0</v>
          </cell>
          <cell r="X21">
            <v>2.25</v>
          </cell>
          <cell r="Y21">
            <v>37132</v>
          </cell>
          <cell r="Z21">
            <v>37132</v>
          </cell>
          <cell r="AA21" t="str">
            <v>Interruptible</v>
          </cell>
          <cell r="AB21" t="str">
            <v>PGT</v>
          </cell>
          <cell r="AD21" t="str">
            <v>07536</v>
          </cell>
          <cell r="AE21">
            <v>15000</v>
          </cell>
          <cell r="AF21" t="str">
            <v>STAN-GTNW</v>
          </cell>
          <cell r="AH21" t="str">
            <v>05474</v>
          </cell>
          <cell r="AJ21" t="str">
            <v>STAN-GTNW</v>
          </cell>
          <cell r="AL21" t="str">
            <v>00354</v>
          </cell>
          <cell r="AN21" t="str">
            <v>CF</v>
          </cell>
        </row>
        <row r="22">
          <cell r="A22">
            <v>-5</v>
          </cell>
          <cell r="B22" t="str">
            <v>CF</v>
          </cell>
          <cell r="C22" t="str">
            <v>Chalon Frandsen</v>
          </cell>
          <cell r="D22" t="str">
            <v>(509) 495-8448</v>
          </cell>
          <cell r="E22">
            <v>37131</v>
          </cell>
          <cell r="G22" t="str">
            <v>Sale</v>
          </cell>
          <cell r="H22" t="str">
            <v>Physical</v>
          </cell>
          <cell r="I22" t="str">
            <v>RGEN</v>
          </cell>
          <cell r="K22" t="str">
            <v>Enserco</v>
          </cell>
          <cell r="L22" t="str">
            <v>Darrell Danyluk</v>
          </cell>
          <cell r="M22" t="str">
            <v>Trader</v>
          </cell>
          <cell r="N22" t="str">
            <v>(403) 514-6912</v>
          </cell>
          <cell r="O22" t="str">
            <v>(403) 514-6913</v>
          </cell>
          <cell r="R22">
            <v>15000</v>
          </cell>
          <cell r="S22" t="str">
            <v>CG0214N</v>
          </cell>
          <cell r="X22">
            <v>2.12</v>
          </cell>
          <cell r="Y22">
            <v>37132</v>
          </cell>
          <cell r="Z22">
            <v>37132</v>
          </cell>
          <cell r="AA22" t="str">
            <v>Interruptible</v>
          </cell>
          <cell r="AB22" t="str">
            <v>PGT</v>
          </cell>
          <cell r="AD22" t="str">
            <v>07536</v>
          </cell>
          <cell r="AE22">
            <v>15000</v>
          </cell>
          <cell r="AF22" t="str">
            <v>RGEN-GTNW</v>
          </cell>
          <cell r="AH22" t="str">
            <v>05474</v>
          </cell>
          <cell r="AJ22" t="str">
            <v>RGEN-GTNW</v>
          </cell>
          <cell r="AL22" t="str">
            <v>04659</v>
          </cell>
          <cell r="AN22" t="str">
            <v>CF</v>
          </cell>
        </row>
        <row r="23">
          <cell r="A23">
            <v>-4</v>
          </cell>
          <cell r="B23" t="str">
            <v>JK</v>
          </cell>
          <cell r="C23" t="str">
            <v>Jeannie Kimberly</v>
          </cell>
          <cell r="D23" t="str">
            <v>(509) 495-8494</v>
          </cell>
          <cell r="E23">
            <v>37132</v>
          </cell>
          <cell r="G23" t="str">
            <v>Sale</v>
          </cell>
          <cell r="H23" t="str">
            <v>Physical</v>
          </cell>
          <cell r="I23" t="str">
            <v>NECT</v>
          </cell>
          <cell r="K23" t="str">
            <v>Enserco</v>
          </cell>
          <cell r="L23" t="str">
            <v>Darrell Danyluk</v>
          </cell>
          <cell r="M23" t="str">
            <v>Trader</v>
          </cell>
          <cell r="N23" t="str">
            <v>(403) 514-6912</v>
          </cell>
          <cell r="O23" t="str">
            <v>(403) 514-6913</v>
          </cell>
          <cell r="R23">
            <v>14000</v>
          </cell>
          <cell r="S23" t="str">
            <v>CG0214N</v>
          </cell>
          <cell r="X23">
            <v>2.2599999999999998</v>
          </cell>
          <cell r="Y23">
            <v>37133</v>
          </cell>
          <cell r="Z23">
            <v>37133</v>
          </cell>
          <cell r="AA23" t="str">
            <v>Interruptible</v>
          </cell>
          <cell r="AB23" t="str">
            <v>PGT</v>
          </cell>
          <cell r="AD23" t="str">
            <v>07536</v>
          </cell>
          <cell r="AE23">
            <v>14000</v>
          </cell>
          <cell r="AF23" t="str">
            <v>STAN-GTNW</v>
          </cell>
          <cell r="AH23" t="str">
            <v>05474</v>
          </cell>
          <cell r="AJ23" t="str">
            <v>STAN-GTNW</v>
          </cell>
          <cell r="AL23" t="str">
            <v>04659</v>
          </cell>
          <cell r="AN23" t="str">
            <v>JK</v>
          </cell>
        </row>
        <row r="24">
          <cell r="A24">
            <v>-3</v>
          </cell>
          <cell r="B24" t="str">
            <v>JK</v>
          </cell>
          <cell r="C24" t="str">
            <v>Jeannie Kimberly</v>
          </cell>
          <cell r="D24" t="str">
            <v>(509) 495-8494</v>
          </cell>
          <cell r="E24">
            <v>37132</v>
          </cell>
          <cell r="G24" t="str">
            <v>Sale</v>
          </cell>
          <cell r="H24" t="str">
            <v>Physical</v>
          </cell>
          <cell r="I24" t="str">
            <v>RGEN</v>
          </cell>
          <cell r="K24" t="str">
            <v>Enserco</v>
          </cell>
          <cell r="L24" t="str">
            <v>Darrell Danyluk</v>
          </cell>
          <cell r="M24" t="str">
            <v>Trader</v>
          </cell>
          <cell r="N24" t="str">
            <v>(403) 514-6912</v>
          </cell>
          <cell r="O24" t="str">
            <v>(403) 514-6913</v>
          </cell>
          <cell r="R24">
            <v>20000</v>
          </cell>
          <cell r="S24" t="str">
            <v>CG0214N</v>
          </cell>
          <cell r="X24">
            <v>2.16</v>
          </cell>
          <cell r="Y24">
            <v>37133</v>
          </cell>
          <cell r="Z24">
            <v>37133</v>
          </cell>
          <cell r="AA24" t="str">
            <v>Interruptible</v>
          </cell>
          <cell r="AB24" t="str">
            <v>PGT</v>
          </cell>
          <cell r="AD24" t="str">
            <v>07536</v>
          </cell>
          <cell r="AE24">
            <v>20000</v>
          </cell>
          <cell r="AF24" t="str">
            <v>RGEN-GTNW</v>
          </cell>
          <cell r="AH24" t="str">
            <v>05474</v>
          </cell>
          <cell r="AJ24" t="str">
            <v>RGEN-GTNW</v>
          </cell>
          <cell r="AL24" t="str">
            <v>04659</v>
          </cell>
          <cell r="AN24" t="str">
            <v>JK</v>
          </cell>
        </row>
        <row r="25">
          <cell r="A25">
            <v>-2</v>
          </cell>
          <cell r="B25" t="str">
            <v>JK</v>
          </cell>
          <cell r="C25" t="str">
            <v>Jeannie Kimberly</v>
          </cell>
          <cell r="D25" t="str">
            <v>(509) 495-8494</v>
          </cell>
          <cell r="E25">
            <v>37133</v>
          </cell>
          <cell r="G25" t="str">
            <v>Sale</v>
          </cell>
          <cell r="H25" t="str">
            <v>Physical</v>
          </cell>
          <cell r="I25" t="str">
            <v>RGEN</v>
          </cell>
          <cell r="K25" t="str">
            <v>Enserco</v>
          </cell>
          <cell r="L25" t="str">
            <v>Darrell Danyluk</v>
          </cell>
          <cell r="M25" t="str">
            <v>Trader</v>
          </cell>
          <cell r="N25" t="str">
            <v>(403) 514-6912</v>
          </cell>
          <cell r="O25" t="str">
            <v>(403) 514-6913</v>
          </cell>
          <cell r="R25">
            <v>30000</v>
          </cell>
          <cell r="S25" t="str">
            <v>CG0214N</v>
          </cell>
          <cell r="X25">
            <v>2.13</v>
          </cell>
          <cell r="Y25">
            <v>37134</v>
          </cell>
          <cell r="Z25">
            <v>37134</v>
          </cell>
          <cell r="AA25" t="str">
            <v>Interruptible</v>
          </cell>
          <cell r="AB25" t="str">
            <v>PGT</v>
          </cell>
          <cell r="AD25" t="str">
            <v>07536</v>
          </cell>
          <cell r="AE25">
            <v>30000</v>
          </cell>
          <cell r="AF25" t="str">
            <v>RGEN-GTNW</v>
          </cell>
          <cell r="AH25" t="str">
            <v>05474</v>
          </cell>
          <cell r="AJ25" t="str">
            <v>RGEN-GTNW</v>
          </cell>
          <cell r="AL25" t="str">
            <v>04659</v>
          </cell>
          <cell r="AN25" t="str">
            <v>JK</v>
          </cell>
        </row>
        <row r="26">
          <cell r="A26">
            <v>-1</v>
          </cell>
          <cell r="B26" t="str">
            <v>JK</v>
          </cell>
          <cell r="C26" t="str">
            <v>Jeannie Kimberly</v>
          </cell>
          <cell r="D26" t="str">
            <v>(509) 495-8494</v>
          </cell>
          <cell r="E26">
            <v>37133</v>
          </cell>
          <cell r="G26" t="str">
            <v>Sale</v>
          </cell>
          <cell r="H26" t="str">
            <v>Physical</v>
          </cell>
          <cell r="I26" t="str">
            <v>NECT</v>
          </cell>
          <cell r="K26" t="str">
            <v>Enron North America Corp.</v>
          </cell>
          <cell r="L26" t="str">
            <v>Frank Ermis</v>
          </cell>
          <cell r="M26" t="str">
            <v>Trader</v>
          </cell>
          <cell r="N26" t="str">
            <v>(713) 853-3002</v>
          </cell>
          <cell r="O26" t="str">
            <v>(713) 646-4816</v>
          </cell>
          <cell r="R26">
            <v>15000</v>
          </cell>
          <cell r="S26">
            <v>0</v>
          </cell>
          <cell r="X26">
            <v>2.2400000000000002</v>
          </cell>
          <cell r="Y26">
            <v>37134</v>
          </cell>
          <cell r="Z26">
            <v>37134</v>
          </cell>
          <cell r="AA26" t="str">
            <v>Interruptible</v>
          </cell>
          <cell r="AB26" t="str">
            <v>PGT</v>
          </cell>
          <cell r="AD26" t="str">
            <v>07536</v>
          </cell>
          <cell r="AE26">
            <v>15000</v>
          </cell>
          <cell r="AF26" t="str">
            <v>STAN-GTNW</v>
          </cell>
          <cell r="AH26" t="str">
            <v>05474</v>
          </cell>
          <cell r="AJ26" t="str">
            <v>STAN-GTNW</v>
          </cell>
          <cell r="AL26" t="str">
            <v>00354</v>
          </cell>
          <cell r="AN26" t="str">
            <v>JK</v>
          </cell>
        </row>
        <row r="27">
          <cell r="A27">
            <v>0</v>
          </cell>
        </row>
        <row r="28">
          <cell r="A28">
            <v>22</v>
          </cell>
          <cell r="B28" t="str">
            <v>BG</v>
          </cell>
          <cell r="C28" t="str">
            <v>Bob Gruber</v>
          </cell>
          <cell r="D28" t="str">
            <v>(509) 495-4001</v>
          </cell>
          <cell r="E28">
            <v>37018</v>
          </cell>
          <cell r="G28" t="str">
            <v>Purchase</v>
          </cell>
          <cell r="H28" t="str">
            <v>Physical</v>
          </cell>
          <cell r="I28" t="str">
            <v>CA - SLTAHOE</v>
          </cell>
          <cell r="K28" t="str">
            <v>Enserco</v>
          </cell>
          <cell r="L28" t="str">
            <v>Darrell Danyluk</v>
          </cell>
          <cell r="M28" t="str">
            <v>Trader</v>
          </cell>
          <cell r="N28" t="str">
            <v>(403) 514-6912</v>
          </cell>
          <cell r="O28" t="str">
            <v>(403) 514-6913</v>
          </cell>
          <cell r="R28">
            <v>2500</v>
          </cell>
          <cell r="S28" t="str">
            <v>CG0214N</v>
          </cell>
          <cell r="X28">
            <v>6.41</v>
          </cell>
          <cell r="Y28">
            <v>37196</v>
          </cell>
          <cell r="Z28">
            <v>37560</v>
          </cell>
          <cell r="AA28" t="str">
            <v>Interruptible</v>
          </cell>
          <cell r="AB28" t="str">
            <v>NWP</v>
          </cell>
          <cell r="AC28" t="str">
            <v>Paiute</v>
          </cell>
          <cell r="AD28">
            <v>100047</v>
          </cell>
          <cell r="AE28">
            <v>2500</v>
          </cell>
          <cell r="AF28" t="str">
            <v>SUMAS</v>
          </cell>
          <cell r="AH28" t="str">
            <v>EEI</v>
          </cell>
          <cell r="AJ28" t="str">
            <v>RENO</v>
          </cell>
          <cell r="AK28">
            <v>304</v>
          </cell>
          <cell r="AL28" t="str">
            <v>AVAC03SYS1</v>
          </cell>
          <cell r="AM28">
            <v>304</v>
          </cell>
          <cell r="AN28" t="str">
            <v>BG</v>
          </cell>
          <cell r="AR28">
            <v>13296</v>
          </cell>
        </row>
        <row r="29">
          <cell r="A29">
            <v>51</v>
          </cell>
          <cell r="B29" t="str">
            <v>JK</v>
          </cell>
          <cell r="C29" t="str">
            <v>Jeannie Kimberly</v>
          </cell>
          <cell r="D29" t="str">
            <v>(509) 495-8494</v>
          </cell>
          <cell r="E29">
            <v>37134</v>
          </cell>
          <cell r="G29" t="str">
            <v>Sale</v>
          </cell>
          <cell r="H29" t="str">
            <v>Physical</v>
          </cell>
          <cell r="I29" t="str">
            <v>NECT</v>
          </cell>
          <cell r="K29" t="str">
            <v>Enron North America Corp.</v>
          </cell>
          <cell r="L29" t="str">
            <v>Frank Ermis</v>
          </cell>
          <cell r="M29" t="str">
            <v>Trader</v>
          </cell>
          <cell r="N29" t="str">
            <v>(713) 853-3002</v>
          </cell>
          <cell r="O29" t="str">
            <v>(713) 646-4816</v>
          </cell>
          <cell r="R29">
            <v>15000</v>
          </cell>
          <cell r="S29">
            <v>0</v>
          </cell>
          <cell r="X29">
            <v>1.93</v>
          </cell>
          <cell r="Y29">
            <v>37135</v>
          </cell>
          <cell r="Z29">
            <v>37138</v>
          </cell>
          <cell r="AA29" t="str">
            <v>Interruptible</v>
          </cell>
          <cell r="AB29" t="str">
            <v>PGT</v>
          </cell>
          <cell r="AD29" t="str">
            <v>07536</v>
          </cell>
          <cell r="AE29">
            <v>15000</v>
          </cell>
          <cell r="AF29" t="str">
            <v>STAN-GTNW</v>
          </cell>
          <cell r="AH29" t="str">
            <v>05474</v>
          </cell>
          <cell r="AJ29" t="str">
            <v>STAN-GTNW</v>
          </cell>
          <cell r="AL29" t="str">
            <v>00354</v>
          </cell>
          <cell r="AN29" t="str">
            <v>JK</v>
          </cell>
          <cell r="AO29">
            <v>37203</v>
          </cell>
          <cell r="AP29" t="str">
            <v>DA</v>
          </cell>
          <cell r="AQ29">
            <v>1022394</v>
          </cell>
          <cell r="AR29">
            <v>13247</v>
          </cell>
        </row>
        <row r="30">
          <cell r="A30">
            <v>52</v>
          </cell>
          <cell r="B30" t="str">
            <v>JK</v>
          </cell>
          <cell r="C30" t="str">
            <v>Jeannie Kimberly</v>
          </cell>
          <cell r="D30" t="str">
            <v>(509) 495-8494</v>
          </cell>
          <cell r="E30">
            <v>37134</v>
          </cell>
          <cell r="G30" t="str">
            <v>Sale</v>
          </cell>
          <cell r="H30" t="str">
            <v>Physical</v>
          </cell>
          <cell r="I30" t="str">
            <v>RGEN</v>
          </cell>
          <cell r="K30" t="str">
            <v>Enserco</v>
          </cell>
          <cell r="L30" t="str">
            <v>Darrell Danyluk</v>
          </cell>
          <cell r="M30" t="str">
            <v>Trader</v>
          </cell>
          <cell r="N30" t="str">
            <v>(403) 514-6912</v>
          </cell>
          <cell r="O30" t="str">
            <v>(403) 514-6913</v>
          </cell>
          <cell r="R30">
            <v>20000</v>
          </cell>
          <cell r="S30" t="str">
            <v>CG0214N</v>
          </cell>
          <cell r="X30">
            <v>1.73</v>
          </cell>
          <cell r="Y30">
            <v>37135</v>
          </cell>
          <cell r="Z30">
            <v>37138</v>
          </cell>
          <cell r="AA30" t="str">
            <v>Interruptible</v>
          </cell>
          <cell r="AB30" t="str">
            <v>PGT</v>
          </cell>
          <cell r="AD30" t="str">
            <v>07536</v>
          </cell>
          <cell r="AE30">
            <v>20000</v>
          </cell>
          <cell r="AF30" t="str">
            <v>RGEN-GTNW</v>
          </cell>
          <cell r="AH30" t="str">
            <v>05474</v>
          </cell>
          <cell r="AJ30" t="str">
            <v>RGEN-GTNW</v>
          </cell>
          <cell r="AL30" t="str">
            <v>04659</v>
          </cell>
          <cell r="AN30" t="str">
            <v>JK</v>
          </cell>
          <cell r="AO30">
            <v>37229</v>
          </cell>
          <cell r="AP30" t="str">
            <v>DA</v>
          </cell>
          <cell r="AQ30" t="str">
            <v>EC8635</v>
          </cell>
          <cell r="AR30">
            <v>13249</v>
          </cell>
        </row>
        <row r="31">
          <cell r="A31">
            <v>53</v>
          </cell>
          <cell r="B31" t="str">
            <v>DW</v>
          </cell>
          <cell r="C31" t="str">
            <v>Dick Winters</v>
          </cell>
          <cell r="D31" t="str">
            <v>(509) 495-4175</v>
          </cell>
          <cell r="E31">
            <v>37138</v>
          </cell>
          <cell r="G31" t="str">
            <v>Sale</v>
          </cell>
          <cell r="H31" t="str">
            <v>Physical</v>
          </cell>
          <cell r="I31" t="str">
            <v>RGEN</v>
          </cell>
          <cell r="K31" t="str">
            <v>Enserco</v>
          </cell>
          <cell r="L31" t="str">
            <v>Nancy Lissell</v>
          </cell>
          <cell r="M31" t="str">
            <v>Trader</v>
          </cell>
          <cell r="N31" t="str">
            <v>(403)303-4784</v>
          </cell>
          <cell r="O31" t="str">
            <v>(403) 514-6913</v>
          </cell>
          <cell r="R31">
            <v>15000</v>
          </cell>
          <cell r="S31" t="str">
            <v>CG0214N</v>
          </cell>
          <cell r="X31">
            <v>1.2</v>
          </cell>
          <cell r="Y31">
            <v>37139</v>
          </cell>
          <cell r="Z31">
            <v>37139</v>
          </cell>
          <cell r="AA31" t="str">
            <v>Interruptible</v>
          </cell>
          <cell r="AB31" t="str">
            <v>PGT</v>
          </cell>
          <cell r="AD31" t="str">
            <v>07536</v>
          </cell>
          <cell r="AE31">
            <v>15000</v>
          </cell>
          <cell r="AF31" t="str">
            <v>RGEN-GTNW</v>
          </cell>
          <cell r="AH31" t="str">
            <v>05474</v>
          </cell>
          <cell r="AJ31" t="str">
            <v>RGEN-GTNW</v>
          </cell>
          <cell r="AL31" t="str">
            <v>04659</v>
          </cell>
          <cell r="AN31" t="str">
            <v>DW</v>
          </cell>
          <cell r="AR31">
            <v>13250</v>
          </cell>
        </row>
        <row r="32">
          <cell r="A32">
            <v>54</v>
          </cell>
          <cell r="B32" t="str">
            <v>DW</v>
          </cell>
          <cell r="C32" t="str">
            <v>Dick Winters</v>
          </cell>
          <cell r="D32" t="str">
            <v>(509) 495-4175</v>
          </cell>
          <cell r="E32">
            <v>37138</v>
          </cell>
          <cell r="G32" t="str">
            <v>Sale</v>
          </cell>
          <cell r="H32" t="str">
            <v>Physical</v>
          </cell>
          <cell r="I32" t="str">
            <v>NECT</v>
          </cell>
          <cell r="K32" t="str">
            <v>Enserco</v>
          </cell>
          <cell r="L32" t="str">
            <v>Nancy Lissell</v>
          </cell>
          <cell r="M32" t="str">
            <v>Trader</v>
          </cell>
          <cell r="N32" t="str">
            <v>(403)303-4784</v>
          </cell>
          <cell r="O32" t="str">
            <v>(403) 514-6913</v>
          </cell>
          <cell r="R32">
            <v>15000</v>
          </cell>
          <cell r="S32" t="str">
            <v>CG0214N</v>
          </cell>
          <cell r="X32">
            <v>1.3</v>
          </cell>
          <cell r="Y32">
            <v>37139</v>
          </cell>
          <cell r="Z32">
            <v>37139</v>
          </cell>
          <cell r="AA32" t="str">
            <v>Interruptible</v>
          </cell>
          <cell r="AB32" t="str">
            <v>PGT</v>
          </cell>
          <cell r="AD32" t="str">
            <v>07536</v>
          </cell>
          <cell r="AE32">
            <v>15000</v>
          </cell>
          <cell r="AF32" t="str">
            <v>STAN-GTNW</v>
          </cell>
          <cell r="AH32" t="str">
            <v>05474</v>
          </cell>
          <cell r="AJ32" t="str">
            <v>STAN-GTNW</v>
          </cell>
          <cell r="AL32" t="str">
            <v>04659</v>
          </cell>
          <cell r="AN32" t="str">
            <v>DW</v>
          </cell>
          <cell r="AR32">
            <v>13251</v>
          </cell>
        </row>
        <row r="33">
          <cell r="A33">
            <v>55</v>
          </cell>
          <cell r="B33" t="str">
            <v>DW</v>
          </cell>
          <cell r="C33" t="str">
            <v>Dick Winters</v>
          </cell>
          <cell r="D33" t="str">
            <v>(509) 495-4175</v>
          </cell>
          <cell r="E33">
            <v>37139</v>
          </cell>
          <cell r="G33" t="str">
            <v>Sale</v>
          </cell>
          <cell r="H33" t="str">
            <v>Physical</v>
          </cell>
          <cell r="I33" t="str">
            <v>NECT</v>
          </cell>
          <cell r="K33" t="str">
            <v>Enserco</v>
          </cell>
          <cell r="L33" t="str">
            <v>Nancy Lissell</v>
          </cell>
          <cell r="M33" t="str">
            <v>Trader</v>
          </cell>
          <cell r="N33" t="str">
            <v>(403)303-4784</v>
          </cell>
          <cell r="O33" t="str">
            <v>(403) 514-6913</v>
          </cell>
          <cell r="R33">
            <v>15000</v>
          </cell>
          <cell r="S33" t="str">
            <v>CG0214N</v>
          </cell>
          <cell r="X33">
            <v>1.5</v>
          </cell>
          <cell r="Y33">
            <v>37140</v>
          </cell>
          <cell r="Z33">
            <v>37140</v>
          </cell>
          <cell r="AA33" t="str">
            <v>Interruptible</v>
          </cell>
          <cell r="AB33" t="str">
            <v>PGT</v>
          </cell>
          <cell r="AD33" t="str">
            <v>07536</v>
          </cell>
          <cell r="AE33">
            <v>15000</v>
          </cell>
          <cell r="AF33" t="str">
            <v>STAN-GTNW</v>
          </cell>
          <cell r="AH33" t="str">
            <v>05474</v>
          </cell>
          <cell r="AJ33" t="str">
            <v>STAN-GTNW</v>
          </cell>
          <cell r="AL33" t="str">
            <v>04659</v>
          </cell>
          <cell r="AN33" t="str">
            <v>DW</v>
          </cell>
          <cell r="AR33">
            <v>13252</v>
          </cell>
        </row>
        <row r="34">
          <cell r="A34">
            <v>56</v>
          </cell>
          <cell r="B34" t="str">
            <v>DW</v>
          </cell>
          <cell r="C34" t="str">
            <v>Dick Winters</v>
          </cell>
          <cell r="D34" t="str">
            <v>(509) 495-4175</v>
          </cell>
          <cell r="E34">
            <v>37140</v>
          </cell>
          <cell r="G34" t="str">
            <v>Sale</v>
          </cell>
          <cell r="H34" t="str">
            <v>Physical</v>
          </cell>
          <cell r="I34" t="str">
            <v>NECT</v>
          </cell>
          <cell r="K34" t="str">
            <v>Enron North America Corp.</v>
          </cell>
          <cell r="L34" t="str">
            <v>Frank Ermis</v>
          </cell>
          <cell r="M34" t="str">
            <v>Trader</v>
          </cell>
          <cell r="N34" t="str">
            <v>(713) 853-3002</v>
          </cell>
          <cell r="O34" t="str">
            <v>(713) 646-4816</v>
          </cell>
          <cell r="R34">
            <v>15000</v>
          </cell>
          <cell r="S34">
            <v>0</v>
          </cell>
          <cell r="X34">
            <v>1.92</v>
          </cell>
          <cell r="Y34">
            <v>37141</v>
          </cell>
          <cell r="Z34">
            <v>37141</v>
          </cell>
          <cell r="AA34" t="str">
            <v>Interruptible</v>
          </cell>
          <cell r="AB34" t="str">
            <v>PGT</v>
          </cell>
          <cell r="AD34" t="str">
            <v>07536</v>
          </cell>
          <cell r="AE34">
            <v>15000</v>
          </cell>
          <cell r="AF34" t="str">
            <v>STAN-GTNW</v>
          </cell>
          <cell r="AH34" t="str">
            <v>05474</v>
          </cell>
          <cell r="AJ34" t="str">
            <v>STAN-GTNW</v>
          </cell>
          <cell r="AL34" t="str">
            <v>00354</v>
          </cell>
          <cell r="AN34" t="str">
            <v>DW</v>
          </cell>
          <cell r="AQ34" t="str">
            <v>1032431 / 1032425 ?</v>
          </cell>
          <cell r="AR34">
            <v>13253</v>
          </cell>
          <cell r="AS34" t="str">
            <v>11/6/01 called Anne Osire - two trans nos. for the same deal</v>
          </cell>
        </row>
        <row r="35">
          <cell r="A35">
            <v>57</v>
          </cell>
          <cell r="B35" t="str">
            <v>DW</v>
          </cell>
          <cell r="C35" t="str">
            <v>Dick Winters</v>
          </cell>
          <cell r="D35" t="str">
            <v>(509) 495-4175</v>
          </cell>
          <cell r="E35">
            <v>37141</v>
          </cell>
          <cell r="G35" t="str">
            <v>Sale</v>
          </cell>
          <cell r="H35" t="str">
            <v>Physical</v>
          </cell>
          <cell r="I35" t="str">
            <v>NECT</v>
          </cell>
          <cell r="K35" t="str">
            <v>Puget Sound Energy</v>
          </cell>
          <cell r="L35" t="str">
            <v>Cheryl McGrath</v>
          </cell>
          <cell r="M35" t="str">
            <v>Trader</v>
          </cell>
          <cell r="N35" t="str">
            <v>(425) 462-3103</v>
          </cell>
          <cell r="O35" t="str">
            <v>(425) 462-3836</v>
          </cell>
          <cell r="R35">
            <v>15000</v>
          </cell>
          <cell r="X35">
            <v>1.85</v>
          </cell>
          <cell r="Y35">
            <v>37142</v>
          </cell>
          <cell r="Z35">
            <v>37144</v>
          </cell>
          <cell r="AA35" t="str">
            <v>Interruptible</v>
          </cell>
          <cell r="AB35" t="str">
            <v>PGT</v>
          </cell>
          <cell r="AD35" t="str">
            <v>07536</v>
          </cell>
          <cell r="AE35">
            <v>15000</v>
          </cell>
          <cell r="AF35" t="str">
            <v>STAN-GTNW</v>
          </cell>
          <cell r="AH35" t="str">
            <v>05474</v>
          </cell>
          <cell r="AJ35" t="str">
            <v>STAN-GTNW</v>
          </cell>
          <cell r="AL35" t="e">
            <v>#N/A</v>
          </cell>
          <cell r="AN35" t="str">
            <v>DW</v>
          </cell>
          <cell r="AR35">
            <v>13255</v>
          </cell>
        </row>
        <row r="36">
          <cell r="A36">
            <v>58</v>
          </cell>
          <cell r="B36" t="str">
            <v>DW</v>
          </cell>
          <cell r="C36" t="str">
            <v>Dick Winters</v>
          </cell>
          <cell r="D36" t="str">
            <v>(509) 495-4175</v>
          </cell>
          <cell r="E36">
            <v>37141</v>
          </cell>
          <cell r="G36" t="str">
            <v>Sale</v>
          </cell>
          <cell r="H36" t="str">
            <v>Physical</v>
          </cell>
          <cell r="I36" t="str">
            <v>RGEN</v>
          </cell>
          <cell r="K36" t="str">
            <v>Enserco</v>
          </cell>
          <cell r="L36" t="str">
            <v>Darrell Danyluk</v>
          </cell>
          <cell r="M36" t="str">
            <v>Trader</v>
          </cell>
          <cell r="N36" t="str">
            <v>(403) 514-6912</v>
          </cell>
          <cell r="O36" t="str">
            <v>(403) 514-6913</v>
          </cell>
          <cell r="R36">
            <v>8000</v>
          </cell>
          <cell r="S36" t="str">
            <v>CG0214N</v>
          </cell>
          <cell r="X36">
            <v>1.65</v>
          </cell>
          <cell r="Y36">
            <v>37142</v>
          </cell>
          <cell r="Z36">
            <v>37144</v>
          </cell>
          <cell r="AA36" t="str">
            <v>Interruptible</v>
          </cell>
          <cell r="AB36" t="str">
            <v>PGT</v>
          </cell>
          <cell r="AD36" t="str">
            <v>07536</v>
          </cell>
          <cell r="AE36">
            <v>15000</v>
          </cell>
          <cell r="AF36" t="str">
            <v>RGEN-GTNW</v>
          </cell>
          <cell r="AH36" t="str">
            <v>05474</v>
          </cell>
          <cell r="AJ36" t="str">
            <v>RGEN-GTNW</v>
          </cell>
          <cell r="AL36" t="str">
            <v>04659</v>
          </cell>
          <cell r="AN36" t="str">
            <v>DW</v>
          </cell>
          <cell r="AR36">
            <v>13256</v>
          </cell>
        </row>
        <row r="37">
          <cell r="A37">
            <v>59</v>
          </cell>
          <cell r="B37" t="str">
            <v>DA</v>
          </cell>
          <cell r="C37" t="str">
            <v>Diane Albers</v>
          </cell>
          <cell r="D37" t="str">
            <v>(509) 495-4705</v>
          </cell>
          <cell r="E37">
            <v>37141</v>
          </cell>
          <cell r="G37" t="str">
            <v>Stor Inj</v>
          </cell>
          <cell r="H37" t="str">
            <v>Physical</v>
          </cell>
          <cell r="I37" t="str">
            <v>RGEN</v>
          </cell>
          <cell r="K37" t="str">
            <v>-</v>
          </cell>
          <cell r="L37" t="str">
            <v>-</v>
          </cell>
          <cell r="M37" t="str">
            <v>-</v>
          </cell>
          <cell r="N37" t="str">
            <v>-</v>
          </cell>
          <cell r="O37" t="str">
            <v>-</v>
          </cell>
          <cell r="R37">
            <v>2000</v>
          </cell>
          <cell r="T37" t="str">
            <v>Test of ability to transport gas from RGEN to Malin and on down to PG&amp;E Storage.  Sale price at RGEN was $1.65 for the same period. Interruptible Transportation and Fuel costs to PG&amp;E Storage adds $0.56.  PG&amp;E Citygate price for 9/6/01 was $2.445.</v>
          </cell>
          <cell r="X37" t="str">
            <v>-</v>
          </cell>
          <cell r="Y37">
            <v>37142</v>
          </cell>
          <cell r="Z37">
            <v>37144</v>
          </cell>
          <cell r="AA37" t="str">
            <v>Interruptible</v>
          </cell>
          <cell r="AB37" t="str">
            <v>PGT</v>
          </cell>
          <cell r="AC37" t="str">
            <v>PG&amp;E</v>
          </cell>
          <cell r="AD37" t="str">
            <v>07536</v>
          </cell>
          <cell r="AE37" t="str">
            <v>2000 + fuel</v>
          </cell>
          <cell r="AF37" t="str">
            <v>RGEN-GTNW</v>
          </cell>
          <cell r="AH37" t="str">
            <v>05474</v>
          </cell>
          <cell r="AJ37" t="str">
            <v>RGEN-GTNW</v>
          </cell>
          <cell r="AL37" t="str">
            <v>01540</v>
          </cell>
          <cell r="AN37" t="str">
            <v>DA</v>
          </cell>
        </row>
        <row r="38">
          <cell r="A38">
            <v>60</v>
          </cell>
          <cell r="B38" t="str">
            <v>DA</v>
          </cell>
          <cell r="C38" t="str">
            <v>Diane Albers</v>
          </cell>
          <cell r="D38" t="str">
            <v>(509) 495-4705</v>
          </cell>
          <cell r="E38">
            <v>37144</v>
          </cell>
          <cell r="G38" t="str">
            <v>Sale</v>
          </cell>
          <cell r="H38" t="str">
            <v>Physical</v>
          </cell>
          <cell r="I38" t="str">
            <v>NECT</v>
          </cell>
          <cell r="K38" t="str">
            <v>Enserco</v>
          </cell>
          <cell r="L38" t="str">
            <v>Darrell Danyluk</v>
          </cell>
          <cell r="M38" t="str">
            <v>Trader</v>
          </cell>
          <cell r="N38" t="str">
            <v>(403) 514-6912</v>
          </cell>
          <cell r="O38" t="str">
            <v>(403) 514-6913</v>
          </cell>
          <cell r="R38">
            <v>15000</v>
          </cell>
          <cell r="S38" t="str">
            <v>CG0214N</v>
          </cell>
          <cell r="X38">
            <v>1.9</v>
          </cell>
          <cell r="Y38">
            <v>37145</v>
          </cell>
          <cell r="Z38">
            <v>37145</v>
          </cell>
          <cell r="AA38" t="str">
            <v>Interruptible</v>
          </cell>
          <cell r="AB38" t="str">
            <v>PGT</v>
          </cell>
          <cell r="AD38" t="str">
            <v>07536</v>
          </cell>
          <cell r="AE38">
            <v>15000</v>
          </cell>
          <cell r="AF38" t="str">
            <v>STAN-GTNW</v>
          </cell>
          <cell r="AH38" t="str">
            <v>05474</v>
          </cell>
          <cell r="AJ38" t="str">
            <v>STAN-GTNW</v>
          </cell>
          <cell r="AL38" t="str">
            <v>04659</v>
          </cell>
          <cell r="AN38" t="str">
            <v>DA</v>
          </cell>
          <cell r="AR38">
            <v>13257</v>
          </cell>
        </row>
        <row r="39">
          <cell r="A39">
            <v>61</v>
          </cell>
          <cell r="B39" t="str">
            <v>DW</v>
          </cell>
          <cell r="C39" t="str">
            <v>Dick Winters</v>
          </cell>
          <cell r="D39" t="str">
            <v>(509) 495-4175</v>
          </cell>
          <cell r="E39">
            <v>37143</v>
          </cell>
          <cell r="G39" t="str">
            <v>Sale</v>
          </cell>
          <cell r="H39" t="str">
            <v>Physical</v>
          </cell>
          <cell r="I39" t="str">
            <v>RGEN</v>
          </cell>
          <cell r="K39" t="str">
            <v>Enserco</v>
          </cell>
          <cell r="L39" t="str">
            <v>Darrell Danyluk</v>
          </cell>
          <cell r="M39" t="str">
            <v>Trader</v>
          </cell>
          <cell r="N39" t="str">
            <v>(403) 514-6912</v>
          </cell>
          <cell r="O39" t="str">
            <v>(403) 514-6913</v>
          </cell>
          <cell r="R39">
            <v>34000</v>
          </cell>
          <cell r="S39" t="str">
            <v>CG0214N</v>
          </cell>
          <cell r="X39">
            <v>1.4</v>
          </cell>
          <cell r="Y39">
            <v>37143</v>
          </cell>
          <cell r="Z39">
            <v>37143</v>
          </cell>
          <cell r="AA39" t="str">
            <v>Interruptible</v>
          </cell>
          <cell r="AB39" t="str">
            <v>PGT</v>
          </cell>
          <cell r="AD39" t="str">
            <v>07536</v>
          </cell>
          <cell r="AE39">
            <v>34000</v>
          </cell>
          <cell r="AF39" t="str">
            <v>RGEN-GTNW</v>
          </cell>
          <cell r="AH39" t="str">
            <v>05474</v>
          </cell>
          <cell r="AJ39" t="str">
            <v>RGEN-GTNW</v>
          </cell>
          <cell r="AL39" t="str">
            <v>04659</v>
          </cell>
          <cell r="AN39" t="str">
            <v>DW</v>
          </cell>
        </row>
        <row r="40">
          <cell r="A40">
            <v>62</v>
          </cell>
          <cell r="B40" t="str">
            <v>JK</v>
          </cell>
          <cell r="C40" t="str">
            <v>Jeannie Kimberly</v>
          </cell>
          <cell r="D40" t="str">
            <v>(509) 495-8494</v>
          </cell>
          <cell r="E40">
            <v>37145</v>
          </cell>
          <cell r="G40" t="str">
            <v>Sale</v>
          </cell>
          <cell r="H40" t="str">
            <v>Physical</v>
          </cell>
          <cell r="I40" t="str">
            <v>RGEN</v>
          </cell>
          <cell r="K40" t="str">
            <v>Enserco</v>
          </cell>
          <cell r="L40" t="str">
            <v>Darrell Danyluk</v>
          </cell>
          <cell r="M40" t="str">
            <v>Trader</v>
          </cell>
          <cell r="N40" t="str">
            <v>(403) 514-6912</v>
          </cell>
          <cell r="O40" t="str">
            <v>(403) 514-6913</v>
          </cell>
          <cell r="R40">
            <v>5000</v>
          </cell>
          <cell r="S40" t="str">
            <v>CG0214N</v>
          </cell>
          <cell r="X40">
            <v>1.85</v>
          </cell>
          <cell r="Y40">
            <v>37146</v>
          </cell>
          <cell r="Z40">
            <v>37146</v>
          </cell>
          <cell r="AA40" t="str">
            <v>Interruptible</v>
          </cell>
          <cell r="AB40" t="str">
            <v>PGT</v>
          </cell>
          <cell r="AD40" t="str">
            <v>07536</v>
          </cell>
          <cell r="AE40">
            <v>5000</v>
          </cell>
          <cell r="AF40" t="str">
            <v>RGEN-GTNW</v>
          </cell>
          <cell r="AH40" t="str">
            <v>05474</v>
          </cell>
          <cell r="AJ40" t="str">
            <v>RGEN-GTNW</v>
          </cell>
          <cell r="AL40" t="str">
            <v>04659</v>
          </cell>
          <cell r="AN40" t="str">
            <v>JK</v>
          </cell>
          <cell r="AR40">
            <v>13259</v>
          </cell>
        </row>
        <row r="41">
          <cell r="A41">
            <v>63</v>
          </cell>
          <cell r="B41" t="str">
            <v>JK</v>
          </cell>
          <cell r="C41" t="str">
            <v>Jeannie Kimberly</v>
          </cell>
          <cell r="D41" t="str">
            <v>(509) 495-8494</v>
          </cell>
          <cell r="E41">
            <v>37145</v>
          </cell>
          <cell r="G41" t="str">
            <v>Sale</v>
          </cell>
          <cell r="H41" t="str">
            <v>Physical</v>
          </cell>
          <cell r="I41" t="str">
            <v>NECT</v>
          </cell>
          <cell r="K41" t="str">
            <v>Enron North America Corp.</v>
          </cell>
          <cell r="L41" t="str">
            <v>Frank Ermis</v>
          </cell>
          <cell r="M41" t="str">
            <v>Trader</v>
          </cell>
          <cell r="N41" t="str">
            <v>(713) 853-3002</v>
          </cell>
          <cell r="O41" t="str">
            <v>(713) 646-4816</v>
          </cell>
          <cell r="R41">
            <v>15000</v>
          </cell>
          <cell r="S41">
            <v>0</v>
          </cell>
          <cell r="X41">
            <v>1.95</v>
          </cell>
          <cell r="Y41">
            <v>37146</v>
          </cell>
          <cell r="Z41">
            <v>37146</v>
          </cell>
          <cell r="AA41" t="str">
            <v>Interruptible</v>
          </cell>
          <cell r="AB41" t="str">
            <v>PGT</v>
          </cell>
          <cell r="AD41" t="str">
            <v>07536</v>
          </cell>
          <cell r="AE41">
            <v>15000</v>
          </cell>
          <cell r="AF41" t="str">
            <v>STAN-GTNW</v>
          </cell>
          <cell r="AH41" t="str">
            <v>05474</v>
          </cell>
          <cell r="AJ41" t="str">
            <v>STAN-GTNW</v>
          </cell>
          <cell r="AL41" t="str">
            <v>00354</v>
          </cell>
          <cell r="AN41" t="str">
            <v>JK</v>
          </cell>
          <cell r="AO41">
            <v>37203</v>
          </cell>
          <cell r="AP41" t="str">
            <v>DA</v>
          </cell>
          <cell r="AQ41">
            <v>1040775</v>
          </cell>
          <cell r="AR41">
            <v>13260</v>
          </cell>
          <cell r="AS41" t="str">
            <v>This is a book out per Karen @ AE.  All parties agreed that the gas theoretically flowed.  Exchange $ accordingly.  1 day deal.</v>
          </cell>
        </row>
        <row r="42">
          <cell r="A42">
            <v>64</v>
          </cell>
          <cell r="B42" t="str">
            <v>JK</v>
          </cell>
          <cell r="C42" t="str">
            <v>Jeannie Kimberly</v>
          </cell>
          <cell r="D42" t="str">
            <v>(509) 495-8494</v>
          </cell>
          <cell r="E42">
            <v>37146</v>
          </cell>
          <cell r="G42" t="str">
            <v>Sale</v>
          </cell>
          <cell r="H42" t="str">
            <v>Physical</v>
          </cell>
          <cell r="I42" t="str">
            <v>RGEN</v>
          </cell>
          <cell r="K42" t="str">
            <v>Enserco</v>
          </cell>
          <cell r="L42" t="str">
            <v>Darrell Danyluk</v>
          </cell>
          <cell r="M42" t="str">
            <v>Trader</v>
          </cell>
          <cell r="N42" t="str">
            <v>(403) 514-6912</v>
          </cell>
          <cell r="O42" t="str">
            <v>(403) 514-6913</v>
          </cell>
          <cell r="R42">
            <v>25000</v>
          </cell>
          <cell r="S42" t="str">
            <v>CG0214N</v>
          </cell>
          <cell r="X42">
            <v>1.65</v>
          </cell>
          <cell r="Y42">
            <v>37147</v>
          </cell>
          <cell r="Z42">
            <v>37147</v>
          </cell>
          <cell r="AA42" t="str">
            <v>Interruptible</v>
          </cell>
          <cell r="AB42" t="str">
            <v>PGT</v>
          </cell>
          <cell r="AD42" t="str">
            <v>07536</v>
          </cell>
          <cell r="AE42">
            <v>25000</v>
          </cell>
          <cell r="AF42" t="str">
            <v>RGEN-GTNW</v>
          </cell>
          <cell r="AH42" t="str">
            <v>05474</v>
          </cell>
          <cell r="AJ42" t="str">
            <v>RGEN-GTNW</v>
          </cell>
          <cell r="AL42" t="str">
            <v>04659</v>
          </cell>
          <cell r="AN42" t="str">
            <v>JK</v>
          </cell>
          <cell r="AR42">
            <v>13261</v>
          </cell>
        </row>
        <row r="43">
          <cell r="A43">
            <v>65</v>
          </cell>
          <cell r="B43" t="str">
            <v>JK</v>
          </cell>
          <cell r="C43" t="str">
            <v>Jeannie Kimberly</v>
          </cell>
          <cell r="D43" t="str">
            <v>(509) 495-8494</v>
          </cell>
          <cell r="E43">
            <v>37146</v>
          </cell>
          <cell r="G43" t="str">
            <v>Sale</v>
          </cell>
          <cell r="H43" t="str">
            <v>Physical</v>
          </cell>
          <cell r="I43" t="str">
            <v>NECT</v>
          </cell>
          <cell r="K43" t="str">
            <v>Enserco</v>
          </cell>
          <cell r="L43" t="str">
            <v>Darrell Danyluk</v>
          </cell>
          <cell r="M43" t="str">
            <v>Trader</v>
          </cell>
          <cell r="N43" t="str">
            <v>(403) 514-6912</v>
          </cell>
          <cell r="O43" t="str">
            <v>(403) 514-6913</v>
          </cell>
          <cell r="R43">
            <v>15000</v>
          </cell>
          <cell r="S43" t="str">
            <v>CG0214N</v>
          </cell>
          <cell r="X43">
            <v>2</v>
          </cell>
          <cell r="Y43">
            <v>37147</v>
          </cell>
          <cell r="Z43">
            <v>37147</v>
          </cell>
          <cell r="AA43" t="str">
            <v>Interruptible</v>
          </cell>
          <cell r="AB43" t="str">
            <v>PGT</v>
          </cell>
          <cell r="AD43" t="str">
            <v>07536</v>
          </cell>
          <cell r="AE43">
            <v>15000</v>
          </cell>
          <cell r="AF43" t="str">
            <v>STAN-GTNW</v>
          </cell>
          <cell r="AH43" t="str">
            <v>05474</v>
          </cell>
          <cell r="AJ43" t="str">
            <v>STAN-GTNW</v>
          </cell>
          <cell r="AL43" t="str">
            <v>04659</v>
          </cell>
          <cell r="AN43" t="str">
            <v>JK</v>
          </cell>
          <cell r="AR43">
            <v>13262</v>
          </cell>
        </row>
        <row r="44">
          <cell r="A44">
            <v>66</v>
          </cell>
          <cell r="B44" t="str">
            <v>JK</v>
          </cell>
          <cell r="C44" t="str">
            <v>Jeannie Kimberly</v>
          </cell>
          <cell r="D44" t="str">
            <v>(509) 495-8494</v>
          </cell>
          <cell r="E44">
            <v>37147</v>
          </cell>
          <cell r="G44" t="str">
            <v>Sale</v>
          </cell>
          <cell r="H44" t="str">
            <v>Physical</v>
          </cell>
          <cell r="I44" t="str">
            <v>RGEN</v>
          </cell>
          <cell r="K44" t="str">
            <v>Enserco</v>
          </cell>
          <cell r="L44" t="str">
            <v>Darrell Danyluk</v>
          </cell>
          <cell r="M44" t="str">
            <v>Trader</v>
          </cell>
          <cell r="N44" t="str">
            <v>(403) 514-6912</v>
          </cell>
          <cell r="O44" t="str">
            <v>(403) 514-6913</v>
          </cell>
          <cell r="R44">
            <v>20000</v>
          </cell>
          <cell r="S44" t="str">
            <v>CG0214N</v>
          </cell>
          <cell r="X44">
            <v>1.55</v>
          </cell>
          <cell r="Y44">
            <v>37148</v>
          </cell>
          <cell r="Z44">
            <v>37148</v>
          </cell>
          <cell r="AA44" t="str">
            <v>Interruptible</v>
          </cell>
          <cell r="AB44" t="str">
            <v>PGT</v>
          </cell>
          <cell r="AD44" t="str">
            <v>07536</v>
          </cell>
          <cell r="AE44">
            <v>20000</v>
          </cell>
          <cell r="AF44" t="str">
            <v>RGEN-GTNW</v>
          </cell>
          <cell r="AH44" t="str">
            <v>05474</v>
          </cell>
          <cell r="AJ44" t="str">
            <v>RGEN-GTNW</v>
          </cell>
          <cell r="AL44" t="str">
            <v>04659</v>
          </cell>
          <cell r="AN44" t="str">
            <v>JK</v>
          </cell>
          <cell r="AR44">
            <v>13263</v>
          </cell>
        </row>
        <row r="45">
          <cell r="A45">
            <v>67</v>
          </cell>
          <cell r="B45" t="str">
            <v>JK</v>
          </cell>
          <cell r="C45" t="str">
            <v>Jeannie Kimberly</v>
          </cell>
          <cell r="D45" t="str">
            <v>(509) 495-8494</v>
          </cell>
          <cell r="E45">
            <v>37147</v>
          </cell>
          <cell r="G45" t="str">
            <v>Sale</v>
          </cell>
          <cell r="H45" t="str">
            <v>Physical</v>
          </cell>
          <cell r="I45" t="str">
            <v>NECT</v>
          </cell>
          <cell r="K45" t="str">
            <v>Enserco</v>
          </cell>
          <cell r="L45" t="str">
            <v>Nancy Lissell</v>
          </cell>
          <cell r="M45" t="str">
            <v>Trader</v>
          </cell>
          <cell r="N45" t="str">
            <v>(403)303-4784</v>
          </cell>
          <cell r="O45" t="str">
            <v>(403) 514-6913</v>
          </cell>
          <cell r="R45">
            <v>15000</v>
          </cell>
          <cell r="S45" t="str">
            <v>CG0214N</v>
          </cell>
          <cell r="X45">
            <v>1.65</v>
          </cell>
          <cell r="Y45">
            <v>37148</v>
          </cell>
          <cell r="Z45">
            <v>37148</v>
          </cell>
          <cell r="AA45" t="str">
            <v>Interruptible</v>
          </cell>
          <cell r="AB45" t="str">
            <v>PGT</v>
          </cell>
          <cell r="AD45" t="str">
            <v>07536</v>
          </cell>
          <cell r="AE45">
            <v>15000</v>
          </cell>
          <cell r="AF45" t="str">
            <v>STAN-GTNW</v>
          </cell>
          <cell r="AH45" t="str">
            <v>05474</v>
          </cell>
          <cell r="AJ45" t="str">
            <v>STAN-GTNW</v>
          </cell>
          <cell r="AL45" t="str">
            <v>04659</v>
          </cell>
          <cell r="AN45" t="str">
            <v>JK</v>
          </cell>
          <cell r="AR45">
            <v>13264</v>
          </cell>
        </row>
        <row r="46">
          <cell r="A46">
            <v>68</v>
          </cell>
          <cell r="B46" t="str">
            <v>JK</v>
          </cell>
          <cell r="C46" t="str">
            <v>Jeannie Kimberly</v>
          </cell>
          <cell r="D46" t="str">
            <v>(509) 495-8494</v>
          </cell>
          <cell r="E46">
            <v>37148</v>
          </cell>
          <cell r="G46" t="str">
            <v>Sale</v>
          </cell>
          <cell r="H46" t="str">
            <v>Physical</v>
          </cell>
          <cell r="I46" t="str">
            <v>NECT</v>
          </cell>
          <cell r="K46" t="str">
            <v>Enron North America Corp.</v>
          </cell>
          <cell r="L46" t="str">
            <v>Frank Ermis</v>
          </cell>
          <cell r="M46" t="str">
            <v>Trader</v>
          </cell>
          <cell r="N46" t="str">
            <v>(713) 853-3002</v>
          </cell>
          <cell r="O46" t="str">
            <v>(713) 646-4816</v>
          </cell>
          <cell r="R46">
            <v>15000</v>
          </cell>
          <cell r="S46">
            <v>0</v>
          </cell>
          <cell r="X46">
            <v>1.85</v>
          </cell>
          <cell r="Y46">
            <v>37149</v>
          </cell>
          <cell r="Z46">
            <v>37151</v>
          </cell>
          <cell r="AA46" t="str">
            <v>Interruptible</v>
          </cell>
          <cell r="AB46" t="str">
            <v>PGT</v>
          </cell>
          <cell r="AD46" t="str">
            <v>07536</v>
          </cell>
          <cell r="AE46">
            <v>15000</v>
          </cell>
          <cell r="AF46" t="str">
            <v>STAN-GTNW</v>
          </cell>
          <cell r="AH46" t="str">
            <v>05474</v>
          </cell>
          <cell r="AJ46" t="str">
            <v>STAN-NWP</v>
          </cell>
          <cell r="AL46">
            <v>125248</v>
          </cell>
          <cell r="AN46" t="str">
            <v>JK</v>
          </cell>
          <cell r="AO46">
            <v>37203</v>
          </cell>
          <cell r="AP46" t="str">
            <v>DA</v>
          </cell>
          <cell r="AQ46">
            <v>1044050</v>
          </cell>
          <cell r="AR46">
            <v>13265</v>
          </cell>
        </row>
        <row r="47">
          <cell r="A47">
            <v>69</v>
          </cell>
          <cell r="B47" t="str">
            <v>JK</v>
          </cell>
          <cell r="C47" t="str">
            <v>Jeannie Kimberly</v>
          </cell>
          <cell r="D47" t="str">
            <v>(509) 495-8494</v>
          </cell>
          <cell r="E47">
            <v>37148</v>
          </cell>
          <cell r="G47" t="str">
            <v>Sale</v>
          </cell>
          <cell r="H47" t="str">
            <v>Physical</v>
          </cell>
          <cell r="I47" t="str">
            <v>RGEN</v>
          </cell>
          <cell r="K47" t="str">
            <v>Enserco</v>
          </cell>
          <cell r="L47" t="str">
            <v>Darrell Danyluk</v>
          </cell>
          <cell r="M47" t="str">
            <v>Trader</v>
          </cell>
          <cell r="N47" t="str">
            <v>(403) 514-6912</v>
          </cell>
          <cell r="O47" t="str">
            <v>(403) 514-6913</v>
          </cell>
          <cell r="R47">
            <v>25000</v>
          </cell>
          <cell r="S47" t="str">
            <v>CG0214N</v>
          </cell>
          <cell r="X47">
            <v>1.55</v>
          </cell>
          <cell r="Y47">
            <v>37149</v>
          </cell>
          <cell r="Z47">
            <v>37151</v>
          </cell>
          <cell r="AA47" t="str">
            <v>Interruptible</v>
          </cell>
          <cell r="AB47" t="str">
            <v>PGT</v>
          </cell>
          <cell r="AD47" t="str">
            <v>07536</v>
          </cell>
          <cell r="AE47">
            <v>25000</v>
          </cell>
          <cell r="AF47" t="str">
            <v>RGEN-GTNW</v>
          </cell>
          <cell r="AH47" t="str">
            <v>05474</v>
          </cell>
          <cell r="AJ47" t="str">
            <v>RGEN-GTNW</v>
          </cell>
          <cell r="AL47" t="str">
            <v>04659</v>
          </cell>
          <cell r="AN47" t="str">
            <v>JK</v>
          </cell>
          <cell r="AO47">
            <v>37203</v>
          </cell>
          <cell r="AP47" t="str">
            <v>DA</v>
          </cell>
          <cell r="AQ47" t="str">
            <v>EC8733</v>
          </cell>
          <cell r="AR47">
            <v>13266</v>
          </cell>
        </row>
        <row r="48">
          <cell r="A48">
            <v>70</v>
          </cell>
          <cell r="B48" t="str">
            <v>JK</v>
          </cell>
          <cell r="C48" t="str">
            <v>Jeannie Kimberly</v>
          </cell>
          <cell r="D48" t="str">
            <v>(509) 495-8494</v>
          </cell>
          <cell r="E48">
            <v>37151</v>
          </cell>
          <cell r="G48" t="str">
            <v>Sale</v>
          </cell>
          <cell r="H48" t="str">
            <v>Physical</v>
          </cell>
          <cell r="I48" t="str">
            <v>NECT</v>
          </cell>
          <cell r="K48" t="str">
            <v>Enron North America Corp.</v>
          </cell>
          <cell r="L48" t="str">
            <v>Frank Ermis</v>
          </cell>
          <cell r="M48" t="str">
            <v>Trader</v>
          </cell>
          <cell r="N48" t="str">
            <v>(713) 853-3002</v>
          </cell>
          <cell r="O48" t="str">
            <v>(713) 646-4816</v>
          </cell>
          <cell r="R48">
            <v>15000</v>
          </cell>
          <cell r="S48">
            <v>0</v>
          </cell>
          <cell r="X48">
            <v>1.9</v>
          </cell>
          <cell r="Y48">
            <v>37152</v>
          </cell>
          <cell r="Z48">
            <v>37152</v>
          </cell>
          <cell r="AA48" t="str">
            <v>Interruptible</v>
          </cell>
          <cell r="AB48" t="str">
            <v>PGT</v>
          </cell>
          <cell r="AD48" t="str">
            <v>07536</v>
          </cell>
          <cell r="AE48">
            <v>15000</v>
          </cell>
          <cell r="AF48" t="str">
            <v>STAN-GTNW</v>
          </cell>
          <cell r="AH48" t="str">
            <v>05474</v>
          </cell>
          <cell r="AJ48" t="str">
            <v>STAN-NWP</v>
          </cell>
          <cell r="AL48" t="str">
            <v>00354</v>
          </cell>
          <cell r="AN48" t="str">
            <v>JK</v>
          </cell>
          <cell r="AO48">
            <v>37203</v>
          </cell>
          <cell r="AP48" t="str">
            <v>DA</v>
          </cell>
          <cell r="AQ48">
            <v>1045315</v>
          </cell>
          <cell r="AR48">
            <v>13267</v>
          </cell>
        </row>
        <row r="49">
          <cell r="A49">
            <v>71</v>
          </cell>
          <cell r="B49" t="str">
            <v>JK</v>
          </cell>
          <cell r="C49" t="str">
            <v>Jeannie Kimberly</v>
          </cell>
          <cell r="D49" t="str">
            <v>(509) 495-8494</v>
          </cell>
          <cell r="E49">
            <v>37151</v>
          </cell>
          <cell r="G49" t="str">
            <v>Sale</v>
          </cell>
          <cell r="H49" t="str">
            <v>Physical</v>
          </cell>
          <cell r="I49" t="str">
            <v>RGEN</v>
          </cell>
          <cell r="K49" t="str">
            <v>Enserco</v>
          </cell>
          <cell r="L49" t="str">
            <v>Darrell Danyluk</v>
          </cell>
          <cell r="M49" t="str">
            <v>Trader</v>
          </cell>
          <cell r="N49" t="str">
            <v>(403) 514-6912</v>
          </cell>
          <cell r="O49" t="str">
            <v>(403) 514-6913</v>
          </cell>
          <cell r="R49">
            <v>15000</v>
          </cell>
          <cell r="S49" t="str">
            <v>CG0214N</v>
          </cell>
          <cell r="X49">
            <v>1.68</v>
          </cell>
          <cell r="Y49">
            <v>37152</v>
          </cell>
          <cell r="Z49">
            <v>37152</v>
          </cell>
          <cell r="AA49" t="str">
            <v>Interruptible</v>
          </cell>
          <cell r="AB49" t="str">
            <v>PGT</v>
          </cell>
          <cell r="AD49" t="str">
            <v>07536</v>
          </cell>
          <cell r="AE49">
            <v>15000</v>
          </cell>
          <cell r="AF49" t="str">
            <v>RGEN-GTNW</v>
          </cell>
          <cell r="AH49" t="str">
            <v>05474</v>
          </cell>
          <cell r="AJ49" t="str">
            <v>RGEN-GTNW</v>
          </cell>
          <cell r="AL49" t="str">
            <v>04659</v>
          </cell>
          <cell r="AN49" t="str">
            <v>JK</v>
          </cell>
          <cell r="AR49">
            <v>13268</v>
          </cell>
        </row>
        <row r="50">
          <cell r="A50">
            <v>72</v>
          </cell>
          <cell r="B50" t="str">
            <v>CF</v>
          </cell>
          <cell r="C50" t="str">
            <v>Chalon Frandsen</v>
          </cell>
          <cell r="D50" t="str">
            <v>(509) 495-8448</v>
          </cell>
          <cell r="E50">
            <v>37152</v>
          </cell>
          <cell r="G50" t="str">
            <v>Sale</v>
          </cell>
          <cell r="H50" t="str">
            <v>Physical</v>
          </cell>
          <cell r="I50" t="str">
            <v>RGEN</v>
          </cell>
          <cell r="K50" t="str">
            <v>Enserco</v>
          </cell>
          <cell r="L50" t="str">
            <v>Darrell Danyluk</v>
          </cell>
          <cell r="M50" t="str">
            <v>Trader</v>
          </cell>
          <cell r="N50" t="str">
            <v>(403) 514-6912</v>
          </cell>
          <cell r="O50" t="str">
            <v>(403) 514-6913</v>
          </cell>
          <cell r="R50">
            <v>25000</v>
          </cell>
          <cell r="S50" t="str">
            <v>CG0214N</v>
          </cell>
          <cell r="X50">
            <v>1.55</v>
          </cell>
          <cell r="Y50">
            <v>37153</v>
          </cell>
          <cell r="Z50">
            <v>37153</v>
          </cell>
          <cell r="AA50" t="str">
            <v>Interruptible</v>
          </cell>
          <cell r="AB50" t="str">
            <v>PGT</v>
          </cell>
          <cell r="AD50" t="str">
            <v>07536</v>
          </cell>
          <cell r="AE50">
            <v>25000</v>
          </cell>
          <cell r="AF50" t="str">
            <v>RGEN-GTNW</v>
          </cell>
          <cell r="AH50" t="str">
            <v>05474</v>
          </cell>
          <cell r="AJ50" t="str">
            <v>RGEN-GTNW</v>
          </cell>
          <cell r="AL50" t="str">
            <v>04659</v>
          </cell>
          <cell r="AN50" t="str">
            <v>CF</v>
          </cell>
          <cell r="AR50">
            <v>13269</v>
          </cell>
        </row>
        <row r="51">
          <cell r="A51">
            <v>73</v>
          </cell>
          <cell r="B51" t="str">
            <v>CF</v>
          </cell>
          <cell r="C51" t="str">
            <v>Chalon Frandsen</v>
          </cell>
          <cell r="D51" t="str">
            <v>(509) 495-8448</v>
          </cell>
          <cell r="E51">
            <v>37152</v>
          </cell>
          <cell r="G51" t="str">
            <v>Sale</v>
          </cell>
          <cell r="H51" t="str">
            <v>Physical</v>
          </cell>
          <cell r="I51" t="str">
            <v>NECT</v>
          </cell>
          <cell r="K51" t="str">
            <v>Enron North America Corp.</v>
          </cell>
          <cell r="L51" t="str">
            <v>Frank Ermis</v>
          </cell>
          <cell r="M51" t="str">
            <v>Trader</v>
          </cell>
          <cell r="N51" t="str">
            <v>(713) 853-3002</v>
          </cell>
          <cell r="O51" t="str">
            <v>(713) 646-4816</v>
          </cell>
          <cell r="R51">
            <v>15000</v>
          </cell>
          <cell r="S51">
            <v>0</v>
          </cell>
          <cell r="X51">
            <v>1.8</v>
          </cell>
          <cell r="Y51">
            <v>37153</v>
          </cell>
          <cell r="Z51">
            <v>37153</v>
          </cell>
          <cell r="AA51" t="str">
            <v>Interruptible</v>
          </cell>
          <cell r="AB51" t="str">
            <v>PGT</v>
          </cell>
          <cell r="AD51" t="str">
            <v>07536</v>
          </cell>
          <cell r="AE51">
            <v>15000</v>
          </cell>
          <cell r="AF51" t="str">
            <v>STAN-GTNW</v>
          </cell>
          <cell r="AH51" t="str">
            <v>05474</v>
          </cell>
          <cell r="AJ51" t="str">
            <v>STAN-NWP</v>
          </cell>
          <cell r="AL51" t="str">
            <v>00354</v>
          </cell>
          <cell r="AN51" t="str">
            <v>CF</v>
          </cell>
          <cell r="AO51">
            <v>37203</v>
          </cell>
          <cell r="AP51" t="str">
            <v>DA</v>
          </cell>
          <cell r="AQ51">
            <v>1049377</v>
          </cell>
          <cell r="AR51">
            <v>13270</v>
          </cell>
        </row>
        <row r="52">
          <cell r="A52">
            <v>74</v>
          </cell>
          <cell r="B52" t="str">
            <v>CF</v>
          </cell>
          <cell r="C52" t="str">
            <v>Chalon Frandsen</v>
          </cell>
          <cell r="D52" t="str">
            <v>(509) 495-8448</v>
          </cell>
          <cell r="E52">
            <v>37153</v>
          </cell>
          <cell r="G52" t="str">
            <v>Sale</v>
          </cell>
          <cell r="H52" t="str">
            <v>Physical</v>
          </cell>
          <cell r="I52" t="str">
            <v>NECT</v>
          </cell>
          <cell r="K52" t="str">
            <v>Enron North America Corp.</v>
          </cell>
          <cell r="L52" t="str">
            <v>Frank Ermis</v>
          </cell>
          <cell r="M52" t="str">
            <v>Trader</v>
          </cell>
          <cell r="N52" t="str">
            <v>(713) 853-3002</v>
          </cell>
          <cell r="O52" t="str">
            <v>(713) 646-4816</v>
          </cell>
          <cell r="R52">
            <v>15000</v>
          </cell>
          <cell r="S52">
            <v>0</v>
          </cell>
          <cell r="X52">
            <v>1.76</v>
          </cell>
          <cell r="Y52">
            <v>37154</v>
          </cell>
          <cell r="Z52">
            <v>37154</v>
          </cell>
          <cell r="AA52" t="str">
            <v>Interruptible</v>
          </cell>
          <cell r="AB52" t="str">
            <v>PGT</v>
          </cell>
          <cell r="AD52" t="str">
            <v>07536</v>
          </cell>
          <cell r="AE52">
            <v>15000</v>
          </cell>
          <cell r="AF52" t="str">
            <v>STAN-GTNW</v>
          </cell>
          <cell r="AH52" t="str">
            <v>05474</v>
          </cell>
          <cell r="AJ52" t="str">
            <v>STAN-NWP</v>
          </cell>
          <cell r="AL52" t="str">
            <v>00354</v>
          </cell>
          <cell r="AN52" t="str">
            <v>CF</v>
          </cell>
          <cell r="AO52">
            <v>37203</v>
          </cell>
          <cell r="AP52" t="str">
            <v>DA</v>
          </cell>
          <cell r="AQ52">
            <v>1050623</v>
          </cell>
          <cell r="AR52">
            <v>13271</v>
          </cell>
        </row>
        <row r="53">
          <cell r="A53">
            <v>75</v>
          </cell>
          <cell r="B53" t="str">
            <v>CF</v>
          </cell>
          <cell r="C53" t="str">
            <v>Chalon Frandsen</v>
          </cell>
          <cell r="D53" t="str">
            <v>(509) 495-8448</v>
          </cell>
          <cell r="E53">
            <v>37153</v>
          </cell>
          <cell r="G53" t="str">
            <v>Sale</v>
          </cell>
          <cell r="H53" t="str">
            <v>Physical</v>
          </cell>
          <cell r="I53" t="str">
            <v>RGEN</v>
          </cell>
          <cell r="K53" t="str">
            <v>Enserco</v>
          </cell>
          <cell r="L53" t="str">
            <v>Darrell Danyluk</v>
          </cell>
          <cell r="M53" t="str">
            <v>Trader</v>
          </cell>
          <cell r="N53" t="str">
            <v>(403) 514-6912</v>
          </cell>
          <cell r="O53" t="str">
            <v>(403) 514-6913</v>
          </cell>
          <cell r="R53">
            <v>25000</v>
          </cell>
          <cell r="S53" t="str">
            <v>CG0214N</v>
          </cell>
          <cell r="X53">
            <v>1.5</v>
          </cell>
          <cell r="Y53">
            <v>37154</v>
          </cell>
          <cell r="Z53">
            <v>37154</v>
          </cell>
          <cell r="AA53" t="str">
            <v>Interruptible</v>
          </cell>
          <cell r="AB53" t="str">
            <v>PGT</v>
          </cell>
          <cell r="AD53" t="str">
            <v>07536</v>
          </cell>
          <cell r="AE53">
            <v>25000</v>
          </cell>
          <cell r="AF53" t="str">
            <v>RGEN-GTNW</v>
          </cell>
          <cell r="AH53" t="str">
            <v>05474</v>
          </cell>
          <cell r="AJ53" t="str">
            <v>RGEN-GTNW</v>
          </cell>
          <cell r="AL53" t="str">
            <v>04659</v>
          </cell>
          <cell r="AN53" t="str">
            <v>CF</v>
          </cell>
          <cell r="AR53">
            <v>13272</v>
          </cell>
        </row>
        <row r="54">
          <cell r="A54">
            <v>76</v>
          </cell>
          <cell r="B54" t="str">
            <v>JK</v>
          </cell>
          <cell r="C54" t="str">
            <v>Jeannie Kimberly</v>
          </cell>
          <cell r="D54" t="str">
            <v>(509) 495-8494</v>
          </cell>
          <cell r="E54">
            <v>37154</v>
          </cell>
          <cell r="G54" t="str">
            <v>Sale</v>
          </cell>
          <cell r="H54" t="str">
            <v>Physical</v>
          </cell>
          <cell r="I54" t="str">
            <v>RGEN</v>
          </cell>
          <cell r="K54" t="str">
            <v>Enserco</v>
          </cell>
          <cell r="L54" t="str">
            <v>Darrell Danyluk</v>
          </cell>
          <cell r="M54" t="str">
            <v>Trader</v>
          </cell>
          <cell r="N54" t="str">
            <v>(403) 514-6912</v>
          </cell>
          <cell r="O54" t="str">
            <v>(403) 514-6913</v>
          </cell>
          <cell r="R54">
            <v>20000</v>
          </cell>
          <cell r="S54" t="str">
            <v>CG0214N</v>
          </cell>
          <cell r="X54">
            <v>1.3</v>
          </cell>
          <cell r="Y54">
            <v>37155</v>
          </cell>
          <cell r="Z54">
            <v>37155</v>
          </cell>
          <cell r="AA54" t="str">
            <v>Interruptible</v>
          </cell>
          <cell r="AB54" t="str">
            <v>PGT</v>
          </cell>
          <cell r="AD54" t="str">
            <v>07536</v>
          </cell>
          <cell r="AE54">
            <v>20000</v>
          </cell>
          <cell r="AF54" t="str">
            <v>RGEN-GTNW</v>
          </cell>
          <cell r="AH54" t="str">
            <v>05474</v>
          </cell>
          <cell r="AJ54" t="str">
            <v>STAN-NWP</v>
          </cell>
          <cell r="AL54" t="str">
            <v>04659</v>
          </cell>
          <cell r="AN54" t="str">
            <v>JK</v>
          </cell>
          <cell r="AR54">
            <v>13273</v>
          </cell>
        </row>
        <row r="55">
          <cell r="A55">
            <v>77</v>
          </cell>
          <cell r="B55" t="str">
            <v>JK</v>
          </cell>
          <cell r="C55" t="str">
            <v>Jeannie Kimberly</v>
          </cell>
          <cell r="D55" t="str">
            <v>(509) 495-8494</v>
          </cell>
          <cell r="E55">
            <v>37154</v>
          </cell>
          <cell r="G55" t="str">
            <v>Sale</v>
          </cell>
          <cell r="H55" t="str">
            <v>Physical</v>
          </cell>
          <cell r="I55" t="str">
            <v>NECT</v>
          </cell>
          <cell r="K55" t="str">
            <v>Enron North America Corp.</v>
          </cell>
          <cell r="L55" t="str">
            <v>Frank Ermis</v>
          </cell>
          <cell r="M55" t="str">
            <v>Trader</v>
          </cell>
          <cell r="N55" t="str">
            <v>(713) 853-3002</v>
          </cell>
          <cell r="O55" t="str">
            <v>(713) 646-4816</v>
          </cell>
          <cell r="R55">
            <v>15000</v>
          </cell>
          <cell r="S55">
            <v>0</v>
          </cell>
          <cell r="X55">
            <v>1.59</v>
          </cell>
          <cell r="Y55">
            <v>37155</v>
          </cell>
          <cell r="Z55">
            <v>37155</v>
          </cell>
          <cell r="AA55" t="str">
            <v>Interruptible</v>
          </cell>
          <cell r="AB55" t="str">
            <v>PGT</v>
          </cell>
          <cell r="AD55" t="str">
            <v>07536</v>
          </cell>
          <cell r="AE55">
            <v>15000</v>
          </cell>
          <cell r="AF55" t="str">
            <v>STAN-GTNW</v>
          </cell>
          <cell r="AH55" t="str">
            <v>05474</v>
          </cell>
          <cell r="AJ55" t="str">
            <v>STAN-GTNW</v>
          </cell>
          <cell r="AL55" t="str">
            <v>00354</v>
          </cell>
          <cell r="AN55" t="str">
            <v>JK</v>
          </cell>
          <cell r="AQ55">
            <v>1054332</v>
          </cell>
          <cell r="AR55">
            <v>13274</v>
          </cell>
          <cell r="AS55" t="str">
            <v>Enron Confirm: Change Avista Energy to Avista Corp.  Faxed 3:18pm 11/6/01</v>
          </cell>
        </row>
        <row r="56">
          <cell r="A56">
            <v>78</v>
          </cell>
          <cell r="B56" t="str">
            <v>JK</v>
          </cell>
          <cell r="C56" t="str">
            <v>Jeannie Kimberly</v>
          </cell>
          <cell r="D56" t="str">
            <v>(509) 495-8494</v>
          </cell>
          <cell r="E56">
            <v>37155</v>
          </cell>
          <cell r="G56" t="str">
            <v>Sale</v>
          </cell>
          <cell r="H56" t="str">
            <v>Physical</v>
          </cell>
          <cell r="I56" t="str">
            <v>RGEN</v>
          </cell>
          <cell r="K56" t="str">
            <v>Enserco</v>
          </cell>
          <cell r="L56" t="str">
            <v>Darrell Danyluk</v>
          </cell>
          <cell r="M56" t="str">
            <v>Trader</v>
          </cell>
          <cell r="N56" t="str">
            <v>(403) 514-6912</v>
          </cell>
          <cell r="O56" t="str">
            <v>(403) 514-6913</v>
          </cell>
          <cell r="R56">
            <v>15000</v>
          </cell>
          <cell r="S56" t="str">
            <v>CG0214N</v>
          </cell>
          <cell r="X56">
            <v>0.9</v>
          </cell>
          <cell r="Y56">
            <v>37156</v>
          </cell>
          <cell r="Z56">
            <v>37158</v>
          </cell>
          <cell r="AA56" t="str">
            <v>Interruptible</v>
          </cell>
          <cell r="AB56" t="str">
            <v>PGT</v>
          </cell>
          <cell r="AD56" t="str">
            <v>07536</v>
          </cell>
          <cell r="AE56">
            <v>15000</v>
          </cell>
          <cell r="AF56" t="str">
            <v>RGEN-GTNW</v>
          </cell>
          <cell r="AH56" t="str">
            <v>05474</v>
          </cell>
          <cell r="AJ56" t="str">
            <v>STAN-NWP</v>
          </cell>
          <cell r="AL56" t="str">
            <v>04659</v>
          </cell>
          <cell r="AN56" t="str">
            <v>JK</v>
          </cell>
          <cell r="AO56">
            <v>37203</v>
          </cell>
          <cell r="AP56" t="str">
            <v>DA</v>
          </cell>
          <cell r="AQ56" t="str">
            <v>EC8781</v>
          </cell>
          <cell r="AR56">
            <v>13275</v>
          </cell>
        </row>
        <row r="57">
          <cell r="A57">
            <v>79</v>
          </cell>
          <cell r="B57" t="str">
            <v>JK</v>
          </cell>
          <cell r="C57" t="str">
            <v>Jeannie Kimberly</v>
          </cell>
          <cell r="D57" t="str">
            <v>(509) 495-8494</v>
          </cell>
          <cell r="E57">
            <v>37155</v>
          </cell>
          <cell r="G57" t="str">
            <v>Sale</v>
          </cell>
          <cell r="H57" t="str">
            <v>Physical</v>
          </cell>
          <cell r="I57" t="str">
            <v>NECT</v>
          </cell>
          <cell r="K57" t="str">
            <v>Enron North America Corp.</v>
          </cell>
          <cell r="L57" t="str">
            <v>Frank Ermis</v>
          </cell>
          <cell r="M57" t="str">
            <v>Trader</v>
          </cell>
          <cell r="N57" t="str">
            <v>(713) 853-3002</v>
          </cell>
          <cell r="O57" t="str">
            <v>(713) 646-4816</v>
          </cell>
          <cell r="R57">
            <v>15000</v>
          </cell>
          <cell r="S57">
            <v>0</v>
          </cell>
          <cell r="X57">
            <v>1.25</v>
          </cell>
          <cell r="Y57">
            <v>37156</v>
          </cell>
          <cell r="Z57">
            <v>37158</v>
          </cell>
          <cell r="AA57" t="str">
            <v>Interruptible</v>
          </cell>
          <cell r="AB57" t="str">
            <v>PGT</v>
          </cell>
          <cell r="AD57" t="str">
            <v>07536</v>
          </cell>
          <cell r="AE57">
            <v>15000</v>
          </cell>
          <cell r="AF57" t="str">
            <v>STAN-GTNW</v>
          </cell>
          <cell r="AH57" t="str">
            <v>05474</v>
          </cell>
          <cell r="AJ57" t="str">
            <v>STAN-GTNW</v>
          </cell>
          <cell r="AL57" t="str">
            <v>00354</v>
          </cell>
          <cell r="AN57" t="str">
            <v>JK</v>
          </cell>
          <cell r="AO57">
            <v>37203</v>
          </cell>
          <cell r="AP57" t="str">
            <v>DA</v>
          </cell>
          <cell r="AQ57">
            <v>1055828</v>
          </cell>
        </row>
        <row r="58">
          <cell r="A58">
            <v>80</v>
          </cell>
          <cell r="B58" t="str">
            <v>DA</v>
          </cell>
          <cell r="C58" t="str">
            <v>Diane Albers</v>
          </cell>
          <cell r="D58" t="str">
            <v>(509) 495-4705</v>
          </cell>
          <cell r="E58">
            <v>37158</v>
          </cell>
          <cell r="G58" t="str">
            <v>Sale</v>
          </cell>
          <cell r="H58" t="str">
            <v>Physical</v>
          </cell>
          <cell r="I58" t="str">
            <v>NECT</v>
          </cell>
          <cell r="K58" t="str">
            <v>Enron North America Corp.</v>
          </cell>
          <cell r="L58" t="str">
            <v>Frank Ermis</v>
          </cell>
          <cell r="M58" t="str">
            <v>Trader</v>
          </cell>
          <cell r="N58" t="str">
            <v>(713) 853-3002</v>
          </cell>
          <cell r="O58" t="str">
            <v>(713) 646-4816</v>
          </cell>
          <cell r="R58">
            <v>15000</v>
          </cell>
          <cell r="S58">
            <v>0</v>
          </cell>
          <cell r="X58">
            <v>1.3</v>
          </cell>
          <cell r="Y58">
            <v>37159</v>
          </cell>
          <cell r="Z58">
            <v>37159</v>
          </cell>
          <cell r="AA58" t="str">
            <v>Interruptible</v>
          </cell>
          <cell r="AB58" t="str">
            <v>PGT</v>
          </cell>
          <cell r="AD58" t="str">
            <v>07536</v>
          </cell>
          <cell r="AE58">
            <v>15000</v>
          </cell>
          <cell r="AF58" t="str">
            <v>STAN-GTNW</v>
          </cell>
          <cell r="AH58" t="str">
            <v>05474</v>
          </cell>
          <cell r="AJ58" t="str">
            <v>STAN-GTNW</v>
          </cell>
          <cell r="AL58" t="str">
            <v>00354</v>
          </cell>
          <cell r="AN58" t="str">
            <v>DA</v>
          </cell>
          <cell r="AO58">
            <v>37203</v>
          </cell>
          <cell r="AP58" t="str">
            <v>DA</v>
          </cell>
          <cell r="AQ58">
            <v>1055828</v>
          </cell>
          <cell r="AR58">
            <v>13277</v>
          </cell>
        </row>
        <row r="59">
          <cell r="A59">
            <v>81</v>
          </cell>
          <cell r="B59" t="str">
            <v>DA</v>
          </cell>
          <cell r="C59" t="str">
            <v>Diane Albers</v>
          </cell>
          <cell r="D59" t="str">
            <v>(509) 495-4705</v>
          </cell>
          <cell r="E59">
            <v>37158</v>
          </cell>
          <cell r="G59" t="str">
            <v>Sale</v>
          </cell>
          <cell r="H59" t="str">
            <v>Physical</v>
          </cell>
          <cell r="I59" t="str">
            <v>RGEN</v>
          </cell>
          <cell r="K59" t="str">
            <v>Enserco</v>
          </cell>
          <cell r="L59" t="str">
            <v>Darrell Danyluk</v>
          </cell>
          <cell r="M59" t="str">
            <v>Trader</v>
          </cell>
          <cell r="N59" t="str">
            <v>(403) 514-6912</v>
          </cell>
          <cell r="O59" t="str">
            <v>(403) 514-6913</v>
          </cell>
          <cell r="R59">
            <v>10000</v>
          </cell>
          <cell r="S59" t="str">
            <v>CG0214N</v>
          </cell>
          <cell r="X59">
            <v>1.1000000000000001</v>
          </cell>
          <cell r="Y59">
            <v>37159</v>
          </cell>
          <cell r="Z59">
            <v>37159</v>
          </cell>
          <cell r="AA59" t="str">
            <v>Interruptible</v>
          </cell>
          <cell r="AB59" t="str">
            <v>PGT</v>
          </cell>
          <cell r="AD59" t="str">
            <v>07536</v>
          </cell>
          <cell r="AE59">
            <v>10000</v>
          </cell>
          <cell r="AF59" t="str">
            <v>RGEN-GTNW</v>
          </cell>
          <cell r="AH59" t="str">
            <v>05474</v>
          </cell>
          <cell r="AJ59" t="str">
            <v>RGEN-GTNW</v>
          </cell>
          <cell r="AL59" t="str">
            <v>04659</v>
          </cell>
          <cell r="AN59" t="str">
            <v>DA</v>
          </cell>
          <cell r="AR59">
            <v>13278</v>
          </cell>
        </row>
        <row r="60">
          <cell r="A60">
            <v>82</v>
          </cell>
          <cell r="B60" t="str">
            <v>DA</v>
          </cell>
          <cell r="C60" t="str">
            <v>Diane Albers</v>
          </cell>
          <cell r="D60" t="str">
            <v>(509) 495-4705</v>
          </cell>
          <cell r="E60">
            <v>37159</v>
          </cell>
          <cell r="G60" t="str">
            <v>Sale</v>
          </cell>
          <cell r="H60" t="str">
            <v>Physical</v>
          </cell>
          <cell r="I60" t="str">
            <v>NECT</v>
          </cell>
          <cell r="K60" t="str">
            <v>Enron North America Corp.</v>
          </cell>
          <cell r="L60" t="str">
            <v>Frank Ermis</v>
          </cell>
          <cell r="M60" t="str">
            <v>Trader</v>
          </cell>
          <cell r="N60" t="str">
            <v>(713) 853-3002</v>
          </cell>
          <cell r="O60" t="str">
            <v>(713) 646-4816</v>
          </cell>
          <cell r="R60">
            <v>15000</v>
          </cell>
          <cell r="S60">
            <v>0</v>
          </cell>
          <cell r="X60">
            <v>1.3</v>
          </cell>
          <cell r="Y60">
            <v>37160</v>
          </cell>
          <cell r="Z60">
            <v>37160</v>
          </cell>
          <cell r="AA60" t="str">
            <v>Interruptible</v>
          </cell>
          <cell r="AB60" t="str">
            <v>PGT</v>
          </cell>
          <cell r="AD60" t="str">
            <v>07536</v>
          </cell>
          <cell r="AE60">
            <v>15000</v>
          </cell>
          <cell r="AF60" t="str">
            <v>STAN-GTNW</v>
          </cell>
          <cell r="AH60" t="str">
            <v>05474</v>
          </cell>
          <cell r="AJ60" t="str">
            <v>STAN-GTNW</v>
          </cell>
          <cell r="AL60" t="str">
            <v>00354</v>
          </cell>
          <cell r="AN60" t="str">
            <v>DA</v>
          </cell>
          <cell r="AO60">
            <v>37203</v>
          </cell>
          <cell r="AP60" t="str">
            <v>DA</v>
          </cell>
          <cell r="AQ60">
            <v>1055858</v>
          </cell>
          <cell r="AR60">
            <v>13279</v>
          </cell>
        </row>
        <row r="61">
          <cell r="A61">
            <v>83</v>
          </cell>
          <cell r="B61" t="str">
            <v>DA</v>
          </cell>
          <cell r="C61" t="str">
            <v>Diane Albers</v>
          </cell>
          <cell r="D61" t="str">
            <v>(509) 495-4705</v>
          </cell>
          <cell r="E61">
            <v>37160</v>
          </cell>
          <cell r="G61" t="str">
            <v>Sale</v>
          </cell>
          <cell r="H61" t="str">
            <v>Physical</v>
          </cell>
          <cell r="I61" t="str">
            <v>NECT</v>
          </cell>
          <cell r="K61" t="str">
            <v>Puget Sound Energy</v>
          </cell>
          <cell r="L61" t="str">
            <v>Cheryl McGrath</v>
          </cell>
          <cell r="M61" t="str">
            <v>Trader</v>
          </cell>
          <cell r="N61" t="str">
            <v>(425) 462-3103</v>
          </cell>
          <cell r="O61" t="str">
            <v>(425) 462-3836</v>
          </cell>
          <cell r="R61">
            <v>15000</v>
          </cell>
          <cell r="X61">
            <v>1.35</v>
          </cell>
          <cell r="Y61">
            <v>37161</v>
          </cell>
          <cell r="Z61">
            <v>37161</v>
          </cell>
          <cell r="AA61" t="str">
            <v>Interruptible</v>
          </cell>
          <cell r="AB61" t="str">
            <v>NWP</v>
          </cell>
          <cell r="AE61">
            <v>15000</v>
          </cell>
          <cell r="AH61" t="str">
            <v>100010</v>
          </cell>
          <cell r="AI61">
            <v>6</v>
          </cell>
          <cell r="AJ61" t="str">
            <v>South Seattle</v>
          </cell>
          <cell r="AK61">
            <v>451</v>
          </cell>
          <cell r="AL61" t="str">
            <v>SYSSUP</v>
          </cell>
          <cell r="AM61">
            <v>5</v>
          </cell>
          <cell r="AN61" t="str">
            <v>DA</v>
          </cell>
          <cell r="AR61">
            <v>13280</v>
          </cell>
        </row>
        <row r="62">
          <cell r="A62">
            <v>84</v>
          </cell>
          <cell r="B62" t="str">
            <v>DA</v>
          </cell>
          <cell r="C62" t="str">
            <v>Diane Albers</v>
          </cell>
          <cell r="D62" t="str">
            <v>(509) 495-4705</v>
          </cell>
          <cell r="E62">
            <v>37160</v>
          </cell>
          <cell r="G62" t="str">
            <v>Sale</v>
          </cell>
          <cell r="H62" t="str">
            <v>Physical</v>
          </cell>
          <cell r="I62" t="str">
            <v>RGEN</v>
          </cell>
          <cell r="K62" t="str">
            <v>Enserco</v>
          </cell>
          <cell r="L62" t="str">
            <v>Nancy Lissell</v>
          </cell>
          <cell r="M62" t="str">
            <v>Trader</v>
          </cell>
          <cell r="N62" t="str">
            <v>(403)303-4784</v>
          </cell>
          <cell r="O62" t="str">
            <v>(403) 514-6913</v>
          </cell>
          <cell r="R62">
            <v>5000</v>
          </cell>
          <cell r="S62" t="str">
            <v>CG0214N</v>
          </cell>
          <cell r="X62">
            <v>1.25</v>
          </cell>
          <cell r="Y62">
            <v>37161</v>
          </cell>
          <cell r="Z62">
            <v>37161</v>
          </cell>
          <cell r="AA62" t="str">
            <v>Interruptible</v>
          </cell>
          <cell r="AB62" t="str">
            <v>PGT</v>
          </cell>
          <cell r="AD62" t="str">
            <v>07536</v>
          </cell>
          <cell r="AE62">
            <v>5000</v>
          </cell>
          <cell r="AF62" t="str">
            <v>RGEN-GTNW</v>
          </cell>
          <cell r="AH62" t="str">
            <v>05474</v>
          </cell>
          <cell r="AJ62" t="str">
            <v>RGEN-GTNW</v>
          </cell>
          <cell r="AL62" t="str">
            <v>04659</v>
          </cell>
          <cell r="AN62" t="str">
            <v>DA</v>
          </cell>
          <cell r="AR62">
            <v>13281</v>
          </cell>
        </row>
        <row r="63">
          <cell r="A63">
            <v>85</v>
          </cell>
          <cell r="B63" t="str">
            <v>DA</v>
          </cell>
          <cell r="C63" t="str">
            <v>Diane Albers</v>
          </cell>
          <cell r="D63" t="str">
            <v>(509) 495-4705</v>
          </cell>
          <cell r="E63">
            <v>37161</v>
          </cell>
          <cell r="G63" t="str">
            <v>Sale</v>
          </cell>
          <cell r="H63" t="str">
            <v>Physical</v>
          </cell>
          <cell r="I63" t="str">
            <v>NECT</v>
          </cell>
          <cell r="K63" t="str">
            <v>Puget Sound Energy</v>
          </cell>
          <cell r="L63" t="str">
            <v>Cheryl McGrath</v>
          </cell>
          <cell r="M63" t="str">
            <v>Trader</v>
          </cell>
          <cell r="N63" t="str">
            <v>(425) 462-3103</v>
          </cell>
          <cell r="O63" t="str">
            <v>(425) 462-3836</v>
          </cell>
          <cell r="R63">
            <v>15000</v>
          </cell>
          <cell r="X63">
            <v>1.4</v>
          </cell>
          <cell r="Y63">
            <v>37162</v>
          </cell>
          <cell r="Z63">
            <v>37164</v>
          </cell>
          <cell r="AA63" t="str">
            <v>Interruptible</v>
          </cell>
          <cell r="AB63" t="str">
            <v>NWP</v>
          </cell>
          <cell r="AE63">
            <v>15000</v>
          </cell>
          <cell r="AH63" t="str">
            <v>100010</v>
          </cell>
          <cell r="AI63">
            <v>6</v>
          </cell>
          <cell r="AJ63" t="str">
            <v>South Seattle</v>
          </cell>
          <cell r="AK63">
            <v>451</v>
          </cell>
          <cell r="AL63" t="str">
            <v>SYSSUP</v>
          </cell>
          <cell r="AM63">
            <v>5</v>
          </cell>
          <cell r="AN63" t="str">
            <v>DA</v>
          </cell>
          <cell r="AR63">
            <v>13282</v>
          </cell>
        </row>
        <row r="64">
          <cell r="A64">
            <v>86</v>
          </cell>
          <cell r="B64" t="str">
            <v>DA</v>
          </cell>
          <cell r="C64" t="str">
            <v>Diane Albers</v>
          </cell>
          <cell r="D64" t="str">
            <v>(509) 495-4705</v>
          </cell>
          <cell r="E64">
            <v>37161</v>
          </cell>
          <cell r="G64" t="str">
            <v>Sale</v>
          </cell>
          <cell r="H64" t="str">
            <v>Physical</v>
          </cell>
          <cell r="I64" t="str">
            <v>RGEN</v>
          </cell>
          <cell r="K64" t="str">
            <v>Enserco</v>
          </cell>
          <cell r="L64" t="str">
            <v>Nancy Lissell</v>
          </cell>
          <cell r="M64" t="str">
            <v>Trader</v>
          </cell>
          <cell r="N64" t="str">
            <v>(403)303-4784</v>
          </cell>
          <cell r="O64" t="str">
            <v>(403) 514-6913</v>
          </cell>
          <cell r="R64">
            <v>5000</v>
          </cell>
          <cell r="S64" t="str">
            <v>CG0214N</v>
          </cell>
          <cell r="X64">
            <v>1.25</v>
          </cell>
          <cell r="Y64">
            <v>37162</v>
          </cell>
          <cell r="Z64">
            <v>37164</v>
          </cell>
          <cell r="AA64" t="str">
            <v>Interruptible</v>
          </cell>
          <cell r="AB64" t="str">
            <v>PGT</v>
          </cell>
          <cell r="AD64" t="str">
            <v>07536</v>
          </cell>
          <cell r="AE64">
            <v>5000</v>
          </cell>
          <cell r="AF64" t="str">
            <v>RGEN-GTNW</v>
          </cell>
          <cell r="AH64" t="str">
            <v>05474</v>
          </cell>
          <cell r="AJ64" t="str">
            <v>RGEN-GTNW</v>
          </cell>
          <cell r="AL64" t="str">
            <v>04659</v>
          </cell>
          <cell r="AN64" t="str">
            <v>DA</v>
          </cell>
          <cell r="AR64">
            <v>13283</v>
          </cell>
        </row>
        <row r="65">
          <cell r="A65">
            <v>87</v>
          </cell>
          <cell r="B65" t="str">
            <v>DA</v>
          </cell>
          <cell r="C65" t="str">
            <v>Diane Albers</v>
          </cell>
          <cell r="D65" t="str">
            <v>(509) 495-4705</v>
          </cell>
          <cell r="E65">
            <v>37162</v>
          </cell>
          <cell r="G65" t="str">
            <v>Sale</v>
          </cell>
          <cell r="H65" t="str">
            <v>Physical</v>
          </cell>
          <cell r="I65" t="str">
            <v>NECT</v>
          </cell>
          <cell r="K65" t="str">
            <v>Puget Sound Energy</v>
          </cell>
          <cell r="L65" t="str">
            <v>Cheryl McGrath</v>
          </cell>
          <cell r="M65" t="str">
            <v>Trader</v>
          </cell>
          <cell r="N65" t="str">
            <v>(425) 462-3103</v>
          </cell>
          <cell r="O65" t="str">
            <v>(425) 462-3836</v>
          </cell>
          <cell r="R65">
            <v>15000</v>
          </cell>
          <cell r="X65">
            <v>1.45</v>
          </cell>
          <cell r="Y65">
            <v>37165</v>
          </cell>
          <cell r="Z65">
            <v>37165</v>
          </cell>
          <cell r="AA65" t="str">
            <v>Interruptible</v>
          </cell>
          <cell r="AB65" t="str">
            <v>NWP</v>
          </cell>
          <cell r="AE65">
            <v>15000</v>
          </cell>
          <cell r="AH65" t="str">
            <v>100010</v>
          </cell>
          <cell r="AI65">
            <v>6</v>
          </cell>
          <cell r="AJ65" t="str">
            <v>South Seattle</v>
          </cell>
          <cell r="AK65">
            <v>451</v>
          </cell>
          <cell r="AL65" t="str">
            <v>SYSSUP</v>
          </cell>
          <cell r="AM65">
            <v>5</v>
          </cell>
          <cell r="AN65" t="str">
            <v>DA</v>
          </cell>
          <cell r="AR65">
            <v>13293</v>
          </cell>
        </row>
        <row r="66">
          <cell r="A66">
            <v>88</v>
          </cell>
          <cell r="B66" t="str">
            <v>DA</v>
          </cell>
          <cell r="C66" t="str">
            <v>Diane Albers</v>
          </cell>
          <cell r="D66" t="str">
            <v>(509) 495-4705</v>
          </cell>
          <cell r="E66">
            <v>37162</v>
          </cell>
          <cell r="G66" t="str">
            <v>Sale</v>
          </cell>
          <cell r="H66" t="str">
            <v>Physical</v>
          </cell>
          <cell r="I66" t="str">
            <v>RGEN</v>
          </cell>
          <cell r="K66" t="str">
            <v>Enserco</v>
          </cell>
          <cell r="L66" t="str">
            <v>Darrell Danyluk</v>
          </cell>
          <cell r="M66" t="str">
            <v>Trader</v>
          </cell>
          <cell r="N66" t="str">
            <v>(403) 514-6912</v>
          </cell>
          <cell r="O66" t="str">
            <v>(403) 514-6913</v>
          </cell>
          <cell r="R66">
            <v>10000</v>
          </cell>
          <cell r="S66" t="str">
            <v>CG0214N</v>
          </cell>
          <cell r="X66">
            <v>1.3</v>
          </cell>
          <cell r="Y66">
            <v>37165</v>
          </cell>
          <cell r="Z66">
            <v>37165</v>
          </cell>
          <cell r="AA66" t="str">
            <v>Interruptible</v>
          </cell>
          <cell r="AB66" t="str">
            <v>PGT</v>
          </cell>
          <cell r="AD66" t="str">
            <v>07536</v>
          </cell>
          <cell r="AE66">
            <v>10000</v>
          </cell>
          <cell r="AF66" t="str">
            <v>RGEN-GTNW</v>
          </cell>
          <cell r="AH66" t="str">
            <v>05474</v>
          </cell>
          <cell r="AJ66" t="str">
            <v>RGEN-GTNW</v>
          </cell>
          <cell r="AL66" t="str">
            <v>04659</v>
          </cell>
          <cell r="AN66" t="str">
            <v>DA</v>
          </cell>
          <cell r="AR66">
            <v>13295</v>
          </cell>
        </row>
        <row r="67">
          <cell r="A67">
            <v>89</v>
          </cell>
          <cell r="B67" t="str">
            <v>JK</v>
          </cell>
          <cell r="C67" t="str">
            <v>Jeannie Kimberly</v>
          </cell>
          <cell r="D67" t="str">
            <v>(509) 495-8494</v>
          </cell>
          <cell r="E67">
            <v>37162</v>
          </cell>
          <cell r="G67" t="str">
            <v>Purchase</v>
          </cell>
          <cell r="H67" t="str">
            <v>Physical</v>
          </cell>
          <cell r="I67" t="str">
            <v>CA - SLTAHOE</v>
          </cell>
          <cell r="K67" t="str">
            <v>Enserco</v>
          </cell>
          <cell r="L67" t="str">
            <v>Dave Meyer</v>
          </cell>
          <cell r="M67" t="str">
            <v>Trader</v>
          </cell>
          <cell r="N67" t="str">
            <v>(303) 568-3230</v>
          </cell>
          <cell r="O67" t="str">
            <v>(303) 568-3250</v>
          </cell>
          <cell r="R67">
            <v>1000</v>
          </cell>
          <cell r="S67" t="str">
            <v>CG0214N</v>
          </cell>
          <cell r="X67">
            <v>1.55</v>
          </cell>
          <cell r="Y67">
            <v>37165</v>
          </cell>
          <cell r="Z67">
            <v>37168</v>
          </cell>
          <cell r="AA67" t="str">
            <v>Interruptible</v>
          </cell>
          <cell r="AB67" t="str">
            <v>NWP</v>
          </cell>
          <cell r="AC67" t="str">
            <v>Paiute</v>
          </cell>
          <cell r="AD67">
            <v>100047</v>
          </cell>
          <cell r="AE67">
            <v>1000</v>
          </cell>
          <cell r="AF67" t="str">
            <v>Rocky Mtn Pl</v>
          </cell>
          <cell r="AG67">
            <v>65</v>
          </cell>
          <cell r="AH67" t="str">
            <v>Rocky Mtn Pool</v>
          </cell>
          <cell r="AI67">
            <v>399</v>
          </cell>
          <cell r="AJ67" t="str">
            <v>RENO</v>
          </cell>
          <cell r="AK67">
            <v>304</v>
          </cell>
          <cell r="AL67" t="str">
            <v>AVAC03SYS2</v>
          </cell>
          <cell r="AM67">
            <v>304</v>
          </cell>
          <cell r="AN67" t="str">
            <v>JK</v>
          </cell>
          <cell r="AR67">
            <v>13296</v>
          </cell>
        </row>
        <row r="68">
          <cell r="A68">
            <v>90</v>
          </cell>
          <cell r="B68" t="str">
            <v>CF</v>
          </cell>
          <cell r="C68" t="str">
            <v>Chalon Frandsen</v>
          </cell>
          <cell r="D68" t="str">
            <v>(509) 495-8448</v>
          </cell>
          <cell r="E68">
            <v>37165</v>
          </cell>
          <cell r="G68" t="str">
            <v>Sale</v>
          </cell>
          <cell r="H68" t="str">
            <v>Physical</v>
          </cell>
          <cell r="I68" t="str">
            <v>NECT</v>
          </cell>
          <cell r="K68" t="str">
            <v>Puget Sound Energy</v>
          </cell>
          <cell r="L68" t="str">
            <v>Cheryl McGrath</v>
          </cell>
          <cell r="M68" t="str">
            <v>Trader</v>
          </cell>
          <cell r="N68" t="str">
            <v>(425) 462-3103</v>
          </cell>
          <cell r="O68" t="str">
            <v>(425) 462-3836</v>
          </cell>
          <cell r="R68">
            <v>15000</v>
          </cell>
          <cell r="X68">
            <v>1.43</v>
          </cell>
          <cell r="Y68">
            <v>37166</v>
          </cell>
          <cell r="Z68">
            <v>37166</v>
          </cell>
          <cell r="AA68" t="str">
            <v>Interruptible</v>
          </cell>
          <cell r="AB68" t="str">
            <v>NWP</v>
          </cell>
          <cell r="AE68">
            <v>15000</v>
          </cell>
          <cell r="AH68" t="str">
            <v>100010</v>
          </cell>
          <cell r="AI68">
            <v>6</v>
          </cell>
          <cell r="AJ68" t="str">
            <v>South Seattle</v>
          </cell>
          <cell r="AK68">
            <v>451</v>
          </cell>
          <cell r="AL68" t="str">
            <v>SYSSUP</v>
          </cell>
          <cell r="AM68">
            <v>5</v>
          </cell>
          <cell r="AN68" t="str">
            <v>CF</v>
          </cell>
          <cell r="AR68">
            <v>13297</v>
          </cell>
        </row>
        <row r="69">
          <cell r="A69">
            <v>91</v>
          </cell>
          <cell r="B69" t="str">
            <v>CF</v>
          </cell>
          <cell r="C69" t="str">
            <v>Chalon Frandsen</v>
          </cell>
          <cell r="D69" t="str">
            <v>(509) 495-8448</v>
          </cell>
          <cell r="E69">
            <v>37165</v>
          </cell>
          <cell r="G69" t="str">
            <v>Sale</v>
          </cell>
          <cell r="H69" t="str">
            <v>Physical</v>
          </cell>
          <cell r="I69" t="str">
            <v>NECT</v>
          </cell>
          <cell r="K69" t="str">
            <v>Puget Sound Energy</v>
          </cell>
          <cell r="L69" t="str">
            <v>Cheryl McGrath</v>
          </cell>
          <cell r="M69" t="str">
            <v>Trader</v>
          </cell>
          <cell r="N69" t="str">
            <v>(425) 462-3103</v>
          </cell>
          <cell r="O69" t="str">
            <v>(425) 462-3836</v>
          </cell>
          <cell r="R69">
            <v>10000</v>
          </cell>
          <cell r="X69">
            <v>1.93</v>
          </cell>
          <cell r="Y69">
            <v>37196</v>
          </cell>
          <cell r="Z69">
            <v>37225</v>
          </cell>
          <cell r="AA69" t="str">
            <v>Firm</v>
          </cell>
          <cell r="AB69" t="str">
            <v>NWP</v>
          </cell>
          <cell r="AE69">
            <v>10000</v>
          </cell>
          <cell r="AH69" t="str">
            <v>various</v>
          </cell>
          <cell r="AI69" t="str">
            <v>various</v>
          </cell>
          <cell r="AJ69" t="str">
            <v>South Seattle</v>
          </cell>
          <cell r="AK69">
            <v>451</v>
          </cell>
          <cell r="AL69" t="str">
            <v>SYSSUP</v>
          </cell>
          <cell r="AM69">
            <v>5</v>
          </cell>
          <cell r="AN69" t="str">
            <v>CF</v>
          </cell>
          <cell r="AR69">
            <v>13298</v>
          </cell>
        </row>
        <row r="70">
          <cell r="A70">
            <v>92</v>
          </cell>
          <cell r="B70" t="str">
            <v>CF</v>
          </cell>
          <cell r="C70" t="str">
            <v>Chalon Frandsen</v>
          </cell>
          <cell r="D70" t="str">
            <v>(509) 495-8448</v>
          </cell>
          <cell r="E70">
            <v>37165</v>
          </cell>
          <cell r="G70" t="str">
            <v>Sale</v>
          </cell>
          <cell r="H70" t="str">
            <v>Physical</v>
          </cell>
          <cell r="I70" t="str">
            <v>NECT</v>
          </cell>
          <cell r="K70" t="str">
            <v>Puget Sound Energy</v>
          </cell>
          <cell r="L70" t="str">
            <v>Cheryl McGrath</v>
          </cell>
          <cell r="M70" t="str">
            <v>Trader</v>
          </cell>
          <cell r="N70" t="str">
            <v>(425) 462-3103</v>
          </cell>
          <cell r="O70" t="str">
            <v>(425) 462-3836</v>
          </cell>
          <cell r="R70">
            <v>10000</v>
          </cell>
          <cell r="X70">
            <v>2.71</v>
          </cell>
          <cell r="Y70">
            <v>37226</v>
          </cell>
          <cell r="Z70">
            <v>37256</v>
          </cell>
          <cell r="AA70" t="str">
            <v>Firm</v>
          </cell>
          <cell r="AB70" t="str">
            <v>NWP</v>
          </cell>
          <cell r="AE70">
            <v>10000</v>
          </cell>
          <cell r="AH70" t="str">
            <v>various</v>
          </cell>
          <cell r="AI70" t="str">
            <v>various</v>
          </cell>
          <cell r="AJ70" t="str">
            <v>South Seattle</v>
          </cell>
          <cell r="AK70">
            <v>451</v>
          </cell>
          <cell r="AL70" t="str">
            <v>SYSSUP</v>
          </cell>
          <cell r="AM70">
            <v>5</v>
          </cell>
          <cell r="AN70" t="str">
            <v>CF</v>
          </cell>
          <cell r="AR70">
            <v>13299</v>
          </cell>
        </row>
        <row r="71">
          <cell r="A71">
            <v>93</v>
          </cell>
          <cell r="B71" t="str">
            <v>CF</v>
          </cell>
          <cell r="C71" t="str">
            <v>Chalon Frandsen</v>
          </cell>
          <cell r="D71" t="str">
            <v>(509) 495-8448</v>
          </cell>
          <cell r="E71">
            <v>37166</v>
          </cell>
          <cell r="G71" t="str">
            <v>Sale</v>
          </cell>
          <cell r="H71" t="str">
            <v>Physical</v>
          </cell>
          <cell r="I71" t="str">
            <v>NECT</v>
          </cell>
          <cell r="K71" t="str">
            <v>Puget Sound Energy</v>
          </cell>
          <cell r="L71" t="str">
            <v>John Spellman</v>
          </cell>
          <cell r="M71" t="str">
            <v>Trader</v>
          </cell>
          <cell r="N71" t="str">
            <v>(425) 462-3857</v>
          </cell>
          <cell r="O71" t="str">
            <v>(425) 462-3836</v>
          </cell>
          <cell r="R71">
            <v>15000</v>
          </cell>
          <cell r="X71">
            <v>1.4</v>
          </cell>
          <cell r="Y71">
            <v>37167</v>
          </cell>
          <cell r="Z71">
            <v>37167</v>
          </cell>
          <cell r="AA71" t="str">
            <v>Interruptible</v>
          </cell>
          <cell r="AB71" t="str">
            <v>NWP</v>
          </cell>
          <cell r="AE71">
            <v>15000</v>
          </cell>
          <cell r="AH71" t="str">
            <v>100010</v>
          </cell>
          <cell r="AI71">
            <v>6</v>
          </cell>
          <cell r="AJ71" t="str">
            <v>South Seattle</v>
          </cell>
          <cell r="AK71">
            <v>451</v>
          </cell>
          <cell r="AL71" t="str">
            <v>SYSSUP</v>
          </cell>
          <cell r="AM71">
            <v>5</v>
          </cell>
          <cell r="AN71" t="str">
            <v>CF</v>
          </cell>
          <cell r="AR71">
            <v>13300</v>
          </cell>
        </row>
        <row r="72">
          <cell r="A72">
            <v>94</v>
          </cell>
          <cell r="B72" t="str">
            <v>CF</v>
          </cell>
          <cell r="C72" t="str">
            <v>Chalon Frandsen</v>
          </cell>
          <cell r="D72" t="str">
            <v>(509) 495-8448</v>
          </cell>
          <cell r="E72">
            <v>37166</v>
          </cell>
          <cell r="G72" t="str">
            <v>Sale</v>
          </cell>
          <cell r="H72" t="str">
            <v>Physical</v>
          </cell>
          <cell r="I72" t="str">
            <v>RGEN</v>
          </cell>
          <cell r="K72" t="str">
            <v>Enserco</v>
          </cell>
          <cell r="L72" t="str">
            <v>Nancy Lissell</v>
          </cell>
          <cell r="M72" t="str">
            <v>Trader</v>
          </cell>
          <cell r="N72" t="str">
            <v>(403)303-4784</v>
          </cell>
          <cell r="O72" t="str">
            <v>(403) 514-6913</v>
          </cell>
          <cell r="R72">
            <v>5000</v>
          </cell>
          <cell r="S72" t="str">
            <v>CG0214N</v>
          </cell>
          <cell r="X72">
            <v>1.25</v>
          </cell>
          <cell r="Y72">
            <v>37167</v>
          </cell>
          <cell r="Z72">
            <v>37167</v>
          </cell>
          <cell r="AA72" t="str">
            <v>Interruptible</v>
          </cell>
          <cell r="AB72" t="str">
            <v>PGT</v>
          </cell>
          <cell r="AD72" t="str">
            <v>07536</v>
          </cell>
          <cell r="AE72">
            <v>5000</v>
          </cell>
          <cell r="AF72" t="str">
            <v>RGEN-GTNW</v>
          </cell>
          <cell r="AH72" t="str">
            <v>05474</v>
          </cell>
          <cell r="AJ72" t="str">
            <v>RGEN-GTNW</v>
          </cell>
          <cell r="AL72" t="str">
            <v>04659</v>
          </cell>
          <cell r="AN72" t="str">
            <v>CF</v>
          </cell>
          <cell r="AR72">
            <v>13301</v>
          </cell>
        </row>
        <row r="73">
          <cell r="A73">
            <v>95</v>
          </cell>
          <cell r="B73" t="str">
            <v>CF</v>
          </cell>
          <cell r="C73" t="str">
            <v>Chalon Frandsen</v>
          </cell>
          <cell r="D73" t="str">
            <v>(509) 495-8448</v>
          </cell>
          <cell r="E73">
            <v>37167</v>
          </cell>
          <cell r="G73" t="str">
            <v>Sale</v>
          </cell>
          <cell r="H73" t="str">
            <v>Physical</v>
          </cell>
          <cell r="I73" t="str">
            <v>RGEN</v>
          </cell>
          <cell r="K73" t="str">
            <v>Enserco</v>
          </cell>
          <cell r="L73" t="str">
            <v>Nancy Lissell</v>
          </cell>
          <cell r="M73" t="str">
            <v>Trader</v>
          </cell>
          <cell r="N73" t="str">
            <v>(403)303-4784</v>
          </cell>
          <cell r="O73" t="str">
            <v>(403) 514-6913</v>
          </cell>
          <cell r="R73">
            <v>10000</v>
          </cell>
          <cell r="S73" t="str">
            <v>CG0214N</v>
          </cell>
          <cell r="X73">
            <v>1.45</v>
          </cell>
          <cell r="Y73">
            <v>37168</v>
          </cell>
          <cell r="Z73">
            <v>37168</v>
          </cell>
          <cell r="AA73" t="str">
            <v>Interruptible</v>
          </cell>
          <cell r="AB73" t="str">
            <v>PGT</v>
          </cell>
          <cell r="AD73" t="str">
            <v>07536</v>
          </cell>
          <cell r="AE73">
            <v>10000</v>
          </cell>
          <cell r="AF73" t="str">
            <v>RGEN-GTNW</v>
          </cell>
          <cell r="AH73" t="str">
            <v>05474</v>
          </cell>
          <cell r="AJ73" t="str">
            <v>RGEN-GTNW</v>
          </cell>
          <cell r="AL73" t="str">
            <v>04659</v>
          </cell>
          <cell r="AN73" t="str">
            <v>CF</v>
          </cell>
          <cell r="AR73">
            <v>13302</v>
          </cell>
        </row>
        <row r="74">
          <cell r="A74">
            <v>96</v>
          </cell>
          <cell r="B74" t="str">
            <v>CF</v>
          </cell>
          <cell r="C74" t="str">
            <v>Chalon Frandsen</v>
          </cell>
          <cell r="D74" t="str">
            <v>(509) 495-8448</v>
          </cell>
          <cell r="E74">
            <v>37167</v>
          </cell>
          <cell r="G74" t="str">
            <v>Sale</v>
          </cell>
          <cell r="H74" t="str">
            <v>Physical</v>
          </cell>
          <cell r="I74" t="str">
            <v>NECT</v>
          </cell>
          <cell r="K74" t="str">
            <v>Enron North America Corp.</v>
          </cell>
          <cell r="L74" t="str">
            <v>Frank Ermis</v>
          </cell>
          <cell r="M74" t="str">
            <v>Trader</v>
          </cell>
          <cell r="N74" t="str">
            <v>(713) 853-3002</v>
          </cell>
          <cell r="O74" t="str">
            <v>(713) 646-4816</v>
          </cell>
          <cell r="R74">
            <v>15000</v>
          </cell>
          <cell r="S74">
            <v>0</v>
          </cell>
          <cell r="X74">
            <v>1.57</v>
          </cell>
          <cell r="Y74">
            <v>37168</v>
          </cell>
          <cell r="Z74">
            <v>37168</v>
          </cell>
          <cell r="AA74" t="str">
            <v>Interruptible</v>
          </cell>
          <cell r="AB74" t="str">
            <v>PGT</v>
          </cell>
          <cell r="AD74" t="str">
            <v>07536</v>
          </cell>
          <cell r="AE74">
            <v>15000</v>
          </cell>
          <cell r="AF74" t="str">
            <v>STAN-GTNW</v>
          </cell>
          <cell r="AH74" t="str">
            <v>05474</v>
          </cell>
          <cell r="AJ74" t="str">
            <v>STAN-GTNW</v>
          </cell>
          <cell r="AL74" t="str">
            <v>00354</v>
          </cell>
          <cell r="AN74" t="str">
            <v>CF</v>
          </cell>
          <cell r="AO74">
            <v>37203</v>
          </cell>
          <cell r="AP74" t="str">
            <v>DA</v>
          </cell>
          <cell r="AQ74">
            <v>1084609</v>
          </cell>
          <cell r="AR74">
            <v>13303</v>
          </cell>
        </row>
        <row r="75">
          <cell r="A75">
            <v>97</v>
          </cell>
          <cell r="B75" t="str">
            <v>CF</v>
          </cell>
          <cell r="C75" t="str">
            <v>Chalon Frandsen</v>
          </cell>
          <cell r="D75" t="str">
            <v>(509) 495-8448</v>
          </cell>
          <cell r="E75">
            <v>37167</v>
          </cell>
          <cell r="G75" t="str">
            <v>Purchase</v>
          </cell>
          <cell r="H75" t="str">
            <v>Physical</v>
          </cell>
          <cell r="I75" t="str">
            <v>CA - SLTAHOE</v>
          </cell>
          <cell r="K75" t="str">
            <v>Enserco</v>
          </cell>
          <cell r="L75" t="str">
            <v>Matt Reed</v>
          </cell>
          <cell r="M75" t="str">
            <v>Trader</v>
          </cell>
          <cell r="N75" t="str">
            <v>(303) 468-1244</v>
          </cell>
          <cell r="O75" t="str">
            <v>(403) 514-6913</v>
          </cell>
          <cell r="R75">
            <v>1000</v>
          </cell>
          <cell r="S75" t="str">
            <v>CG0214N</v>
          </cell>
          <cell r="X75">
            <v>1.68</v>
          </cell>
          <cell r="Y75">
            <v>37169</v>
          </cell>
          <cell r="Z75">
            <v>37172</v>
          </cell>
          <cell r="AA75" t="str">
            <v>Interruptible</v>
          </cell>
          <cell r="AB75" t="str">
            <v>NWP</v>
          </cell>
          <cell r="AC75" t="str">
            <v>Paiute</v>
          </cell>
          <cell r="AD75">
            <v>100047</v>
          </cell>
          <cell r="AE75">
            <v>1000</v>
          </cell>
          <cell r="AF75" t="str">
            <v>Rocky Mtn Pl</v>
          </cell>
          <cell r="AG75">
            <v>65</v>
          </cell>
          <cell r="AH75" t="str">
            <v>Rocky Mtn Pool</v>
          </cell>
          <cell r="AI75">
            <v>399</v>
          </cell>
          <cell r="AJ75" t="str">
            <v>RENO</v>
          </cell>
          <cell r="AK75">
            <v>459</v>
          </cell>
          <cell r="AL75" t="str">
            <v>AVAC03SYS2</v>
          </cell>
          <cell r="AM75">
            <v>304</v>
          </cell>
          <cell r="AN75" t="str">
            <v>CF</v>
          </cell>
          <cell r="AR75">
            <v>13306</v>
          </cell>
        </row>
        <row r="76">
          <cell r="A76">
            <v>98</v>
          </cell>
          <cell r="B76" t="str">
            <v>JK</v>
          </cell>
          <cell r="C76" t="str">
            <v>Jeannie Kimberly</v>
          </cell>
          <cell r="D76" t="str">
            <v>(509) 495-8494</v>
          </cell>
          <cell r="E76">
            <v>37168</v>
          </cell>
          <cell r="G76" t="str">
            <v>Sale</v>
          </cell>
          <cell r="H76" t="str">
            <v>Physical</v>
          </cell>
          <cell r="I76" t="str">
            <v>NECT</v>
          </cell>
          <cell r="K76" t="str">
            <v>Enserco</v>
          </cell>
          <cell r="L76" t="str">
            <v>Darrell Danyluk</v>
          </cell>
          <cell r="M76" t="str">
            <v>Trader</v>
          </cell>
          <cell r="N76" t="str">
            <v>(403) 514-6912</v>
          </cell>
          <cell r="O76" t="str">
            <v>(403) 514-6913</v>
          </cell>
          <cell r="R76">
            <v>7500</v>
          </cell>
          <cell r="S76" t="str">
            <v>CG0214N</v>
          </cell>
          <cell r="X76">
            <v>1.79</v>
          </cell>
          <cell r="Y76">
            <v>37169</v>
          </cell>
          <cell r="Z76">
            <v>37169</v>
          </cell>
          <cell r="AA76" t="str">
            <v>Interruptible</v>
          </cell>
          <cell r="AB76" t="str">
            <v>PGT</v>
          </cell>
          <cell r="AD76" t="str">
            <v>07536</v>
          </cell>
          <cell r="AE76">
            <v>7500</v>
          </cell>
          <cell r="AF76" t="str">
            <v>STAN-GTNW</v>
          </cell>
          <cell r="AH76" t="str">
            <v>05474</v>
          </cell>
          <cell r="AJ76" t="str">
            <v>STAN-GTNW</v>
          </cell>
          <cell r="AL76" t="str">
            <v>04659</v>
          </cell>
          <cell r="AN76" t="str">
            <v>JK</v>
          </cell>
          <cell r="AR76">
            <v>13307</v>
          </cell>
        </row>
        <row r="77">
          <cell r="A77">
            <v>99</v>
          </cell>
          <cell r="B77" t="str">
            <v>JK</v>
          </cell>
          <cell r="C77" t="str">
            <v>Jeannie Kimberly</v>
          </cell>
          <cell r="D77" t="str">
            <v>(509) 495-8494</v>
          </cell>
          <cell r="E77">
            <v>37169</v>
          </cell>
          <cell r="G77" t="str">
            <v>Sale</v>
          </cell>
          <cell r="H77" t="str">
            <v>Physical</v>
          </cell>
          <cell r="I77" t="str">
            <v>NECT</v>
          </cell>
          <cell r="K77" t="str">
            <v>Enserco</v>
          </cell>
          <cell r="L77" t="str">
            <v>Darrell Danyluk</v>
          </cell>
          <cell r="M77" t="str">
            <v>Trader</v>
          </cell>
          <cell r="N77" t="str">
            <v>(403) 514-6912</v>
          </cell>
          <cell r="O77" t="str">
            <v>(403) 514-6913</v>
          </cell>
          <cell r="R77">
            <v>13000</v>
          </cell>
          <cell r="S77" t="str">
            <v>CG0214N</v>
          </cell>
          <cell r="X77">
            <v>1.72</v>
          </cell>
          <cell r="Y77">
            <v>37170</v>
          </cell>
          <cell r="Z77">
            <v>37172</v>
          </cell>
          <cell r="AA77" t="str">
            <v>Interruptible</v>
          </cell>
          <cell r="AB77" t="str">
            <v>PGT</v>
          </cell>
          <cell r="AD77" t="str">
            <v>07536</v>
          </cell>
          <cell r="AE77">
            <v>13000</v>
          </cell>
          <cell r="AF77" t="str">
            <v>STAN-GTNW</v>
          </cell>
          <cell r="AH77" t="str">
            <v>05474</v>
          </cell>
          <cell r="AJ77" t="str">
            <v>STAN-GTNW</v>
          </cell>
          <cell r="AL77" t="str">
            <v>04659</v>
          </cell>
          <cell r="AN77" t="str">
            <v>JK</v>
          </cell>
          <cell r="AQ77" t="str">
            <v>EC8901</v>
          </cell>
          <cell r="AR77">
            <v>13308</v>
          </cell>
        </row>
        <row r="78">
          <cell r="A78">
            <v>100</v>
          </cell>
          <cell r="B78" t="str">
            <v>JK</v>
          </cell>
          <cell r="C78" t="str">
            <v>Jeannie Kimberly</v>
          </cell>
          <cell r="D78" t="str">
            <v>(509) 495-8494</v>
          </cell>
          <cell r="E78">
            <v>37169</v>
          </cell>
          <cell r="G78" t="str">
            <v>Sale</v>
          </cell>
          <cell r="H78" t="str">
            <v>Physical</v>
          </cell>
          <cell r="I78" t="str">
            <v>RGEN</v>
          </cell>
          <cell r="K78" t="str">
            <v>Enserco</v>
          </cell>
          <cell r="L78" t="str">
            <v>Darrell Danyluk</v>
          </cell>
          <cell r="M78" t="str">
            <v>Trader</v>
          </cell>
          <cell r="N78" t="str">
            <v>(403) 514-6912</v>
          </cell>
          <cell r="O78" t="str">
            <v>(403) 514-6913</v>
          </cell>
          <cell r="R78">
            <v>10000</v>
          </cell>
          <cell r="S78" t="str">
            <v>CG0214N</v>
          </cell>
          <cell r="X78">
            <v>1.62</v>
          </cell>
          <cell r="Y78">
            <v>37170</v>
          </cell>
          <cell r="Z78">
            <v>37172</v>
          </cell>
          <cell r="AA78" t="str">
            <v>Interruptible</v>
          </cell>
          <cell r="AB78" t="str">
            <v>PGT</v>
          </cell>
          <cell r="AD78" t="str">
            <v>07536</v>
          </cell>
          <cell r="AE78">
            <v>10000</v>
          </cell>
          <cell r="AF78" t="str">
            <v>RGEN-GTNW</v>
          </cell>
          <cell r="AH78" t="str">
            <v>05474</v>
          </cell>
          <cell r="AJ78" t="str">
            <v>RGEN-GTNW</v>
          </cell>
          <cell r="AL78" t="str">
            <v>04659</v>
          </cell>
          <cell r="AN78" t="str">
            <v>JK</v>
          </cell>
          <cell r="AR78">
            <v>13309</v>
          </cell>
        </row>
        <row r="79">
          <cell r="A79">
            <v>101</v>
          </cell>
          <cell r="B79" t="str">
            <v>JK</v>
          </cell>
          <cell r="C79" t="str">
            <v>Jeannie Kimberly</v>
          </cell>
          <cell r="D79" t="str">
            <v>(509) 495-8494</v>
          </cell>
          <cell r="E79">
            <v>37169</v>
          </cell>
          <cell r="G79" t="str">
            <v>Sale</v>
          </cell>
          <cell r="H79" t="str">
            <v>Physical</v>
          </cell>
          <cell r="I79" t="str">
            <v>RGEN</v>
          </cell>
          <cell r="K79" t="str">
            <v>Enserco</v>
          </cell>
          <cell r="L79" t="str">
            <v>Darrell Danyluk</v>
          </cell>
          <cell r="M79" t="str">
            <v>Trader</v>
          </cell>
          <cell r="N79" t="str">
            <v>(403) 514-6912</v>
          </cell>
          <cell r="O79" t="str">
            <v>(403) 514-6913</v>
          </cell>
          <cell r="R79">
            <v>5000</v>
          </cell>
          <cell r="S79" t="str">
            <v>CG0214N</v>
          </cell>
          <cell r="X79">
            <v>1.62</v>
          </cell>
          <cell r="Y79">
            <v>37173</v>
          </cell>
          <cell r="Z79">
            <v>37173</v>
          </cell>
          <cell r="AA79" t="str">
            <v>Interruptible</v>
          </cell>
          <cell r="AB79" t="str">
            <v>PGT</v>
          </cell>
          <cell r="AD79" t="str">
            <v>07536</v>
          </cell>
          <cell r="AE79">
            <v>5000</v>
          </cell>
          <cell r="AF79" t="str">
            <v>RGEN-GTNW</v>
          </cell>
          <cell r="AH79" t="str">
            <v>05474</v>
          </cell>
          <cell r="AJ79" t="str">
            <v>RGEN-GTNW</v>
          </cell>
          <cell r="AL79" t="str">
            <v>04659</v>
          </cell>
          <cell r="AN79" t="str">
            <v>JK</v>
          </cell>
          <cell r="AR79">
            <v>13310</v>
          </cell>
        </row>
        <row r="80">
          <cell r="A80">
            <v>102</v>
          </cell>
          <cell r="B80" t="str">
            <v>JK</v>
          </cell>
          <cell r="C80" t="str">
            <v>Jeannie Kimberly</v>
          </cell>
          <cell r="D80" t="str">
            <v>(509) 495-8494</v>
          </cell>
          <cell r="E80">
            <v>37169</v>
          </cell>
          <cell r="G80" t="str">
            <v>Sale</v>
          </cell>
          <cell r="H80" t="str">
            <v>Physical</v>
          </cell>
          <cell r="I80" t="str">
            <v>NECT</v>
          </cell>
          <cell r="K80" t="str">
            <v>Enserco</v>
          </cell>
          <cell r="L80" t="str">
            <v>Darrell Danyluk</v>
          </cell>
          <cell r="M80" t="str">
            <v>Trader</v>
          </cell>
          <cell r="N80" t="str">
            <v>(403) 514-6912</v>
          </cell>
          <cell r="O80" t="str">
            <v>(403) 514-6913</v>
          </cell>
          <cell r="R80">
            <v>15000</v>
          </cell>
          <cell r="S80" t="str">
            <v>CG0214N</v>
          </cell>
          <cell r="X80">
            <v>1.72</v>
          </cell>
          <cell r="Y80">
            <v>37173</v>
          </cell>
          <cell r="Z80">
            <v>37173</v>
          </cell>
          <cell r="AA80" t="str">
            <v>Interruptible</v>
          </cell>
          <cell r="AB80" t="str">
            <v>PGT</v>
          </cell>
          <cell r="AD80" t="str">
            <v>07536</v>
          </cell>
          <cell r="AE80">
            <v>15000</v>
          </cell>
          <cell r="AF80" t="str">
            <v>STAN-GTNW</v>
          </cell>
          <cell r="AH80" t="str">
            <v>05474</v>
          </cell>
          <cell r="AJ80" t="str">
            <v>STAN-GTNW</v>
          </cell>
          <cell r="AL80" t="str">
            <v>04659</v>
          </cell>
          <cell r="AN80" t="str">
            <v>JK</v>
          </cell>
          <cell r="AR80">
            <v>13311</v>
          </cell>
        </row>
        <row r="81">
          <cell r="A81">
            <v>103</v>
          </cell>
          <cell r="B81" t="str">
            <v>JK</v>
          </cell>
          <cell r="C81" t="str">
            <v>Jeannie Kimberly</v>
          </cell>
          <cell r="D81" t="str">
            <v>(509) 495-8494</v>
          </cell>
          <cell r="E81">
            <v>37172</v>
          </cell>
          <cell r="G81" t="str">
            <v>Purchase</v>
          </cell>
          <cell r="H81" t="str">
            <v>Physical</v>
          </cell>
          <cell r="I81" t="str">
            <v>CA - SLTAHOE</v>
          </cell>
          <cell r="K81" t="str">
            <v>Enserco</v>
          </cell>
          <cell r="L81" t="str">
            <v>Matt Reed</v>
          </cell>
          <cell r="M81" t="str">
            <v>Trader</v>
          </cell>
          <cell r="N81" t="str">
            <v>(303) 468-1244</v>
          </cell>
          <cell r="O81" t="str">
            <v>(403) 514-6913</v>
          </cell>
          <cell r="R81">
            <v>1000</v>
          </cell>
          <cell r="S81" t="str">
            <v>CG0214N</v>
          </cell>
          <cell r="X81">
            <v>1.59</v>
          </cell>
          <cell r="Y81">
            <v>37173</v>
          </cell>
          <cell r="Z81">
            <v>37173</v>
          </cell>
          <cell r="AA81" t="str">
            <v>Interruptible</v>
          </cell>
          <cell r="AB81" t="str">
            <v>NWP</v>
          </cell>
          <cell r="AC81" t="str">
            <v>Paiute</v>
          </cell>
          <cell r="AD81">
            <v>100047</v>
          </cell>
          <cell r="AE81">
            <v>1000</v>
          </cell>
          <cell r="AF81" t="str">
            <v>WYOMING POOL</v>
          </cell>
          <cell r="AG81">
            <v>89</v>
          </cell>
          <cell r="AH81" t="str">
            <v>WYOMING POOL</v>
          </cell>
          <cell r="AI81">
            <v>399</v>
          </cell>
          <cell r="AJ81" t="str">
            <v>RENO</v>
          </cell>
          <cell r="AK81">
            <v>459</v>
          </cell>
          <cell r="AL81" t="str">
            <v>AVAC03SYS2</v>
          </cell>
          <cell r="AM81">
            <v>304</v>
          </cell>
          <cell r="AN81" t="str">
            <v>JK</v>
          </cell>
          <cell r="AR81">
            <v>13312</v>
          </cell>
        </row>
        <row r="82">
          <cell r="A82">
            <v>104</v>
          </cell>
          <cell r="B82" t="str">
            <v>DA</v>
          </cell>
          <cell r="C82" t="str">
            <v>Diane Albers</v>
          </cell>
          <cell r="D82" t="str">
            <v>(509) 495-4705</v>
          </cell>
          <cell r="E82">
            <v>37173</v>
          </cell>
          <cell r="G82" t="str">
            <v>Sale</v>
          </cell>
          <cell r="H82" t="str">
            <v>Physical</v>
          </cell>
          <cell r="I82" t="str">
            <v>NECT</v>
          </cell>
          <cell r="K82" t="str">
            <v>Enserco</v>
          </cell>
          <cell r="L82" t="str">
            <v>Darrell Danyluk</v>
          </cell>
          <cell r="M82" t="str">
            <v>Trader</v>
          </cell>
          <cell r="N82" t="str">
            <v>(403) 514-6912</v>
          </cell>
          <cell r="O82" t="str">
            <v>(403) 514-6913</v>
          </cell>
          <cell r="R82">
            <v>15000</v>
          </cell>
          <cell r="S82" t="str">
            <v>CG0214N</v>
          </cell>
          <cell r="X82">
            <v>1.55</v>
          </cell>
          <cell r="Y82">
            <v>37174</v>
          </cell>
          <cell r="Z82">
            <v>37174</v>
          </cell>
          <cell r="AA82" t="str">
            <v>Interruptible</v>
          </cell>
          <cell r="AB82" t="str">
            <v>PGT</v>
          </cell>
          <cell r="AD82" t="str">
            <v>07536</v>
          </cell>
          <cell r="AE82">
            <v>15000</v>
          </cell>
          <cell r="AF82" t="str">
            <v>STAN-GTNW</v>
          </cell>
          <cell r="AH82" t="str">
            <v>05474</v>
          </cell>
          <cell r="AJ82" t="str">
            <v>STAN-GTNW</v>
          </cell>
          <cell r="AL82" t="str">
            <v>04659</v>
          </cell>
          <cell r="AN82" t="str">
            <v>DA</v>
          </cell>
          <cell r="AR82">
            <v>13313</v>
          </cell>
        </row>
        <row r="83">
          <cell r="A83">
            <v>105</v>
          </cell>
          <cell r="B83" t="str">
            <v>DA</v>
          </cell>
          <cell r="C83" t="str">
            <v>Diane Albers</v>
          </cell>
          <cell r="D83" t="str">
            <v>(509) 495-4705</v>
          </cell>
          <cell r="E83">
            <v>37173</v>
          </cell>
          <cell r="G83" t="str">
            <v>Purchase</v>
          </cell>
          <cell r="H83" t="str">
            <v>Physical</v>
          </cell>
          <cell r="I83" t="str">
            <v>CA - SLTAHOE</v>
          </cell>
          <cell r="K83" t="str">
            <v>Enserco</v>
          </cell>
          <cell r="L83" t="str">
            <v>Matt Reed</v>
          </cell>
          <cell r="M83" t="str">
            <v>Trader</v>
          </cell>
          <cell r="N83" t="str">
            <v>(303) 468-1244</v>
          </cell>
          <cell r="O83" t="str">
            <v>(403) 514-6913</v>
          </cell>
          <cell r="R83">
            <v>3500</v>
          </cell>
          <cell r="S83" t="str">
            <v>CG0214N</v>
          </cell>
          <cell r="X83">
            <v>1.5</v>
          </cell>
          <cell r="Y83">
            <v>37174</v>
          </cell>
          <cell r="Z83">
            <v>37174</v>
          </cell>
          <cell r="AA83" t="str">
            <v>Interruptible</v>
          </cell>
          <cell r="AB83" t="str">
            <v>NWP</v>
          </cell>
          <cell r="AC83" t="str">
            <v>Paiute</v>
          </cell>
          <cell r="AD83">
            <v>100047</v>
          </cell>
          <cell r="AE83">
            <v>3500</v>
          </cell>
          <cell r="AF83" t="str">
            <v>SAN JUAN POOL</v>
          </cell>
          <cell r="AG83">
            <v>7</v>
          </cell>
          <cell r="AH83" t="str">
            <v>SAN JUAN POOL</v>
          </cell>
          <cell r="AI83">
            <v>399</v>
          </cell>
          <cell r="AJ83" t="str">
            <v>RENO</v>
          </cell>
          <cell r="AK83">
            <v>459</v>
          </cell>
          <cell r="AL83" t="str">
            <v>AVAC03SYS2</v>
          </cell>
          <cell r="AM83">
            <v>304</v>
          </cell>
          <cell r="AN83" t="str">
            <v>DA</v>
          </cell>
          <cell r="AR83">
            <v>13314</v>
          </cell>
        </row>
        <row r="84">
          <cell r="A84">
            <v>106</v>
          </cell>
          <cell r="B84" t="str">
            <v>DA</v>
          </cell>
          <cell r="C84" t="str">
            <v>Diane Albers</v>
          </cell>
          <cell r="D84" t="str">
            <v>(509) 495-4705</v>
          </cell>
          <cell r="E84">
            <v>37173</v>
          </cell>
          <cell r="G84" t="str">
            <v>Sale</v>
          </cell>
          <cell r="H84" t="str">
            <v>Physical</v>
          </cell>
          <cell r="I84" t="str">
            <v>RGEN</v>
          </cell>
          <cell r="K84" t="str">
            <v>Enserco</v>
          </cell>
          <cell r="L84" t="str">
            <v>Darrell Danyluk</v>
          </cell>
          <cell r="M84" t="str">
            <v>Trader</v>
          </cell>
          <cell r="N84" t="str">
            <v>(403) 514-6912</v>
          </cell>
          <cell r="O84" t="str">
            <v>(403) 514-6913</v>
          </cell>
          <cell r="R84">
            <v>5000</v>
          </cell>
          <cell r="S84" t="str">
            <v>CG0214N</v>
          </cell>
          <cell r="X84">
            <v>1.45</v>
          </cell>
          <cell r="Y84">
            <v>37174</v>
          </cell>
          <cell r="Z84">
            <v>37174</v>
          </cell>
          <cell r="AA84" t="str">
            <v>Interruptible</v>
          </cell>
          <cell r="AB84" t="str">
            <v>PGT</v>
          </cell>
          <cell r="AD84" t="str">
            <v>07536</v>
          </cell>
          <cell r="AE84">
            <v>5000</v>
          </cell>
          <cell r="AF84" t="str">
            <v>RGEN-GTNW</v>
          </cell>
          <cell r="AH84" t="str">
            <v>05474</v>
          </cell>
          <cell r="AJ84" t="str">
            <v>RGEN-GTNW</v>
          </cell>
          <cell r="AL84" t="str">
            <v>04659</v>
          </cell>
          <cell r="AN84" t="str">
            <v>DA</v>
          </cell>
          <cell r="AR84">
            <v>13315</v>
          </cell>
        </row>
        <row r="85">
          <cell r="A85">
            <v>107</v>
          </cell>
          <cell r="B85" t="str">
            <v>DA</v>
          </cell>
          <cell r="C85" t="str">
            <v>Diane Albers</v>
          </cell>
          <cell r="D85" t="str">
            <v>(509) 495-4705</v>
          </cell>
          <cell r="E85">
            <v>37174</v>
          </cell>
          <cell r="G85" t="str">
            <v>Sale</v>
          </cell>
          <cell r="H85" t="str">
            <v>Physical</v>
          </cell>
          <cell r="I85" t="str">
            <v>RGEN</v>
          </cell>
          <cell r="K85" t="str">
            <v>Enserco</v>
          </cell>
          <cell r="L85" t="str">
            <v>Darrell Danyluk</v>
          </cell>
          <cell r="M85" t="str">
            <v>Trader</v>
          </cell>
          <cell r="N85" t="str">
            <v>(403) 514-6912</v>
          </cell>
          <cell r="O85" t="str">
            <v>(403) 514-6913</v>
          </cell>
          <cell r="R85">
            <v>5000</v>
          </cell>
          <cell r="S85" t="str">
            <v>CG0214N</v>
          </cell>
          <cell r="X85">
            <v>1.65</v>
          </cell>
          <cell r="Y85">
            <v>37175</v>
          </cell>
          <cell r="Z85">
            <v>37175</v>
          </cell>
          <cell r="AA85" t="str">
            <v>Interruptible</v>
          </cell>
          <cell r="AB85" t="str">
            <v>PGT</v>
          </cell>
          <cell r="AD85" t="str">
            <v>07536</v>
          </cell>
          <cell r="AE85">
            <v>5000</v>
          </cell>
          <cell r="AF85" t="str">
            <v>RGEN-GTNW</v>
          </cell>
          <cell r="AH85" t="str">
            <v>05474</v>
          </cell>
          <cell r="AJ85" t="str">
            <v>RGEN-GTNW</v>
          </cell>
          <cell r="AL85" t="str">
            <v>04659</v>
          </cell>
          <cell r="AN85" t="str">
            <v>DA</v>
          </cell>
          <cell r="AR85">
            <v>13325</v>
          </cell>
        </row>
        <row r="86">
          <cell r="A86">
            <v>108</v>
          </cell>
          <cell r="B86" t="str">
            <v>DA</v>
          </cell>
          <cell r="C86" t="str">
            <v>Diane Albers</v>
          </cell>
          <cell r="D86" t="str">
            <v>(509) 495-4705</v>
          </cell>
          <cell r="E86">
            <v>37174</v>
          </cell>
          <cell r="G86" t="str">
            <v>Sale</v>
          </cell>
          <cell r="H86" t="str">
            <v>Physical</v>
          </cell>
          <cell r="I86" t="str">
            <v>NECT</v>
          </cell>
          <cell r="K86" t="str">
            <v>Enserco</v>
          </cell>
          <cell r="L86" t="str">
            <v>Darrell Danyluk</v>
          </cell>
          <cell r="M86" t="str">
            <v>Trader</v>
          </cell>
          <cell r="N86" t="str">
            <v>(403) 514-6912</v>
          </cell>
          <cell r="O86" t="str">
            <v>(403) 514-6913</v>
          </cell>
          <cell r="R86">
            <v>15000</v>
          </cell>
          <cell r="S86" t="str">
            <v>CG0214N</v>
          </cell>
          <cell r="X86">
            <v>1.74</v>
          </cell>
          <cell r="Y86">
            <v>37175</v>
          </cell>
          <cell r="Z86">
            <v>37175</v>
          </cell>
          <cell r="AA86" t="str">
            <v>Interruptible</v>
          </cell>
          <cell r="AB86" t="str">
            <v>PGT</v>
          </cell>
          <cell r="AD86" t="str">
            <v>07536</v>
          </cell>
          <cell r="AE86">
            <v>15000</v>
          </cell>
          <cell r="AF86" t="str">
            <v>STAN-GTNW</v>
          </cell>
          <cell r="AH86" t="str">
            <v>05474</v>
          </cell>
          <cell r="AJ86" t="str">
            <v>STAN-GTNW</v>
          </cell>
          <cell r="AL86" t="str">
            <v>04659</v>
          </cell>
          <cell r="AN86" t="str">
            <v>DA</v>
          </cell>
          <cell r="AR86">
            <v>13326</v>
          </cell>
        </row>
        <row r="87">
          <cell r="A87">
            <v>109</v>
          </cell>
          <cell r="B87" t="str">
            <v>DA</v>
          </cell>
          <cell r="C87" t="str">
            <v>Diane Albers</v>
          </cell>
          <cell r="D87" t="str">
            <v>(509) 495-4705</v>
          </cell>
          <cell r="E87">
            <v>37174</v>
          </cell>
          <cell r="G87" t="str">
            <v>Purchase</v>
          </cell>
          <cell r="H87" t="str">
            <v>Physical</v>
          </cell>
          <cell r="I87" t="str">
            <v>CA - SLTAHOE</v>
          </cell>
          <cell r="K87" t="str">
            <v>Enserco</v>
          </cell>
          <cell r="L87" t="str">
            <v>Matt Reed</v>
          </cell>
          <cell r="M87" t="str">
            <v>Trader</v>
          </cell>
          <cell r="N87" t="str">
            <v>(303) 468-1244</v>
          </cell>
          <cell r="O87" t="str">
            <v>(403) 514-6913</v>
          </cell>
          <cell r="R87">
            <v>3500</v>
          </cell>
          <cell r="S87" t="str">
            <v>CG0214N</v>
          </cell>
          <cell r="X87">
            <v>1.75</v>
          </cell>
          <cell r="Y87">
            <v>37175</v>
          </cell>
          <cell r="Z87">
            <v>37175</v>
          </cell>
          <cell r="AA87" t="str">
            <v>Interruptible</v>
          </cell>
          <cell r="AB87" t="str">
            <v>NWP</v>
          </cell>
          <cell r="AC87" t="str">
            <v>Paiute</v>
          </cell>
          <cell r="AD87">
            <v>100047</v>
          </cell>
          <cell r="AE87">
            <v>3500</v>
          </cell>
          <cell r="AF87" t="str">
            <v>ROCKY MTN POOL, SAN JUAN POOL, WYOMING POOL</v>
          </cell>
          <cell r="AI87">
            <v>399</v>
          </cell>
          <cell r="AJ87" t="str">
            <v>RENO</v>
          </cell>
          <cell r="AK87">
            <v>459</v>
          </cell>
          <cell r="AL87" t="str">
            <v>AVAC03SYS2</v>
          </cell>
          <cell r="AM87">
            <v>304</v>
          </cell>
          <cell r="AN87" t="str">
            <v>DA</v>
          </cell>
          <cell r="AR87">
            <v>13327</v>
          </cell>
        </row>
        <row r="88">
          <cell r="A88">
            <v>110</v>
          </cell>
          <cell r="B88" t="str">
            <v>DA</v>
          </cell>
          <cell r="C88" t="str">
            <v>Diane Albers</v>
          </cell>
          <cell r="D88" t="str">
            <v>(509) 495-4705</v>
          </cell>
          <cell r="E88">
            <v>37175</v>
          </cell>
          <cell r="G88" t="str">
            <v>Sale</v>
          </cell>
          <cell r="H88" t="str">
            <v>Physical</v>
          </cell>
          <cell r="I88" t="str">
            <v>NECT</v>
          </cell>
          <cell r="K88" t="str">
            <v>Puget Sound Energy</v>
          </cell>
          <cell r="L88" t="str">
            <v>Cheryl McGrath</v>
          </cell>
          <cell r="M88" t="str">
            <v>Trader</v>
          </cell>
          <cell r="N88" t="str">
            <v>(425) 462-3103</v>
          </cell>
          <cell r="O88" t="str">
            <v>(425) 462-3836</v>
          </cell>
          <cell r="R88">
            <v>15000</v>
          </cell>
          <cell r="X88">
            <v>2.12</v>
          </cell>
          <cell r="Y88">
            <v>37176</v>
          </cell>
          <cell r="Z88">
            <v>37176</v>
          </cell>
          <cell r="AA88" t="str">
            <v>Interruptible</v>
          </cell>
          <cell r="AB88" t="str">
            <v>NWP</v>
          </cell>
          <cell r="AE88">
            <v>15000</v>
          </cell>
          <cell r="AH88" t="str">
            <v>100010-1300 Dth, 124506-3700 Dth, 124509-10000 Dth</v>
          </cell>
          <cell r="AI88" t="str">
            <v>6 / 543 / 543</v>
          </cell>
          <cell r="AJ88" t="str">
            <v>South Seattle</v>
          </cell>
          <cell r="AK88">
            <v>451</v>
          </cell>
          <cell r="AL88" t="str">
            <v>SYSSUP</v>
          </cell>
          <cell r="AM88">
            <v>5</v>
          </cell>
          <cell r="AN88" t="str">
            <v>DA</v>
          </cell>
          <cell r="AR88">
            <v>13328</v>
          </cell>
        </row>
        <row r="89">
          <cell r="A89">
            <v>111</v>
          </cell>
          <cell r="B89" t="str">
            <v>DA</v>
          </cell>
          <cell r="C89" t="str">
            <v>Diane Albers</v>
          </cell>
          <cell r="D89" t="str">
            <v>(509) 495-4705</v>
          </cell>
          <cell r="E89">
            <v>37175</v>
          </cell>
          <cell r="G89" t="str">
            <v>Sale</v>
          </cell>
          <cell r="H89" t="str">
            <v>Physical</v>
          </cell>
          <cell r="I89" t="str">
            <v>RGEN</v>
          </cell>
          <cell r="K89" t="str">
            <v>Enserco</v>
          </cell>
          <cell r="L89" t="str">
            <v>Darrell Danyluk</v>
          </cell>
          <cell r="M89" t="str">
            <v>Trader</v>
          </cell>
          <cell r="N89" t="str">
            <v>(403) 514-6912</v>
          </cell>
          <cell r="O89" t="str">
            <v>(403) 514-6913</v>
          </cell>
          <cell r="R89">
            <v>15000</v>
          </cell>
          <cell r="S89" t="str">
            <v>CG0214N</v>
          </cell>
          <cell r="X89">
            <v>1.95</v>
          </cell>
          <cell r="Y89">
            <v>37176</v>
          </cell>
          <cell r="Z89">
            <v>37176</v>
          </cell>
          <cell r="AA89" t="str">
            <v>Interruptible</v>
          </cell>
          <cell r="AB89" t="str">
            <v>PGT</v>
          </cell>
          <cell r="AD89" t="str">
            <v>07536</v>
          </cell>
          <cell r="AE89">
            <v>5000</v>
          </cell>
          <cell r="AF89" t="str">
            <v>RGEN-GTNW</v>
          </cell>
          <cell r="AH89" t="str">
            <v>05474</v>
          </cell>
          <cell r="AJ89" t="str">
            <v>RGEN-GTNW</v>
          </cell>
          <cell r="AL89" t="str">
            <v>04659</v>
          </cell>
          <cell r="AN89" t="str">
            <v>DA</v>
          </cell>
          <cell r="AR89">
            <v>13329</v>
          </cell>
        </row>
        <row r="90">
          <cell r="A90">
            <v>112</v>
          </cell>
          <cell r="B90" t="str">
            <v>DA</v>
          </cell>
          <cell r="C90" t="str">
            <v>Diane Albers</v>
          </cell>
          <cell r="D90" t="str">
            <v>(509) 495-4705</v>
          </cell>
          <cell r="E90">
            <v>37175</v>
          </cell>
          <cell r="G90" t="str">
            <v>Purchase</v>
          </cell>
          <cell r="H90" t="str">
            <v>Physical</v>
          </cell>
          <cell r="I90" t="str">
            <v>CA - SLTAHOE</v>
          </cell>
          <cell r="K90" t="str">
            <v>Aquila</v>
          </cell>
          <cell r="L90" t="str">
            <v>Jerry Rodriguez</v>
          </cell>
          <cell r="M90" t="str">
            <v>Trader</v>
          </cell>
          <cell r="N90" t="str">
            <v>(816) 527-1266</v>
          </cell>
          <cell r="O90" t="str">
            <v>(816) 527-1075</v>
          </cell>
          <cell r="R90">
            <v>3500</v>
          </cell>
          <cell r="X90">
            <v>2.0449999999999999</v>
          </cell>
          <cell r="Y90">
            <v>37176</v>
          </cell>
          <cell r="Z90">
            <v>37176</v>
          </cell>
          <cell r="AA90" t="str">
            <v>Interruptible</v>
          </cell>
          <cell r="AB90" t="str">
            <v>NWP</v>
          </cell>
          <cell r="AC90" t="str">
            <v>Paiute</v>
          </cell>
          <cell r="AD90">
            <v>100047</v>
          </cell>
          <cell r="AE90">
            <v>3500</v>
          </cell>
          <cell r="AF90" t="str">
            <v>OPAL</v>
          </cell>
          <cell r="AG90">
            <v>543</v>
          </cell>
          <cell r="AH90" t="str">
            <v>L57</v>
          </cell>
          <cell r="AI90">
            <v>40</v>
          </cell>
          <cell r="AJ90" t="str">
            <v>RENO</v>
          </cell>
          <cell r="AK90">
            <v>459</v>
          </cell>
          <cell r="AL90" t="str">
            <v>AVAC03SYS2</v>
          </cell>
          <cell r="AM90">
            <v>304</v>
          </cell>
          <cell r="AN90" t="str">
            <v>DA</v>
          </cell>
          <cell r="AR90">
            <v>13331</v>
          </cell>
        </row>
        <row r="91">
          <cell r="A91">
            <v>113</v>
          </cell>
          <cell r="B91" t="str">
            <v>DA</v>
          </cell>
          <cell r="C91" t="str">
            <v>Diane Albers</v>
          </cell>
          <cell r="D91" t="str">
            <v>(509) 495-4705</v>
          </cell>
          <cell r="E91">
            <v>37176</v>
          </cell>
          <cell r="G91" t="str">
            <v>Purchase</v>
          </cell>
          <cell r="H91" t="str">
            <v>Physical</v>
          </cell>
          <cell r="I91" t="str">
            <v>CA - SLTAHOE</v>
          </cell>
          <cell r="K91" t="str">
            <v>Enron North America Corp.</v>
          </cell>
          <cell r="L91" t="str">
            <v>Steve South</v>
          </cell>
          <cell r="M91" t="str">
            <v>Trader</v>
          </cell>
          <cell r="N91" t="str">
            <v>(713) 853-6798</v>
          </cell>
          <cell r="O91" t="str">
            <v>(713) 646-2626</v>
          </cell>
          <cell r="R91">
            <v>3500</v>
          </cell>
          <cell r="S91">
            <v>0</v>
          </cell>
          <cell r="X91">
            <v>2.0099999999999998</v>
          </cell>
          <cell r="Y91">
            <v>37177</v>
          </cell>
          <cell r="Z91">
            <v>37179</v>
          </cell>
          <cell r="AA91" t="str">
            <v>Interruptible</v>
          </cell>
          <cell r="AB91" t="str">
            <v>NWP</v>
          </cell>
          <cell r="AC91" t="str">
            <v>Paiute</v>
          </cell>
          <cell r="AD91">
            <v>100047</v>
          </cell>
          <cell r="AE91">
            <v>3500</v>
          </cell>
          <cell r="AF91" t="str">
            <v>OPAL</v>
          </cell>
          <cell r="AG91">
            <v>543</v>
          </cell>
          <cell r="AH91" t="str">
            <v>L57</v>
          </cell>
          <cell r="AI91">
            <v>40</v>
          </cell>
          <cell r="AJ91" t="str">
            <v>RENO</v>
          </cell>
          <cell r="AK91">
            <v>459</v>
          </cell>
          <cell r="AL91" t="str">
            <v>AVAC03SYS2</v>
          </cell>
          <cell r="AM91">
            <v>304</v>
          </cell>
          <cell r="AN91" t="str">
            <v>DA</v>
          </cell>
          <cell r="AO91">
            <v>37209</v>
          </cell>
          <cell r="AP91" t="str">
            <v>DA</v>
          </cell>
          <cell r="AQ91">
            <v>1103009</v>
          </cell>
          <cell r="AR91">
            <v>13332</v>
          </cell>
          <cell r="AS91" t="str">
            <v>Enron Confirm: Change Avista Energy to Avista Corp.  Faxed 5:55am 11/8/01  OK</v>
          </cell>
        </row>
        <row r="92">
          <cell r="A92">
            <v>114</v>
          </cell>
          <cell r="B92" t="str">
            <v>DA</v>
          </cell>
          <cell r="C92" t="str">
            <v>Diane Albers</v>
          </cell>
          <cell r="D92" t="str">
            <v>(509) 495-4705</v>
          </cell>
          <cell r="E92">
            <v>37176</v>
          </cell>
          <cell r="G92" t="str">
            <v>Sale</v>
          </cell>
          <cell r="H92" t="str">
            <v>Physical</v>
          </cell>
          <cell r="I92" t="str">
            <v>RGEN</v>
          </cell>
          <cell r="K92" t="str">
            <v>Enserco</v>
          </cell>
          <cell r="L92" t="str">
            <v>Darrell Danyluk</v>
          </cell>
          <cell r="M92" t="str">
            <v>Trader</v>
          </cell>
          <cell r="N92" t="str">
            <v>(403) 514-6912</v>
          </cell>
          <cell r="O92" t="str">
            <v>(403) 514-6913</v>
          </cell>
          <cell r="R92">
            <v>20000</v>
          </cell>
          <cell r="S92" t="str">
            <v>CG0214N</v>
          </cell>
          <cell r="X92">
            <v>1.94</v>
          </cell>
          <cell r="Y92">
            <v>37177</v>
          </cell>
          <cell r="Z92">
            <v>37179</v>
          </cell>
          <cell r="AA92" t="str">
            <v>Interruptible</v>
          </cell>
          <cell r="AB92" t="str">
            <v>PGT</v>
          </cell>
          <cell r="AD92" t="str">
            <v>07536</v>
          </cell>
          <cell r="AE92">
            <v>5000</v>
          </cell>
          <cell r="AF92" t="str">
            <v>RGEN-GTNW</v>
          </cell>
          <cell r="AH92" t="str">
            <v>05474</v>
          </cell>
          <cell r="AJ92" t="str">
            <v>RGEN-GTNW</v>
          </cell>
          <cell r="AL92" t="str">
            <v>04659</v>
          </cell>
          <cell r="AN92" t="str">
            <v>DA</v>
          </cell>
          <cell r="AO92">
            <v>37229</v>
          </cell>
          <cell r="AP92" t="str">
            <v>da</v>
          </cell>
          <cell r="AQ92" t="str">
            <v>EC8952</v>
          </cell>
          <cell r="AR92">
            <v>13334</v>
          </cell>
        </row>
        <row r="93">
          <cell r="A93">
            <v>115</v>
          </cell>
          <cell r="B93" t="str">
            <v>DA</v>
          </cell>
          <cell r="C93" t="str">
            <v>Diane Albers</v>
          </cell>
          <cell r="D93" t="str">
            <v>(509) 495-4705</v>
          </cell>
          <cell r="E93">
            <v>37176</v>
          </cell>
          <cell r="G93" t="str">
            <v>Sale</v>
          </cell>
          <cell r="H93" t="str">
            <v>Physical</v>
          </cell>
          <cell r="I93" t="str">
            <v>NECT</v>
          </cell>
          <cell r="K93" t="str">
            <v>Puget Sound Energy</v>
          </cell>
          <cell r="L93" t="str">
            <v>Cheryl McGrath</v>
          </cell>
          <cell r="M93" t="str">
            <v>Trader</v>
          </cell>
          <cell r="N93" t="str">
            <v>(425) 462-3103</v>
          </cell>
          <cell r="O93" t="str">
            <v>(425) 462-3836</v>
          </cell>
          <cell r="R93">
            <v>15000</v>
          </cell>
          <cell r="X93">
            <v>2.08</v>
          </cell>
          <cell r="Y93">
            <v>37177</v>
          </cell>
          <cell r="Z93">
            <v>37179</v>
          </cell>
          <cell r="AA93" t="str">
            <v>Interruptible</v>
          </cell>
          <cell r="AB93" t="str">
            <v>NWP</v>
          </cell>
          <cell r="AE93">
            <v>15000</v>
          </cell>
          <cell r="AH93" t="str">
            <v>100010-7093 Dth, 124508-907 Dth, 124509-7000 Dth</v>
          </cell>
          <cell r="AI93" t="str">
            <v>6 / 543 / 543</v>
          </cell>
          <cell r="AJ93" t="str">
            <v>South Seattle</v>
          </cell>
          <cell r="AK93">
            <v>451</v>
          </cell>
          <cell r="AL93" t="str">
            <v>SYSSUP</v>
          </cell>
          <cell r="AM93">
            <v>5</v>
          </cell>
          <cell r="AN93" t="str">
            <v>DA</v>
          </cell>
          <cell r="AR93">
            <v>13335</v>
          </cell>
        </row>
        <row r="94">
          <cell r="A94">
            <v>116</v>
          </cell>
          <cell r="B94" t="str">
            <v>JK</v>
          </cell>
          <cell r="C94" t="str">
            <v>Jeannie Kimberly</v>
          </cell>
          <cell r="D94" t="str">
            <v>(509) 495-8494</v>
          </cell>
          <cell r="E94">
            <v>37179</v>
          </cell>
          <cell r="G94" t="str">
            <v>Purchase</v>
          </cell>
          <cell r="H94" t="str">
            <v>Physical</v>
          </cell>
          <cell r="I94" t="str">
            <v>CA - SLTAHOE</v>
          </cell>
          <cell r="K94" t="str">
            <v>Enron North America Corp.</v>
          </cell>
          <cell r="L94" t="str">
            <v>Steve South</v>
          </cell>
          <cell r="M94" t="str">
            <v>Trader</v>
          </cell>
          <cell r="N94" t="str">
            <v>(713) 853-6798</v>
          </cell>
          <cell r="O94" t="str">
            <v>(713) 646-2626</v>
          </cell>
          <cell r="R94">
            <v>3300</v>
          </cell>
          <cell r="S94">
            <v>0</v>
          </cell>
          <cell r="X94">
            <v>1.84</v>
          </cell>
          <cell r="Y94">
            <v>37180</v>
          </cell>
          <cell r="Z94">
            <v>37180</v>
          </cell>
          <cell r="AA94" t="str">
            <v>Interruptible</v>
          </cell>
          <cell r="AB94" t="str">
            <v>NWP</v>
          </cell>
          <cell r="AC94" t="str">
            <v>Paiute</v>
          </cell>
          <cell r="AD94">
            <v>100047</v>
          </cell>
          <cell r="AE94">
            <v>3300</v>
          </cell>
          <cell r="AF94" t="str">
            <v>OPAL</v>
          </cell>
          <cell r="AG94">
            <v>543</v>
          </cell>
          <cell r="AH94" t="str">
            <v>L57</v>
          </cell>
          <cell r="AI94">
            <v>40</v>
          </cell>
          <cell r="AJ94" t="str">
            <v>RENO</v>
          </cell>
          <cell r="AK94">
            <v>459</v>
          </cell>
          <cell r="AL94" t="str">
            <v>AVAC03SYS2</v>
          </cell>
          <cell r="AM94">
            <v>304</v>
          </cell>
          <cell r="AN94" t="str">
            <v>JK</v>
          </cell>
          <cell r="AQ94">
            <v>1105906</v>
          </cell>
          <cell r="AR94">
            <v>13336</v>
          </cell>
          <cell r="AS94" t="str">
            <v>Enron Confirm: Change Avista Energy to Avista Corp.;  OK         Change price from $1.845 to $1.84  Faxed 3:01pm 11/6/01; Faxed 3:48pm 11/14/01</v>
          </cell>
        </row>
        <row r="95">
          <cell r="A95">
            <v>117</v>
          </cell>
          <cell r="B95" t="str">
            <v>JK</v>
          </cell>
          <cell r="C95" t="str">
            <v>Jeannie Kimberly</v>
          </cell>
          <cell r="D95" t="str">
            <v>(509) 495-8494</v>
          </cell>
          <cell r="E95">
            <v>37179</v>
          </cell>
          <cell r="G95" t="str">
            <v>Sale</v>
          </cell>
          <cell r="H95" t="str">
            <v>Physical</v>
          </cell>
          <cell r="I95" t="str">
            <v>NECT</v>
          </cell>
          <cell r="K95" t="str">
            <v>Puget Sound Energy</v>
          </cell>
          <cell r="L95" t="str">
            <v>Cheryl McGrath</v>
          </cell>
          <cell r="M95" t="str">
            <v>Trader</v>
          </cell>
          <cell r="N95" t="str">
            <v>(425) 462-3103</v>
          </cell>
          <cell r="O95" t="str">
            <v>(425) 462-3836</v>
          </cell>
          <cell r="R95">
            <v>15000</v>
          </cell>
          <cell r="X95">
            <v>1.9</v>
          </cell>
          <cell r="Y95">
            <v>37180</v>
          </cell>
          <cell r="Z95">
            <v>37180</v>
          </cell>
          <cell r="AA95" t="str">
            <v>Interruptible</v>
          </cell>
          <cell r="AB95" t="str">
            <v>NWP</v>
          </cell>
          <cell r="AE95">
            <v>15000</v>
          </cell>
          <cell r="AH95" t="str">
            <v>100010-95 Dth, 127076-2538 Dth, 124509-10151 Dth,124508-2448 Dth</v>
          </cell>
          <cell r="AI95" t="str">
            <v>6 / 543 / 543</v>
          </cell>
          <cell r="AJ95" t="str">
            <v>South Seattle</v>
          </cell>
          <cell r="AK95">
            <v>451</v>
          </cell>
          <cell r="AL95" t="str">
            <v>SYSSUP</v>
          </cell>
          <cell r="AM95">
            <v>5</v>
          </cell>
          <cell r="AN95" t="str">
            <v>JK</v>
          </cell>
          <cell r="AO95">
            <v>37182</v>
          </cell>
          <cell r="AP95" t="str">
            <v>DA</v>
          </cell>
          <cell r="AQ95" t="str">
            <v>fax sent, no reply</v>
          </cell>
          <cell r="AR95">
            <v>13337</v>
          </cell>
        </row>
        <row r="96">
          <cell r="A96">
            <v>118</v>
          </cell>
          <cell r="B96" t="str">
            <v>JK</v>
          </cell>
          <cell r="C96" t="str">
            <v>Jeannie Kimberly</v>
          </cell>
          <cell r="D96" t="str">
            <v>(509) 495-8494</v>
          </cell>
          <cell r="E96">
            <v>37180</v>
          </cell>
          <cell r="G96" t="str">
            <v>Sale</v>
          </cell>
          <cell r="H96" t="str">
            <v>Physical</v>
          </cell>
          <cell r="I96" t="str">
            <v>NECT</v>
          </cell>
          <cell r="K96" t="str">
            <v>Puget Sound Energy</v>
          </cell>
          <cell r="L96" t="str">
            <v>Cheryl McGrath</v>
          </cell>
          <cell r="M96" t="str">
            <v>Trader</v>
          </cell>
          <cell r="N96" t="str">
            <v>(425) 462-3103</v>
          </cell>
          <cell r="O96" t="str">
            <v>(425) 462-3836</v>
          </cell>
          <cell r="R96">
            <v>15000</v>
          </cell>
          <cell r="X96">
            <v>2.0099999999999998</v>
          </cell>
          <cell r="Y96">
            <v>37181</v>
          </cell>
          <cell r="Z96">
            <v>37181</v>
          </cell>
          <cell r="AA96" t="str">
            <v>Interruptible</v>
          </cell>
          <cell r="AB96" t="str">
            <v>NWP</v>
          </cell>
          <cell r="AE96">
            <v>15000</v>
          </cell>
          <cell r="AH96" t="str">
            <v>100010-399 Dth, 127076-2538 Dth, 124509-6294 Dth,124508-5996 Dth</v>
          </cell>
          <cell r="AI96" t="str">
            <v>6 / 543 / 543</v>
          </cell>
          <cell r="AJ96" t="str">
            <v>South Seattle</v>
          </cell>
          <cell r="AK96">
            <v>451</v>
          </cell>
          <cell r="AL96" t="str">
            <v>SYSSUP</v>
          </cell>
          <cell r="AM96">
            <v>5</v>
          </cell>
          <cell r="AN96" t="str">
            <v>JK</v>
          </cell>
          <cell r="AO96">
            <v>37183</v>
          </cell>
          <cell r="AP96" t="str">
            <v>DA</v>
          </cell>
          <cell r="AQ96" t="str">
            <v>fax sent, no reply</v>
          </cell>
          <cell r="AR96">
            <v>13338</v>
          </cell>
        </row>
        <row r="97">
          <cell r="A97">
            <v>119</v>
          </cell>
          <cell r="B97" t="str">
            <v>JK</v>
          </cell>
          <cell r="C97" t="str">
            <v>Jeannie Kimberly</v>
          </cell>
          <cell r="D97" t="str">
            <v>(509) 495-8494</v>
          </cell>
          <cell r="E97">
            <v>37180</v>
          </cell>
          <cell r="G97" t="str">
            <v>Purchase</v>
          </cell>
          <cell r="H97" t="str">
            <v>Physical</v>
          </cell>
          <cell r="I97" t="str">
            <v>CA - SLTAHOE</v>
          </cell>
          <cell r="K97" t="str">
            <v>Enron North America Corp.</v>
          </cell>
          <cell r="L97" t="str">
            <v>Frank Ermis</v>
          </cell>
          <cell r="M97" t="str">
            <v>Trader</v>
          </cell>
          <cell r="N97" t="str">
            <v>(713) 853-3002</v>
          </cell>
          <cell r="O97" t="str">
            <v>(713) 646-4816</v>
          </cell>
          <cell r="R97">
            <v>2000</v>
          </cell>
          <cell r="S97">
            <v>0</v>
          </cell>
          <cell r="X97">
            <v>1.875</v>
          </cell>
          <cell r="Y97">
            <v>37181</v>
          </cell>
          <cell r="Z97">
            <v>37181</v>
          </cell>
          <cell r="AA97" t="str">
            <v>Interruptible</v>
          </cell>
          <cell r="AB97" t="str">
            <v>NWP</v>
          </cell>
          <cell r="AC97" t="str">
            <v>Paiute</v>
          </cell>
          <cell r="AD97">
            <v>100047</v>
          </cell>
          <cell r="AE97">
            <v>2000</v>
          </cell>
          <cell r="AF97" t="str">
            <v>OPAL</v>
          </cell>
          <cell r="AG97">
            <v>543</v>
          </cell>
          <cell r="AH97" t="str">
            <v>L168</v>
          </cell>
          <cell r="AI97">
            <v>399</v>
          </cell>
          <cell r="AJ97" t="str">
            <v>RENO</v>
          </cell>
          <cell r="AK97">
            <v>459</v>
          </cell>
          <cell r="AL97" t="str">
            <v>AVAC03SYS2</v>
          </cell>
          <cell r="AM97">
            <v>304</v>
          </cell>
          <cell r="AN97" t="str">
            <v>JK</v>
          </cell>
          <cell r="AO97">
            <v>37203</v>
          </cell>
          <cell r="AP97" t="str">
            <v>DA</v>
          </cell>
          <cell r="AQ97">
            <v>1107998</v>
          </cell>
          <cell r="AR97">
            <v>13339</v>
          </cell>
        </row>
        <row r="98">
          <cell r="A98">
            <v>120</v>
          </cell>
          <cell r="B98" t="str">
            <v>JK</v>
          </cell>
          <cell r="C98" t="str">
            <v>Jeannie Kimberly</v>
          </cell>
          <cell r="D98" t="str">
            <v>(509) 495-8494</v>
          </cell>
          <cell r="E98">
            <v>37180</v>
          </cell>
          <cell r="G98" t="str">
            <v>Sale</v>
          </cell>
          <cell r="H98" t="str">
            <v>Physical</v>
          </cell>
          <cell r="I98" t="str">
            <v>RGEN</v>
          </cell>
          <cell r="K98" t="str">
            <v>Enserco</v>
          </cell>
          <cell r="L98" t="str">
            <v>Darrell Danyluk</v>
          </cell>
          <cell r="M98" t="str">
            <v>Trader</v>
          </cell>
          <cell r="N98" t="str">
            <v>(403) 514-6912</v>
          </cell>
          <cell r="O98" t="str">
            <v>(403) 514-6913</v>
          </cell>
          <cell r="R98">
            <v>10000</v>
          </cell>
          <cell r="S98" t="str">
            <v>CG0214N</v>
          </cell>
          <cell r="X98">
            <v>1.96</v>
          </cell>
          <cell r="Y98">
            <v>37181</v>
          </cell>
          <cell r="Z98">
            <v>37181</v>
          </cell>
          <cell r="AA98" t="str">
            <v>Interruptible</v>
          </cell>
          <cell r="AB98" t="str">
            <v>PGT</v>
          </cell>
          <cell r="AD98" t="str">
            <v>07536</v>
          </cell>
          <cell r="AE98">
            <v>10000</v>
          </cell>
          <cell r="AF98" t="str">
            <v>RGEN-GTNW</v>
          </cell>
          <cell r="AH98" t="str">
            <v>05474</v>
          </cell>
          <cell r="AJ98" t="str">
            <v>RGEN-GTNW</v>
          </cell>
          <cell r="AL98" t="str">
            <v>04659</v>
          </cell>
          <cell r="AN98" t="str">
            <v>JK</v>
          </cell>
          <cell r="AO98">
            <v>37183</v>
          </cell>
          <cell r="AP98" t="str">
            <v>DA</v>
          </cell>
          <cell r="AQ98" t="str">
            <v>fax sent, no reply</v>
          </cell>
          <cell r="AR98">
            <v>13340</v>
          </cell>
        </row>
        <row r="99">
          <cell r="A99">
            <v>121</v>
          </cell>
          <cell r="B99" t="str">
            <v>JK</v>
          </cell>
          <cell r="C99" t="str">
            <v>Jeannie Kimberly</v>
          </cell>
          <cell r="D99" t="str">
            <v>(509) 495-8494</v>
          </cell>
          <cell r="E99">
            <v>37181</v>
          </cell>
          <cell r="G99" t="str">
            <v>Sale</v>
          </cell>
          <cell r="H99" t="str">
            <v>Physical</v>
          </cell>
          <cell r="I99" t="str">
            <v>NECT</v>
          </cell>
          <cell r="K99" t="str">
            <v>Puget Sound Energy</v>
          </cell>
          <cell r="L99" t="str">
            <v>Cheryl McGrath</v>
          </cell>
          <cell r="M99" t="str">
            <v>Trader</v>
          </cell>
          <cell r="N99" t="str">
            <v>(425) 462-3103</v>
          </cell>
          <cell r="O99" t="str">
            <v>(425) 462-3836</v>
          </cell>
          <cell r="R99">
            <v>15000</v>
          </cell>
          <cell r="X99">
            <v>2.2999999999999998</v>
          </cell>
          <cell r="Y99">
            <v>37182</v>
          </cell>
          <cell r="Z99">
            <v>37182</v>
          </cell>
          <cell r="AA99" t="str">
            <v>Interruptible</v>
          </cell>
          <cell r="AB99" t="str">
            <v>NWP</v>
          </cell>
          <cell r="AE99">
            <v>15000</v>
          </cell>
          <cell r="AH99" t="str">
            <v>100010-2123 Dth, 124509-6294 Dth,124508-6810 Dth</v>
          </cell>
          <cell r="AI99" t="str">
            <v>6 / 543 / 543</v>
          </cell>
          <cell r="AJ99" t="str">
            <v>South Seattle</v>
          </cell>
          <cell r="AK99">
            <v>451</v>
          </cell>
          <cell r="AL99" t="str">
            <v>SYSSUP</v>
          </cell>
          <cell r="AM99">
            <v>5</v>
          </cell>
          <cell r="AN99" t="str">
            <v>JK</v>
          </cell>
          <cell r="AO99">
            <v>37186</v>
          </cell>
          <cell r="AP99" t="str">
            <v>DA</v>
          </cell>
          <cell r="AQ99" t="str">
            <v>fax sent, no reply</v>
          </cell>
          <cell r="AR99">
            <v>13341</v>
          </cell>
        </row>
        <row r="100">
          <cell r="A100">
            <v>122</v>
          </cell>
          <cell r="B100" t="str">
            <v>JK</v>
          </cell>
          <cell r="C100" t="str">
            <v>Jeannie Kimberly</v>
          </cell>
          <cell r="D100" t="str">
            <v>(509) 495-8494</v>
          </cell>
          <cell r="E100">
            <v>37181</v>
          </cell>
          <cell r="G100" t="str">
            <v>Purchase</v>
          </cell>
          <cell r="H100" t="str">
            <v>Physical</v>
          </cell>
          <cell r="I100" t="str">
            <v>CA - SLTAHOE</v>
          </cell>
          <cell r="K100" t="str">
            <v>Enron North America Corp.</v>
          </cell>
          <cell r="L100" t="str">
            <v>Steve South</v>
          </cell>
          <cell r="M100" t="str">
            <v>Trader</v>
          </cell>
          <cell r="N100" t="str">
            <v>(713) 853-6798</v>
          </cell>
          <cell r="O100" t="str">
            <v>(713) 646-2626</v>
          </cell>
          <cell r="R100">
            <v>2300</v>
          </cell>
          <cell r="S100">
            <v>0</v>
          </cell>
          <cell r="X100">
            <v>2.14</v>
          </cell>
          <cell r="Y100">
            <v>37182</v>
          </cell>
          <cell r="Z100">
            <v>37182</v>
          </cell>
          <cell r="AA100" t="str">
            <v>Interruptible</v>
          </cell>
          <cell r="AB100" t="str">
            <v>NWP</v>
          </cell>
          <cell r="AC100" t="str">
            <v>Paiute</v>
          </cell>
          <cell r="AD100">
            <v>100047</v>
          </cell>
          <cell r="AE100">
            <v>2300</v>
          </cell>
          <cell r="AF100" t="str">
            <v xml:space="preserve">ROCKY MTN POOL </v>
          </cell>
          <cell r="AG100">
            <v>65</v>
          </cell>
          <cell r="AH100" t="str">
            <v>Rocky Mtn Pool</v>
          </cell>
          <cell r="AI100">
            <v>547</v>
          </cell>
          <cell r="AJ100" t="str">
            <v>RENO</v>
          </cell>
          <cell r="AK100">
            <v>459</v>
          </cell>
          <cell r="AL100" t="str">
            <v>AVAC03SYS2</v>
          </cell>
          <cell r="AM100">
            <v>304</v>
          </cell>
          <cell r="AN100" t="str">
            <v>JK</v>
          </cell>
          <cell r="AO100">
            <v>37209</v>
          </cell>
          <cell r="AP100" t="str">
            <v>DA</v>
          </cell>
          <cell r="AQ100">
            <v>1112663</v>
          </cell>
          <cell r="AR100">
            <v>13342</v>
          </cell>
          <cell r="AS100" t="str">
            <v>Enron Confirm: Change Avista Energy to Avista Corp.  Faxed 3:24pm 11/6/01 OK</v>
          </cell>
        </row>
        <row r="101">
          <cell r="A101">
            <v>123</v>
          </cell>
          <cell r="B101" t="str">
            <v>JK</v>
          </cell>
          <cell r="C101" t="str">
            <v>Jeannie Kimberly</v>
          </cell>
          <cell r="D101" t="str">
            <v>(509) 495-8494</v>
          </cell>
          <cell r="E101">
            <v>37181</v>
          </cell>
          <cell r="G101" t="str">
            <v>Sale</v>
          </cell>
          <cell r="H101" t="str">
            <v>Physical</v>
          </cell>
          <cell r="I101" t="str">
            <v>RGEN</v>
          </cell>
          <cell r="K101" t="str">
            <v>Enserco</v>
          </cell>
          <cell r="L101" t="str">
            <v>Darrell Danyluk</v>
          </cell>
          <cell r="M101" t="str">
            <v>Trader</v>
          </cell>
          <cell r="N101" t="str">
            <v>(403) 514-6912</v>
          </cell>
          <cell r="O101" t="str">
            <v>(403) 514-6913</v>
          </cell>
          <cell r="R101">
            <v>20000</v>
          </cell>
          <cell r="S101" t="str">
            <v>CG0214N</v>
          </cell>
          <cell r="X101">
            <v>2.2999999999999998</v>
          </cell>
          <cell r="Y101">
            <v>37182</v>
          </cell>
          <cell r="Z101">
            <v>37182</v>
          </cell>
          <cell r="AA101" t="str">
            <v>Interruptible</v>
          </cell>
          <cell r="AB101" t="str">
            <v>PGT</v>
          </cell>
          <cell r="AD101" t="str">
            <v>07536</v>
          </cell>
          <cell r="AE101">
            <v>20000</v>
          </cell>
          <cell r="AF101" t="str">
            <v>RGEN-GTNW</v>
          </cell>
          <cell r="AH101" t="str">
            <v>05474</v>
          </cell>
          <cell r="AJ101" t="str">
            <v>RGEN-GTNW</v>
          </cell>
          <cell r="AL101" t="str">
            <v>04659</v>
          </cell>
          <cell r="AN101" t="str">
            <v>JK</v>
          </cell>
          <cell r="AO101">
            <v>37181</v>
          </cell>
          <cell r="AP101" t="str">
            <v>DA</v>
          </cell>
          <cell r="AQ101" t="str">
            <v>EC8971</v>
          </cell>
          <cell r="AR101">
            <v>13343</v>
          </cell>
        </row>
        <row r="102">
          <cell r="A102">
            <v>124</v>
          </cell>
          <cell r="B102" t="str">
            <v>JK</v>
          </cell>
          <cell r="C102" t="str">
            <v>Jeannie Kimberly</v>
          </cell>
          <cell r="D102" t="str">
            <v>(509) 495-8494</v>
          </cell>
          <cell r="E102">
            <v>37181</v>
          </cell>
          <cell r="G102" t="str">
            <v>Purchase</v>
          </cell>
          <cell r="H102" t="str">
            <v>Physical</v>
          </cell>
          <cell r="I102" t="str">
            <v>CA - SLTAHOE</v>
          </cell>
          <cell r="K102" t="str">
            <v>Enron North America Corp.</v>
          </cell>
          <cell r="L102" t="str">
            <v>Steve South</v>
          </cell>
          <cell r="M102" t="str">
            <v>Trader</v>
          </cell>
          <cell r="N102" t="str">
            <v>(713) 853-6798</v>
          </cell>
          <cell r="O102" t="str">
            <v>(713) 646-2626</v>
          </cell>
          <cell r="R102">
            <v>2300</v>
          </cell>
          <cell r="S102">
            <v>0</v>
          </cell>
          <cell r="X102">
            <v>2.2000000000000002</v>
          </cell>
          <cell r="Y102">
            <v>37183</v>
          </cell>
          <cell r="Z102">
            <v>37185</v>
          </cell>
          <cell r="AA102" t="str">
            <v>Interruptible</v>
          </cell>
          <cell r="AB102" t="str">
            <v>NWP</v>
          </cell>
          <cell r="AC102" t="str">
            <v>Paiute</v>
          </cell>
          <cell r="AD102">
            <v>100047</v>
          </cell>
          <cell r="AE102">
            <v>2300</v>
          </cell>
          <cell r="AF102" t="str">
            <v xml:space="preserve">ROCKY MTN POOL </v>
          </cell>
          <cell r="AG102">
            <v>65</v>
          </cell>
          <cell r="AH102" t="str">
            <v>Rocky Mtn Pool</v>
          </cell>
          <cell r="AJ102" t="str">
            <v>RENO</v>
          </cell>
          <cell r="AK102">
            <v>459</v>
          </cell>
          <cell r="AL102" t="str">
            <v>AVAC03SYS2</v>
          </cell>
          <cell r="AM102">
            <v>304</v>
          </cell>
          <cell r="AN102" t="str">
            <v>JK</v>
          </cell>
          <cell r="AO102">
            <v>37209</v>
          </cell>
          <cell r="AP102" t="str">
            <v>DA</v>
          </cell>
          <cell r="AQ102">
            <v>1112722</v>
          </cell>
          <cell r="AR102">
            <v>13344</v>
          </cell>
          <cell r="AS102" t="str">
            <v>Enron Confirm: Change Avista Energy to Avista Corp.  Faxed 4:21pm 11/7/01 OK</v>
          </cell>
        </row>
        <row r="103">
          <cell r="A103">
            <v>125</v>
          </cell>
          <cell r="B103" t="str">
            <v>JK</v>
          </cell>
          <cell r="C103" t="str">
            <v>Jeannie Kimberly</v>
          </cell>
          <cell r="D103" t="str">
            <v>(509) 495-8494</v>
          </cell>
          <cell r="E103">
            <v>37182</v>
          </cell>
          <cell r="G103" t="str">
            <v>Purchase</v>
          </cell>
          <cell r="H103" t="str">
            <v>Physical</v>
          </cell>
          <cell r="I103" t="str">
            <v>CA - SLTAHOE</v>
          </cell>
          <cell r="K103" t="str">
            <v>Enron North America Corp.</v>
          </cell>
          <cell r="L103" t="str">
            <v>Steve South</v>
          </cell>
          <cell r="M103" t="str">
            <v>Trader</v>
          </cell>
          <cell r="N103" t="str">
            <v>(713) 853-6798</v>
          </cell>
          <cell r="O103" t="str">
            <v>(713) 646-2626</v>
          </cell>
          <cell r="R103">
            <v>2300</v>
          </cell>
          <cell r="S103">
            <v>0</v>
          </cell>
          <cell r="X103">
            <v>2</v>
          </cell>
          <cell r="Y103">
            <v>37186</v>
          </cell>
          <cell r="Z103">
            <v>37186</v>
          </cell>
          <cell r="AA103" t="str">
            <v>Interruptible</v>
          </cell>
          <cell r="AB103" t="str">
            <v>NWP</v>
          </cell>
          <cell r="AC103" t="str">
            <v>Paiute</v>
          </cell>
          <cell r="AD103">
            <v>100047</v>
          </cell>
          <cell r="AE103">
            <v>2300</v>
          </cell>
          <cell r="AF103" t="str">
            <v xml:space="preserve">ROCKY MTN POOL </v>
          </cell>
          <cell r="AG103">
            <v>65</v>
          </cell>
          <cell r="AH103" t="str">
            <v>Rocky Mtn Pool</v>
          </cell>
          <cell r="AJ103" t="str">
            <v>RENO</v>
          </cell>
          <cell r="AK103">
            <v>459</v>
          </cell>
          <cell r="AL103" t="str">
            <v>AVAC03SYS2</v>
          </cell>
          <cell r="AM103">
            <v>304</v>
          </cell>
          <cell r="AN103" t="str">
            <v>JK</v>
          </cell>
          <cell r="AO103">
            <v>37187</v>
          </cell>
          <cell r="AP103" t="str">
            <v>DA</v>
          </cell>
          <cell r="AQ103" t="str">
            <v>fax sent, no reply</v>
          </cell>
          <cell r="AR103">
            <v>13345</v>
          </cell>
        </row>
        <row r="104">
          <cell r="A104">
            <v>126</v>
          </cell>
          <cell r="B104" t="str">
            <v>JK</v>
          </cell>
          <cell r="C104" t="str">
            <v>Jeannie Kimberly</v>
          </cell>
          <cell r="D104" t="str">
            <v>(509) 495-8494</v>
          </cell>
          <cell r="E104">
            <v>37182</v>
          </cell>
          <cell r="G104" t="str">
            <v>Purchase</v>
          </cell>
          <cell r="H104" t="str">
            <v>Physical</v>
          </cell>
          <cell r="I104" t="str">
            <v>CA - SLTAHOE</v>
          </cell>
          <cell r="K104" t="str">
            <v>Enron Canada Corp.</v>
          </cell>
          <cell r="L104" t="str">
            <v>Steve South</v>
          </cell>
          <cell r="M104" t="str">
            <v>Trader</v>
          </cell>
          <cell r="N104" t="str">
            <v>(713) 853-6798</v>
          </cell>
          <cell r="O104" t="str">
            <v>(713) 646-2626</v>
          </cell>
          <cell r="R104">
            <v>700</v>
          </cell>
          <cell r="S104" t="e">
            <v>#N/A</v>
          </cell>
          <cell r="X104">
            <v>2.1</v>
          </cell>
          <cell r="Y104">
            <v>37183</v>
          </cell>
          <cell r="Z104">
            <v>37186</v>
          </cell>
          <cell r="AA104" t="str">
            <v>Interruptible</v>
          </cell>
          <cell r="AB104" t="str">
            <v>NWP</v>
          </cell>
          <cell r="AC104" t="str">
            <v>Paiute</v>
          </cell>
          <cell r="AD104">
            <v>100047</v>
          </cell>
          <cell r="AE104">
            <v>700</v>
          </cell>
          <cell r="AF104" t="str">
            <v>SUMAS</v>
          </cell>
          <cell r="AG104">
            <v>297</v>
          </cell>
          <cell r="AH104" t="str">
            <v>Enron</v>
          </cell>
          <cell r="AI104">
            <v>522</v>
          </cell>
          <cell r="AJ104" t="str">
            <v>RENO</v>
          </cell>
          <cell r="AK104">
            <v>459</v>
          </cell>
          <cell r="AL104" t="str">
            <v>AVAC03SYS2</v>
          </cell>
          <cell r="AM104">
            <v>304</v>
          </cell>
          <cell r="AN104" t="str">
            <v>JK</v>
          </cell>
          <cell r="AO104">
            <v>37187</v>
          </cell>
          <cell r="AP104" t="str">
            <v>DA</v>
          </cell>
          <cell r="AQ104" t="str">
            <v>fax sent, no reply</v>
          </cell>
          <cell r="AR104">
            <v>13346</v>
          </cell>
        </row>
        <row r="105">
          <cell r="A105">
            <v>127</v>
          </cell>
          <cell r="B105" t="str">
            <v>JK</v>
          </cell>
          <cell r="C105" t="str">
            <v>Jeannie Kimberly</v>
          </cell>
          <cell r="D105" t="str">
            <v>(509) 495-8494</v>
          </cell>
          <cell r="E105">
            <v>37182</v>
          </cell>
          <cell r="G105" t="str">
            <v>Sale</v>
          </cell>
          <cell r="H105" t="str">
            <v>Physical</v>
          </cell>
          <cell r="I105" t="str">
            <v>NECT</v>
          </cell>
          <cell r="K105" t="str">
            <v>Puget Sound Energy</v>
          </cell>
          <cell r="L105" t="str">
            <v>Cheryl McGrath</v>
          </cell>
          <cell r="M105" t="str">
            <v>Trader</v>
          </cell>
          <cell r="N105" t="str">
            <v>(425) 462-3103</v>
          </cell>
          <cell r="O105" t="str">
            <v>(425) 462-3836</v>
          </cell>
          <cell r="R105">
            <v>15000</v>
          </cell>
          <cell r="X105">
            <v>2.1</v>
          </cell>
          <cell r="Y105">
            <v>37183</v>
          </cell>
          <cell r="Z105">
            <v>37183</v>
          </cell>
          <cell r="AA105" t="str">
            <v>Interruptible</v>
          </cell>
          <cell r="AB105" t="str">
            <v>NWP</v>
          </cell>
          <cell r="AE105">
            <v>15000</v>
          </cell>
          <cell r="AH105" t="str">
            <v>100010-2429 Dth, 124509-6294 Dth,124508-3766, 127076-2538 Dth</v>
          </cell>
          <cell r="AI105" t="str">
            <v>6 / 543 / 543</v>
          </cell>
          <cell r="AJ105" t="str">
            <v>South Seattle</v>
          </cell>
          <cell r="AK105">
            <v>451</v>
          </cell>
          <cell r="AL105" t="str">
            <v>SYSSUP</v>
          </cell>
          <cell r="AM105">
            <v>5</v>
          </cell>
          <cell r="AN105" t="str">
            <v>JK</v>
          </cell>
          <cell r="AO105">
            <v>37187</v>
          </cell>
          <cell r="AP105" t="str">
            <v>DA</v>
          </cell>
          <cell r="AQ105" t="str">
            <v>fax sent, no reply</v>
          </cell>
          <cell r="AR105">
            <v>13347</v>
          </cell>
        </row>
        <row r="106">
          <cell r="A106">
            <v>128</v>
          </cell>
          <cell r="B106" t="str">
            <v>JK</v>
          </cell>
          <cell r="C106" t="str">
            <v>Jeannie Kimberly</v>
          </cell>
          <cell r="D106" t="str">
            <v>(509) 495-8494</v>
          </cell>
          <cell r="E106">
            <v>37182</v>
          </cell>
          <cell r="G106" t="str">
            <v>Sale</v>
          </cell>
          <cell r="H106" t="str">
            <v>Physical</v>
          </cell>
          <cell r="I106" t="str">
            <v>RGEN</v>
          </cell>
          <cell r="K106" t="str">
            <v>Enserco</v>
          </cell>
          <cell r="L106" t="str">
            <v>Darrell Danyluk</v>
          </cell>
          <cell r="M106" t="str">
            <v>Trader</v>
          </cell>
          <cell r="N106" t="str">
            <v>(403) 514-6912</v>
          </cell>
          <cell r="O106" t="str">
            <v>(403) 514-6913</v>
          </cell>
          <cell r="R106">
            <v>20000</v>
          </cell>
          <cell r="S106" t="str">
            <v>CG0214N</v>
          </cell>
          <cell r="X106">
            <v>2.0499999999999998</v>
          </cell>
          <cell r="Y106">
            <v>37183</v>
          </cell>
          <cell r="Z106">
            <v>37183</v>
          </cell>
          <cell r="AA106" t="str">
            <v>Interruptible</v>
          </cell>
          <cell r="AB106" t="str">
            <v>PGT</v>
          </cell>
          <cell r="AD106" t="str">
            <v>07536</v>
          </cell>
          <cell r="AE106">
            <v>20000</v>
          </cell>
          <cell r="AF106" t="str">
            <v>RGEN-GTNW</v>
          </cell>
          <cell r="AH106" t="str">
            <v>05474</v>
          </cell>
          <cell r="AJ106" t="str">
            <v>RGEN-GTNW</v>
          </cell>
          <cell r="AL106" t="str">
            <v>04659</v>
          </cell>
          <cell r="AN106" t="str">
            <v>JK</v>
          </cell>
          <cell r="AO106">
            <v>37187</v>
          </cell>
          <cell r="AP106" t="str">
            <v>DA</v>
          </cell>
          <cell r="AQ106" t="str">
            <v>fax sent, no reply</v>
          </cell>
          <cell r="AR106">
            <v>13348</v>
          </cell>
        </row>
        <row r="107">
          <cell r="A107">
            <v>129</v>
          </cell>
          <cell r="B107" t="str">
            <v>JK</v>
          </cell>
          <cell r="C107" t="str">
            <v>Jeannie Kimberly</v>
          </cell>
          <cell r="D107" t="str">
            <v>(509) 495-8494</v>
          </cell>
          <cell r="E107">
            <v>37183</v>
          </cell>
          <cell r="G107" t="str">
            <v>Sale</v>
          </cell>
          <cell r="H107" t="str">
            <v>Physical</v>
          </cell>
          <cell r="I107" t="str">
            <v>NECT</v>
          </cell>
          <cell r="K107" t="str">
            <v>Puget Sound Energy</v>
          </cell>
          <cell r="L107" t="str">
            <v>Cheryl McGrath</v>
          </cell>
          <cell r="M107" t="str">
            <v>Trader</v>
          </cell>
          <cell r="N107" t="str">
            <v>(425) 462-3103</v>
          </cell>
          <cell r="O107" t="str">
            <v>(425) 462-3836</v>
          </cell>
          <cell r="R107">
            <v>15000</v>
          </cell>
          <cell r="X107">
            <v>1.89</v>
          </cell>
          <cell r="Y107">
            <v>37184</v>
          </cell>
          <cell r="Z107">
            <v>37186</v>
          </cell>
          <cell r="AA107" t="str">
            <v>Interruptible</v>
          </cell>
          <cell r="AB107" t="str">
            <v>NWP</v>
          </cell>
          <cell r="AE107">
            <v>15000</v>
          </cell>
          <cell r="AH107" t="str">
            <v>124509-240 Dth,124508-6810, 124506-8177 Dth</v>
          </cell>
          <cell r="AI107" t="str">
            <v>543 / 543 / 543</v>
          </cell>
          <cell r="AJ107" t="str">
            <v>South Seattle</v>
          </cell>
          <cell r="AK107">
            <v>451</v>
          </cell>
          <cell r="AL107" t="str">
            <v>SYSSUP</v>
          </cell>
          <cell r="AM107">
            <v>5</v>
          </cell>
          <cell r="AN107" t="str">
            <v>JK</v>
          </cell>
          <cell r="AO107">
            <v>37187</v>
          </cell>
          <cell r="AP107" t="str">
            <v>DA</v>
          </cell>
          <cell r="AQ107" t="str">
            <v>fax sent, no reply</v>
          </cell>
          <cell r="AR107">
            <v>13349</v>
          </cell>
        </row>
        <row r="108">
          <cell r="A108">
            <v>130</v>
          </cell>
          <cell r="B108" t="str">
            <v>JK</v>
          </cell>
          <cell r="C108" t="str">
            <v>Jeannie Kimberly</v>
          </cell>
          <cell r="D108" t="str">
            <v>(509) 495-8494</v>
          </cell>
          <cell r="E108">
            <v>37183</v>
          </cell>
          <cell r="G108" t="str">
            <v>Sale</v>
          </cell>
          <cell r="H108" t="str">
            <v>Physical</v>
          </cell>
          <cell r="I108" t="str">
            <v>RGEN</v>
          </cell>
          <cell r="K108" t="str">
            <v>Enserco</v>
          </cell>
          <cell r="L108" t="str">
            <v>Darrell Danyluk</v>
          </cell>
          <cell r="M108" t="str">
            <v>Trader</v>
          </cell>
          <cell r="N108" t="str">
            <v>(403) 514-6912</v>
          </cell>
          <cell r="O108" t="str">
            <v>(403) 514-6913</v>
          </cell>
          <cell r="R108">
            <v>10000</v>
          </cell>
          <cell r="S108" t="str">
            <v>CG0214N</v>
          </cell>
          <cell r="X108">
            <v>1.81</v>
          </cell>
          <cell r="Y108">
            <v>37184</v>
          </cell>
          <cell r="Z108">
            <v>37186</v>
          </cell>
          <cell r="AA108" t="str">
            <v>Interruptible</v>
          </cell>
          <cell r="AB108" t="str">
            <v>PGT</v>
          </cell>
          <cell r="AD108" t="str">
            <v>07536</v>
          </cell>
          <cell r="AE108">
            <v>20000</v>
          </cell>
          <cell r="AF108" t="str">
            <v>RGEN-GTNW</v>
          </cell>
          <cell r="AH108" t="str">
            <v>05474</v>
          </cell>
          <cell r="AJ108" t="str">
            <v>RGEN-GTNW</v>
          </cell>
          <cell r="AL108" t="str">
            <v>04659</v>
          </cell>
          <cell r="AN108" t="str">
            <v>JK</v>
          </cell>
          <cell r="AO108">
            <v>37187</v>
          </cell>
          <cell r="AP108" t="str">
            <v>DA</v>
          </cell>
          <cell r="AQ108" t="str">
            <v>fax sent, no reply</v>
          </cell>
          <cell r="AR108">
            <v>13350</v>
          </cell>
        </row>
        <row r="109">
          <cell r="A109">
            <v>131</v>
          </cell>
          <cell r="B109" t="str">
            <v>CF</v>
          </cell>
          <cell r="C109" t="str">
            <v>Chalon Frandsen</v>
          </cell>
          <cell r="D109" t="str">
            <v>(509) 495-8448</v>
          </cell>
          <cell r="E109">
            <v>37186</v>
          </cell>
          <cell r="G109" t="str">
            <v>Purchase</v>
          </cell>
          <cell r="H109" t="str">
            <v>Physical</v>
          </cell>
          <cell r="I109" t="str">
            <v>CA - SLTAHOE</v>
          </cell>
          <cell r="K109" t="str">
            <v>Enron Canada Corp.</v>
          </cell>
          <cell r="L109" t="str">
            <v>Steve South</v>
          </cell>
          <cell r="M109" t="str">
            <v>Trader</v>
          </cell>
          <cell r="N109" t="str">
            <v>(713) 853-6798</v>
          </cell>
          <cell r="O109" t="str">
            <v>(713) 646-2626</v>
          </cell>
          <cell r="R109">
            <v>700</v>
          </cell>
          <cell r="S109" t="e">
            <v>#N/A</v>
          </cell>
          <cell r="X109">
            <v>2.48</v>
          </cell>
          <cell r="Y109">
            <v>37187</v>
          </cell>
          <cell r="Z109">
            <v>37187</v>
          </cell>
          <cell r="AA109" t="str">
            <v>Interruptible</v>
          </cell>
          <cell r="AB109" t="str">
            <v>NWP</v>
          </cell>
          <cell r="AC109" t="str">
            <v>Paiute</v>
          </cell>
          <cell r="AD109">
            <v>100047</v>
          </cell>
          <cell r="AE109">
            <v>700</v>
          </cell>
          <cell r="AF109" t="str">
            <v>SUMAS</v>
          </cell>
          <cell r="AG109">
            <v>297</v>
          </cell>
          <cell r="AH109" t="str">
            <v>Enron</v>
          </cell>
          <cell r="AI109">
            <v>522</v>
          </cell>
          <cell r="AJ109" t="str">
            <v>RENO</v>
          </cell>
          <cell r="AK109">
            <v>459</v>
          </cell>
          <cell r="AL109" t="str">
            <v>AVAC03SYS2</v>
          </cell>
          <cell r="AM109">
            <v>304</v>
          </cell>
          <cell r="AN109" t="str">
            <v>CF</v>
          </cell>
          <cell r="AQ109">
            <v>1123678</v>
          </cell>
          <cell r="AR109">
            <v>13351</v>
          </cell>
          <cell r="AS109" t="str">
            <v>Enron Confirm: Change Delivery Point HUNTINGDON POOL to SUMAS  Faxed 2:09pm 11/6/01</v>
          </cell>
        </row>
        <row r="110">
          <cell r="A110">
            <v>132</v>
          </cell>
          <cell r="B110" t="str">
            <v>CF</v>
          </cell>
          <cell r="C110" t="str">
            <v>Chalon Frandsen</v>
          </cell>
          <cell r="D110" t="str">
            <v>(509) 495-8448</v>
          </cell>
          <cell r="E110">
            <v>37186</v>
          </cell>
          <cell r="G110" t="str">
            <v>Purchase</v>
          </cell>
          <cell r="H110" t="str">
            <v>Physical</v>
          </cell>
          <cell r="I110" t="str">
            <v>CA - SLTAHOE</v>
          </cell>
          <cell r="K110" t="str">
            <v>Enron North America Corp.</v>
          </cell>
          <cell r="L110" t="str">
            <v>Steve South</v>
          </cell>
          <cell r="M110" t="str">
            <v>Trader</v>
          </cell>
          <cell r="N110" t="str">
            <v>(713) 853-6798</v>
          </cell>
          <cell r="O110" t="str">
            <v>(713) 646-2626</v>
          </cell>
          <cell r="R110">
            <v>2300</v>
          </cell>
          <cell r="S110">
            <v>0</v>
          </cell>
          <cell r="X110">
            <v>2.2200000000000002</v>
          </cell>
          <cell r="Y110">
            <v>37187</v>
          </cell>
          <cell r="Z110">
            <v>37187</v>
          </cell>
          <cell r="AA110" t="str">
            <v>Interruptible</v>
          </cell>
          <cell r="AB110" t="str">
            <v>NWP</v>
          </cell>
          <cell r="AC110" t="str">
            <v>Paiute</v>
          </cell>
          <cell r="AD110">
            <v>100047</v>
          </cell>
          <cell r="AE110">
            <v>2300</v>
          </cell>
          <cell r="AF110" t="str">
            <v>WYOMING POOL</v>
          </cell>
          <cell r="AG110">
            <v>89</v>
          </cell>
          <cell r="AH110" t="str">
            <v>WYOMING POOL</v>
          </cell>
          <cell r="AJ110" t="str">
            <v>RENO</v>
          </cell>
          <cell r="AK110">
            <v>459</v>
          </cell>
          <cell r="AL110" t="str">
            <v>AVAC03SYS2</v>
          </cell>
          <cell r="AM110">
            <v>304</v>
          </cell>
          <cell r="AN110" t="str">
            <v>CF</v>
          </cell>
          <cell r="AO110">
            <v>37209</v>
          </cell>
          <cell r="AP110" t="str">
            <v>DA</v>
          </cell>
          <cell r="AQ110">
            <v>1123634</v>
          </cell>
          <cell r="AR110">
            <v>13352</v>
          </cell>
          <cell r="AS110" t="str">
            <v>Enron Confirm: Change Avista Energy to Avista Corp.  Faxed 5:58am 11/8/01  OK</v>
          </cell>
        </row>
        <row r="111">
          <cell r="A111">
            <v>133</v>
          </cell>
          <cell r="B111" t="str">
            <v>CF</v>
          </cell>
          <cell r="C111" t="str">
            <v>Chalon Frandsen</v>
          </cell>
          <cell r="D111" t="str">
            <v>(509) 495-8448</v>
          </cell>
          <cell r="E111">
            <v>37186</v>
          </cell>
          <cell r="G111" t="str">
            <v>Sale</v>
          </cell>
          <cell r="H111" t="str">
            <v>Physical</v>
          </cell>
          <cell r="I111" t="str">
            <v>RGEN</v>
          </cell>
          <cell r="K111" t="str">
            <v>Enserco</v>
          </cell>
          <cell r="L111" t="str">
            <v>Darrell Danyluk</v>
          </cell>
          <cell r="M111" t="str">
            <v>Trader</v>
          </cell>
          <cell r="N111" t="str">
            <v>(403) 514-6912</v>
          </cell>
          <cell r="O111" t="str">
            <v>(403) 514-6913</v>
          </cell>
          <cell r="R111">
            <v>5000</v>
          </cell>
          <cell r="S111" t="str">
            <v>CG0214N</v>
          </cell>
          <cell r="X111">
            <v>2.1</v>
          </cell>
          <cell r="Y111">
            <v>37187</v>
          </cell>
          <cell r="Z111">
            <v>37187</v>
          </cell>
          <cell r="AA111" t="str">
            <v>Interruptible</v>
          </cell>
          <cell r="AB111" t="str">
            <v>PGT</v>
          </cell>
          <cell r="AD111" t="str">
            <v>07536</v>
          </cell>
          <cell r="AE111">
            <v>5000</v>
          </cell>
          <cell r="AF111" t="str">
            <v>RGEN-GTNW</v>
          </cell>
          <cell r="AH111" t="str">
            <v>05474</v>
          </cell>
          <cell r="AJ111" t="str">
            <v>RGEN-GTNW</v>
          </cell>
          <cell r="AL111" t="str">
            <v>04659</v>
          </cell>
          <cell r="AN111" t="str">
            <v>CF</v>
          </cell>
          <cell r="AO111">
            <v>37189</v>
          </cell>
          <cell r="AP111" t="str">
            <v>DA</v>
          </cell>
          <cell r="AQ111" t="str">
            <v>fax sent, no reply</v>
          </cell>
          <cell r="AR111">
            <v>13392</v>
          </cell>
        </row>
        <row r="112">
          <cell r="A112">
            <v>134</v>
          </cell>
          <cell r="B112" t="str">
            <v>CF</v>
          </cell>
          <cell r="C112" t="str">
            <v>Chalon Frandsen</v>
          </cell>
          <cell r="D112" t="str">
            <v>(509) 495-8448</v>
          </cell>
          <cell r="E112">
            <v>37187</v>
          </cell>
          <cell r="G112" t="str">
            <v>Purchase</v>
          </cell>
          <cell r="H112" t="str">
            <v>Physical</v>
          </cell>
          <cell r="I112" t="str">
            <v>CA - SLTAHOE</v>
          </cell>
          <cell r="K112" t="str">
            <v>Enron North America Corp.</v>
          </cell>
          <cell r="L112" t="str">
            <v>Steve South</v>
          </cell>
          <cell r="M112" t="str">
            <v>Trader</v>
          </cell>
          <cell r="N112" t="str">
            <v>(713) 853-6798</v>
          </cell>
          <cell r="O112" t="str">
            <v>(713) 646-2626</v>
          </cell>
          <cell r="R112">
            <v>1700</v>
          </cell>
          <cell r="S112">
            <v>0</v>
          </cell>
          <cell r="X112">
            <v>2.5</v>
          </cell>
          <cell r="Y112">
            <v>37188</v>
          </cell>
          <cell r="Z112">
            <v>37188</v>
          </cell>
          <cell r="AA112" t="str">
            <v>Interruptible</v>
          </cell>
          <cell r="AB112" t="str">
            <v>NWP</v>
          </cell>
          <cell r="AC112" t="str">
            <v>Paiute</v>
          </cell>
          <cell r="AD112">
            <v>100047</v>
          </cell>
          <cell r="AE112">
            <v>1700</v>
          </cell>
          <cell r="AF112" t="str">
            <v>180 Peance Pool, 1330 Rocky Mt Pool, 190 Rocky Mt Pool</v>
          </cell>
          <cell r="AH112" t="str">
            <v>180 Peance Pool, 1330 Rocky Mt Pool, 190 Rocky Mt Pool</v>
          </cell>
          <cell r="AJ112" t="str">
            <v>RENO</v>
          </cell>
          <cell r="AK112">
            <v>459</v>
          </cell>
          <cell r="AL112" t="str">
            <v>AVAC03SYS2</v>
          </cell>
          <cell r="AM112">
            <v>304</v>
          </cell>
          <cell r="AN112" t="str">
            <v>CF</v>
          </cell>
          <cell r="AO112">
            <v>37209</v>
          </cell>
          <cell r="AP112" t="str">
            <v>DA</v>
          </cell>
          <cell r="AQ112">
            <v>1126711</v>
          </cell>
          <cell r="AR112">
            <v>13393</v>
          </cell>
          <cell r="AS112" t="str">
            <v>Enron Confirm: Change Avista Energy to Avista Corp.  Faxed 3:15pm 11/6/01  OK</v>
          </cell>
        </row>
        <row r="113">
          <cell r="A113">
            <v>135</v>
          </cell>
          <cell r="B113" t="str">
            <v>CF</v>
          </cell>
          <cell r="C113" t="str">
            <v>Chalon Frandsen</v>
          </cell>
          <cell r="D113" t="str">
            <v>(509) 495-8448</v>
          </cell>
          <cell r="E113">
            <v>37186</v>
          </cell>
          <cell r="G113" t="str">
            <v>Sale</v>
          </cell>
          <cell r="H113" t="str">
            <v>Physical</v>
          </cell>
          <cell r="I113" t="str">
            <v>NECT</v>
          </cell>
          <cell r="K113" t="str">
            <v>Puget Sound Energy</v>
          </cell>
          <cell r="L113" t="str">
            <v>Cheryl McGrath</v>
          </cell>
          <cell r="M113" t="str">
            <v>Trader</v>
          </cell>
          <cell r="N113" t="str">
            <v>(425) 462-3103</v>
          </cell>
          <cell r="O113" t="str">
            <v>(425) 462-3836</v>
          </cell>
          <cell r="R113">
            <v>15000</v>
          </cell>
          <cell r="X113">
            <v>2.27</v>
          </cell>
          <cell r="Y113">
            <v>37187</v>
          </cell>
          <cell r="Z113">
            <v>37187</v>
          </cell>
          <cell r="AA113" t="str">
            <v>Interruptible</v>
          </cell>
          <cell r="AB113" t="str">
            <v>NWP</v>
          </cell>
          <cell r="AE113">
            <v>15000</v>
          </cell>
          <cell r="AH113" t="str">
            <v>124509-6294 Dth,124508-756, 124506-8177 Dth</v>
          </cell>
          <cell r="AI113" t="str">
            <v>543 / 543 / 543</v>
          </cell>
          <cell r="AJ113" t="str">
            <v>South Seattle</v>
          </cell>
          <cell r="AK113">
            <v>451</v>
          </cell>
          <cell r="AL113" t="str">
            <v>SYSSUP</v>
          </cell>
          <cell r="AM113">
            <v>5</v>
          </cell>
          <cell r="AN113" t="str">
            <v>CF</v>
          </cell>
          <cell r="AO113">
            <v>37189</v>
          </cell>
          <cell r="AP113" t="str">
            <v>DA</v>
          </cell>
          <cell r="AQ113" t="str">
            <v>fax sent, no reply</v>
          </cell>
          <cell r="AR113">
            <v>13399</v>
          </cell>
        </row>
        <row r="114">
          <cell r="A114">
            <v>136</v>
          </cell>
          <cell r="B114" t="str">
            <v>CF</v>
          </cell>
          <cell r="C114" t="str">
            <v>Chalon Frandsen</v>
          </cell>
          <cell r="D114" t="str">
            <v>(509) 495-8448</v>
          </cell>
          <cell r="E114">
            <v>37187</v>
          </cell>
          <cell r="G114" t="str">
            <v>Sale</v>
          </cell>
          <cell r="H114" t="str">
            <v>Physical</v>
          </cell>
          <cell r="I114" t="str">
            <v>NECT</v>
          </cell>
          <cell r="K114" t="str">
            <v>Puget Sound Energy</v>
          </cell>
          <cell r="L114" t="str">
            <v>Cheryl McGrath</v>
          </cell>
          <cell r="M114" t="str">
            <v>Trader</v>
          </cell>
          <cell r="N114" t="str">
            <v>(425) 462-3103</v>
          </cell>
          <cell r="O114" t="str">
            <v>(425) 462-3836</v>
          </cell>
          <cell r="R114">
            <v>15000</v>
          </cell>
          <cell r="X114">
            <v>2.67</v>
          </cell>
          <cell r="Y114">
            <v>37188</v>
          </cell>
          <cell r="Z114">
            <v>37188</v>
          </cell>
          <cell r="AA114" t="str">
            <v>Interruptible</v>
          </cell>
          <cell r="AB114" t="str">
            <v>NWP</v>
          </cell>
          <cell r="AE114">
            <v>15000</v>
          </cell>
          <cell r="AH114" t="str">
            <v>124505-2714 Dth,124508-4336, 124506-8177 Dth</v>
          </cell>
          <cell r="AI114" t="str">
            <v>543 / 543 / 543</v>
          </cell>
          <cell r="AJ114" t="str">
            <v>South Seattle</v>
          </cell>
          <cell r="AK114">
            <v>451</v>
          </cell>
          <cell r="AL114" t="str">
            <v>SYSSUP</v>
          </cell>
          <cell r="AM114">
            <v>5</v>
          </cell>
          <cell r="AN114" t="str">
            <v>CF</v>
          </cell>
          <cell r="AO114">
            <v>37190</v>
          </cell>
          <cell r="AP114" t="str">
            <v>DA</v>
          </cell>
          <cell r="AQ114" t="str">
            <v>fax sent, no reply</v>
          </cell>
          <cell r="AR114">
            <v>13400</v>
          </cell>
        </row>
        <row r="115">
          <cell r="A115">
            <v>137</v>
          </cell>
          <cell r="B115" t="str">
            <v>JK</v>
          </cell>
          <cell r="C115" t="str">
            <v>Jeannie Kimberly</v>
          </cell>
          <cell r="D115" t="str">
            <v>(509) 495-8494</v>
          </cell>
          <cell r="E115">
            <v>37188</v>
          </cell>
          <cell r="G115" t="str">
            <v>Purchase</v>
          </cell>
          <cell r="H115" t="str">
            <v>Physical</v>
          </cell>
          <cell r="I115" t="str">
            <v>CA - SLTAHOE</v>
          </cell>
          <cell r="K115" t="str">
            <v>Enron North America Corp.</v>
          </cell>
          <cell r="L115" t="str">
            <v>Steve South</v>
          </cell>
          <cell r="M115" t="str">
            <v>Trader</v>
          </cell>
          <cell r="N115" t="str">
            <v>(713) 853-6798</v>
          </cell>
          <cell r="O115" t="str">
            <v>(713) 646-2626</v>
          </cell>
          <cell r="R115">
            <v>2300</v>
          </cell>
          <cell r="S115">
            <v>0</v>
          </cell>
          <cell r="X115">
            <v>2.35</v>
          </cell>
          <cell r="Y115">
            <v>37189</v>
          </cell>
          <cell r="Z115">
            <v>37190</v>
          </cell>
          <cell r="AA115" t="str">
            <v>Interruptible</v>
          </cell>
          <cell r="AB115" t="str">
            <v>NWP</v>
          </cell>
          <cell r="AC115" t="str">
            <v>Paiute</v>
          </cell>
          <cell r="AD115">
            <v>100047</v>
          </cell>
          <cell r="AE115">
            <v>2300</v>
          </cell>
          <cell r="AF115" t="str">
            <v xml:space="preserve">ROCKY MTN POOL </v>
          </cell>
          <cell r="AG115">
            <v>65</v>
          </cell>
          <cell r="AH115" t="str">
            <v>Rocky Mtn Pool</v>
          </cell>
          <cell r="AI115">
            <v>227</v>
          </cell>
          <cell r="AJ115" t="str">
            <v>RENO</v>
          </cell>
          <cell r="AK115">
            <v>459</v>
          </cell>
          <cell r="AL115" t="str">
            <v>AVAC03SYS2</v>
          </cell>
          <cell r="AM115">
            <v>304</v>
          </cell>
          <cell r="AN115" t="str">
            <v>JK</v>
          </cell>
          <cell r="AO115">
            <v>37209</v>
          </cell>
          <cell r="AP115" t="str">
            <v>DA</v>
          </cell>
          <cell r="AQ115">
            <v>1130815</v>
          </cell>
          <cell r="AR115">
            <v>13403</v>
          </cell>
          <cell r="AS115" t="str">
            <v>Enron Confirm: Change Avista Energy to Avista Corp.  Faxed 3:09pm 11/6/01   OK</v>
          </cell>
        </row>
        <row r="116">
          <cell r="A116">
            <v>138</v>
          </cell>
          <cell r="B116" t="str">
            <v>JK</v>
          </cell>
          <cell r="C116" t="str">
            <v>Jeannie Kimberly</v>
          </cell>
          <cell r="D116" t="str">
            <v>(509) 495-8494</v>
          </cell>
          <cell r="E116">
            <v>37188</v>
          </cell>
          <cell r="G116" t="str">
            <v>Sale</v>
          </cell>
          <cell r="H116" t="str">
            <v>Physical</v>
          </cell>
          <cell r="I116" t="str">
            <v>RGEN</v>
          </cell>
          <cell r="K116" t="str">
            <v>Enserco</v>
          </cell>
          <cell r="L116" t="str">
            <v>Darrell Danyluk</v>
          </cell>
          <cell r="M116" t="str">
            <v>Trader</v>
          </cell>
          <cell r="N116" t="str">
            <v>(403) 514-6912</v>
          </cell>
          <cell r="O116" t="str">
            <v>(403) 514-6913</v>
          </cell>
          <cell r="R116">
            <v>5000</v>
          </cell>
          <cell r="S116" t="str">
            <v>CG0214N</v>
          </cell>
          <cell r="X116">
            <v>2.4700000000000002</v>
          </cell>
          <cell r="Y116">
            <v>37189</v>
          </cell>
          <cell r="Z116">
            <v>37189</v>
          </cell>
          <cell r="AA116" t="str">
            <v>Interruptible</v>
          </cell>
          <cell r="AB116" t="str">
            <v>PGT</v>
          </cell>
          <cell r="AD116" t="str">
            <v>07536</v>
          </cell>
          <cell r="AE116">
            <v>5000</v>
          </cell>
          <cell r="AF116" t="str">
            <v>RGEN-GTNW</v>
          </cell>
          <cell r="AH116" t="str">
            <v>05474</v>
          </cell>
          <cell r="AJ116" t="str">
            <v>RGEN-GTNW</v>
          </cell>
          <cell r="AL116" t="str">
            <v>04659</v>
          </cell>
          <cell r="AN116" t="str">
            <v>JK</v>
          </cell>
          <cell r="AO116">
            <v>37193</v>
          </cell>
          <cell r="AP116" t="str">
            <v>DA</v>
          </cell>
          <cell r="AQ116" t="str">
            <v>fax sent, no reply</v>
          </cell>
          <cell r="AR116">
            <v>13404</v>
          </cell>
        </row>
        <row r="117">
          <cell r="A117">
            <v>139</v>
          </cell>
          <cell r="B117" t="str">
            <v>JK</v>
          </cell>
          <cell r="C117" t="str">
            <v>Jeannie Kimberly</v>
          </cell>
          <cell r="D117" t="str">
            <v>(509) 495-8494</v>
          </cell>
          <cell r="E117">
            <v>37188</v>
          </cell>
          <cell r="G117" t="str">
            <v>Sale</v>
          </cell>
          <cell r="H117" t="str">
            <v>Physical</v>
          </cell>
          <cell r="I117" t="str">
            <v>NECT</v>
          </cell>
          <cell r="K117" t="str">
            <v>Puget Sound Energy</v>
          </cell>
          <cell r="L117" t="str">
            <v>Cheryl McGrath</v>
          </cell>
          <cell r="M117" t="str">
            <v>Trader</v>
          </cell>
          <cell r="N117" t="str">
            <v>(425) 462-3103</v>
          </cell>
          <cell r="O117" t="str">
            <v>(425) 462-3836</v>
          </cell>
          <cell r="R117">
            <v>15000</v>
          </cell>
          <cell r="X117">
            <v>2.4700000000000002</v>
          </cell>
          <cell r="Y117">
            <v>37189</v>
          </cell>
          <cell r="Z117">
            <v>37189</v>
          </cell>
          <cell r="AA117" t="str">
            <v>Interruptible</v>
          </cell>
          <cell r="AB117" t="str">
            <v>NWP</v>
          </cell>
          <cell r="AE117">
            <v>15000</v>
          </cell>
          <cell r="AH117" t="str">
            <v>124505-6094,Dth,124506-8177, 124507-956 Dth</v>
          </cell>
          <cell r="AI117" t="str">
            <v>543 / 543 / 543</v>
          </cell>
          <cell r="AJ117" t="str">
            <v>South Seattle</v>
          </cell>
          <cell r="AK117">
            <v>451</v>
          </cell>
          <cell r="AL117" t="str">
            <v>SYSSUP</v>
          </cell>
          <cell r="AM117">
            <v>5</v>
          </cell>
          <cell r="AN117" t="str">
            <v>JK</v>
          </cell>
          <cell r="AO117">
            <v>37193</v>
          </cell>
          <cell r="AP117" t="str">
            <v>DA</v>
          </cell>
          <cell r="AQ117" t="str">
            <v>fax sent, no reply</v>
          </cell>
          <cell r="AR117">
            <v>13405</v>
          </cell>
        </row>
        <row r="118">
          <cell r="A118">
            <v>140</v>
          </cell>
          <cell r="B118" t="str">
            <v>DA</v>
          </cell>
          <cell r="C118" t="str">
            <v>Diane Albers</v>
          </cell>
          <cell r="D118" t="str">
            <v>(509) 495-4705</v>
          </cell>
          <cell r="E118">
            <v>37188</v>
          </cell>
          <cell r="G118" t="str">
            <v>Sale</v>
          </cell>
          <cell r="H118" t="str">
            <v>Physical</v>
          </cell>
          <cell r="I118" t="str">
            <v>RGEN</v>
          </cell>
          <cell r="K118" t="str">
            <v>Duke</v>
          </cell>
          <cell r="L118" t="str">
            <v>Jim McArthur</v>
          </cell>
          <cell r="M118" t="str">
            <v>Mgr NW Logistics &amp; Optim Mgr</v>
          </cell>
          <cell r="N118" t="str">
            <v>(801) 531-4409</v>
          </cell>
          <cell r="O118" t="str">
            <v>(801) 531-5490</v>
          </cell>
          <cell r="R118">
            <v>10000</v>
          </cell>
          <cell r="S118">
            <v>0</v>
          </cell>
          <cell r="X118">
            <v>2.4300000000000002</v>
          </cell>
          <cell r="Y118">
            <v>37196</v>
          </cell>
          <cell r="Z118">
            <v>37225</v>
          </cell>
          <cell r="AA118" t="str">
            <v>Firm</v>
          </cell>
          <cell r="AB118" t="str">
            <v>PGT</v>
          </cell>
          <cell r="AD118" t="str">
            <v>07536</v>
          </cell>
          <cell r="AE118">
            <v>10000</v>
          </cell>
          <cell r="AF118" t="str">
            <v>KING-GTNW</v>
          </cell>
          <cell r="AH118" t="str">
            <v>05474</v>
          </cell>
          <cell r="AJ118" t="str">
            <v>KING-GTNW</v>
          </cell>
          <cell r="AL118" t="str">
            <v>00268</v>
          </cell>
          <cell r="AN118" t="str">
            <v>LM</v>
          </cell>
          <cell r="AQ118" t="str">
            <v>P-AVISTUTILITY-0006</v>
          </cell>
          <cell r="AR118">
            <v>13407</v>
          </cell>
          <cell r="AS118" t="str">
            <v>Duke Confirm: Change base agreement date  Faxed 11:30am 11/8/01</v>
          </cell>
        </row>
        <row r="119">
          <cell r="A119">
            <v>141</v>
          </cell>
          <cell r="B119" t="str">
            <v>DA</v>
          </cell>
          <cell r="C119" t="str">
            <v>Diane Albers</v>
          </cell>
          <cell r="D119" t="str">
            <v>(509) 495-4705</v>
          </cell>
          <cell r="E119">
            <v>37188</v>
          </cell>
          <cell r="G119" t="str">
            <v>Sale</v>
          </cell>
          <cell r="H119" t="str">
            <v>Physical</v>
          </cell>
          <cell r="I119" t="str">
            <v>RGEN</v>
          </cell>
          <cell r="K119" t="str">
            <v>Duke</v>
          </cell>
          <cell r="L119" t="str">
            <v>Jim McArthur</v>
          </cell>
          <cell r="M119" t="str">
            <v>Mgr NW Logistics &amp; Optim Mgr</v>
          </cell>
          <cell r="N119" t="str">
            <v>(801) 531-4409</v>
          </cell>
          <cell r="O119" t="str">
            <v>(801) 531-5490</v>
          </cell>
          <cell r="R119">
            <v>10000</v>
          </cell>
          <cell r="S119">
            <v>0</v>
          </cell>
          <cell r="X119">
            <v>2.72</v>
          </cell>
          <cell r="Y119">
            <v>37196</v>
          </cell>
          <cell r="Z119">
            <v>37225</v>
          </cell>
          <cell r="AA119" t="str">
            <v>Firm</v>
          </cell>
          <cell r="AB119" t="str">
            <v>PGT</v>
          </cell>
          <cell r="AD119" t="str">
            <v>07536</v>
          </cell>
          <cell r="AE119">
            <v>10000</v>
          </cell>
          <cell r="AF119" t="str">
            <v>MALI-GTNW</v>
          </cell>
          <cell r="AH119" t="str">
            <v>00169</v>
          </cell>
          <cell r="AJ119" t="str">
            <v>MALI-GTNW</v>
          </cell>
          <cell r="AL119" t="str">
            <v>00268</v>
          </cell>
          <cell r="AN119" t="str">
            <v>LM</v>
          </cell>
          <cell r="AQ119" t="str">
            <v>P-AVISTUTILITY-0008</v>
          </cell>
          <cell r="AR119">
            <v>13408</v>
          </cell>
          <cell r="AS119" t="str">
            <v>Duke Confirm: Change base agreement date   Faxed 11:37am 11/8/01</v>
          </cell>
        </row>
        <row r="120">
          <cell r="A120">
            <v>142</v>
          </cell>
          <cell r="B120" t="str">
            <v>DA</v>
          </cell>
          <cell r="C120" t="str">
            <v>Diane Albers</v>
          </cell>
          <cell r="D120" t="str">
            <v>(509) 495-4705</v>
          </cell>
          <cell r="E120">
            <v>37188</v>
          </cell>
          <cell r="G120" t="str">
            <v>Sale</v>
          </cell>
          <cell r="H120" t="str">
            <v>Physical</v>
          </cell>
          <cell r="I120" t="str">
            <v>RGEN</v>
          </cell>
          <cell r="K120" t="str">
            <v>Duke</v>
          </cell>
          <cell r="L120" t="str">
            <v>Jim McArthur</v>
          </cell>
          <cell r="M120" t="str">
            <v>Mgr NW Logistics &amp; Optim Mgr</v>
          </cell>
          <cell r="N120" t="str">
            <v>(801) 531-4409</v>
          </cell>
          <cell r="O120" t="str">
            <v>(801) 531-5490</v>
          </cell>
          <cell r="R120">
            <v>10000</v>
          </cell>
          <cell r="S120">
            <v>0</v>
          </cell>
          <cell r="X120">
            <v>2.6</v>
          </cell>
          <cell r="Y120">
            <v>37196</v>
          </cell>
          <cell r="Z120">
            <v>37225</v>
          </cell>
          <cell r="AA120" t="str">
            <v>Firm</v>
          </cell>
          <cell r="AB120" t="str">
            <v>PGT</v>
          </cell>
          <cell r="AD120" t="str">
            <v>07536</v>
          </cell>
          <cell r="AE120">
            <v>10000</v>
          </cell>
          <cell r="AF120" t="str">
            <v>STAN-GTNW</v>
          </cell>
          <cell r="AH120" t="str">
            <v>05474</v>
          </cell>
          <cell r="AJ120" t="str">
            <v>STAN-GTNW</v>
          </cell>
          <cell r="AL120" t="str">
            <v>00268</v>
          </cell>
          <cell r="AN120" t="str">
            <v>LM</v>
          </cell>
          <cell r="AQ120" t="str">
            <v>P-AVISTUTILITY-0007</v>
          </cell>
          <cell r="AR120">
            <v>13410</v>
          </cell>
          <cell r="AS120" t="str">
            <v>Duke Confirm: Change base agreement date   Faxed 11:35am 11/8/01</v>
          </cell>
        </row>
        <row r="121">
          <cell r="A121">
            <v>143</v>
          </cell>
          <cell r="B121" t="str">
            <v>JK</v>
          </cell>
          <cell r="C121" t="str">
            <v>Jeannie Kimberly</v>
          </cell>
          <cell r="D121" t="str">
            <v>(509) 495-8494</v>
          </cell>
          <cell r="E121">
            <v>37189</v>
          </cell>
          <cell r="G121" t="str">
            <v>Sale</v>
          </cell>
          <cell r="H121" t="str">
            <v>Physical</v>
          </cell>
          <cell r="I121" t="str">
            <v>RGEN</v>
          </cell>
          <cell r="K121" t="str">
            <v>Enserco</v>
          </cell>
          <cell r="L121" t="str">
            <v>Darrell Danyluk</v>
          </cell>
          <cell r="M121" t="str">
            <v>Trader</v>
          </cell>
          <cell r="N121" t="str">
            <v>(403) 514-6912</v>
          </cell>
          <cell r="O121" t="str">
            <v>(403) 514-6913</v>
          </cell>
          <cell r="R121">
            <v>40000</v>
          </cell>
          <cell r="S121" t="str">
            <v>CG0214N</v>
          </cell>
          <cell r="X121">
            <v>2.75</v>
          </cell>
          <cell r="Y121">
            <v>37190</v>
          </cell>
          <cell r="Z121">
            <v>37190</v>
          </cell>
          <cell r="AA121" t="str">
            <v>Interruptible</v>
          </cell>
          <cell r="AB121" t="str">
            <v>PGT</v>
          </cell>
          <cell r="AD121" t="str">
            <v>07536</v>
          </cell>
          <cell r="AE121">
            <v>40000</v>
          </cell>
          <cell r="AF121" t="str">
            <v>RGEN-GTNW</v>
          </cell>
          <cell r="AH121" t="str">
            <v>05474</v>
          </cell>
          <cell r="AJ121" t="str">
            <v>RGEN-GTNW</v>
          </cell>
          <cell r="AL121" t="str">
            <v>04659</v>
          </cell>
          <cell r="AN121" t="str">
            <v>JK</v>
          </cell>
          <cell r="AO121">
            <v>37189</v>
          </cell>
          <cell r="AP121" t="str">
            <v>DA</v>
          </cell>
          <cell r="AQ121" t="str">
            <v>EC9029</v>
          </cell>
          <cell r="AR121">
            <v>13411</v>
          </cell>
        </row>
        <row r="122">
          <cell r="A122">
            <v>144</v>
          </cell>
          <cell r="B122" t="str">
            <v>JK</v>
          </cell>
          <cell r="C122" t="str">
            <v>Jeannie Kimberly</v>
          </cell>
          <cell r="D122" t="str">
            <v>(509) 495-8494</v>
          </cell>
          <cell r="E122">
            <v>37189</v>
          </cell>
          <cell r="G122" t="str">
            <v>Sale</v>
          </cell>
          <cell r="H122" t="str">
            <v>Physical</v>
          </cell>
          <cell r="I122" t="str">
            <v>NECT</v>
          </cell>
          <cell r="K122" t="str">
            <v>Puget Sound Energy</v>
          </cell>
          <cell r="L122" t="str">
            <v>Cheryl McGrath</v>
          </cell>
          <cell r="M122" t="str">
            <v>Trader</v>
          </cell>
          <cell r="N122" t="str">
            <v>(425) 462-3103</v>
          </cell>
          <cell r="O122" t="str">
            <v>(425) 462-3836</v>
          </cell>
          <cell r="R122">
            <v>15000</v>
          </cell>
          <cell r="X122">
            <v>3.01</v>
          </cell>
          <cell r="Y122">
            <v>37190</v>
          </cell>
          <cell r="Z122">
            <v>37190</v>
          </cell>
          <cell r="AA122" t="str">
            <v>Interruptible</v>
          </cell>
          <cell r="AB122" t="str">
            <v>NWP</v>
          </cell>
          <cell r="AE122">
            <v>15000</v>
          </cell>
          <cell r="AH122" t="str">
            <v>127076-2538, 124505-3000,124509-5076,124508-3765, 124507-848 Dth</v>
          </cell>
          <cell r="AI122" t="str">
            <v>543 / 543 / 543</v>
          </cell>
          <cell r="AJ122" t="str">
            <v>South Seattle</v>
          </cell>
          <cell r="AK122">
            <v>451</v>
          </cell>
          <cell r="AL122" t="str">
            <v>SYSSUP</v>
          </cell>
          <cell r="AM122">
            <v>5</v>
          </cell>
          <cell r="AN122" t="str">
            <v>JK</v>
          </cell>
          <cell r="AO122">
            <v>37194</v>
          </cell>
          <cell r="AP122" t="str">
            <v>DA</v>
          </cell>
          <cell r="AQ122" t="str">
            <v>fax sent, no reply</v>
          </cell>
          <cell r="AR122">
            <v>13414</v>
          </cell>
        </row>
        <row r="123">
          <cell r="A123">
            <v>145</v>
          </cell>
          <cell r="B123" t="str">
            <v>DA</v>
          </cell>
          <cell r="C123" t="str">
            <v>Diane Albers</v>
          </cell>
          <cell r="D123" t="str">
            <v>(509) 495-4705</v>
          </cell>
          <cell r="E123">
            <v>37189</v>
          </cell>
          <cell r="G123" t="str">
            <v>Purchase</v>
          </cell>
          <cell r="H123" t="str">
            <v>Physical</v>
          </cell>
          <cell r="I123" t="str">
            <v>RGEN</v>
          </cell>
          <cell r="K123" t="str">
            <v>Enron North America Corp.</v>
          </cell>
          <cell r="L123" t="str">
            <v>Steve South</v>
          </cell>
          <cell r="M123" t="str">
            <v>Trader</v>
          </cell>
          <cell r="N123" t="str">
            <v>(713) 853-6798</v>
          </cell>
          <cell r="O123" t="str">
            <v>(713) 646-2626</v>
          </cell>
          <cell r="R123">
            <v>5000</v>
          </cell>
          <cell r="S123">
            <v>0</v>
          </cell>
          <cell r="X123">
            <v>3.07</v>
          </cell>
          <cell r="Y123">
            <v>37469</v>
          </cell>
          <cell r="Z123">
            <v>37529</v>
          </cell>
          <cell r="AA123" t="str">
            <v>Firm</v>
          </cell>
          <cell r="AB123" t="str">
            <v>PGT</v>
          </cell>
          <cell r="AD123" t="str">
            <v>07536</v>
          </cell>
          <cell r="AE123">
            <v>5000</v>
          </cell>
          <cell r="AF123" t="str">
            <v>RGEN-GTNW</v>
          </cell>
          <cell r="AH123" t="str">
            <v>00354</v>
          </cell>
          <cell r="AJ123" t="str">
            <v>RGEN-WWP</v>
          </cell>
          <cell r="AL123" t="str">
            <v>FUEL</v>
          </cell>
          <cell r="AN123" t="str">
            <v>LM</v>
          </cell>
          <cell r="AQ123">
            <v>1135796</v>
          </cell>
          <cell r="AR123">
            <v>13415</v>
          </cell>
          <cell r="AS123" t="str">
            <v>Enron Confirm: Change Avista Energy to Avista Corp.  Change Delivery Point from Stanfield to RGEN (Rathdrum)  Faxed 3:09pm 11/6/01; Faxed 3:51pm 11/13/01</v>
          </cell>
        </row>
        <row r="124">
          <cell r="A124">
            <v>146</v>
          </cell>
          <cell r="B124" t="str">
            <v>JK</v>
          </cell>
          <cell r="C124" t="str">
            <v>Jeannie Kimberly</v>
          </cell>
          <cell r="D124" t="str">
            <v>(509) 495-8494</v>
          </cell>
          <cell r="E124">
            <v>37190</v>
          </cell>
          <cell r="G124" t="str">
            <v>Purchase</v>
          </cell>
          <cell r="H124" t="str">
            <v>Physical</v>
          </cell>
          <cell r="I124" t="str">
            <v>CA - SLTAHOE</v>
          </cell>
          <cell r="K124" t="str">
            <v>Enron North America Corp.</v>
          </cell>
          <cell r="L124" t="str">
            <v>Steve South</v>
          </cell>
          <cell r="M124" t="str">
            <v>Trader</v>
          </cell>
          <cell r="N124" t="str">
            <v>(713) 853-6798</v>
          </cell>
          <cell r="O124" t="str">
            <v>(713) 646-2626</v>
          </cell>
          <cell r="R124">
            <v>2300</v>
          </cell>
          <cell r="S124">
            <v>0</v>
          </cell>
          <cell r="X124">
            <v>2.46</v>
          </cell>
          <cell r="Y124">
            <v>37191</v>
          </cell>
          <cell r="Z124">
            <v>37193</v>
          </cell>
          <cell r="AA124" t="str">
            <v>Interruptible</v>
          </cell>
          <cell r="AB124" t="str">
            <v>NWP</v>
          </cell>
          <cell r="AC124" t="str">
            <v>Paiute</v>
          </cell>
          <cell r="AD124">
            <v>100047</v>
          </cell>
          <cell r="AE124">
            <v>2300</v>
          </cell>
          <cell r="AF124" t="str">
            <v xml:space="preserve">ROCKY MTN POOL </v>
          </cell>
          <cell r="AG124">
            <v>65</v>
          </cell>
          <cell r="AH124" t="str">
            <v>Rocky Mtn Pool</v>
          </cell>
          <cell r="AI124">
            <v>547</v>
          </cell>
          <cell r="AJ124" t="str">
            <v>RENO</v>
          </cell>
          <cell r="AK124">
            <v>459</v>
          </cell>
          <cell r="AL124" t="str">
            <v>AVAC03SYS2</v>
          </cell>
          <cell r="AM124">
            <v>304</v>
          </cell>
          <cell r="AN124" t="str">
            <v>JK</v>
          </cell>
          <cell r="AO124">
            <v>37209</v>
          </cell>
          <cell r="AP124" t="str">
            <v>DA</v>
          </cell>
          <cell r="AQ124">
            <v>1138300</v>
          </cell>
          <cell r="AR124">
            <v>13416</v>
          </cell>
          <cell r="AS124" t="str">
            <v>Enron Confirm: Change Avista Energy to Avista Corp.  Faxed 6:10am 11/8/01   OK</v>
          </cell>
        </row>
        <row r="125">
          <cell r="A125">
            <v>147</v>
          </cell>
          <cell r="B125" t="str">
            <v>JK</v>
          </cell>
          <cell r="C125" t="str">
            <v>Jeannie Kimberly</v>
          </cell>
          <cell r="D125" t="str">
            <v>(509) 495-8494</v>
          </cell>
          <cell r="E125">
            <v>37190</v>
          </cell>
          <cell r="G125" t="str">
            <v>Sale</v>
          </cell>
          <cell r="H125" t="str">
            <v>Physical</v>
          </cell>
          <cell r="I125" t="str">
            <v>RGEN</v>
          </cell>
          <cell r="K125" t="str">
            <v>Enron North America Corp.</v>
          </cell>
          <cell r="L125" t="str">
            <v>Steve South</v>
          </cell>
          <cell r="M125" t="str">
            <v>Trader</v>
          </cell>
          <cell r="N125" t="str">
            <v>(713) 853-6798</v>
          </cell>
          <cell r="O125" t="str">
            <v>(713) 646-2626</v>
          </cell>
          <cell r="R125">
            <v>5000</v>
          </cell>
          <cell r="S125">
            <v>0</v>
          </cell>
          <cell r="X125">
            <v>2.67</v>
          </cell>
          <cell r="Y125">
            <v>37191</v>
          </cell>
          <cell r="Z125">
            <v>37193</v>
          </cell>
          <cell r="AA125" t="str">
            <v>Interruptible</v>
          </cell>
          <cell r="AB125" t="str">
            <v>PGT</v>
          </cell>
          <cell r="AD125" t="str">
            <v>07536</v>
          </cell>
          <cell r="AE125">
            <v>5000</v>
          </cell>
          <cell r="AF125" t="str">
            <v>STAN-GTNW</v>
          </cell>
          <cell r="AH125" t="str">
            <v>05474</v>
          </cell>
          <cell r="AJ125" t="str">
            <v>STAN-GTNW</v>
          </cell>
          <cell r="AL125" t="str">
            <v>00354</v>
          </cell>
          <cell r="AN125" t="str">
            <v>JK</v>
          </cell>
          <cell r="AQ125">
            <v>1138277</v>
          </cell>
          <cell r="AR125">
            <v>13419</v>
          </cell>
          <cell r="AS125" t="str">
            <v>Enron Confirm: Change Avista Energy to Avista Corp.  OK   Change "through" date to October 29, 2001     Faxed 6:02am 11/8/01</v>
          </cell>
        </row>
        <row r="126">
          <cell r="A126">
            <v>148</v>
          </cell>
          <cell r="B126" t="str">
            <v>JK</v>
          </cell>
          <cell r="C126" t="str">
            <v>Jeannie Kimberly</v>
          </cell>
          <cell r="D126" t="str">
            <v>(509) 495-8494</v>
          </cell>
          <cell r="E126">
            <v>37190</v>
          </cell>
          <cell r="G126" t="str">
            <v>Sale</v>
          </cell>
          <cell r="H126" t="str">
            <v>Physical</v>
          </cell>
          <cell r="I126" t="str">
            <v>RGEN</v>
          </cell>
          <cell r="K126" t="str">
            <v>Enron North America Corp.</v>
          </cell>
          <cell r="L126" t="str">
            <v>Steve South</v>
          </cell>
          <cell r="M126" t="str">
            <v>Trader</v>
          </cell>
          <cell r="N126" t="str">
            <v>(713) 853-6798</v>
          </cell>
          <cell r="O126" t="str">
            <v>(713) 646-2626</v>
          </cell>
          <cell r="R126">
            <v>5000</v>
          </cell>
          <cell r="S126">
            <v>0</v>
          </cell>
          <cell r="X126">
            <v>2.63</v>
          </cell>
          <cell r="Y126">
            <v>37191</v>
          </cell>
          <cell r="Z126">
            <v>37193</v>
          </cell>
          <cell r="AA126" t="str">
            <v>Interruptible</v>
          </cell>
          <cell r="AB126" t="str">
            <v>PGT</v>
          </cell>
          <cell r="AD126" t="str">
            <v>07536</v>
          </cell>
          <cell r="AE126">
            <v>5000</v>
          </cell>
          <cell r="AF126" t="str">
            <v>STAN-GTNW</v>
          </cell>
          <cell r="AH126" t="str">
            <v>05474</v>
          </cell>
          <cell r="AJ126" t="str">
            <v>STAN-GTNW</v>
          </cell>
          <cell r="AL126" t="str">
            <v>00354</v>
          </cell>
          <cell r="AN126" t="str">
            <v>JK</v>
          </cell>
          <cell r="AQ126">
            <v>1138335</v>
          </cell>
          <cell r="AR126">
            <v>13426</v>
          </cell>
          <cell r="AS126" t="str">
            <v>Enron Confirm: Change Avista Energy to Avista Corp.  OK   Change "through" date to October 29, 2001     Faxed 6:02am 11/8/01</v>
          </cell>
        </row>
        <row r="127">
          <cell r="A127">
            <v>149</v>
          </cell>
          <cell r="B127" t="str">
            <v>JK</v>
          </cell>
          <cell r="C127" t="str">
            <v>Jeannie Kimberly</v>
          </cell>
          <cell r="D127" t="str">
            <v>(509) 495-8494</v>
          </cell>
          <cell r="E127">
            <v>37190</v>
          </cell>
          <cell r="G127" t="str">
            <v>Sale</v>
          </cell>
          <cell r="H127" t="str">
            <v>Physical</v>
          </cell>
          <cell r="I127" t="str">
            <v>NECT</v>
          </cell>
          <cell r="K127" t="str">
            <v>Puget Sound Energy</v>
          </cell>
          <cell r="L127" t="str">
            <v>Cheryl McGrath</v>
          </cell>
          <cell r="M127" t="str">
            <v>Trader</v>
          </cell>
          <cell r="N127" t="str">
            <v>(425) 462-3103</v>
          </cell>
          <cell r="O127" t="str">
            <v>(425) 462-3836</v>
          </cell>
          <cell r="R127">
            <v>15000</v>
          </cell>
          <cell r="X127">
            <v>2.5</v>
          </cell>
          <cell r="Y127">
            <v>37191</v>
          </cell>
          <cell r="Z127">
            <v>37193</v>
          </cell>
          <cell r="AA127" t="str">
            <v>Interruptible</v>
          </cell>
          <cell r="AB127" t="str">
            <v>NWP</v>
          </cell>
          <cell r="AE127">
            <v>15000</v>
          </cell>
          <cell r="AH127" t="str">
            <v>100010-4932,124505-5219,Dth,124509-5076 Dth</v>
          </cell>
          <cell r="AI127" t="str">
            <v>543 / 543 / 543</v>
          </cell>
          <cell r="AJ127" t="str">
            <v>South Seattle</v>
          </cell>
          <cell r="AK127">
            <v>451</v>
          </cell>
          <cell r="AL127" t="str">
            <v>SYSSUP</v>
          </cell>
          <cell r="AM127">
            <v>5</v>
          </cell>
          <cell r="AN127" t="str">
            <v>JK</v>
          </cell>
          <cell r="AO127">
            <v>37195</v>
          </cell>
          <cell r="AP127" t="str">
            <v>DA</v>
          </cell>
          <cell r="AQ127" t="str">
            <v>fax sent, no reply</v>
          </cell>
          <cell r="AR127">
            <v>13427</v>
          </cell>
        </row>
        <row r="128">
          <cell r="A128">
            <v>150</v>
          </cell>
          <cell r="B128" t="str">
            <v>DA</v>
          </cell>
          <cell r="C128" t="str">
            <v>Diane Albers</v>
          </cell>
          <cell r="D128" t="str">
            <v>(509) 495-4705</v>
          </cell>
          <cell r="E128">
            <v>37191</v>
          </cell>
          <cell r="G128" t="str">
            <v>Sale</v>
          </cell>
          <cell r="H128" t="str">
            <v>Physical</v>
          </cell>
          <cell r="I128" t="str">
            <v>RGEN</v>
          </cell>
          <cell r="K128" t="str">
            <v>Enserco</v>
          </cell>
          <cell r="L128" t="str">
            <v>Nancy Lissell</v>
          </cell>
          <cell r="M128" t="str">
            <v>Trader</v>
          </cell>
          <cell r="N128" t="str">
            <v>(403)303-4784</v>
          </cell>
          <cell r="O128" t="str">
            <v>(403) 514-6913</v>
          </cell>
          <cell r="R128">
            <v>15000</v>
          </cell>
          <cell r="S128" t="str">
            <v>CG0214N</v>
          </cell>
          <cell r="X128">
            <v>2.2000000000000002</v>
          </cell>
          <cell r="Y128">
            <v>37191</v>
          </cell>
          <cell r="Z128">
            <v>37191</v>
          </cell>
          <cell r="AA128" t="str">
            <v>Interruptible</v>
          </cell>
          <cell r="AB128" t="str">
            <v>PGT</v>
          </cell>
          <cell r="AD128" t="str">
            <v>07536</v>
          </cell>
          <cell r="AE128">
            <v>15000</v>
          </cell>
          <cell r="AF128" t="str">
            <v>RGEN-GTNW</v>
          </cell>
          <cell r="AH128" t="str">
            <v>05474</v>
          </cell>
          <cell r="AJ128" t="str">
            <v>RGEN-GTNW</v>
          </cell>
          <cell r="AL128" t="str">
            <v>04659</v>
          </cell>
          <cell r="AN128" t="str">
            <v>DA</v>
          </cell>
          <cell r="AO128">
            <v>37197</v>
          </cell>
          <cell r="AP128" t="str">
            <v>DA</v>
          </cell>
          <cell r="AQ128" t="str">
            <v>fax sent, no reply</v>
          </cell>
          <cell r="AR128">
            <v>13428</v>
          </cell>
        </row>
        <row r="129">
          <cell r="A129">
            <v>151</v>
          </cell>
          <cell r="B129" t="str">
            <v>DA</v>
          </cell>
          <cell r="C129" t="str">
            <v>Diane Albers</v>
          </cell>
          <cell r="D129" t="str">
            <v>(509) 495-4705</v>
          </cell>
          <cell r="E129">
            <v>37193</v>
          </cell>
          <cell r="G129" t="str">
            <v>Sale</v>
          </cell>
          <cell r="H129" t="str">
            <v>Physical</v>
          </cell>
          <cell r="I129" t="str">
            <v>NECT</v>
          </cell>
          <cell r="K129" t="str">
            <v>Enron North America Corp.</v>
          </cell>
          <cell r="L129" t="str">
            <v>Frank Ermis</v>
          </cell>
          <cell r="M129" t="str">
            <v>Trader</v>
          </cell>
          <cell r="N129" t="str">
            <v>(713) 853-3002</v>
          </cell>
          <cell r="O129" t="str">
            <v>(713) 646-4816</v>
          </cell>
          <cell r="R129">
            <v>15000</v>
          </cell>
          <cell r="S129">
            <v>0</v>
          </cell>
          <cell r="X129">
            <v>2.85</v>
          </cell>
          <cell r="Y129">
            <v>37194</v>
          </cell>
          <cell r="Z129">
            <v>37194</v>
          </cell>
          <cell r="AA129" t="str">
            <v>Interruptible</v>
          </cell>
          <cell r="AB129" t="str">
            <v>PGT</v>
          </cell>
          <cell r="AD129" t="str">
            <v>07536</v>
          </cell>
          <cell r="AE129">
            <v>15000</v>
          </cell>
          <cell r="AF129" t="str">
            <v>STAN-GTNW</v>
          </cell>
          <cell r="AH129" t="str">
            <v>05474</v>
          </cell>
          <cell r="AJ129" t="str">
            <v>STAN-GTNW</v>
          </cell>
          <cell r="AL129" t="str">
            <v>00354</v>
          </cell>
          <cell r="AN129" t="str">
            <v>DA</v>
          </cell>
          <cell r="AO129">
            <v>37214</v>
          </cell>
          <cell r="AP129" t="str">
            <v>DA</v>
          </cell>
          <cell r="AQ129">
            <v>1141997</v>
          </cell>
          <cell r="AR129">
            <v>13429</v>
          </cell>
          <cell r="AS129" t="str">
            <v>Enron Confirm: Change Avista Energy to Avista Corp.  Faxed 11:53am 11/8/01   OK</v>
          </cell>
        </row>
        <row r="130">
          <cell r="A130">
            <v>152</v>
          </cell>
          <cell r="B130" t="str">
            <v>DA</v>
          </cell>
          <cell r="C130" t="str">
            <v>Diane Albers</v>
          </cell>
          <cell r="D130" t="str">
            <v>(509) 495-4705</v>
          </cell>
          <cell r="E130">
            <v>37193</v>
          </cell>
          <cell r="G130" t="str">
            <v>Purchase</v>
          </cell>
          <cell r="H130" t="str">
            <v>Physical</v>
          </cell>
          <cell r="I130" t="str">
            <v>CA - SLTAHOE</v>
          </cell>
          <cell r="K130" t="str">
            <v>Enron North America Corp.</v>
          </cell>
          <cell r="L130" t="str">
            <v>Frank Ermis</v>
          </cell>
          <cell r="M130" t="str">
            <v>Trader</v>
          </cell>
          <cell r="N130" t="str">
            <v>(713) 853-3002</v>
          </cell>
          <cell r="O130" t="str">
            <v>(713) 646-4816</v>
          </cell>
          <cell r="R130">
            <v>2300</v>
          </cell>
          <cell r="S130">
            <v>0</v>
          </cell>
          <cell r="X130">
            <v>2.71</v>
          </cell>
          <cell r="Y130">
            <v>37194</v>
          </cell>
          <cell r="Z130">
            <v>37194</v>
          </cell>
          <cell r="AA130" t="str">
            <v>Interruptible</v>
          </cell>
          <cell r="AB130" t="str">
            <v>NWP</v>
          </cell>
          <cell r="AC130" t="str">
            <v>Paiute</v>
          </cell>
          <cell r="AD130">
            <v>100047</v>
          </cell>
          <cell r="AE130">
            <v>2300</v>
          </cell>
          <cell r="AF130" t="str">
            <v>OPAL</v>
          </cell>
          <cell r="AG130">
            <v>543</v>
          </cell>
          <cell r="AH130" t="str">
            <v>L57</v>
          </cell>
          <cell r="AI130">
            <v>40</v>
          </cell>
          <cell r="AJ130" t="str">
            <v>RENO</v>
          </cell>
          <cell r="AK130">
            <v>459</v>
          </cell>
          <cell r="AL130" t="str">
            <v>AVAC03SYS2</v>
          </cell>
          <cell r="AM130">
            <v>304</v>
          </cell>
          <cell r="AN130" t="str">
            <v>DA</v>
          </cell>
          <cell r="AO130">
            <v>37209</v>
          </cell>
          <cell r="AP130" t="str">
            <v>DA</v>
          </cell>
          <cell r="AQ130">
            <v>1142120</v>
          </cell>
          <cell r="AR130">
            <v>13448</v>
          </cell>
          <cell r="AS130" t="str">
            <v>Enron Confirm: Change Avista Energy to Avista Corp.  Faxed 11:55am 11/8/01   OK</v>
          </cell>
        </row>
        <row r="131">
          <cell r="A131">
            <v>153</v>
          </cell>
          <cell r="B131" t="str">
            <v>DA</v>
          </cell>
          <cell r="C131" t="str">
            <v>Diane Albers</v>
          </cell>
          <cell r="D131" t="str">
            <v>(509) 495-4705</v>
          </cell>
          <cell r="E131">
            <v>37193</v>
          </cell>
          <cell r="G131" t="str">
            <v>Sale</v>
          </cell>
          <cell r="H131" t="str">
            <v>Physical</v>
          </cell>
          <cell r="I131" t="str">
            <v>Other</v>
          </cell>
          <cell r="K131" t="str">
            <v>Duke</v>
          </cell>
          <cell r="L131" t="str">
            <v>Rob Platt</v>
          </cell>
          <cell r="M131" t="str">
            <v>Trader</v>
          </cell>
          <cell r="N131" t="str">
            <v>(801) 531-4435</v>
          </cell>
          <cell r="O131" t="str">
            <v>(801) 531-5490</v>
          </cell>
          <cell r="R131">
            <v>5000</v>
          </cell>
          <cell r="S131">
            <v>0</v>
          </cell>
          <cell r="X131">
            <v>3.03</v>
          </cell>
          <cell r="Y131">
            <v>37196</v>
          </cell>
          <cell r="Z131">
            <v>37225</v>
          </cell>
          <cell r="AA131" t="str">
            <v>Firm</v>
          </cell>
          <cell r="AB131" t="str">
            <v>PGT</v>
          </cell>
          <cell r="AD131" t="str">
            <v>07536</v>
          </cell>
          <cell r="AE131">
            <v>5000</v>
          </cell>
          <cell r="AF131" t="str">
            <v>MALI-GTNW</v>
          </cell>
          <cell r="AH131" t="str">
            <v>00169</v>
          </cell>
          <cell r="AJ131" t="str">
            <v>MALI-GTNW</v>
          </cell>
          <cell r="AL131" t="str">
            <v>00268</v>
          </cell>
          <cell r="AN131" t="str">
            <v>BG</v>
          </cell>
          <cell r="AQ131" t="str">
            <v>P-AVISTUTILITY-S-0001</v>
          </cell>
          <cell r="AR131">
            <v>13456</v>
          </cell>
          <cell r="AS131" t="str">
            <v>Duke Confirm: Change base agreement date   Faxed 11:57am 11/8/01</v>
          </cell>
        </row>
        <row r="132">
          <cell r="A132">
            <v>154</v>
          </cell>
          <cell r="B132" t="str">
            <v>DA</v>
          </cell>
          <cell r="C132" t="str">
            <v>Diane Albers</v>
          </cell>
          <cell r="D132" t="str">
            <v>(509) 495-4705</v>
          </cell>
          <cell r="E132">
            <v>37194</v>
          </cell>
          <cell r="G132" t="str">
            <v>Sale</v>
          </cell>
          <cell r="H132" t="str">
            <v>Physical</v>
          </cell>
          <cell r="I132" t="str">
            <v>NECT</v>
          </cell>
          <cell r="K132" t="str">
            <v>Enserco</v>
          </cell>
          <cell r="L132" t="str">
            <v>Darrell Danyluk</v>
          </cell>
          <cell r="M132" t="str">
            <v>Trader</v>
          </cell>
          <cell r="N132" t="str">
            <v>(403) 514-6912</v>
          </cell>
          <cell r="O132" t="str">
            <v>(403) 514-6913</v>
          </cell>
          <cell r="R132">
            <v>15000</v>
          </cell>
          <cell r="S132" t="str">
            <v>CG0214N</v>
          </cell>
          <cell r="X132">
            <v>2.79</v>
          </cell>
          <cell r="Y132">
            <v>37195</v>
          </cell>
          <cell r="Z132">
            <v>37195</v>
          </cell>
          <cell r="AA132" t="str">
            <v>Interruptible</v>
          </cell>
          <cell r="AB132" t="str">
            <v>PGT</v>
          </cell>
          <cell r="AD132" t="str">
            <v>07536</v>
          </cell>
          <cell r="AE132">
            <v>15000</v>
          </cell>
          <cell r="AF132" t="str">
            <v>STAN-GTNW</v>
          </cell>
          <cell r="AH132" t="str">
            <v>05474</v>
          </cell>
          <cell r="AJ132" t="str">
            <v>STAN-GTNW</v>
          </cell>
          <cell r="AL132" t="str">
            <v>04659</v>
          </cell>
          <cell r="AN132" t="str">
            <v>DA</v>
          </cell>
          <cell r="AO132">
            <v>37200</v>
          </cell>
          <cell r="AP132" t="str">
            <v>DA</v>
          </cell>
          <cell r="AQ132" t="str">
            <v>fax sent, no reply</v>
          </cell>
          <cell r="AR132">
            <v>13457</v>
          </cell>
        </row>
        <row r="133">
          <cell r="A133">
            <v>155</v>
          </cell>
          <cell r="B133" t="str">
            <v>DA</v>
          </cell>
          <cell r="C133" t="str">
            <v>Diane Albers</v>
          </cell>
          <cell r="D133" t="str">
            <v>(509) 495-4705</v>
          </cell>
          <cell r="E133">
            <v>37194</v>
          </cell>
          <cell r="G133" t="str">
            <v>Purchase</v>
          </cell>
          <cell r="H133" t="str">
            <v>Physical</v>
          </cell>
          <cell r="I133" t="str">
            <v>CA - SLTAHOE</v>
          </cell>
          <cell r="K133" t="str">
            <v>Enron North America Corp.</v>
          </cell>
          <cell r="L133" t="str">
            <v>Steve South</v>
          </cell>
          <cell r="M133" t="str">
            <v>Trader</v>
          </cell>
          <cell r="N133" t="str">
            <v>(713) 853-6798</v>
          </cell>
          <cell r="O133" t="str">
            <v>(713) 646-2626</v>
          </cell>
          <cell r="R133">
            <v>2300</v>
          </cell>
          <cell r="S133">
            <v>0</v>
          </cell>
          <cell r="T133" t="str">
            <v>(Enron requested Rocky Mtn Pool for scheduling. If Rocky Mtn Pool cuts, Enron will provide Wyoming on intra day)</v>
          </cell>
          <cell r="X133">
            <v>2.65</v>
          </cell>
          <cell r="Y133">
            <v>37195</v>
          </cell>
          <cell r="Z133">
            <v>37195</v>
          </cell>
          <cell r="AA133" t="str">
            <v>Interruptible</v>
          </cell>
          <cell r="AB133" t="str">
            <v>NWP</v>
          </cell>
          <cell r="AC133" t="str">
            <v>Paiute</v>
          </cell>
          <cell r="AD133">
            <v>100047</v>
          </cell>
          <cell r="AE133">
            <v>2300</v>
          </cell>
          <cell r="AF133" t="str">
            <v>WYOMING POOL</v>
          </cell>
          <cell r="AG133">
            <v>543</v>
          </cell>
          <cell r="AJ133" t="str">
            <v>RENO</v>
          </cell>
          <cell r="AK133">
            <v>459</v>
          </cell>
          <cell r="AL133" t="str">
            <v>AVAC03SYS2</v>
          </cell>
          <cell r="AM133">
            <v>304</v>
          </cell>
          <cell r="AN133" t="str">
            <v>DA</v>
          </cell>
          <cell r="AQ133">
            <v>1145912</v>
          </cell>
          <cell r="AR133">
            <v>13458</v>
          </cell>
          <cell r="AS133" t="str">
            <v>Enron Confirm: Change Avista Energy to Avista Corp.  OK      Change Delivery Point from ROCKY MTN POOL to WYOMING POOL  Faxed 3:06pm 11/6/01; Faxed 4:28pm 11/14/01</v>
          </cell>
        </row>
        <row r="134">
          <cell r="A134">
            <v>156</v>
          </cell>
          <cell r="B134" t="str">
            <v>DA</v>
          </cell>
          <cell r="C134" t="str">
            <v>Diane Albers</v>
          </cell>
          <cell r="D134" t="str">
            <v>(509) 495-4705</v>
          </cell>
          <cell r="E134">
            <v>37196</v>
          </cell>
          <cell r="G134" t="str">
            <v>Sale</v>
          </cell>
          <cell r="H134" t="str">
            <v>Physical</v>
          </cell>
          <cell r="I134" t="str">
            <v>Other</v>
          </cell>
          <cell r="K134" t="str">
            <v>Enron North America Corp.</v>
          </cell>
          <cell r="L134" t="str">
            <v>Steve South</v>
          </cell>
          <cell r="M134" t="str">
            <v>Trader</v>
          </cell>
          <cell r="N134" t="str">
            <v>(713) 853-6798</v>
          </cell>
          <cell r="O134" t="str">
            <v>(713) 646-2626</v>
          </cell>
          <cell r="R134">
            <v>12659</v>
          </cell>
          <cell r="S134">
            <v>0</v>
          </cell>
          <cell r="X134">
            <v>2.92</v>
          </cell>
          <cell r="Y134">
            <v>37197</v>
          </cell>
          <cell r="Z134">
            <v>37197</v>
          </cell>
          <cell r="AA134" t="str">
            <v>Interruptible</v>
          </cell>
          <cell r="AB134" t="str">
            <v>PGT</v>
          </cell>
          <cell r="AD134" t="str">
            <v>07536</v>
          </cell>
          <cell r="AE134">
            <v>12659</v>
          </cell>
          <cell r="AF134" t="str">
            <v>MALI-GTNW</v>
          </cell>
          <cell r="AH134" t="str">
            <v>00169</v>
          </cell>
          <cell r="AJ134" t="str">
            <v>MALI-GTNW</v>
          </cell>
          <cell r="AL134" t="str">
            <v>00354</v>
          </cell>
          <cell r="AN134" t="str">
            <v>DA</v>
          </cell>
          <cell r="AO134">
            <v>37203</v>
          </cell>
          <cell r="AP134" t="str">
            <v>DA</v>
          </cell>
          <cell r="AQ134">
            <v>1150630</v>
          </cell>
          <cell r="AR134">
            <v>13459</v>
          </cell>
        </row>
        <row r="135">
          <cell r="A135">
            <v>157</v>
          </cell>
          <cell r="B135" t="str">
            <v>DA</v>
          </cell>
          <cell r="C135" t="str">
            <v>Diane Albers</v>
          </cell>
          <cell r="D135" t="str">
            <v>(509) 495-4705</v>
          </cell>
          <cell r="E135">
            <v>37195</v>
          </cell>
          <cell r="G135" t="str">
            <v>Sale</v>
          </cell>
          <cell r="H135" t="str">
            <v>Physical</v>
          </cell>
          <cell r="I135" t="str">
            <v>Other</v>
          </cell>
          <cell r="K135" t="str">
            <v>Enron North America Corp.</v>
          </cell>
          <cell r="L135" t="str">
            <v>Frank Ermis</v>
          </cell>
          <cell r="M135" t="str">
            <v>Trader</v>
          </cell>
          <cell r="N135" t="str">
            <v>(713) 853-3002</v>
          </cell>
          <cell r="O135" t="str">
            <v>(713) 646-4816</v>
          </cell>
          <cell r="R135">
            <v>12658</v>
          </cell>
          <cell r="S135">
            <v>0</v>
          </cell>
          <cell r="X135">
            <v>3.08</v>
          </cell>
          <cell r="Y135">
            <v>37196</v>
          </cell>
          <cell r="Z135">
            <v>37196</v>
          </cell>
          <cell r="AA135" t="str">
            <v>Interruptible</v>
          </cell>
          <cell r="AB135" t="str">
            <v>PGT</v>
          </cell>
          <cell r="AD135" t="str">
            <v>07536</v>
          </cell>
          <cell r="AE135">
            <v>12658</v>
          </cell>
          <cell r="AF135" t="str">
            <v>MALI-GTNW</v>
          </cell>
          <cell r="AH135" t="str">
            <v>00169</v>
          </cell>
          <cell r="AJ135" t="str">
            <v>MALI-GTNW</v>
          </cell>
          <cell r="AL135" t="str">
            <v>00354</v>
          </cell>
          <cell r="AN135" t="str">
            <v>DA</v>
          </cell>
          <cell r="AQ135">
            <v>1149600</v>
          </cell>
          <cell r="AR135">
            <v>13460</v>
          </cell>
          <cell r="AS135" t="str">
            <v>Enron Confirm: Change Avista Energy to Avista Corp.  Please send copy of agreement dated April 1, 1996  Faxed 2:49pm 11/6/01</v>
          </cell>
        </row>
        <row r="136">
          <cell r="A136">
            <v>158</v>
          </cell>
          <cell r="B136" t="str">
            <v>DA</v>
          </cell>
          <cell r="C136" t="str">
            <v>Diane Albers</v>
          </cell>
          <cell r="D136" t="str">
            <v>(509) 495-4705</v>
          </cell>
          <cell r="E136">
            <v>37196</v>
          </cell>
          <cell r="G136" t="str">
            <v>Sale</v>
          </cell>
          <cell r="H136" t="str">
            <v>Physical</v>
          </cell>
          <cell r="I136" t="str">
            <v>RGEN</v>
          </cell>
          <cell r="K136" t="str">
            <v>Enserco</v>
          </cell>
          <cell r="L136" t="str">
            <v>Darrell Danyluk</v>
          </cell>
          <cell r="M136" t="str">
            <v>Trader</v>
          </cell>
          <cell r="N136" t="str">
            <v>(403) 514-6912</v>
          </cell>
          <cell r="O136" t="str">
            <v>(403) 514-6913</v>
          </cell>
          <cell r="R136">
            <v>10000</v>
          </cell>
          <cell r="S136" t="str">
            <v>CG0214N</v>
          </cell>
          <cell r="X136">
            <v>2.68</v>
          </cell>
          <cell r="Y136">
            <v>37197</v>
          </cell>
          <cell r="Z136">
            <v>37197</v>
          </cell>
          <cell r="AA136" t="str">
            <v>Interruptible</v>
          </cell>
          <cell r="AB136" t="str">
            <v>PGT</v>
          </cell>
          <cell r="AD136" t="str">
            <v>07536</v>
          </cell>
          <cell r="AE136">
            <v>10000</v>
          </cell>
          <cell r="AF136" t="str">
            <v>RGEN-GTNW</v>
          </cell>
          <cell r="AH136" t="str">
            <v>05474</v>
          </cell>
          <cell r="AJ136" t="str">
            <v>RGEN-GTNW</v>
          </cell>
          <cell r="AL136" t="str">
            <v>04659</v>
          </cell>
          <cell r="AN136" t="str">
            <v>DA</v>
          </cell>
          <cell r="AO136">
            <v>37201</v>
          </cell>
          <cell r="AP136" t="str">
            <v>DA</v>
          </cell>
          <cell r="AQ136" t="str">
            <v>fax sent, no reply</v>
          </cell>
          <cell r="AR136">
            <v>13461</v>
          </cell>
        </row>
        <row r="137">
          <cell r="A137">
            <v>159</v>
          </cell>
          <cell r="B137" t="str">
            <v>DA</v>
          </cell>
          <cell r="C137" t="str">
            <v>Diane Albers</v>
          </cell>
          <cell r="D137" t="str">
            <v>(509) 495-4705</v>
          </cell>
          <cell r="E137">
            <v>37196</v>
          </cell>
          <cell r="G137" t="str">
            <v>Sale</v>
          </cell>
          <cell r="H137" t="str">
            <v>Physical</v>
          </cell>
          <cell r="I137" t="str">
            <v>RGEN</v>
          </cell>
          <cell r="K137" t="str">
            <v>Enron North America Corp.</v>
          </cell>
          <cell r="L137" t="str">
            <v>Steve South</v>
          </cell>
          <cell r="M137" t="str">
            <v>Trader</v>
          </cell>
          <cell r="N137" t="str">
            <v>(713) 853-6798</v>
          </cell>
          <cell r="O137" t="str">
            <v>(713) 646-2626</v>
          </cell>
          <cell r="R137">
            <v>10000</v>
          </cell>
          <cell r="S137">
            <v>0</v>
          </cell>
          <cell r="X137">
            <v>2.7850000000000001</v>
          </cell>
          <cell r="Y137">
            <v>37197</v>
          </cell>
          <cell r="Z137">
            <v>37197</v>
          </cell>
          <cell r="AA137" t="str">
            <v>Interruptible</v>
          </cell>
          <cell r="AB137" t="str">
            <v>PGT</v>
          </cell>
          <cell r="AD137" t="str">
            <v>07536</v>
          </cell>
          <cell r="AE137">
            <v>10000</v>
          </cell>
          <cell r="AF137" t="str">
            <v>STAN-GTNW</v>
          </cell>
          <cell r="AH137" t="str">
            <v>05474</v>
          </cell>
          <cell r="AJ137" t="str">
            <v>STAN-GTNW</v>
          </cell>
          <cell r="AL137" t="str">
            <v>00354</v>
          </cell>
          <cell r="AN137" t="str">
            <v>DA</v>
          </cell>
          <cell r="AQ137">
            <v>1152206</v>
          </cell>
          <cell r="AR137">
            <v>13462</v>
          </cell>
          <cell r="AS137" t="str">
            <v>Enron Confirm: Change Avista Energy to Avista Corp.  Faxed 2:26pm 11/6/01</v>
          </cell>
        </row>
        <row r="138">
          <cell r="A138">
            <v>160</v>
          </cell>
          <cell r="B138" t="str">
            <v>DA</v>
          </cell>
          <cell r="C138" t="str">
            <v>Diane Albers</v>
          </cell>
          <cell r="D138" t="str">
            <v>(509) 495-4705</v>
          </cell>
          <cell r="E138">
            <v>37196</v>
          </cell>
          <cell r="G138" t="str">
            <v>Sale</v>
          </cell>
          <cell r="H138" t="str">
            <v>Physical</v>
          </cell>
          <cell r="I138" t="str">
            <v>Other</v>
          </cell>
          <cell r="K138" t="str">
            <v>Enron North America Corp.</v>
          </cell>
          <cell r="L138" t="str">
            <v>Steve South</v>
          </cell>
          <cell r="M138" t="str">
            <v>Trader</v>
          </cell>
          <cell r="N138" t="str">
            <v>(713) 853-6798</v>
          </cell>
          <cell r="O138" t="str">
            <v>(713) 646-2626</v>
          </cell>
          <cell r="R138">
            <v>12659</v>
          </cell>
          <cell r="S138">
            <v>0</v>
          </cell>
          <cell r="X138">
            <v>2.8650000000000002</v>
          </cell>
          <cell r="Y138">
            <v>37198</v>
          </cell>
          <cell r="Z138">
            <v>37225</v>
          </cell>
          <cell r="AA138" t="str">
            <v>Firm</v>
          </cell>
          <cell r="AB138" t="str">
            <v>PGT</v>
          </cell>
          <cell r="AD138" t="str">
            <v>07536</v>
          </cell>
          <cell r="AE138">
            <v>12659</v>
          </cell>
          <cell r="AF138" t="str">
            <v>MALI-GTNW</v>
          </cell>
          <cell r="AH138" t="str">
            <v>00169</v>
          </cell>
          <cell r="AJ138" t="str">
            <v>MALI-GTNW</v>
          </cell>
          <cell r="AL138" t="str">
            <v>00354</v>
          </cell>
          <cell r="AN138" t="str">
            <v>BG</v>
          </cell>
          <cell r="AO138">
            <v>37203</v>
          </cell>
          <cell r="AP138" t="str">
            <v>DA</v>
          </cell>
          <cell r="AQ138">
            <v>1152912</v>
          </cell>
          <cell r="AR138">
            <v>13463</v>
          </cell>
          <cell r="AS138" t="str">
            <v>Enron Confirm: Change Avista Energy to Avista Corp.  Change Interruptible to Firm (Balance of Month)  Faxed 2:54pm 11/6/01  OK</v>
          </cell>
        </row>
        <row r="139">
          <cell r="A139">
            <v>161</v>
          </cell>
          <cell r="B139" t="str">
            <v>DA</v>
          </cell>
          <cell r="C139" t="str">
            <v>Diane Albers</v>
          </cell>
          <cell r="D139" t="str">
            <v>(509) 495-4705</v>
          </cell>
          <cell r="E139">
            <v>37196</v>
          </cell>
          <cell r="F139" t="str">
            <v>REVISION TO G0141</v>
          </cell>
          <cell r="I139" t="str">
            <v>RGEN</v>
          </cell>
          <cell r="AN139" t="str">
            <v>DA</v>
          </cell>
          <cell r="AS139" t="str">
            <v>Original was marked both "RGEN" and "Other"</v>
          </cell>
        </row>
        <row r="140">
          <cell r="A140">
            <v>162</v>
          </cell>
          <cell r="B140" t="str">
            <v>DA</v>
          </cell>
          <cell r="C140" t="str">
            <v>Diane Albers</v>
          </cell>
          <cell r="D140" t="str">
            <v>(509) 495-4705</v>
          </cell>
          <cell r="E140">
            <v>37197</v>
          </cell>
          <cell r="F140" t="str">
            <v>REVISION TO G0158</v>
          </cell>
          <cell r="AF140" t="str">
            <v>SNWP-GTNW</v>
          </cell>
          <cell r="AH140" t="str">
            <v>02892</v>
          </cell>
          <cell r="AJ140" t="str">
            <v>SNWP-GTNW</v>
          </cell>
          <cell r="AL140" t="str">
            <v>04659</v>
          </cell>
          <cell r="AN140" t="str">
            <v>DA</v>
          </cell>
          <cell r="AS140" t="str">
            <v>Enserco requested change of receipt point from RGEN to SNWP for ID1; Karen-Avista Energy OK'd.</v>
          </cell>
        </row>
        <row r="141">
          <cell r="A141">
            <v>163</v>
          </cell>
          <cell r="B141" t="str">
            <v>DA</v>
          </cell>
          <cell r="C141" t="str">
            <v>Diane Albers</v>
          </cell>
          <cell r="D141" t="str">
            <v>(509) 495-4705</v>
          </cell>
          <cell r="E141">
            <v>37196</v>
          </cell>
          <cell r="F141" t="str">
            <v>REVISION TO G0091</v>
          </cell>
          <cell r="R141">
            <v>10000</v>
          </cell>
          <cell r="Y141">
            <v>37197</v>
          </cell>
          <cell r="Z141">
            <v>37197</v>
          </cell>
          <cell r="AE141" t="str">
            <v>8055 / 1945</v>
          </cell>
          <cell r="AH141" t="str">
            <v>124506 / 124507</v>
          </cell>
          <cell r="AI141" t="str">
            <v>543 / 543</v>
          </cell>
          <cell r="AN141" t="str">
            <v>DA</v>
          </cell>
        </row>
        <row r="142">
          <cell r="A142">
            <v>164</v>
          </cell>
          <cell r="B142" t="str">
            <v>DA</v>
          </cell>
          <cell r="C142" t="str">
            <v>Diane Albers</v>
          </cell>
          <cell r="D142" t="str">
            <v>(509) 495-4705</v>
          </cell>
          <cell r="E142">
            <v>37197</v>
          </cell>
          <cell r="G142" t="str">
            <v>Sale</v>
          </cell>
          <cell r="H142" t="str">
            <v>Physical</v>
          </cell>
          <cell r="I142" t="str">
            <v>RGEN</v>
          </cell>
          <cell r="K142" t="str">
            <v>Enserco</v>
          </cell>
          <cell r="L142" t="str">
            <v>Darrell Danyluk</v>
          </cell>
          <cell r="M142" t="str">
            <v>Trader</v>
          </cell>
          <cell r="N142" t="str">
            <v>(403) 514-6912</v>
          </cell>
          <cell r="O142" t="str">
            <v>(403) 514-6913</v>
          </cell>
          <cell r="R142">
            <v>10000</v>
          </cell>
          <cell r="S142" t="str">
            <v>CG0214N</v>
          </cell>
          <cell r="X142">
            <v>2.1800000000000002</v>
          </cell>
          <cell r="Y142">
            <v>37198</v>
          </cell>
          <cell r="Z142">
            <v>37200</v>
          </cell>
          <cell r="AA142" t="str">
            <v>Interruptible</v>
          </cell>
          <cell r="AB142" t="str">
            <v>PGT</v>
          </cell>
          <cell r="AD142" t="str">
            <v>07536</v>
          </cell>
          <cell r="AE142">
            <v>10000</v>
          </cell>
          <cell r="AF142" t="str">
            <v>RGEN-GTNW</v>
          </cell>
          <cell r="AH142" t="str">
            <v>05474</v>
          </cell>
          <cell r="AJ142" t="str">
            <v>RGEN-GTNW</v>
          </cell>
          <cell r="AL142" t="str">
            <v>04659</v>
          </cell>
          <cell r="AN142" t="str">
            <v>DA</v>
          </cell>
          <cell r="AO142">
            <v>37202</v>
          </cell>
          <cell r="AP142" t="str">
            <v>DA</v>
          </cell>
          <cell r="AQ142" t="str">
            <v>fax sent, no reply</v>
          </cell>
        </row>
        <row r="143">
          <cell r="A143">
            <v>165</v>
          </cell>
          <cell r="B143" t="str">
            <v>DA</v>
          </cell>
          <cell r="C143" t="str">
            <v>Diane Albers</v>
          </cell>
          <cell r="D143" t="str">
            <v>(509) 495-4705</v>
          </cell>
          <cell r="E143">
            <v>37197</v>
          </cell>
          <cell r="G143" t="str">
            <v>Sale</v>
          </cell>
          <cell r="H143" t="str">
            <v>Physical</v>
          </cell>
          <cell r="I143" t="str">
            <v>RGEN</v>
          </cell>
          <cell r="K143" t="str">
            <v>Enserco</v>
          </cell>
          <cell r="L143" t="str">
            <v>Darrell Danyluk</v>
          </cell>
          <cell r="M143" t="str">
            <v>Trader</v>
          </cell>
          <cell r="N143" t="str">
            <v>(403) 514-6912</v>
          </cell>
          <cell r="O143" t="str">
            <v>(403) 514-6913</v>
          </cell>
          <cell r="R143">
            <v>10000</v>
          </cell>
          <cell r="S143" t="str">
            <v>CG0214N</v>
          </cell>
          <cell r="X143">
            <v>2.2999999999999998</v>
          </cell>
          <cell r="Y143">
            <v>37198</v>
          </cell>
          <cell r="Z143">
            <v>37200</v>
          </cell>
          <cell r="AA143" t="str">
            <v>Interruptible</v>
          </cell>
          <cell r="AB143" t="str">
            <v>PGT</v>
          </cell>
          <cell r="AD143" t="str">
            <v>07536</v>
          </cell>
          <cell r="AE143">
            <v>10000</v>
          </cell>
          <cell r="AF143" t="str">
            <v>STAN-GTNW</v>
          </cell>
          <cell r="AH143" t="str">
            <v>05474</v>
          </cell>
          <cell r="AJ143" t="str">
            <v>STAN-GTNW</v>
          </cell>
          <cell r="AL143" t="str">
            <v>04659</v>
          </cell>
          <cell r="AN143" t="str">
            <v>DA</v>
          </cell>
          <cell r="AO143">
            <v>37202</v>
          </cell>
          <cell r="AP143" t="str">
            <v>DA</v>
          </cell>
          <cell r="AQ143" t="str">
            <v>fax sent, no reply</v>
          </cell>
        </row>
        <row r="144">
          <cell r="A144">
            <v>166</v>
          </cell>
          <cell r="B144" t="str">
            <v>DA</v>
          </cell>
          <cell r="C144" t="str">
            <v>Diane Albers</v>
          </cell>
          <cell r="D144" t="str">
            <v>(509) 495-4705</v>
          </cell>
          <cell r="E144">
            <v>37197</v>
          </cell>
          <cell r="F144" t="str">
            <v>REVISION TO G0091</v>
          </cell>
          <cell r="R144">
            <v>10000</v>
          </cell>
          <cell r="Y144">
            <v>37198</v>
          </cell>
          <cell r="Z144">
            <v>37200</v>
          </cell>
          <cell r="AE144" t="str">
            <v>634 / 2404 / 7106</v>
          </cell>
          <cell r="AH144" t="str">
            <v>124506 / 124507</v>
          </cell>
          <cell r="AI144" t="str">
            <v>543 / 543</v>
          </cell>
          <cell r="AN144" t="str">
            <v>DA</v>
          </cell>
        </row>
        <row r="145">
          <cell r="A145">
            <v>167</v>
          </cell>
          <cell r="B145" t="str">
            <v>DA</v>
          </cell>
          <cell r="C145" t="str">
            <v>Diane Albers</v>
          </cell>
          <cell r="D145" t="str">
            <v>(509) 495-4705</v>
          </cell>
          <cell r="E145">
            <v>37200</v>
          </cell>
          <cell r="G145" t="str">
            <v>Sale</v>
          </cell>
          <cell r="H145" t="str">
            <v>Physical</v>
          </cell>
          <cell r="I145" t="str">
            <v>RGEN</v>
          </cell>
          <cell r="K145" t="str">
            <v>Duke</v>
          </cell>
          <cell r="L145" t="str">
            <v>Jim McArthur</v>
          </cell>
          <cell r="M145" t="str">
            <v>Mgr NW Logistics &amp; Optim Mgr</v>
          </cell>
          <cell r="N145" t="str">
            <v>(801) 531-4409</v>
          </cell>
          <cell r="O145" t="str">
            <v>(801) 531-5490</v>
          </cell>
          <cell r="R145">
            <v>10000</v>
          </cell>
          <cell r="S145">
            <v>0</v>
          </cell>
          <cell r="X145">
            <v>2.4500000000000002</v>
          </cell>
          <cell r="Y145">
            <v>37201</v>
          </cell>
          <cell r="Z145">
            <v>37201</v>
          </cell>
          <cell r="AA145" t="str">
            <v>Interruptible</v>
          </cell>
          <cell r="AB145" t="str">
            <v>PGT</v>
          </cell>
          <cell r="AD145" t="str">
            <v>07536</v>
          </cell>
          <cell r="AE145">
            <v>10000</v>
          </cell>
          <cell r="AF145" t="str">
            <v>STAN-GTNW</v>
          </cell>
          <cell r="AH145" t="str">
            <v>05474</v>
          </cell>
          <cell r="AJ145" t="str">
            <v>STAN-GTNW</v>
          </cell>
          <cell r="AL145" t="str">
            <v>00268</v>
          </cell>
          <cell r="AN145" t="str">
            <v>DA</v>
          </cell>
          <cell r="AO145">
            <v>37210</v>
          </cell>
          <cell r="AP145" t="str">
            <v>DA</v>
          </cell>
          <cell r="AQ145" t="str">
            <v>P-AVISTUTILITY-S-0004</v>
          </cell>
        </row>
        <row r="146">
          <cell r="A146">
            <v>168</v>
          </cell>
          <cell r="B146" t="str">
            <v>DA</v>
          </cell>
          <cell r="C146" t="str">
            <v>Diane Albers</v>
          </cell>
          <cell r="D146" t="str">
            <v>(509) 495-4705</v>
          </cell>
          <cell r="E146">
            <v>37200</v>
          </cell>
          <cell r="G146" t="str">
            <v>Sale</v>
          </cell>
          <cell r="H146" t="str">
            <v>Physical</v>
          </cell>
          <cell r="I146" t="str">
            <v>RGEN</v>
          </cell>
          <cell r="K146" t="str">
            <v>Enserco</v>
          </cell>
          <cell r="L146" t="str">
            <v>Darrell Danyluk</v>
          </cell>
          <cell r="M146" t="str">
            <v>Trader</v>
          </cell>
          <cell r="N146" t="str">
            <v>(403) 514-6912</v>
          </cell>
          <cell r="O146" t="str">
            <v>(403) 514-6913</v>
          </cell>
          <cell r="R146">
            <v>10000</v>
          </cell>
          <cell r="S146" t="str">
            <v>CG0214N</v>
          </cell>
          <cell r="X146">
            <v>2.2999999999999998</v>
          </cell>
          <cell r="Y146">
            <v>37201</v>
          </cell>
          <cell r="Z146">
            <v>37201</v>
          </cell>
          <cell r="AA146" t="str">
            <v>Interruptible</v>
          </cell>
          <cell r="AB146" t="str">
            <v>PGT</v>
          </cell>
          <cell r="AD146" t="str">
            <v>07536</v>
          </cell>
          <cell r="AE146">
            <v>10000</v>
          </cell>
          <cell r="AF146" t="str">
            <v>RGEN-GTNW</v>
          </cell>
          <cell r="AH146" t="str">
            <v>05474</v>
          </cell>
          <cell r="AJ146" t="str">
            <v>RGEN-GTNW</v>
          </cell>
          <cell r="AL146" t="str">
            <v>04659</v>
          </cell>
          <cell r="AN146" t="str">
            <v>DA</v>
          </cell>
          <cell r="AO146">
            <v>37203</v>
          </cell>
          <cell r="AP146" t="str">
            <v>DA</v>
          </cell>
          <cell r="AQ146" t="str">
            <v>fax sent, no reply</v>
          </cell>
        </row>
        <row r="147">
          <cell r="A147">
            <v>169</v>
          </cell>
          <cell r="B147" t="str">
            <v>DA</v>
          </cell>
          <cell r="C147" t="str">
            <v>Diane Albers</v>
          </cell>
          <cell r="D147" t="str">
            <v>(509) 495-4705</v>
          </cell>
          <cell r="E147">
            <v>37200</v>
          </cell>
          <cell r="G147" t="str">
            <v>Sale</v>
          </cell>
          <cell r="H147" t="str">
            <v>Physical</v>
          </cell>
          <cell r="I147" t="str">
            <v>RGEN</v>
          </cell>
          <cell r="K147" t="str">
            <v>Enron North America Corp.</v>
          </cell>
          <cell r="L147" t="str">
            <v>Steve South</v>
          </cell>
          <cell r="M147" t="str">
            <v>Trader</v>
          </cell>
          <cell r="N147" t="str">
            <v>(713) 853-6798</v>
          </cell>
          <cell r="O147" t="str">
            <v>(713) 646-2626</v>
          </cell>
          <cell r="R147">
            <v>20000</v>
          </cell>
          <cell r="S147">
            <v>0</v>
          </cell>
          <cell r="X147">
            <v>2.38</v>
          </cell>
          <cell r="Y147">
            <v>37202</v>
          </cell>
          <cell r="Z147">
            <v>37225</v>
          </cell>
          <cell r="AA147" t="str">
            <v>Firm</v>
          </cell>
          <cell r="AB147" t="str">
            <v>PGT</v>
          </cell>
          <cell r="AD147" t="str">
            <v>07536</v>
          </cell>
          <cell r="AE147">
            <v>20000</v>
          </cell>
          <cell r="AF147" t="str">
            <v>STAN-GTNW</v>
          </cell>
          <cell r="AH147" t="str">
            <v>05474</v>
          </cell>
          <cell r="AJ147" t="str">
            <v>STAN-GTNW</v>
          </cell>
          <cell r="AL147" t="str">
            <v>00354</v>
          </cell>
          <cell r="AN147" t="str">
            <v>DA</v>
          </cell>
          <cell r="AO147">
            <v>37214</v>
          </cell>
          <cell r="AP147" t="str">
            <v>DA</v>
          </cell>
          <cell r="AQ147">
            <v>1158688</v>
          </cell>
          <cell r="AS147" t="str">
            <v>Enron Confirm: Change Interruptible to Firm (Balance of Month)  Faxed 4:15pm 11/7/01   OK</v>
          </cell>
        </row>
        <row r="148">
          <cell r="A148">
            <v>170</v>
          </cell>
          <cell r="B148" t="str">
            <v>DA</v>
          </cell>
          <cell r="C148" t="str">
            <v>Diane Albers</v>
          </cell>
          <cell r="D148" t="str">
            <v>(509) 495-4705</v>
          </cell>
          <cell r="E148">
            <v>37200</v>
          </cell>
          <cell r="F148" t="str">
            <v>REVISION TO G0091</v>
          </cell>
          <cell r="R148">
            <v>10000</v>
          </cell>
          <cell r="Y148">
            <v>37201</v>
          </cell>
          <cell r="Z148">
            <v>37201</v>
          </cell>
          <cell r="AE148" t="str">
            <v>3650  /  6350</v>
          </cell>
          <cell r="AH148" t="str">
            <v>124504  /  124508</v>
          </cell>
          <cell r="AI148" t="str">
            <v>543 / 543</v>
          </cell>
          <cell r="AN148" t="str">
            <v>DA</v>
          </cell>
        </row>
        <row r="149">
          <cell r="A149">
            <v>170.1</v>
          </cell>
          <cell r="B149" t="str">
            <v>DA</v>
          </cell>
          <cell r="C149" t="str">
            <v>Diane Albers</v>
          </cell>
          <cell r="D149" t="str">
            <v>(509) 495-4705</v>
          </cell>
          <cell r="E149">
            <v>37190</v>
          </cell>
          <cell r="F149" t="str">
            <v>REVISION TO 9/15/00 Avista Energy purchase (relating to volume sold on G0147)</v>
          </cell>
          <cell r="G149" t="str">
            <v>RGEN Receipt Point Change</v>
          </cell>
          <cell r="I149" t="str">
            <v>RGEN</v>
          </cell>
          <cell r="K149" t="str">
            <v>Avista Energy</v>
          </cell>
          <cell r="L149" t="str">
            <v>Steve Harper</v>
          </cell>
          <cell r="M149" t="str">
            <v>Trader</v>
          </cell>
          <cell r="N149" t="str">
            <v>(509) 688-6123</v>
          </cell>
          <cell r="O149" t="str">
            <v>(509) 688-6151</v>
          </cell>
          <cell r="R149">
            <v>5000</v>
          </cell>
          <cell r="X149">
            <v>0.1</v>
          </cell>
          <cell r="Y149">
            <v>37191</v>
          </cell>
          <cell r="Z149">
            <v>37193</v>
          </cell>
          <cell r="AB149" t="str">
            <v>PGT</v>
          </cell>
          <cell r="AF149" t="str">
            <v>STAN-GTNW</v>
          </cell>
          <cell r="AN149" t="str">
            <v>DA</v>
          </cell>
        </row>
        <row r="150">
          <cell r="A150">
            <v>170.2</v>
          </cell>
          <cell r="B150" t="str">
            <v>DA</v>
          </cell>
          <cell r="C150" t="str">
            <v>Diane Albers</v>
          </cell>
          <cell r="D150" t="str">
            <v>(509) 495-4705</v>
          </cell>
          <cell r="E150">
            <v>37190</v>
          </cell>
          <cell r="F150" t="str">
            <v>REVISION TO 9/15/00 Avista Energy purchase (relating to volume sold on G0148)</v>
          </cell>
          <cell r="G150" t="str">
            <v>RGEN Receipt Point Change</v>
          </cell>
          <cell r="I150" t="str">
            <v>RGEN</v>
          </cell>
          <cell r="K150" t="str">
            <v>Avista Energy</v>
          </cell>
          <cell r="L150" t="str">
            <v>Steve Harper</v>
          </cell>
          <cell r="M150" t="str">
            <v>Trader</v>
          </cell>
          <cell r="N150" t="str">
            <v>(509) 688-6123</v>
          </cell>
          <cell r="O150" t="str">
            <v>(509) 688-6151</v>
          </cell>
          <cell r="R150">
            <v>5000</v>
          </cell>
          <cell r="X150">
            <v>0.1</v>
          </cell>
          <cell r="Y150">
            <v>37191</v>
          </cell>
          <cell r="Z150">
            <v>37193</v>
          </cell>
          <cell r="AB150" t="str">
            <v>PGT</v>
          </cell>
          <cell r="AF150" t="str">
            <v>STAN-GTNW</v>
          </cell>
          <cell r="AN150" t="str">
            <v>DA</v>
          </cell>
        </row>
        <row r="151">
          <cell r="A151">
            <v>170.3</v>
          </cell>
          <cell r="B151" t="str">
            <v>DA</v>
          </cell>
          <cell r="C151" t="str">
            <v>Diane Albers</v>
          </cell>
          <cell r="D151" t="str">
            <v>(509) 495-4705</v>
          </cell>
          <cell r="E151">
            <v>37188</v>
          </cell>
          <cell r="F151" t="str">
            <v>REVISION TO 9/15/00 Avista Energy purchase (relating to volume sold on G0142)</v>
          </cell>
          <cell r="G151" t="str">
            <v>RGEN Receipt Point Change</v>
          </cell>
          <cell r="I151" t="str">
            <v>RGEN</v>
          </cell>
          <cell r="K151" t="str">
            <v>Avista Energy</v>
          </cell>
          <cell r="L151" t="str">
            <v>Steve Harper</v>
          </cell>
          <cell r="M151" t="str">
            <v>Trader</v>
          </cell>
          <cell r="N151" t="str">
            <v>(509) 688-6123</v>
          </cell>
          <cell r="O151" t="str">
            <v>(509) 688-6151</v>
          </cell>
          <cell r="R151">
            <v>10000</v>
          </cell>
          <cell r="X151">
            <v>0.1</v>
          </cell>
          <cell r="Y151">
            <v>37196</v>
          </cell>
          <cell r="Z151">
            <v>37225</v>
          </cell>
          <cell r="AA151" t="str">
            <v>Firm</v>
          </cell>
          <cell r="AB151" t="str">
            <v>PGT</v>
          </cell>
          <cell r="AF151" t="str">
            <v>STAN-GTNW</v>
          </cell>
          <cell r="AN151" t="str">
            <v>DA</v>
          </cell>
        </row>
        <row r="152">
          <cell r="A152">
            <v>170.4</v>
          </cell>
          <cell r="B152" t="str">
            <v>DA</v>
          </cell>
          <cell r="C152" t="str">
            <v>Diane Albers</v>
          </cell>
          <cell r="D152" t="str">
            <v>(509) 495-4705</v>
          </cell>
          <cell r="E152">
            <v>37193</v>
          </cell>
          <cell r="F152" t="str">
            <v>REVISION TO 9/15/00 Avista Energy purchase (relating to volume sold on G0151)</v>
          </cell>
          <cell r="G152" t="str">
            <v>RGEN Receipt Point Change</v>
          </cell>
          <cell r="I152" t="str">
            <v>RGEN</v>
          </cell>
          <cell r="K152" t="str">
            <v>Avista Energy</v>
          </cell>
          <cell r="L152" t="str">
            <v>Steve Harper</v>
          </cell>
          <cell r="M152" t="str">
            <v>Trader</v>
          </cell>
          <cell r="N152" t="str">
            <v>(509) 688-6123</v>
          </cell>
          <cell r="O152" t="str">
            <v>(509) 688-6151</v>
          </cell>
          <cell r="R152">
            <v>15000</v>
          </cell>
          <cell r="X152">
            <v>0.1</v>
          </cell>
          <cell r="Y152">
            <v>37194</v>
          </cell>
          <cell r="Z152">
            <v>37194</v>
          </cell>
          <cell r="AB152" t="str">
            <v>PGT</v>
          </cell>
          <cell r="AF152" t="str">
            <v>STAN-GTNW</v>
          </cell>
          <cell r="AN152" t="str">
            <v>DA</v>
          </cell>
        </row>
        <row r="153">
          <cell r="A153">
            <v>170.5</v>
          </cell>
          <cell r="B153" t="str">
            <v>DA</v>
          </cell>
          <cell r="C153" t="str">
            <v>Diane Albers</v>
          </cell>
          <cell r="D153" t="str">
            <v>(509) 495-4705</v>
          </cell>
          <cell r="E153">
            <v>37194</v>
          </cell>
          <cell r="F153" t="str">
            <v>REVISION TO 9/15/00 Avista Energy purchase (relating to volume sold on G0154)</v>
          </cell>
          <cell r="G153" t="str">
            <v>RGEN Receipt Point Change</v>
          </cell>
          <cell r="I153" t="str">
            <v>RGEN</v>
          </cell>
          <cell r="K153" t="str">
            <v>Avista Energy</v>
          </cell>
          <cell r="L153" t="str">
            <v>Steve Harper</v>
          </cell>
          <cell r="M153" t="str">
            <v>Trader</v>
          </cell>
          <cell r="N153" t="str">
            <v>(509) 688-6123</v>
          </cell>
          <cell r="O153" t="str">
            <v>(509) 688-6151</v>
          </cell>
          <cell r="R153">
            <v>15000</v>
          </cell>
          <cell r="X153">
            <v>0.1</v>
          </cell>
          <cell r="Y153">
            <v>37195</v>
          </cell>
          <cell r="Z153">
            <v>37195</v>
          </cell>
          <cell r="AB153" t="str">
            <v>PGT</v>
          </cell>
          <cell r="AF153" t="str">
            <v>STAN-GTNW</v>
          </cell>
          <cell r="AN153" t="str">
            <v>DA</v>
          </cell>
        </row>
        <row r="154">
          <cell r="A154">
            <v>170.6</v>
          </cell>
          <cell r="B154" t="str">
            <v>DA</v>
          </cell>
          <cell r="C154" t="str">
            <v>Diane Albers</v>
          </cell>
          <cell r="D154" t="str">
            <v>(509) 495-4705</v>
          </cell>
          <cell r="E154">
            <v>37196</v>
          </cell>
          <cell r="F154" t="str">
            <v>REVISION TO 9/15/00 Avista Energy purchase (relating to volume sold on G0159)</v>
          </cell>
          <cell r="G154" t="str">
            <v>RGEN Receipt Point Change</v>
          </cell>
          <cell r="I154" t="str">
            <v>RGEN</v>
          </cell>
          <cell r="K154" t="str">
            <v>Avista Energy</v>
          </cell>
          <cell r="L154" t="str">
            <v>Steve Harper</v>
          </cell>
          <cell r="M154" t="str">
            <v>Trader</v>
          </cell>
          <cell r="N154" t="str">
            <v>(509) 688-6123</v>
          </cell>
          <cell r="O154" t="str">
            <v>(509) 688-6151</v>
          </cell>
          <cell r="R154">
            <v>10000</v>
          </cell>
          <cell r="X154">
            <v>0.1</v>
          </cell>
          <cell r="Y154">
            <v>37197</v>
          </cell>
          <cell r="Z154">
            <v>37197</v>
          </cell>
          <cell r="AB154" t="str">
            <v>PGT</v>
          </cell>
          <cell r="AF154" t="str">
            <v>STAN-GTNW</v>
          </cell>
          <cell r="AN154" t="str">
            <v>DA</v>
          </cell>
        </row>
        <row r="155">
          <cell r="A155">
            <v>170.7</v>
          </cell>
          <cell r="B155" t="str">
            <v>DA</v>
          </cell>
          <cell r="C155" t="str">
            <v>Diane Albers</v>
          </cell>
          <cell r="D155" t="str">
            <v>(509) 495-4705</v>
          </cell>
          <cell r="E155">
            <v>37197</v>
          </cell>
          <cell r="F155" t="str">
            <v>REVISION TO 9/15/00 Avista Energy purchase (relating to volume sold on G0165)</v>
          </cell>
          <cell r="G155" t="str">
            <v>RGEN Receipt Point Change</v>
          </cell>
          <cell r="I155" t="str">
            <v>RGEN</v>
          </cell>
          <cell r="K155" t="str">
            <v>Avista Energy</v>
          </cell>
          <cell r="L155" t="str">
            <v>Steve Harper</v>
          </cell>
          <cell r="M155" t="str">
            <v>Trader</v>
          </cell>
          <cell r="N155" t="str">
            <v>(509) 688-6123</v>
          </cell>
          <cell r="O155" t="str">
            <v>(509) 688-6151</v>
          </cell>
          <cell r="R155">
            <v>10000</v>
          </cell>
          <cell r="X155">
            <v>0.1</v>
          </cell>
          <cell r="Y155">
            <v>37198</v>
          </cell>
          <cell r="Z155">
            <v>37200</v>
          </cell>
          <cell r="AB155" t="str">
            <v>PGT</v>
          </cell>
          <cell r="AF155" t="str">
            <v>STAN-GTNW</v>
          </cell>
          <cell r="AN155" t="str">
            <v>DA</v>
          </cell>
        </row>
        <row r="156">
          <cell r="A156">
            <v>170.8</v>
          </cell>
          <cell r="B156" t="str">
            <v>DA</v>
          </cell>
          <cell r="C156" t="str">
            <v>Diane Albers</v>
          </cell>
          <cell r="D156" t="str">
            <v>(509) 495-4705</v>
          </cell>
          <cell r="E156">
            <v>37200</v>
          </cell>
          <cell r="F156" t="str">
            <v>REVISION TO 9/15/00 Avista Energy purchase (relating to volume sold on G0167)</v>
          </cell>
          <cell r="G156" t="str">
            <v>RGEN Receipt Point Change</v>
          </cell>
          <cell r="I156" t="str">
            <v>RGEN</v>
          </cell>
          <cell r="K156" t="str">
            <v>Avista Energy</v>
          </cell>
          <cell r="L156" t="str">
            <v>Steve Harper</v>
          </cell>
          <cell r="M156" t="str">
            <v>Trader</v>
          </cell>
          <cell r="N156" t="str">
            <v>(509) 688-6123</v>
          </cell>
          <cell r="O156" t="str">
            <v>(509) 688-6151</v>
          </cell>
          <cell r="R156">
            <v>10000</v>
          </cell>
          <cell r="X156">
            <v>0.1</v>
          </cell>
          <cell r="Y156">
            <v>37201</v>
          </cell>
          <cell r="Z156">
            <v>37201</v>
          </cell>
          <cell r="AB156" t="str">
            <v>PGT</v>
          </cell>
          <cell r="AF156" t="str">
            <v>STAN-GTNW</v>
          </cell>
          <cell r="AN156" t="str">
            <v>DA</v>
          </cell>
        </row>
        <row r="157">
          <cell r="A157">
            <v>170.9</v>
          </cell>
          <cell r="B157" t="str">
            <v>DA</v>
          </cell>
          <cell r="C157" t="str">
            <v>Diane Albers</v>
          </cell>
          <cell r="D157" t="str">
            <v>(509) 495-4705</v>
          </cell>
          <cell r="E157">
            <v>37200</v>
          </cell>
          <cell r="F157" t="str">
            <v>REVISION TO 9/15/00 Avista Energy purchase (relating to volume sold on G0169)</v>
          </cell>
          <cell r="G157" t="str">
            <v>RGEN Receipt Point Change</v>
          </cell>
          <cell r="I157" t="str">
            <v>RGEN</v>
          </cell>
          <cell r="K157" t="str">
            <v>Avista Energy</v>
          </cell>
          <cell r="L157" t="str">
            <v>Steve Harper</v>
          </cell>
          <cell r="M157" t="str">
            <v>Trader</v>
          </cell>
          <cell r="N157" t="str">
            <v>(509) 688-6123</v>
          </cell>
          <cell r="O157" t="str">
            <v>(509) 688-6151</v>
          </cell>
          <cell r="R157">
            <v>20000</v>
          </cell>
          <cell r="X157">
            <v>0.1</v>
          </cell>
          <cell r="Y157">
            <v>37202</v>
          </cell>
          <cell r="Z157">
            <v>37225</v>
          </cell>
          <cell r="AA157" t="str">
            <v>Firm</v>
          </cell>
          <cell r="AB157" t="str">
            <v>PGT</v>
          </cell>
          <cell r="AF157" t="str">
            <v>STAN-GTNW</v>
          </cell>
          <cell r="AN157" t="str">
            <v>DA</v>
          </cell>
          <cell r="AO157">
            <v>37207</v>
          </cell>
          <cell r="AP157" t="str">
            <v>DA</v>
          </cell>
          <cell r="AQ157">
            <v>41872</v>
          </cell>
        </row>
        <row r="158">
          <cell r="A158">
            <v>171</v>
          </cell>
          <cell r="B158" t="str">
            <v>DA</v>
          </cell>
          <cell r="C158" t="str">
            <v>Diane Albers</v>
          </cell>
          <cell r="D158" t="str">
            <v>(509) 495-4705</v>
          </cell>
          <cell r="E158">
            <v>37188</v>
          </cell>
          <cell r="F158" t="str">
            <v>REVISION TO G0141</v>
          </cell>
          <cell r="Y158">
            <v>37196</v>
          </cell>
          <cell r="Z158">
            <v>37225</v>
          </cell>
          <cell r="AA158" t="str">
            <v>Firm</v>
          </cell>
        </row>
        <row r="159">
          <cell r="A159">
            <v>172</v>
          </cell>
          <cell r="B159" t="str">
            <v>DA</v>
          </cell>
          <cell r="C159" t="str">
            <v>Diane Albers</v>
          </cell>
          <cell r="D159" t="str">
            <v>(509) 495-4705</v>
          </cell>
          <cell r="E159">
            <v>37188</v>
          </cell>
          <cell r="F159" t="str">
            <v>REVISION TO G0140</v>
          </cell>
          <cell r="Y159">
            <v>37196</v>
          </cell>
          <cell r="Z159">
            <v>37225</v>
          </cell>
          <cell r="AA159" t="str">
            <v>Firm</v>
          </cell>
        </row>
        <row r="160">
          <cell r="A160">
            <v>173</v>
          </cell>
          <cell r="B160" t="str">
            <v>DA</v>
          </cell>
          <cell r="C160" t="str">
            <v>Diane Albers</v>
          </cell>
          <cell r="D160" t="str">
            <v>(509) 495-4705</v>
          </cell>
          <cell r="E160">
            <v>37188</v>
          </cell>
          <cell r="F160" t="str">
            <v>REVISION TO G0142</v>
          </cell>
          <cell r="Y160">
            <v>37196</v>
          </cell>
          <cell r="Z160">
            <v>37225</v>
          </cell>
          <cell r="AA160" t="str">
            <v>Firm</v>
          </cell>
        </row>
        <row r="161">
          <cell r="A161">
            <v>174</v>
          </cell>
          <cell r="B161" t="str">
            <v>DA</v>
          </cell>
          <cell r="C161" t="str">
            <v>Diane Albers</v>
          </cell>
          <cell r="D161" t="str">
            <v>(509) 495-4705</v>
          </cell>
          <cell r="E161">
            <v>37189</v>
          </cell>
          <cell r="F161" t="str">
            <v>REVISION TO G0145</v>
          </cell>
          <cell r="Y161">
            <v>37469</v>
          </cell>
          <cell r="Z161">
            <v>37529</v>
          </cell>
          <cell r="AA161" t="str">
            <v>Firm</v>
          </cell>
        </row>
        <row r="162">
          <cell r="A162">
            <v>175</v>
          </cell>
          <cell r="B162" t="str">
            <v>DA</v>
          </cell>
          <cell r="C162" t="str">
            <v>Diane Albers</v>
          </cell>
          <cell r="D162" t="str">
            <v>(509) 495-4705</v>
          </cell>
          <cell r="E162">
            <v>37202</v>
          </cell>
          <cell r="F162" t="str">
            <v>REVISION TO G0091</v>
          </cell>
          <cell r="Y162">
            <v>37203</v>
          </cell>
          <cell r="Z162">
            <v>37205</v>
          </cell>
          <cell r="AE162">
            <v>10000</v>
          </cell>
          <cell r="AH162">
            <v>124509</v>
          </cell>
          <cell r="AI162">
            <v>543</v>
          </cell>
          <cell r="AN162" t="str">
            <v>DA</v>
          </cell>
        </row>
        <row r="163">
          <cell r="A163">
            <v>176</v>
          </cell>
          <cell r="B163" t="str">
            <v>DA</v>
          </cell>
          <cell r="C163" t="str">
            <v>Diane Albers</v>
          </cell>
          <cell r="D163" t="str">
            <v>(509) 495-4705</v>
          </cell>
          <cell r="E163">
            <v>37201</v>
          </cell>
          <cell r="F163" t="str">
            <v>REVISION TO G0091</v>
          </cell>
          <cell r="Y163">
            <v>37202</v>
          </cell>
          <cell r="Z163">
            <v>37202</v>
          </cell>
          <cell r="AE163">
            <v>10000</v>
          </cell>
          <cell r="AH163">
            <v>193662</v>
          </cell>
          <cell r="AI163">
            <v>6</v>
          </cell>
          <cell r="AN163" t="str">
            <v>DA</v>
          </cell>
        </row>
        <row r="164">
          <cell r="A164">
            <v>177</v>
          </cell>
          <cell r="B164" t="str">
            <v>CF</v>
          </cell>
          <cell r="C164" t="str">
            <v>Chalon Frandsen</v>
          </cell>
          <cell r="D164" t="str">
            <v>(509) 495-8448</v>
          </cell>
          <cell r="E164">
            <v>37165</v>
          </cell>
          <cell r="F164" t="str">
            <v>REVISION TO G0092</v>
          </cell>
          <cell r="Y164">
            <v>37226</v>
          </cell>
          <cell r="Z164">
            <v>37256</v>
          </cell>
          <cell r="AA164" t="str">
            <v>Firm</v>
          </cell>
          <cell r="AN164" t="str">
            <v>CF</v>
          </cell>
        </row>
        <row r="165">
          <cell r="A165">
            <v>178</v>
          </cell>
          <cell r="B165" t="str">
            <v>CF</v>
          </cell>
          <cell r="C165" t="str">
            <v>Chalon Frandsen</v>
          </cell>
          <cell r="D165" t="str">
            <v>(509) 495-8448</v>
          </cell>
          <cell r="E165">
            <v>37165</v>
          </cell>
          <cell r="F165" t="str">
            <v>REVISION TO G0091</v>
          </cell>
          <cell r="Y165">
            <v>37196</v>
          </cell>
          <cell r="Z165">
            <v>37225</v>
          </cell>
          <cell r="AA165" t="str">
            <v>Firm</v>
          </cell>
          <cell r="AN165" t="str">
            <v>CF</v>
          </cell>
        </row>
        <row r="166">
          <cell r="A166">
            <v>179</v>
          </cell>
          <cell r="B166" t="str">
            <v>DA</v>
          </cell>
          <cell r="C166" t="str">
            <v>Diane Albers</v>
          </cell>
          <cell r="D166" t="str">
            <v>(509) 495-4705</v>
          </cell>
          <cell r="E166">
            <v>37203</v>
          </cell>
          <cell r="G166" t="str">
            <v>Purchase</v>
          </cell>
          <cell r="H166" t="str">
            <v>Physical</v>
          </cell>
          <cell r="I166" t="str">
            <v>RGEN</v>
          </cell>
          <cell r="K166" t="str">
            <v>Enron North America Corp.</v>
          </cell>
          <cell r="L166" t="str">
            <v>Steve South</v>
          </cell>
          <cell r="M166" t="str">
            <v>Trader</v>
          </cell>
          <cell r="N166" t="str">
            <v>(713) 853-6798</v>
          </cell>
          <cell r="O166" t="str">
            <v>(713) 646-2626</v>
          </cell>
          <cell r="R166">
            <v>500</v>
          </cell>
          <cell r="S166">
            <v>0</v>
          </cell>
          <cell r="X166">
            <v>2.57</v>
          </cell>
          <cell r="Y166">
            <v>37204</v>
          </cell>
          <cell r="Z166">
            <v>37204</v>
          </cell>
          <cell r="AA166" t="str">
            <v>Interruptible</v>
          </cell>
          <cell r="AB166" t="str">
            <v>PGT</v>
          </cell>
          <cell r="AD166" t="str">
            <v>07536</v>
          </cell>
          <cell r="AE166">
            <v>500</v>
          </cell>
          <cell r="AF166" t="str">
            <v>RGEN-GTNW</v>
          </cell>
          <cell r="AH166" t="str">
            <v>00354</v>
          </cell>
          <cell r="AJ166" t="str">
            <v>RGEN-WWP</v>
          </cell>
          <cell r="AL166" t="str">
            <v>FUEL</v>
          </cell>
          <cell r="AN166" t="str">
            <v>DA</v>
          </cell>
          <cell r="AO166">
            <v>37208</v>
          </cell>
          <cell r="AP166" t="str">
            <v>DA</v>
          </cell>
          <cell r="AQ166" t="str">
            <v>fax sent, no reply</v>
          </cell>
        </row>
        <row r="167">
          <cell r="A167">
            <v>180</v>
          </cell>
          <cell r="B167" t="str">
            <v>DA</v>
          </cell>
          <cell r="C167" t="str">
            <v>Diane Albers</v>
          </cell>
          <cell r="D167" t="str">
            <v>(509) 495-4705</v>
          </cell>
          <cell r="E167">
            <v>37204</v>
          </cell>
          <cell r="G167" t="str">
            <v>Sale</v>
          </cell>
          <cell r="H167" t="str">
            <v>Physical</v>
          </cell>
          <cell r="I167" t="str">
            <v>RGEN</v>
          </cell>
          <cell r="K167" t="str">
            <v>Enron North America Corp.</v>
          </cell>
          <cell r="L167" t="str">
            <v>Steve South</v>
          </cell>
          <cell r="M167" t="str">
            <v>Trader</v>
          </cell>
          <cell r="N167" t="str">
            <v>(713) 853-6798</v>
          </cell>
          <cell r="O167" t="str">
            <v>(713) 646-2626</v>
          </cell>
          <cell r="R167">
            <v>5000</v>
          </cell>
          <cell r="S167">
            <v>0</v>
          </cell>
          <cell r="X167">
            <v>2.62</v>
          </cell>
          <cell r="Y167">
            <v>37226</v>
          </cell>
          <cell r="Z167">
            <v>37256</v>
          </cell>
          <cell r="AA167" t="str">
            <v>Firm</v>
          </cell>
          <cell r="AB167" t="str">
            <v>PGT</v>
          </cell>
          <cell r="AD167" t="str">
            <v>07536</v>
          </cell>
          <cell r="AE167">
            <v>5000</v>
          </cell>
          <cell r="AF167" t="str">
            <v>RGEN-GTNW</v>
          </cell>
          <cell r="AH167" t="str">
            <v>05474</v>
          </cell>
          <cell r="AJ167" t="str">
            <v>RGEN-GTNW</v>
          </cell>
          <cell r="AL167" t="str">
            <v>00354</v>
          </cell>
          <cell r="AN167" t="str">
            <v>BG</v>
          </cell>
          <cell r="AO167">
            <v>37209</v>
          </cell>
          <cell r="AP167" t="str">
            <v>DA</v>
          </cell>
          <cell r="AQ167" t="str">
            <v>fax sent, no reply</v>
          </cell>
          <cell r="AS167" t="str">
            <v>Placed in default.  Instructed by Credit to stop providing this gas starting GD12/7</v>
          </cell>
        </row>
        <row r="168">
          <cell r="A168">
            <v>181</v>
          </cell>
          <cell r="B168" t="str">
            <v>DA</v>
          </cell>
          <cell r="C168" t="str">
            <v>Diane Albers</v>
          </cell>
          <cell r="D168" t="str">
            <v>(509) 495-4705</v>
          </cell>
          <cell r="E168">
            <v>37204</v>
          </cell>
          <cell r="F168" t="str">
            <v>REVISION TO G0091</v>
          </cell>
          <cell r="R168">
            <v>10000</v>
          </cell>
          <cell r="Y168">
            <v>37206</v>
          </cell>
          <cell r="Z168">
            <v>37207</v>
          </cell>
          <cell r="AE168" t="str">
            <v>8653 / 1347</v>
          </cell>
          <cell r="AH168" t="str">
            <v>124505 / 124509</v>
          </cell>
          <cell r="AI168" t="str">
            <v>543 / 543</v>
          </cell>
          <cell r="AN168" t="str">
            <v>DA</v>
          </cell>
        </row>
        <row r="169">
          <cell r="A169">
            <v>182</v>
          </cell>
          <cell r="B169" t="str">
            <v>DA</v>
          </cell>
          <cell r="C169" t="str">
            <v>Diane Albers</v>
          </cell>
          <cell r="D169" t="str">
            <v>(509) 495-4705</v>
          </cell>
          <cell r="E169">
            <v>37206</v>
          </cell>
          <cell r="F169" t="str">
            <v>REVISION TO G0181</v>
          </cell>
          <cell r="R169">
            <v>10000</v>
          </cell>
          <cell r="Y169">
            <v>37207</v>
          </cell>
          <cell r="Z169">
            <v>37207</v>
          </cell>
          <cell r="AE169" t="str">
            <v>6753 / 1900 / 1347</v>
          </cell>
          <cell r="AH169" t="str">
            <v>124505 / 124508 / 124509</v>
          </cell>
          <cell r="AI169" t="str">
            <v>543 / 543 / 543</v>
          </cell>
          <cell r="AN169" t="str">
            <v>DA</v>
          </cell>
        </row>
        <row r="170">
          <cell r="A170">
            <v>183</v>
          </cell>
          <cell r="B170" t="str">
            <v>DA</v>
          </cell>
          <cell r="C170" t="str">
            <v>Diane Albers</v>
          </cell>
          <cell r="D170" t="str">
            <v>(509) 495-4705</v>
          </cell>
          <cell r="E170">
            <v>37208</v>
          </cell>
          <cell r="F170" t="str">
            <v>REVISION TO G0091</v>
          </cell>
          <cell r="R170">
            <v>10000</v>
          </cell>
          <cell r="Y170">
            <v>37208</v>
          </cell>
          <cell r="Z170">
            <v>37211</v>
          </cell>
          <cell r="AE170">
            <v>10000</v>
          </cell>
          <cell r="AH170">
            <v>100010</v>
          </cell>
          <cell r="AI170">
            <v>6</v>
          </cell>
          <cell r="AN170" t="str">
            <v>DA</v>
          </cell>
        </row>
        <row r="171">
          <cell r="A171">
            <v>184</v>
          </cell>
          <cell r="B171" t="str">
            <v>CF</v>
          </cell>
          <cell r="C171" t="str">
            <v>Chalon Frandsen</v>
          </cell>
          <cell r="D171" t="str">
            <v>(509) 495-8448</v>
          </cell>
          <cell r="E171">
            <v>37208</v>
          </cell>
          <cell r="G171" t="str">
            <v>Purchase</v>
          </cell>
          <cell r="H171" t="str">
            <v>Physical</v>
          </cell>
          <cell r="I171" t="str">
            <v>CA - SLTAHOE</v>
          </cell>
          <cell r="K171" t="str">
            <v>DUKE</v>
          </cell>
          <cell r="L171" t="str">
            <v>Rob Platt</v>
          </cell>
          <cell r="M171" t="str">
            <v>Trader</v>
          </cell>
          <cell r="N171" t="str">
            <v>(801) 531-4435</v>
          </cell>
          <cell r="O171" t="str">
            <v>(801) 531-5490</v>
          </cell>
          <cell r="R171">
            <v>500</v>
          </cell>
          <cell r="S171">
            <v>0</v>
          </cell>
          <cell r="X171">
            <v>2.1</v>
          </cell>
          <cell r="Y171">
            <v>37209</v>
          </cell>
          <cell r="Z171">
            <v>37209</v>
          </cell>
          <cell r="AA171" t="str">
            <v>Interruptible</v>
          </cell>
          <cell r="AB171" t="str">
            <v>NWP</v>
          </cell>
          <cell r="AC171" t="str">
            <v>Paiute</v>
          </cell>
          <cell r="AD171">
            <v>100047</v>
          </cell>
          <cell r="AE171">
            <v>500</v>
          </cell>
          <cell r="AF171" t="str">
            <v>SUMAS</v>
          </cell>
          <cell r="AG171">
            <v>543</v>
          </cell>
          <cell r="AJ171" t="str">
            <v>RENO</v>
          </cell>
          <cell r="AK171">
            <v>459</v>
          </cell>
          <cell r="AL171" t="str">
            <v>AVAC03SYS3</v>
          </cell>
          <cell r="AM171">
            <v>304</v>
          </cell>
          <cell r="AN171" t="str">
            <v>CF</v>
          </cell>
          <cell r="AO171">
            <v>37211</v>
          </cell>
          <cell r="AP171" t="str">
            <v>DA</v>
          </cell>
          <cell r="AQ171" t="str">
            <v>S-AVISTUTILITY-0007</v>
          </cell>
        </row>
        <row r="172">
          <cell r="A172">
            <v>185</v>
          </cell>
          <cell r="B172" t="str">
            <v>JK</v>
          </cell>
          <cell r="C172" t="str">
            <v>Jeannie Kimberly</v>
          </cell>
          <cell r="D172" t="str">
            <v>(509) 495-8494</v>
          </cell>
          <cell r="E172">
            <v>37209</v>
          </cell>
          <cell r="G172" t="str">
            <v>Purchase</v>
          </cell>
          <cell r="H172" t="str">
            <v>Physical</v>
          </cell>
          <cell r="I172" t="str">
            <v>CA - SLTAHOE</v>
          </cell>
          <cell r="K172" t="str">
            <v>Aquila</v>
          </cell>
          <cell r="L172" t="str">
            <v>Jerry Rodriguez</v>
          </cell>
          <cell r="M172" t="str">
            <v>Trader</v>
          </cell>
          <cell r="N172" t="str">
            <v>(816) 527-1266</v>
          </cell>
          <cell r="O172" t="str">
            <v>(816) 527-1075</v>
          </cell>
          <cell r="R172">
            <v>500</v>
          </cell>
          <cell r="X172">
            <v>1.96</v>
          </cell>
          <cell r="Y172">
            <v>37210</v>
          </cell>
          <cell r="Z172">
            <v>37210</v>
          </cell>
          <cell r="AA172" t="str">
            <v>Firm</v>
          </cell>
          <cell r="AB172" t="str">
            <v>NWP</v>
          </cell>
          <cell r="AC172" t="str">
            <v>Paiute</v>
          </cell>
          <cell r="AD172">
            <v>100047</v>
          </cell>
          <cell r="AE172">
            <v>500</v>
          </cell>
          <cell r="AF172" t="str">
            <v>OPAL</v>
          </cell>
          <cell r="AG172">
            <v>543</v>
          </cell>
          <cell r="AH172" t="str">
            <v>L57</v>
          </cell>
          <cell r="AI172">
            <v>40</v>
          </cell>
          <cell r="AJ172" t="str">
            <v>RENO</v>
          </cell>
          <cell r="AK172">
            <v>459</v>
          </cell>
          <cell r="AL172" t="str">
            <v>AVAC03SYS3</v>
          </cell>
          <cell r="AM172">
            <v>304</v>
          </cell>
          <cell r="AN172" t="str">
            <v>JK</v>
          </cell>
          <cell r="AO172">
            <v>37214</v>
          </cell>
          <cell r="AP172" t="str">
            <v>DA</v>
          </cell>
          <cell r="AQ172" t="str">
            <v>fax sent, no reply</v>
          </cell>
        </row>
        <row r="173">
          <cell r="A173">
            <v>186</v>
          </cell>
          <cell r="B173" t="str">
            <v>JK</v>
          </cell>
          <cell r="C173" t="str">
            <v>Jeannie Kimberly</v>
          </cell>
          <cell r="D173" t="str">
            <v>(509) 495-8494</v>
          </cell>
          <cell r="E173">
            <v>37209</v>
          </cell>
          <cell r="G173" t="str">
            <v>Purchase</v>
          </cell>
          <cell r="H173" t="str">
            <v>Physical</v>
          </cell>
          <cell r="I173" t="str">
            <v>CA - SLTAHOE</v>
          </cell>
          <cell r="K173" t="str">
            <v>Duke</v>
          </cell>
          <cell r="L173" t="str">
            <v>Craig Duke</v>
          </cell>
          <cell r="M173" t="str">
            <v>Trader</v>
          </cell>
          <cell r="N173" t="str">
            <v>(801) 531-4426</v>
          </cell>
          <cell r="O173" t="str">
            <v>(801) 531-5490</v>
          </cell>
          <cell r="R173">
            <v>500</v>
          </cell>
          <cell r="X173">
            <v>1.95</v>
          </cell>
          <cell r="Y173">
            <v>37211</v>
          </cell>
          <cell r="Z173">
            <v>37214</v>
          </cell>
          <cell r="AA173" t="str">
            <v>Interruptible</v>
          </cell>
          <cell r="AB173" t="str">
            <v>NWP</v>
          </cell>
          <cell r="AC173" t="str">
            <v>Paiute</v>
          </cell>
          <cell r="AD173">
            <v>100047</v>
          </cell>
          <cell r="AE173">
            <v>500</v>
          </cell>
          <cell r="AF173" t="str">
            <v>OPAL</v>
          </cell>
          <cell r="AG173">
            <v>543</v>
          </cell>
          <cell r="AH173" t="str">
            <v>J09</v>
          </cell>
          <cell r="AI173">
            <v>366</v>
          </cell>
          <cell r="AJ173" t="str">
            <v>RENO</v>
          </cell>
          <cell r="AK173">
            <v>459</v>
          </cell>
          <cell r="AL173" t="str">
            <v>AVAC03SYS3</v>
          </cell>
          <cell r="AM173">
            <v>304</v>
          </cell>
          <cell r="AN173" t="str">
            <v>JK</v>
          </cell>
          <cell r="AO173">
            <v>37229</v>
          </cell>
          <cell r="AP173" t="str">
            <v>DA</v>
          </cell>
          <cell r="AQ173" t="str">
            <v>S-AVISTUTILITY-0008</v>
          </cell>
        </row>
        <row r="174">
          <cell r="A174">
            <v>187</v>
          </cell>
          <cell r="B174" t="str">
            <v>DA</v>
          </cell>
          <cell r="C174" t="str">
            <v>Diane Albers</v>
          </cell>
          <cell r="D174" t="str">
            <v>(509) 495-4705</v>
          </cell>
          <cell r="E174">
            <v>37211</v>
          </cell>
          <cell r="G174" t="str">
            <v>Sale</v>
          </cell>
          <cell r="H174" t="str">
            <v>Physical</v>
          </cell>
          <cell r="I174" t="str">
            <v>RGEN</v>
          </cell>
          <cell r="K174" t="str">
            <v>Sierra Pacific</v>
          </cell>
          <cell r="L174" t="str">
            <v>Anita Austin</v>
          </cell>
          <cell r="M174" t="str">
            <v>Trader</v>
          </cell>
          <cell r="N174" t="str">
            <v>(775) 834-4874</v>
          </cell>
          <cell r="O174" t="str">
            <v>(775) 834-3069</v>
          </cell>
          <cell r="R174">
            <v>5000</v>
          </cell>
          <cell r="X174">
            <v>2.21</v>
          </cell>
          <cell r="Y174">
            <v>37226</v>
          </cell>
          <cell r="Z174">
            <v>37256</v>
          </cell>
          <cell r="AA174" t="str">
            <v>Firm</v>
          </cell>
          <cell r="AB174" t="str">
            <v>PGT</v>
          </cell>
          <cell r="AD174" t="str">
            <v>07536</v>
          </cell>
          <cell r="AE174">
            <v>5000</v>
          </cell>
          <cell r="AF174" t="str">
            <v>KING-GTNW</v>
          </cell>
          <cell r="AH174" t="str">
            <v>05474</v>
          </cell>
          <cell r="AJ174" t="str">
            <v>KING-GTNW</v>
          </cell>
          <cell r="AL174" t="str">
            <v>02893</v>
          </cell>
          <cell r="AN174" t="str">
            <v>BG</v>
          </cell>
          <cell r="AO174">
            <v>37216</v>
          </cell>
          <cell r="AP174" t="str">
            <v>DA</v>
          </cell>
          <cell r="AQ174" t="str">
            <v>no contrary notification</v>
          </cell>
        </row>
        <row r="175">
          <cell r="A175">
            <v>188</v>
          </cell>
          <cell r="B175" t="str">
            <v>CF</v>
          </cell>
          <cell r="C175" t="str">
            <v>Chalon Frandsen</v>
          </cell>
          <cell r="D175" t="str">
            <v>(509) 495-8448</v>
          </cell>
          <cell r="E175">
            <v>37209</v>
          </cell>
          <cell r="G175" t="str">
            <v>Purchase</v>
          </cell>
          <cell r="H175" t="str">
            <v>Physical</v>
          </cell>
          <cell r="I175" t="str">
            <v>CA - SLTAHOE</v>
          </cell>
          <cell r="K175" t="str">
            <v>Duke</v>
          </cell>
          <cell r="L175" t="str">
            <v>Mike McGarvey</v>
          </cell>
          <cell r="M175" t="str">
            <v>Trader</v>
          </cell>
          <cell r="N175" t="str">
            <v>(801) 531-5464</v>
          </cell>
          <cell r="O175" t="str">
            <v>(801) 531-5471</v>
          </cell>
          <cell r="R175">
            <v>500</v>
          </cell>
          <cell r="X175">
            <v>1.5</v>
          </cell>
          <cell r="Y175">
            <v>37215</v>
          </cell>
          <cell r="Z175">
            <v>37215</v>
          </cell>
          <cell r="AA175" t="str">
            <v>Interruptible</v>
          </cell>
          <cell r="AB175" t="str">
            <v>NWP</v>
          </cell>
          <cell r="AC175" t="str">
            <v>Paiute</v>
          </cell>
          <cell r="AD175">
            <v>100047</v>
          </cell>
          <cell r="AE175">
            <v>500</v>
          </cell>
          <cell r="AF175" t="str">
            <v>OPAL</v>
          </cell>
          <cell r="AG175">
            <v>543</v>
          </cell>
          <cell r="AH175" t="str">
            <v>J09</v>
          </cell>
          <cell r="AI175">
            <v>366</v>
          </cell>
          <cell r="AJ175" t="str">
            <v>RENO</v>
          </cell>
          <cell r="AK175">
            <v>459</v>
          </cell>
          <cell r="AL175" t="str">
            <v>AVAC03SYS3</v>
          </cell>
          <cell r="AM175">
            <v>304</v>
          </cell>
          <cell r="AN175" t="str">
            <v>CF</v>
          </cell>
          <cell r="AO175">
            <v>37229</v>
          </cell>
          <cell r="AP175" t="str">
            <v>DA</v>
          </cell>
          <cell r="AQ175" t="str">
            <v>S-AVISTUTILITY-0008</v>
          </cell>
        </row>
        <row r="176">
          <cell r="A176">
            <v>189</v>
          </cell>
          <cell r="B176" t="str">
            <v>CF</v>
          </cell>
          <cell r="C176" t="str">
            <v>Chalon Frandsen</v>
          </cell>
          <cell r="D176" t="str">
            <v>(509) 495-8448</v>
          </cell>
          <cell r="E176">
            <v>37208</v>
          </cell>
          <cell r="F176" t="str">
            <v>REVISION TO G0184</v>
          </cell>
          <cell r="X176">
            <v>2.15</v>
          </cell>
          <cell r="Y176">
            <v>37209</v>
          </cell>
          <cell r="Z176">
            <v>37209</v>
          </cell>
          <cell r="AG176">
            <v>543</v>
          </cell>
          <cell r="AO176">
            <v>37211</v>
          </cell>
          <cell r="AP176" t="str">
            <v>DA</v>
          </cell>
          <cell r="AQ176" t="str">
            <v>S-AVISTUTILITY-0007</v>
          </cell>
        </row>
        <row r="177">
          <cell r="A177">
            <v>190</v>
          </cell>
          <cell r="B177" t="str">
            <v>CF</v>
          </cell>
          <cell r="C177" t="str">
            <v>Chalon Frandsen</v>
          </cell>
          <cell r="D177" t="str">
            <v>(509) 495-8448</v>
          </cell>
          <cell r="E177">
            <v>37216</v>
          </cell>
          <cell r="G177" t="str">
            <v>Purchase</v>
          </cell>
          <cell r="H177" t="str">
            <v>Physical</v>
          </cell>
          <cell r="I177" t="str">
            <v>RGEN</v>
          </cell>
          <cell r="K177" t="str">
            <v>DUKE</v>
          </cell>
          <cell r="L177" t="str">
            <v>Jim McArthur</v>
          </cell>
          <cell r="M177" t="str">
            <v>Mgr NW Logistics &amp; Optim Mgr</v>
          </cell>
          <cell r="N177" t="str">
            <v>(801) 531-4409</v>
          </cell>
          <cell r="O177" t="str">
            <v>(801) 531-5490</v>
          </cell>
          <cell r="R177">
            <v>2000</v>
          </cell>
          <cell r="S177">
            <v>0</v>
          </cell>
          <cell r="X177">
            <v>1.55</v>
          </cell>
          <cell r="Y177">
            <v>37217</v>
          </cell>
          <cell r="Z177">
            <v>37221</v>
          </cell>
          <cell r="AA177" t="str">
            <v>Interruptible</v>
          </cell>
          <cell r="AB177" t="str">
            <v>PGT</v>
          </cell>
          <cell r="AD177" t="str">
            <v>07536</v>
          </cell>
          <cell r="AE177">
            <v>2000</v>
          </cell>
          <cell r="AF177" t="str">
            <v>RGEN-GTNW</v>
          </cell>
          <cell r="AH177" t="str">
            <v>00268</v>
          </cell>
          <cell r="AJ177" t="str">
            <v>RGEN-WWP</v>
          </cell>
          <cell r="AL177" t="str">
            <v>FUEL</v>
          </cell>
          <cell r="AN177" t="str">
            <v>CF</v>
          </cell>
          <cell r="AO177">
            <v>37229</v>
          </cell>
          <cell r="AP177" t="str">
            <v>DA</v>
          </cell>
          <cell r="AQ177" t="str">
            <v>S-AVISTUTILITY-0009</v>
          </cell>
        </row>
        <row r="178">
          <cell r="A178">
            <v>191</v>
          </cell>
          <cell r="B178" t="str">
            <v>CF</v>
          </cell>
          <cell r="C178" t="str">
            <v>Chalon Frandsen</v>
          </cell>
          <cell r="D178" t="str">
            <v>(509) 495-8448</v>
          </cell>
          <cell r="E178">
            <v>37216</v>
          </cell>
          <cell r="G178" t="str">
            <v>Purchase</v>
          </cell>
          <cell r="H178" t="str">
            <v>Physical</v>
          </cell>
          <cell r="I178" t="str">
            <v>CA - SLTAHOE</v>
          </cell>
          <cell r="K178" t="str">
            <v>Aquila</v>
          </cell>
          <cell r="L178" t="str">
            <v>Jerry Rodriguez</v>
          </cell>
          <cell r="M178" t="str">
            <v>Trader</v>
          </cell>
          <cell r="N178" t="str">
            <v>(816) 527-1266</v>
          </cell>
          <cell r="O178" t="str">
            <v>(816) 527-1075</v>
          </cell>
          <cell r="R178">
            <v>900</v>
          </cell>
          <cell r="X178">
            <v>1.4</v>
          </cell>
          <cell r="Y178">
            <v>37217</v>
          </cell>
          <cell r="Z178">
            <v>37221</v>
          </cell>
          <cell r="AA178" t="str">
            <v>Firm</v>
          </cell>
          <cell r="AB178" t="str">
            <v>NWP</v>
          </cell>
          <cell r="AC178" t="str">
            <v>Paiute</v>
          </cell>
          <cell r="AD178">
            <v>100047</v>
          </cell>
          <cell r="AE178">
            <v>900</v>
          </cell>
          <cell r="AF178" t="str">
            <v>OPAL</v>
          </cell>
          <cell r="AG178">
            <v>543</v>
          </cell>
          <cell r="AH178" t="str">
            <v>L165</v>
          </cell>
          <cell r="AI178">
            <v>328</v>
          </cell>
          <cell r="AJ178" t="str">
            <v>RENO</v>
          </cell>
          <cell r="AK178">
            <v>459</v>
          </cell>
          <cell r="AL178" t="str">
            <v>AVAC03SYS3</v>
          </cell>
          <cell r="AM178">
            <v>304</v>
          </cell>
          <cell r="AN178" t="str">
            <v>CF</v>
          </cell>
          <cell r="AO178">
            <v>37221</v>
          </cell>
          <cell r="AP178" t="str">
            <v>DA</v>
          </cell>
          <cell r="AQ178" t="str">
            <v>no contrary notification</v>
          </cell>
        </row>
        <row r="179">
          <cell r="A179">
            <v>192</v>
          </cell>
          <cell r="B179" t="str">
            <v>JK</v>
          </cell>
          <cell r="C179" t="str">
            <v>Jeannie Kimberly</v>
          </cell>
          <cell r="D179" t="str">
            <v>(509) 495-8494</v>
          </cell>
          <cell r="E179">
            <v>37221</v>
          </cell>
          <cell r="G179" t="str">
            <v>Purchase</v>
          </cell>
          <cell r="H179" t="str">
            <v>Physical</v>
          </cell>
          <cell r="I179" t="str">
            <v>CA - SLTAHOE</v>
          </cell>
          <cell r="K179" t="str">
            <v>Aquila</v>
          </cell>
          <cell r="L179" t="str">
            <v>Jerry Rodriguez</v>
          </cell>
          <cell r="M179" t="str">
            <v>Trader</v>
          </cell>
          <cell r="N179" t="str">
            <v>(816) 527-1266</v>
          </cell>
          <cell r="O179" t="str">
            <v>(816) 527-1075</v>
          </cell>
          <cell r="R179">
            <v>2000</v>
          </cell>
          <cell r="X179">
            <v>1.83</v>
          </cell>
          <cell r="Y179">
            <v>37222</v>
          </cell>
          <cell r="Z179">
            <v>37222</v>
          </cell>
          <cell r="AA179" t="str">
            <v>Interruptible</v>
          </cell>
          <cell r="AB179" t="str">
            <v>NWP</v>
          </cell>
          <cell r="AC179" t="str">
            <v>Paiute</v>
          </cell>
          <cell r="AD179">
            <v>100047</v>
          </cell>
          <cell r="AE179">
            <v>2000</v>
          </cell>
          <cell r="AF179" t="str">
            <v>OPAL</v>
          </cell>
          <cell r="AG179">
            <v>543</v>
          </cell>
          <cell r="AH179" t="str">
            <v>L57</v>
          </cell>
          <cell r="AI179">
            <v>397</v>
          </cell>
          <cell r="AJ179" t="str">
            <v>RENO</v>
          </cell>
          <cell r="AK179">
            <v>459</v>
          </cell>
          <cell r="AL179" t="str">
            <v>AVAC03SYS3</v>
          </cell>
          <cell r="AM179">
            <v>304</v>
          </cell>
          <cell r="AN179" t="str">
            <v>JK</v>
          </cell>
          <cell r="AO179">
            <v>37224</v>
          </cell>
          <cell r="AP179" t="str">
            <v>DA</v>
          </cell>
          <cell r="AQ179" t="str">
            <v>no contrary notification</v>
          </cell>
        </row>
        <row r="180">
          <cell r="A180">
            <v>193</v>
          </cell>
          <cell r="B180" t="str">
            <v>JK</v>
          </cell>
          <cell r="C180" t="str">
            <v>Jeannie Kimberly</v>
          </cell>
          <cell r="D180" t="str">
            <v>(509) 495-8494</v>
          </cell>
          <cell r="E180">
            <v>37221</v>
          </cell>
          <cell r="G180" t="str">
            <v>Purchase</v>
          </cell>
          <cell r="H180" t="str">
            <v>Physical</v>
          </cell>
          <cell r="I180" t="str">
            <v>CA - SLTAHOE</v>
          </cell>
          <cell r="K180" t="str">
            <v>Duke</v>
          </cell>
          <cell r="L180" t="str">
            <v>Craig Duke</v>
          </cell>
          <cell r="M180" t="str">
            <v>Trader</v>
          </cell>
          <cell r="N180" t="str">
            <v>(801) 531-4426</v>
          </cell>
          <cell r="O180" t="str">
            <v>(801) 531-5490</v>
          </cell>
          <cell r="R180">
            <v>1000</v>
          </cell>
          <cell r="X180">
            <v>2.14</v>
          </cell>
          <cell r="Y180">
            <v>37222</v>
          </cell>
          <cell r="Z180">
            <v>37222</v>
          </cell>
          <cell r="AA180" t="str">
            <v>Interruptible</v>
          </cell>
          <cell r="AB180" t="str">
            <v>NWP</v>
          </cell>
          <cell r="AC180" t="str">
            <v>Paiute</v>
          </cell>
          <cell r="AD180">
            <v>100047</v>
          </cell>
          <cell r="AE180">
            <v>1000</v>
          </cell>
          <cell r="AF180" t="str">
            <v>OPAL</v>
          </cell>
          <cell r="AG180">
            <v>543</v>
          </cell>
          <cell r="AH180" t="str">
            <v>J09</v>
          </cell>
          <cell r="AI180">
            <v>366</v>
          </cell>
          <cell r="AJ180" t="str">
            <v>RENO</v>
          </cell>
          <cell r="AK180">
            <v>459</v>
          </cell>
          <cell r="AL180" t="str">
            <v>AVAC03SYS4</v>
          </cell>
          <cell r="AM180">
            <v>304</v>
          </cell>
          <cell r="AN180" t="str">
            <v>JK</v>
          </cell>
          <cell r="AO180">
            <v>37229</v>
          </cell>
          <cell r="AP180" t="str">
            <v>DA</v>
          </cell>
          <cell r="AQ180" t="str">
            <v>S-AVISTUTILITY-0008</v>
          </cell>
        </row>
        <row r="181">
          <cell r="A181">
            <v>194</v>
          </cell>
          <cell r="B181" t="str">
            <v>JK</v>
          </cell>
          <cell r="C181" t="str">
            <v>Jeannie Kimberly</v>
          </cell>
          <cell r="D181" t="str">
            <v>(509) 495-8494</v>
          </cell>
          <cell r="E181">
            <v>37221</v>
          </cell>
          <cell r="G181" t="str">
            <v>Sale</v>
          </cell>
          <cell r="H181" t="str">
            <v>Physical</v>
          </cell>
          <cell r="I181" t="str">
            <v>RGEN</v>
          </cell>
          <cell r="K181" t="str">
            <v>Sierra Pacific</v>
          </cell>
          <cell r="L181" t="str">
            <v>Anita Austin</v>
          </cell>
          <cell r="M181" t="str">
            <v>Trader</v>
          </cell>
          <cell r="N181" t="str">
            <v>(775) 834-4874</v>
          </cell>
          <cell r="O181" t="str">
            <v>(775) 834-3069</v>
          </cell>
          <cell r="R181">
            <v>5000</v>
          </cell>
          <cell r="X181">
            <v>2.5499999999999998</v>
          </cell>
          <cell r="Y181">
            <v>37226</v>
          </cell>
          <cell r="Z181">
            <v>37256</v>
          </cell>
          <cell r="AA181" t="str">
            <v>Firm</v>
          </cell>
          <cell r="AB181" t="str">
            <v>PGT</v>
          </cell>
          <cell r="AD181" t="str">
            <v>07536</v>
          </cell>
          <cell r="AE181">
            <v>5000</v>
          </cell>
          <cell r="AF181" t="str">
            <v>RGEN-GTNW</v>
          </cell>
          <cell r="AH181" t="str">
            <v>05474</v>
          </cell>
          <cell r="AJ181" t="str">
            <v>RGEN-GTNW</v>
          </cell>
          <cell r="AL181" t="str">
            <v>02893</v>
          </cell>
          <cell r="AN181" t="str">
            <v>BG</v>
          </cell>
          <cell r="AO181">
            <v>37224</v>
          </cell>
          <cell r="AP181" t="str">
            <v>DA</v>
          </cell>
          <cell r="AQ181" t="str">
            <v>no contrary notification</v>
          </cell>
        </row>
        <row r="182">
          <cell r="A182">
            <v>195</v>
          </cell>
          <cell r="B182" t="str">
            <v>JK</v>
          </cell>
          <cell r="C182" t="str">
            <v>Jeannie Kimberly</v>
          </cell>
          <cell r="D182" t="str">
            <v>(509) 495-8494</v>
          </cell>
          <cell r="E182">
            <v>37221</v>
          </cell>
          <cell r="G182" t="str">
            <v>Sale</v>
          </cell>
          <cell r="H182" t="str">
            <v>Physical</v>
          </cell>
          <cell r="I182" t="str">
            <v>RGEN</v>
          </cell>
          <cell r="K182" t="str">
            <v>Sierra Pacific</v>
          </cell>
          <cell r="L182" t="str">
            <v>Anita Austin</v>
          </cell>
          <cell r="M182" t="str">
            <v>Trader</v>
          </cell>
          <cell r="N182" t="str">
            <v>(775) 834-4874</v>
          </cell>
          <cell r="O182" t="str">
            <v>(775) 834-3069</v>
          </cell>
          <cell r="R182">
            <v>5000</v>
          </cell>
          <cell r="X182">
            <v>2.5299999999999998</v>
          </cell>
          <cell r="Y182">
            <v>37226</v>
          </cell>
          <cell r="Z182">
            <v>37256</v>
          </cell>
          <cell r="AA182" t="str">
            <v>Firm</v>
          </cell>
          <cell r="AB182" t="str">
            <v>PGT</v>
          </cell>
          <cell r="AD182" t="str">
            <v>07536</v>
          </cell>
          <cell r="AE182">
            <v>5000</v>
          </cell>
          <cell r="AF182" t="str">
            <v>RGEN-GTNW</v>
          </cell>
          <cell r="AH182" t="str">
            <v>05474</v>
          </cell>
          <cell r="AJ182" t="str">
            <v>RGEN-GTNW</v>
          </cell>
          <cell r="AL182" t="str">
            <v>02893</v>
          </cell>
          <cell r="AN182" t="str">
            <v>BG</v>
          </cell>
          <cell r="AO182">
            <v>37224</v>
          </cell>
          <cell r="AP182" t="str">
            <v>DA</v>
          </cell>
          <cell r="AQ182" t="str">
            <v>no contrary notification</v>
          </cell>
        </row>
        <row r="183">
          <cell r="A183">
            <v>196</v>
          </cell>
          <cell r="B183" t="str">
            <v>JK</v>
          </cell>
          <cell r="C183" t="str">
            <v>Jeannie Kimberly</v>
          </cell>
          <cell r="D183" t="str">
            <v>(509) 495-8494</v>
          </cell>
          <cell r="E183">
            <v>37221</v>
          </cell>
          <cell r="G183" t="str">
            <v>Sale</v>
          </cell>
          <cell r="H183" t="str">
            <v>Physical</v>
          </cell>
          <cell r="I183" t="str">
            <v>RGEN</v>
          </cell>
          <cell r="K183" t="str">
            <v>Sierra Pacific</v>
          </cell>
          <cell r="L183" t="str">
            <v>Anita Austin</v>
          </cell>
          <cell r="M183" t="str">
            <v>Trader</v>
          </cell>
          <cell r="N183" t="str">
            <v>(775) 834-4874</v>
          </cell>
          <cell r="O183" t="str">
            <v>(775) 834-3069</v>
          </cell>
          <cell r="R183">
            <v>5000</v>
          </cell>
          <cell r="X183">
            <v>2.5</v>
          </cell>
          <cell r="Y183">
            <v>37226</v>
          </cell>
          <cell r="Z183">
            <v>37256</v>
          </cell>
          <cell r="AA183" t="str">
            <v>Firm</v>
          </cell>
          <cell r="AB183" t="str">
            <v>PGT</v>
          </cell>
          <cell r="AD183" t="str">
            <v>07536</v>
          </cell>
          <cell r="AE183">
            <v>5000</v>
          </cell>
          <cell r="AF183" t="str">
            <v>RGEN-GTNW</v>
          </cell>
          <cell r="AH183" t="str">
            <v>05474</v>
          </cell>
          <cell r="AJ183" t="str">
            <v>RGEN-GTNW</v>
          </cell>
          <cell r="AL183" t="str">
            <v>02893</v>
          </cell>
          <cell r="AN183" t="str">
            <v>BG</v>
          </cell>
          <cell r="AO183">
            <v>37224</v>
          </cell>
          <cell r="AP183" t="str">
            <v>DA</v>
          </cell>
          <cell r="AQ183" t="str">
            <v>no contrary notification</v>
          </cell>
        </row>
        <row r="184">
          <cell r="A184">
            <v>197</v>
          </cell>
          <cell r="B184" t="str">
            <v>JK</v>
          </cell>
          <cell r="C184" t="str">
            <v>Jeannie Kimberly</v>
          </cell>
          <cell r="D184" t="str">
            <v>(509) 495-8494</v>
          </cell>
          <cell r="E184">
            <v>37221</v>
          </cell>
          <cell r="G184" t="str">
            <v>Sale</v>
          </cell>
          <cell r="H184" t="str">
            <v>Physical</v>
          </cell>
          <cell r="I184" t="str">
            <v>MALIN</v>
          </cell>
          <cell r="K184" t="str">
            <v>Pan Canadian Energy Services, Inc.</v>
          </cell>
          <cell r="L184" t="str">
            <v>Tom Gary</v>
          </cell>
          <cell r="M184" t="str">
            <v>Trader</v>
          </cell>
          <cell r="N184" t="str">
            <v>(713) 331-5020</v>
          </cell>
          <cell r="O184" t="str">
            <v>(713) 331-5333</v>
          </cell>
          <cell r="R184">
            <v>10000</v>
          </cell>
          <cell r="X184">
            <v>2.73</v>
          </cell>
          <cell r="Y184">
            <v>37226</v>
          </cell>
          <cell r="Z184">
            <v>37256</v>
          </cell>
          <cell r="AA184" t="str">
            <v>Firm</v>
          </cell>
          <cell r="AB184" t="str">
            <v>PGT</v>
          </cell>
          <cell r="AD184" t="str">
            <v>07536</v>
          </cell>
          <cell r="AE184">
            <v>10000</v>
          </cell>
          <cell r="AF184" t="str">
            <v>MALI-GTNW</v>
          </cell>
          <cell r="AH184" t="str">
            <v>00169</v>
          </cell>
          <cell r="AJ184" t="str">
            <v>MALI-GTNW</v>
          </cell>
          <cell r="AL184" t="str">
            <v>00542</v>
          </cell>
          <cell r="AN184" t="str">
            <v>BG</v>
          </cell>
          <cell r="AO184">
            <v>37232</v>
          </cell>
          <cell r="AP184" t="str">
            <v>DA</v>
          </cell>
          <cell r="AQ184" t="str">
            <v>P-AVISTA CORP-0001</v>
          </cell>
        </row>
        <row r="185">
          <cell r="A185">
            <v>198</v>
          </cell>
          <cell r="B185" t="str">
            <v>JK</v>
          </cell>
          <cell r="C185" t="str">
            <v>Jeannie Kimberly</v>
          </cell>
          <cell r="D185" t="str">
            <v>(509) 495-8494</v>
          </cell>
          <cell r="E185">
            <v>37221</v>
          </cell>
          <cell r="G185" t="str">
            <v>Purchase</v>
          </cell>
          <cell r="H185" t="str">
            <v>Physical</v>
          </cell>
          <cell r="I185" t="str">
            <v>CA - SLTAHOE</v>
          </cell>
          <cell r="K185" t="str">
            <v>Duke</v>
          </cell>
          <cell r="L185" t="str">
            <v>Craig Duke</v>
          </cell>
          <cell r="M185" t="str">
            <v>Trader</v>
          </cell>
          <cell r="N185" t="str">
            <v>(801) 531-4426</v>
          </cell>
          <cell r="O185" t="str">
            <v>(801) 531-5490</v>
          </cell>
          <cell r="R185">
            <v>3500</v>
          </cell>
          <cell r="U185" t="str">
            <v>GD</v>
          </cell>
          <cell r="V185">
            <v>0.01</v>
          </cell>
          <cell r="W185" t="str">
            <v>KERN</v>
          </cell>
          <cell r="Y185">
            <v>37223</v>
          </cell>
          <cell r="Z185">
            <v>37225</v>
          </cell>
          <cell r="AA185" t="str">
            <v>Interruptible</v>
          </cell>
          <cell r="AB185" t="str">
            <v>NWP</v>
          </cell>
          <cell r="AC185" t="str">
            <v>Paiute</v>
          </cell>
          <cell r="AD185">
            <v>100047</v>
          </cell>
          <cell r="AE185">
            <v>3500</v>
          </cell>
          <cell r="AF185" t="str">
            <v>OPAL</v>
          </cell>
          <cell r="AG185">
            <v>543</v>
          </cell>
          <cell r="AH185" t="str">
            <v>L165</v>
          </cell>
          <cell r="AJ185" t="str">
            <v>RENO</v>
          </cell>
          <cell r="AK185">
            <v>459</v>
          </cell>
          <cell r="AL185" t="str">
            <v>AVAC03SYS3</v>
          </cell>
          <cell r="AM185">
            <v>304</v>
          </cell>
          <cell r="AN185" t="str">
            <v>JK</v>
          </cell>
        </row>
        <row r="186">
          <cell r="A186">
            <v>199</v>
          </cell>
          <cell r="B186" t="str">
            <v>JK</v>
          </cell>
          <cell r="C186" t="str">
            <v>Jeannie Kimberly</v>
          </cell>
          <cell r="D186" t="str">
            <v>(509) 495-8494</v>
          </cell>
          <cell r="E186">
            <v>37221</v>
          </cell>
          <cell r="G186" t="str">
            <v>Sale</v>
          </cell>
          <cell r="H186" t="str">
            <v>Physical</v>
          </cell>
          <cell r="I186" t="str">
            <v>MALIN</v>
          </cell>
          <cell r="K186" t="str">
            <v>CEG Energy Options, Inc.</v>
          </cell>
          <cell r="L186" t="str">
            <v>David Dachis</v>
          </cell>
          <cell r="M186" t="str">
            <v>Trader</v>
          </cell>
          <cell r="N186" t="str">
            <v>(403) 261-3376</v>
          </cell>
          <cell r="O186" t="str">
            <v>(403) 265-3322</v>
          </cell>
          <cell r="R186">
            <v>10000</v>
          </cell>
          <cell r="X186">
            <v>2.7149999999999999</v>
          </cell>
          <cell r="Y186">
            <v>37226</v>
          </cell>
          <cell r="Z186">
            <v>37256</v>
          </cell>
          <cell r="AA186" t="str">
            <v>Firm</v>
          </cell>
          <cell r="AB186" t="str">
            <v>PGT</v>
          </cell>
          <cell r="AD186" t="str">
            <v>07536</v>
          </cell>
          <cell r="AE186">
            <v>10000</v>
          </cell>
          <cell r="AF186" t="str">
            <v>MALI-GTNW</v>
          </cell>
          <cell r="AH186" t="str">
            <v>00169</v>
          </cell>
          <cell r="AJ186" t="str">
            <v>MALI-GTNW</v>
          </cell>
          <cell r="AL186" t="str">
            <v>07117</v>
          </cell>
          <cell r="AN186" t="str">
            <v>BG</v>
          </cell>
          <cell r="AO186">
            <v>37223</v>
          </cell>
          <cell r="AP186" t="str">
            <v>DA</v>
          </cell>
          <cell r="AQ186" t="str">
            <v>AMR941</v>
          </cell>
        </row>
        <row r="187">
          <cell r="A187">
            <v>200</v>
          </cell>
          <cell r="B187" t="str">
            <v>JK</v>
          </cell>
          <cell r="C187" t="str">
            <v>Jeannie Kimberly</v>
          </cell>
          <cell r="D187" t="str">
            <v>(509) 495-8494</v>
          </cell>
          <cell r="E187">
            <v>37221</v>
          </cell>
          <cell r="G187" t="str">
            <v>Purchase</v>
          </cell>
          <cell r="H187" t="str">
            <v>Physical</v>
          </cell>
          <cell r="I187" t="str">
            <v>CA - SLTAHOE</v>
          </cell>
          <cell r="K187" t="str">
            <v>Aquila</v>
          </cell>
          <cell r="L187" t="str">
            <v>Brian Potts</v>
          </cell>
          <cell r="M187" t="str">
            <v>Trader</v>
          </cell>
          <cell r="N187" t="str">
            <v>(816) 527-1534</v>
          </cell>
          <cell r="O187" t="str">
            <v>(816) 527-1075</v>
          </cell>
          <cell r="R187">
            <v>2500</v>
          </cell>
          <cell r="X187">
            <v>2.02</v>
          </cell>
          <cell r="Y187">
            <v>37221</v>
          </cell>
          <cell r="Z187">
            <v>37221</v>
          </cell>
          <cell r="AA187" t="str">
            <v>Interruptible</v>
          </cell>
          <cell r="AB187" t="str">
            <v>NWP</v>
          </cell>
          <cell r="AC187" t="str">
            <v>Paiute</v>
          </cell>
          <cell r="AD187">
            <v>100047</v>
          </cell>
          <cell r="AE187">
            <v>2500</v>
          </cell>
          <cell r="AF187" t="str">
            <v>GREEN G</v>
          </cell>
          <cell r="AG187">
            <v>543</v>
          </cell>
          <cell r="AH187" t="str">
            <v>MG0101</v>
          </cell>
          <cell r="AI187">
            <v>75</v>
          </cell>
          <cell r="AJ187" t="str">
            <v>RENO</v>
          </cell>
          <cell r="AK187">
            <v>459</v>
          </cell>
          <cell r="AL187" t="str">
            <v>AVAC03SYS4</v>
          </cell>
          <cell r="AM187">
            <v>304</v>
          </cell>
          <cell r="AN187" t="str">
            <v>JK</v>
          </cell>
          <cell r="AO187">
            <v>37224</v>
          </cell>
          <cell r="AP187" t="str">
            <v>DA</v>
          </cell>
          <cell r="AQ187" t="str">
            <v>no contrary notification</v>
          </cell>
        </row>
        <row r="188">
          <cell r="A188">
            <v>201</v>
          </cell>
          <cell r="B188" t="str">
            <v>JK</v>
          </cell>
          <cell r="C188" t="str">
            <v>Jeannie Kimberly</v>
          </cell>
          <cell r="D188" t="str">
            <v>(509) 495-8494</v>
          </cell>
          <cell r="E188">
            <v>37223</v>
          </cell>
          <cell r="G188" t="str">
            <v>Sale</v>
          </cell>
          <cell r="H188" t="str">
            <v>Physical</v>
          </cell>
          <cell r="I188" t="str">
            <v>MALIN</v>
          </cell>
          <cell r="K188" t="str">
            <v>Pan Canadian Energy Services, Inc.</v>
          </cell>
          <cell r="L188" t="str">
            <v>Tom Gary</v>
          </cell>
          <cell r="M188" t="str">
            <v>Trader</v>
          </cell>
          <cell r="N188" t="str">
            <v>(713) 331-5020</v>
          </cell>
          <cell r="O188" t="str">
            <v>(713) 331-5333</v>
          </cell>
          <cell r="R188">
            <v>7658</v>
          </cell>
          <cell r="U188" t="str">
            <v>MO.</v>
          </cell>
          <cell r="V188">
            <v>0.01</v>
          </cell>
          <cell r="W188" t="str">
            <v>MALIN</v>
          </cell>
          <cell r="Y188">
            <v>37226</v>
          </cell>
          <cell r="Z188">
            <v>37256</v>
          </cell>
          <cell r="AA188" t="str">
            <v>Firm</v>
          </cell>
          <cell r="AB188" t="str">
            <v>PGT</v>
          </cell>
          <cell r="AD188" t="str">
            <v>07536</v>
          </cell>
          <cell r="AE188">
            <v>7658</v>
          </cell>
          <cell r="AF188" t="str">
            <v>MALI-GTNW</v>
          </cell>
          <cell r="AH188" t="str">
            <v>00169</v>
          </cell>
          <cell r="AJ188" t="str">
            <v>MALI-GTNW</v>
          </cell>
          <cell r="AL188" t="str">
            <v>00542</v>
          </cell>
          <cell r="AN188" t="str">
            <v>BG</v>
          </cell>
          <cell r="AO188">
            <v>37232</v>
          </cell>
          <cell r="AP188" t="str">
            <v>DA</v>
          </cell>
          <cell r="AQ188" t="str">
            <v>P-AVISTA CORP-0002</v>
          </cell>
        </row>
        <row r="189">
          <cell r="A189">
            <v>202</v>
          </cell>
          <cell r="B189" t="str">
            <v>JK</v>
          </cell>
          <cell r="C189" t="str">
            <v>Jeannie Kimberly</v>
          </cell>
          <cell r="D189" t="str">
            <v>(509) 495-8494</v>
          </cell>
          <cell r="E189">
            <v>37223</v>
          </cell>
          <cell r="G189" t="str">
            <v>Purchase</v>
          </cell>
          <cell r="H189" t="str">
            <v>Physical</v>
          </cell>
          <cell r="I189" t="str">
            <v>CA - SLTAHOE</v>
          </cell>
          <cell r="K189" t="str">
            <v>Aquila</v>
          </cell>
          <cell r="L189" t="str">
            <v>Brian Potts</v>
          </cell>
          <cell r="M189" t="str">
            <v>Trader</v>
          </cell>
          <cell r="N189" t="str">
            <v>(816) 527-1534</v>
          </cell>
          <cell r="O189" t="str">
            <v>(816) 527-1075</v>
          </cell>
          <cell r="R189">
            <v>2000</v>
          </cell>
          <cell r="X189">
            <v>2.13</v>
          </cell>
          <cell r="Y189">
            <v>37226</v>
          </cell>
          <cell r="Z189">
            <v>37256</v>
          </cell>
          <cell r="AA189" t="str">
            <v>Firm</v>
          </cell>
          <cell r="AB189" t="str">
            <v>NWP</v>
          </cell>
          <cell r="AC189" t="str">
            <v>Paiute</v>
          </cell>
          <cell r="AD189">
            <v>100047</v>
          </cell>
          <cell r="AE189">
            <v>2000</v>
          </cell>
          <cell r="AF189" t="str">
            <v>OPAL</v>
          </cell>
          <cell r="AH189" t="str">
            <v>L87 &amp; J55</v>
          </cell>
          <cell r="AI189">
            <v>40</v>
          </cell>
          <cell r="AJ189" t="str">
            <v>RENO</v>
          </cell>
          <cell r="AK189">
            <v>459</v>
          </cell>
          <cell r="AL189" t="str">
            <v>AVAC03SYS3</v>
          </cell>
          <cell r="AM189">
            <v>304</v>
          </cell>
          <cell r="AN189" t="str">
            <v>BG</v>
          </cell>
          <cell r="AO189">
            <v>37225</v>
          </cell>
          <cell r="AP189" t="str">
            <v>DA</v>
          </cell>
          <cell r="AQ189">
            <v>1634647</v>
          </cell>
        </row>
        <row r="190">
          <cell r="A190">
            <v>203</v>
          </cell>
          <cell r="B190" t="str">
            <v>JK</v>
          </cell>
          <cell r="C190" t="str">
            <v>Jeannie Kimberly</v>
          </cell>
          <cell r="D190" t="str">
            <v>(509) 495-8494</v>
          </cell>
          <cell r="E190">
            <v>37225</v>
          </cell>
          <cell r="G190" t="str">
            <v>Purchase</v>
          </cell>
          <cell r="H190" t="str">
            <v>Physical</v>
          </cell>
          <cell r="I190" t="str">
            <v>CA - SLTAHOE</v>
          </cell>
          <cell r="K190" t="str">
            <v>Dynegy</v>
          </cell>
          <cell r="L190" t="str">
            <v>Mark Mickelson</v>
          </cell>
          <cell r="M190" t="str">
            <v>Trader</v>
          </cell>
          <cell r="N190" t="str">
            <v>(713) 767-6673</v>
          </cell>
          <cell r="O190" t="str">
            <v>(713) 507-6541</v>
          </cell>
          <cell r="R190">
            <v>1500</v>
          </cell>
          <cell r="X190">
            <v>1.52</v>
          </cell>
          <cell r="Y190">
            <v>37226</v>
          </cell>
          <cell r="Z190">
            <v>37228</v>
          </cell>
          <cell r="AA190" t="str">
            <v>Interruptible</v>
          </cell>
          <cell r="AB190" t="str">
            <v>NWP</v>
          </cell>
          <cell r="AC190" t="str">
            <v>Paiute</v>
          </cell>
          <cell r="AD190">
            <v>100047</v>
          </cell>
          <cell r="AE190">
            <v>1500</v>
          </cell>
          <cell r="AF190" t="str">
            <v>REDWASH-CHEVRON</v>
          </cell>
          <cell r="AH190" t="str">
            <v>SHEND</v>
          </cell>
          <cell r="AI190">
            <v>721</v>
          </cell>
          <cell r="AJ190" t="str">
            <v>RENO</v>
          </cell>
          <cell r="AK190">
            <v>459</v>
          </cell>
          <cell r="AL190" t="str">
            <v>AVAC03SYS4</v>
          </cell>
          <cell r="AM190">
            <v>304</v>
          </cell>
          <cell r="AN190" t="str">
            <v>BG</v>
          </cell>
          <cell r="AO190">
            <v>37230</v>
          </cell>
          <cell r="AP190" t="str">
            <v>DA</v>
          </cell>
          <cell r="AQ190" t="str">
            <v>no contrary notification</v>
          </cell>
        </row>
        <row r="191">
          <cell r="A191">
            <v>204</v>
          </cell>
          <cell r="B191" t="str">
            <v>JK</v>
          </cell>
          <cell r="C191" t="str">
            <v>Jeannie Kimberly</v>
          </cell>
          <cell r="D191" t="str">
            <v>(509) 495-8494</v>
          </cell>
          <cell r="E191">
            <v>37225</v>
          </cell>
          <cell r="G191" t="str">
            <v>Purchase</v>
          </cell>
          <cell r="H191" t="str">
            <v>Physical</v>
          </cell>
          <cell r="I191" t="str">
            <v>RGEN</v>
          </cell>
          <cell r="K191" t="str">
            <v>DUKE</v>
          </cell>
          <cell r="L191" t="str">
            <v>Jim McArthur</v>
          </cell>
          <cell r="M191" t="str">
            <v>Mgr NW Logistics &amp; Optim Mgr</v>
          </cell>
          <cell r="N191" t="str">
            <v>(801) 531-4409</v>
          </cell>
          <cell r="O191" t="str">
            <v>(801) 531-5490</v>
          </cell>
          <cell r="R191">
            <v>5000</v>
          </cell>
          <cell r="X191">
            <v>2.17</v>
          </cell>
          <cell r="Y191">
            <v>37226</v>
          </cell>
          <cell r="Z191">
            <v>37228</v>
          </cell>
          <cell r="AA191" t="str">
            <v>Interruptible</v>
          </cell>
          <cell r="AB191" t="str">
            <v>PGT</v>
          </cell>
          <cell r="AD191" t="str">
            <v>07536</v>
          </cell>
          <cell r="AE191">
            <v>5000</v>
          </cell>
          <cell r="AF191" t="str">
            <v>RGEN-GTNW</v>
          </cell>
          <cell r="AH191" t="str">
            <v>00268</v>
          </cell>
          <cell r="AJ191" t="str">
            <v>RGEN-WWP</v>
          </cell>
          <cell r="AL191" t="str">
            <v>FUEL</v>
          </cell>
          <cell r="AN191" t="str">
            <v>JK</v>
          </cell>
          <cell r="AO191">
            <v>37232</v>
          </cell>
          <cell r="AP191" t="str">
            <v>DA</v>
          </cell>
          <cell r="AQ191" t="str">
            <v>S-AVISTUTILITY-0009</v>
          </cell>
        </row>
        <row r="192">
          <cell r="A192">
            <v>205</v>
          </cell>
          <cell r="B192" t="str">
            <v>DA</v>
          </cell>
          <cell r="C192" t="str">
            <v>Diane Albers</v>
          </cell>
          <cell r="D192" t="str">
            <v>(509) 495-4705</v>
          </cell>
          <cell r="E192">
            <v>37228</v>
          </cell>
          <cell r="G192" t="str">
            <v>Sale</v>
          </cell>
          <cell r="H192" t="str">
            <v>Physical</v>
          </cell>
          <cell r="I192" t="str">
            <v>RGEN</v>
          </cell>
          <cell r="K192" t="str">
            <v>Enserco</v>
          </cell>
          <cell r="L192" t="str">
            <v>Darrell Danyluk</v>
          </cell>
          <cell r="M192" t="str">
            <v>Trader</v>
          </cell>
          <cell r="N192" t="str">
            <v>(403) 514-6912</v>
          </cell>
          <cell r="O192" t="str">
            <v>(403) 514-6913</v>
          </cell>
          <cell r="R192">
            <v>15000</v>
          </cell>
          <cell r="X192">
            <v>2.2999999999999998</v>
          </cell>
          <cell r="Y192">
            <v>37229</v>
          </cell>
          <cell r="Z192">
            <v>37229</v>
          </cell>
          <cell r="AA192" t="str">
            <v>Interruptible</v>
          </cell>
          <cell r="AB192" t="str">
            <v>PGT</v>
          </cell>
          <cell r="AD192" t="str">
            <v>07536</v>
          </cell>
          <cell r="AE192">
            <v>15000</v>
          </cell>
          <cell r="AF192" t="str">
            <v>RGEN-GTNW</v>
          </cell>
          <cell r="AH192" t="str">
            <v>05474</v>
          </cell>
          <cell r="AJ192" t="str">
            <v>RGEN-GTNW</v>
          </cell>
          <cell r="AL192" t="str">
            <v>04659</v>
          </cell>
          <cell r="AN192" t="str">
            <v>DA</v>
          </cell>
          <cell r="AO192">
            <v>37231</v>
          </cell>
          <cell r="AP192" t="str">
            <v>DA</v>
          </cell>
          <cell r="AQ192" t="str">
            <v>no contrary notification</v>
          </cell>
        </row>
        <row r="193">
          <cell r="A193">
            <v>206</v>
          </cell>
          <cell r="B193" t="str">
            <v>DA</v>
          </cell>
          <cell r="C193" t="str">
            <v>Diane Albers</v>
          </cell>
          <cell r="D193" t="str">
            <v>(509) 495-4705</v>
          </cell>
          <cell r="E193">
            <v>37229</v>
          </cell>
          <cell r="G193" t="str">
            <v>Sale</v>
          </cell>
          <cell r="H193" t="str">
            <v>Physical</v>
          </cell>
          <cell r="I193" t="str">
            <v>RGEN</v>
          </cell>
          <cell r="K193" t="str">
            <v>Duke</v>
          </cell>
          <cell r="L193" t="str">
            <v>Jim McArthur</v>
          </cell>
          <cell r="M193" t="str">
            <v>Mgr NW Logistics &amp; Optim Mgr</v>
          </cell>
          <cell r="N193" t="str">
            <v>(801) 531-4409</v>
          </cell>
          <cell r="O193" t="str">
            <v>(801) 531-5490</v>
          </cell>
          <cell r="R193">
            <v>15000</v>
          </cell>
          <cell r="X193">
            <v>2.33</v>
          </cell>
          <cell r="Y193">
            <v>37230</v>
          </cell>
          <cell r="Z193">
            <v>37230</v>
          </cell>
          <cell r="AA193" t="str">
            <v>Interruptible</v>
          </cell>
          <cell r="AB193" t="str">
            <v>PGT</v>
          </cell>
          <cell r="AD193" t="str">
            <v>07536</v>
          </cell>
          <cell r="AE193">
            <v>15000</v>
          </cell>
          <cell r="AF193" t="str">
            <v>RGEN-GTNW</v>
          </cell>
          <cell r="AH193" t="str">
            <v>05474</v>
          </cell>
          <cell r="AJ193" t="str">
            <v>RGEN-GTNW</v>
          </cell>
          <cell r="AL193" t="str">
            <v>00268</v>
          </cell>
          <cell r="AN193" t="str">
            <v>DA</v>
          </cell>
          <cell r="AO193">
            <v>37253</v>
          </cell>
          <cell r="AP193" t="str">
            <v>DA</v>
          </cell>
          <cell r="AQ193" t="str">
            <v>P-AVISTUTILITY-0010</v>
          </cell>
        </row>
        <row r="194">
          <cell r="A194">
            <v>207</v>
          </cell>
          <cell r="B194" t="str">
            <v>DA</v>
          </cell>
          <cell r="C194" t="str">
            <v>Diane Albers</v>
          </cell>
          <cell r="D194" t="str">
            <v>(509) 495-4705</v>
          </cell>
          <cell r="E194">
            <v>37229</v>
          </cell>
          <cell r="G194" t="str">
            <v>Purchase</v>
          </cell>
          <cell r="H194" t="str">
            <v>Physical</v>
          </cell>
          <cell r="I194" t="str">
            <v>CA - SLTAHOE</v>
          </cell>
          <cell r="K194" t="str">
            <v>Duke</v>
          </cell>
          <cell r="L194" t="str">
            <v>Craig Duke</v>
          </cell>
          <cell r="M194" t="str">
            <v>Trader</v>
          </cell>
          <cell r="N194" t="str">
            <v>(801) 531-4426</v>
          </cell>
          <cell r="O194" t="str">
            <v>(801) 531-5490</v>
          </cell>
          <cell r="R194">
            <v>2000</v>
          </cell>
          <cell r="X194">
            <v>1.98</v>
          </cell>
          <cell r="Y194">
            <v>37230</v>
          </cell>
          <cell r="Z194">
            <v>37230</v>
          </cell>
          <cell r="AA194" t="str">
            <v>Interruptible</v>
          </cell>
          <cell r="AB194" t="str">
            <v>NWP</v>
          </cell>
          <cell r="AC194" t="str">
            <v>Paiute</v>
          </cell>
          <cell r="AD194">
            <v>100047</v>
          </cell>
          <cell r="AE194">
            <v>2000</v>
          </cell>
          <cell r="AF194" t="str">
            <v>OPAL</v>
          </cell>
          <cell r="AH194" t="str">
            <v>J09</v>
          </cell>
          <cell r="AI194">
            <v>366</v>
          </cell>
          <cell r="AJ194" t="str">
            <v>RENO</v>
          </cell>
          <cell r="AK194">
            <v>459</v>
          </cell>
          <cell r="AL194" t="str">
            <v>AVAC03SYS4</v>
          </cell>
          <cell r="AM194">
            <v>304</v>
          </cell>
          <cell r="AN194" t="str">
            <v>DA</v>
          </cell>
          <cell r="AO194">
            <v>37232</v>
          </cell>
          <cell r="AP194" t="str">
            <v>DA</v>
          </cell>
          <cell r="AQ194" t="str">
            <v>S-AVISTUTILITY-0010</v>
          </cell>
        </row>
        <row r="195">
          <cell r="A195">
            <v>208</v>
          </cell>
          <cell r="B195" t="str">
            <v>DA</v>
          </cell>
          <cell r="C195" t="str">
            <v>Diane Albers</v>
          </cell>
          <cell r="D195" t="str">
            <v>(509) 495-4705</v>
          </cell>
          <cell r="E195">
            <v>37230</v>
          </cell>
          <cell r="G195" t="str">
            <v>Sale</v>
          </cell>
          <cell r="H195" t="str">
            <v>Physical</v>
          </cell>
          <cell r="I195" t="str">
            <v>RGEN</v>
          </cell>
          <cell r="K195" t="str">
            <v>Duke</v>
          </cell>
          <cell r="L195" t="str">
            <v>Rob Platt</v>
          </cell>
          <cell r="M195" t="str">
            <v>Trader</v>
          </cell>
          <cell r="N195" t="str">
            <v>(801) 531-4435</v>
          </cell>
          <cell r="O195" t="str">
            <v>(801) 531-5490</v>
          </cell>
          <cell r="R195">
            <v>15000</v>
          </cell>
          <cell r="X195">
            <v>2.2000000000000002</v>
          </cell>
          <cell r="Y195">
            <v>37231</v>
          </cell>
          <cell r="Z195">
            <v>37231</v>
          </cell>
          <cell r="AA195" t="str">
            <v>Interruptible</v>
          </cell>
          <cell r="AB195" t="str">
            <v>PGT</v>
          </cell>
          <cell r="AD195" t="str">
            <v>07536</v>
          </cell>
          <cell r="AE195">
            <v>15000</v>
          </cell>
          <cell r="AF195" t="str">
            <v>RGEN-GTNW</v>
          </cell>
          <cell r="AH195" t="str">
            <v>05474</v>
          </cell>
          <cell r="AJ195" t="str">
            <v>RGEN-GTNW</v>
          </cell>
          <cell r="AL195" t="str">
            <v>00268</v>
          </cell>
          <cell r="AN195" t="str">
            <v>DA</v>
          </cell>
          <cell r="AO195">
            <v>37253</v>
          </cell>
          <cell r="AP195" t="str">
            <v>DA</v>
          </cell>
          <cell r="AQ195" t="str">
            <v>P-AVISTUTILITY-0010</v>
          </cell>
        </row>
        <row r="196">
          <cell r="A196">
            <v>209</v>
          </cell>
          <cell r="B196" t="str">
            <v>DA</v>
          </cell>
          <cell r="C196" t="str">
            <v>Diane Albers</v>
          </cell>
          <cell r="D196" t="str">
            <v>(509) 495-4705</v>
          </cell>
          <cell r="E196">
            <v>37230</v>
          </cell>
          <cell r="G196" t="str">
            <v>Purchase</v>
          </cell>
          <cell r="H196" t="str">
            <v>Physical</v>
          </cell>
          <cell r="I196" t="str">
            <v>CA - SLTAHOE</v>
          </cell>
          <cell r="K196" t="str">
            <v>Duke</v>
          </cell>
          <cell r="L196" t="str">
            <v>Craig Duke</v>
          </cell>
          <cell r="M196" t="str">
            <v>Trader</v>
          </cell>
          <cell r="N196" t="str">
            <v>(801) 531-4426</v>
          </cell>
          <cell r="O196" t="str">
            <v>(801) 531-5490</v>
          </cell>
          <cell r="R196">
            <v>2000</v>
          </cell>
          <cell r="X196">
            <v>1.85</v>
          </cell>
          <cell r="Y196">
            <v>37231</v>
          </cell>
          <cell r="Z196">
            <v>37231</v>
          </cell>
          <cell r="AA196" t="str">
            <v>Interruptible</v>
          </cell>
          <cell r="AB196" t="str">
            <v>NWP</v>
          </cell>
          <cell r="AC196" t="str">
            <v>Paiute</v>
          </cell>
          <cell r="AD196">
            <v>100047</v>
          </cell>
          <cell r="AE196">
            <v>2000</v>
          </cell>
          <cell r="AF196" t="str">
            <v>OPAL</v>
          </cell>
          <cell r="AH196" t="str">
            <v>J09</v>
          </cell>
          <cell r="AI196">
            <v>366</v>
          </cell>
          <cell r="AJ196" t="str">
            <v>RENO</v>
          </cell>
          <cell r="AK196">
            <v>459</v>
          </cell>
          <cell r="AL196" t="str">
            <v>AVAC03SYS4</v>
          </cell>
          <cell r="AM196">
            <v>304</v>
          </cell>
          <cell r="AN196" t="str">
            <v>DA</v>
          </cell>
          <cell r="AO196">
            <v>37239</v>
          </cell>
          <cell r="AP196" t="str">
            <v>DA</v>
          </cell>
          <cell r="AQ196" t="str">
            <v>S-AVISTUTILITY-0010</v>
          </cell>
        </row>
        <row r="197">
          <cell r="A197">
            <v>210</v>
          </cell>
          <cell r="B197" t="str">
            <v>DA</v>
          </cell>
          <cell r="C197" t="str">
            <v>Diane Albers</v>
          </cell>
          <cell r="D197" t="str">
            <v>(509) 495-4705</v>
          </cell>
          <cell r="E197">
            <v>37231</v>
          </cell>
          <cell r="G197" t="str">
            <v>Sale</v>
          </cell>
          <cell r="H197" t="str">
            <v>Physical</v>
          </cell>
          <cell r="I197" t="str">
            <v>RGEN</v>
          </cell>
          <cell r="K197" t="str">
            <v>Duke</v>
          </cell>
          <cell r="L197" t="str">
            <v>Jim McArthur</v>
          </cell>
          <cell r="M197" t="str">
            <v>Mgr NW Logistics &amp; Optim Mgr</v>
          </cell>
          <cell r="N197" t="str">
            <v>(801) 531-4409</v>
          </cell>
          <cell r="O197" t="str">
            <v>(801) 531-5490</v>
          </cell>
          <cell r="R197">
            <v>10000</v>
          </cell>
          <cell r="X197">
            <v>2.15</v>
          </cell>
          <cell r="Y197">
            <v>37232</v>
          </cell>
          <cell r="Z197">
            <v>37232</v>
          </cell>
          <cell r="AA197" t="str">
            <v>Interruptible</v>
          </cell>
          <cell r="AB197" t="str">
            <v>PGT</v>
          </cell>
          <cell r="AD197" t="str">
            <v>07536</v>
          </cell>
          <cell r="AE197">
            <v>10000</v>
          </cell>
          <cell r="AF197" t="str">
            <v>RGEN-GTNW</v>
          </cell>
          <cell r="AH197" t="str">
            <v>05474</v>
          </cell>
          <cell r="AJ197" t="str">
            <v>RGEN-GTNW</v>
          </cell>
          <cell r="AL197" t="str">
            <v>00268</v>
          </cell>
          <cell r="AN197" t="str">
            <v>DA</v>
          </cell>
          <cell r="AO197">
            <v>37253</v>
          </cell>
          <cell r="AP197" t="str">
            <v>DA</v>
          </cell>
          <cell r="AQ197" t="str">
            <v>P-AVISTUTILITY-0010</v>
          </cell>
        </row>
        <row r="198">
          <cell r="A198">
            <v>211</v>
          </cell>
          <cell r="B198" t="str">
            <v>DA</v>
          </cell>
          <cell r="C198" t="str">
            <v>Diane Albers</v>
          </cell>
          <cell r="D198" t="str">
            <v>(509) 495-4705</v>
          </cell>
          <cell r="E198">
            <v>37231</v>
          </cell>
          <cell r="G198" t="str">
            <v>Purchase</v>
          </cell>
          <cell r="H198" t="str">
            <v>Physical</v>
          </cell>
          <cell r="I198" t="str">
            <v>CA - SLTAHOE</v>
          </cell>
          <cell r="K198" t="str">
            <v>Duke</v>
          </cell>
          <cell r="L198" t="str">
            <v>Craig Duke</v>
          </cell>
          <cell r="M198" t="str">
            <v>Trader</v>
          </cell>
          <cell r="N198" t="str">
            <v>(801) 531-4426</v>
          </cell>
          <cell r="O198" t="str">
            <v>(801) 531-5490</v>
          </cell>
          <cell r="R198">
            <v>2500</v>
          </cell>
          <cell r="X198">
            <v>1.85</v>
          </cell>
          <cell r="Y198">
            <v>37232</v>
          </cell>
          <cell r="Z198">
            <v>37232</v>
          </cell>
          <cell r="AA198" t="str">
            <v>Interruptible</v>
          </cell>
          <cell r="AB198" t="str">
            <v>NWP</v>
          </cell>
          <cell r="AC198" t="str">
            <v>Paiute</v>
          </cell>
          <cell r="AD198">
            <v>100047</v>
          </cell>
          <cell r="AE198">
            <v>2500</v>
          </cell>
          <cell r="AF198" t="str">
            <v>OPAL</v>
          </cell>
          <cell r="AH198" t="str">
            <v>J09</v>
          </cell>
          <cell r="AI198">
            <v>366</v>
          </cell>
          <cell r="AJ198" t="str">
            <v>RENO</v>
          </cell>
          <cell r="AK198">
            <v>459</v>
          </cell>
          <cell r="AL198" t="str">
            <v>AVAC03SYS4</v>
          </cell>
          <cell r="AM198">
            <v>304</v>
          </cell>
          <cell r="AN198" t="str">
            <v>DA</v>
          </cell>
          <cell r="AO198">
            <v>37239</v>
          </cell>
          <cell r="AP198" t="str">
            <v>DA</v>
          </cell>
          <cell r="AQ198" t="str">
            <v>S-AVISTUTILITY-0010</v>
          </cell>
        </row>
        <row r="199">
          <cell r="A199">
            <v>212</v>
          </cell>
          <cell r="B199" t="str">
            <v>DA</v>
          </cell>
          <cell r="C199" t="str">
            <v>Diane Albers</v>
          </cell>
          <cell r="D199" t="str">
            <v>(509) 495-4705</v>
          </cell>
          <cell r="E199">
            <v>37232</v>
          </cell>
          <cell r="G199" t="str">
            <v>Sale</v>
          </cell>
          <cell r="H199" t="str">
            <v>Physical</v>
          </cell>
          <cell r="I199" t="str">
            <v>RGEN</v>
          </cell>
          <cell r="K199" t="str">
            <v>Sierra Pacific</v>
          </cell>
          <cell r="L199" t="str">
            <v>Anita Austin</v>
          </cell>
          <cell r="M199" t="str">
            <v>Trader</v>
          </cell>
          <cell r="N199" t="str">
            <v>(775) 834-4874</v>
          </cell>
          <cell r="O199" t="str">
            <v>(775) 834-3069</v>
          </cell>
          <cell r="R199">
            <v>10000</v>
          </cell>
          <cell r="X199">
            <v>2.2000000000000002</v>
          </cell>
          <cell r="Y199">
            <v>37233</v>
          </cell>
          <cell r="Z199">
            <v>37235</v>
          </cell>
          <cell r="AA199" t="str">
            <v>Interruptible</v>
          </cell>
          <cell r="AB199" t="str">
            <v>PGT</v>
          </cell>
          <cell r="AD199" t="str">
            <v>07536</v>
          </cell>
          <cell r="AE199">
            <v>10000</v>
          </cell>
          <cell r="AF199" t="str">
            <v>RGEN-GTNW</v>
          </cell>
          <cell r="AH199" t="str">
            <v>05474</v>
          </cell>
          <cell r="AJ199" t="str">
            <v>RGEN-GTNW</v>
          </cell>
          <cell r="AL199" t="str">
            <v>02893</v>
          </cell>
          <cell r="AN199" t="str">
            <v>DA</v>
          </cell>
          <cell r="AO199">
            <v>37237</v>
          </cell>
          <cell r="AP199" t="str">
            <v>DA</v>
          </cell>
          <cell r="AQ199" t="str">
            <v>no contrary notification</v>
          </cell>
        </row>
        <row r="200">
          <cell r="A200">
            <v>213</v>
          </cell>
          <cell r="B200" t="str">
            <v>DA</v>
          </cell>
          <cell r="C200" t="str">
            <v>Diane Albers</v>
          </cell>
          <cell r="D200" t="str">
            <v>(509) 495-4705</v>
          </cell>
          <cell r="E200">
            <v>37232</v>
          </cell>
          <cell r="G200" t="str">
            <v>Purchase</v>
          </cell>
          <cell r="H200" t="str">
            <v>Physical</v>
          </cell>
          <cell r="I200" t="str">
            <v>CA - SLTAHOE</v>
          </cell>
          <cell r="K200" t="str">
            <v>Duke</v>
          </cell>
          <cell r="L200" t="str">
            <v>Craig Duke</v>
          </cell>
          <cell r="M200" t="str">
            <v>Trader</v>
          </cell>
          <cell r="N200" t="str">
            <v>(801) 531-4426</v>
          </cell>
          <cell r="O200" t="str">
            <v>(801) 531-5490</v>
          </cell>
          <cell r="R200">
            <v>2500</v>
          </cell>
          <cell r="X200">
            <v>1.97</v>
          </cell>
          <cell r="Y200">
            <v>37233</v>
          </cell>
          <cell r="Z200">
            <v>37235</v>
          </cell>
          <cell r="AA200" t="str">
            <v>Interruptible</v>
          </cell>
          <cell r="AB200" t="str">
            <v>NWP</v>
          </cell>
          <cell r="AC200" t="str">
            <v>Paiute</v>
          </cell>
          <cell r="AD200">
            <v>100047</v>
          </cell>
          <cell r="AE200">
            <v>2500</v>
          </cell>
          <cell r="AF200" t="str">
            <v>OPAL</v>
          </cell>
          <cell r="AH200" t="str">
            <v>J09</v>
          </cell>
          <cell r="AI200">
            <v>366</v>
          </cell>
          <cell r="AJ200" t="str">
            <v>RENO</v>
          </cell>
          <cell r="AK200">
            <v>459</v>
          </cell>
          <cell r="AL200" t="str">
            <v>AVAC03SYS4</v>
          </cell>
          <cell r="AM200">
            <v>304</v>
          </cell>
          <cell r="AN200" t="str">
            <v>DA</v>
          </cell>
          <cell r="AO200">
            <v>37239</v>
          </cell>
          <cell r="AP200" t="str">
            <v>DA</v>
          </cell>
          <cell r="AQ200" t="str">
            <v>S-AVISTUTILITY-0010</v>
          </cell>
        </row>
        <row r="201">
          <cell r="A201">
            <v>214</v>
          </cell>
          <cell r="B201" t="str">
            <v>DA</v>
          </cell>
          <cell r="C201" t="str">
            <v>Diane Albers</v>
          </cell>
          <cell r="D201" t="str">
            <v>(509) 495-4705</v>
          </cell>
          <cell r="E201">
            <v>37232</v>
          </cell>
          <cell r="G201" t="str">
            <v>Sale</v>
          </cell>
          <cell r="H201" t="str">
            <v>Physical</v>
          </cell>
          <cell r="I201" t="str">
            <v>RGEN</v>
          </cell>
          <cell r="K201" t="str">
            <v>Duke</v>
          </cell>
          <cell r="L201" t="str">
            <v>Rob Platt</v>
          </cell>
          <cell r="M201" t="str">
            <v>Trader</v>
          </cell>
          <cell r="N201" t="str">
            <v>(801) 531-4435</v>
          </cell>
          <cell r="O201" t="str">
            <v>(801) 531-5490</v>
          </cell>
          <cell r="R201">
            <v>5000</v>
          </cell>
          <cell r="X201">
            <v>2.11</v>
          </cell>
          <cell r="Y201">
            <v>37233</v>
          </cell>
          <cell r="Z201">
            <v>37235</v>
          </cell>
          <cell r="AA201" t="str">
            <v>Interruptible</v>
          </cell>
          <cell r="AB201" t="str">
            <v>PGT</v>
          </cell>
          <cell r="AD201" t="str">
            <v>07536</v>
          </cell>
          <cell r="AE201">
            <v>5000</v>
          </cell>
          <cell r="AF201" t="str">
            <v>RGEN-GTNW</v>
          </cell>
          <cell r="AH201" t="str">
            <v>05474</v>
          </cell>
          <cell r="AJ201" t="str">
            <v>RGEN-GTNW</v>
          </cell>
          <cell r="AL201" t="str">
            <v>00268</v>
          </cell>
          <cell r="AN201" t="str">
            <v>DA</v>
          </cell>
          <cell r="AO201">
            <v>37253</v>
          </cell>
          <cell r="AP201" t="str">
            <v>DA</v>
          </cell>
          <cell r="AQ201" t="str">
            <v>P-AVISTUTILITY-0010</v>
          </cell>
        </row>
        <row r="202">
          <cell r="A202">
            <v>215</v>
          </cell>
          <cell r="B202" t="str">
            <v>DA</v>
          </cell>
          <cell r="C202" t="str">
            <v>Diane Albers</v>
          </cell>
          <cell r="D202" t="str">
            <v>(509) 495-4705</v>
          </cell>
          <cell r="E202">
            <v>37232</v>
          </cell>
          <cell r="G202" t="str">
            <v>Sale</v>
          </cell>
          <cell r="H202" t="str">
            <v>Physical</v>
          </cell>
          <cell r="I202" t="str">
            <v>RGEN</v>
          </cell>
          <cell r="K202" t="str">
            <v>Duke</v>
          </cell>
          <cell r="L202" t="str">
            <v>Jim McArthur</v>
          </cell>
          <cell r="M202" t="str">
            <v>Mgr NW Logistics &amp; Optim Mgr</v>
          </cell>
          <cell r="N202" t="str">
            <v>(801) 531-4409</v>
          </cell>
          <cell r="O202" t="str">
            <v>(801) 531-5490</v>
          </cell>
          <cell r="R202">
            <v>5000</v>
          </cell>
          <cell r="X202">
            <v>2.09</v>
          </cell>
          <cell r="Y202">
            <v>37233</v>
          </cell>
          <cell r="Z202">
            <v>37235</v>
          </cell>
          <cell r="AA202" t="str">
            <v>Interruptible</v>
          </cell>
          <cell r="AB202" t="str">
            <v>PGT</v>
          </cell>
          <cell r="AD202" t="str">
            <v>07536</v>
          </cell>
          <cell r="AE202">
            <v>5000</v>
          </cell>
          <cell r="AF202" t="str">
            <v>RGEN-GTNW</v>
          </cell>
          <cell r="AH202" t="str">
            <v>05474</v>
          </cell>
          <cell r="AJ202" t="str">
            <v>RGEN-GTNW</v>
          </cell>
          <cell r="AL202" t="str">
            <v>00268</v>
          </cell>
          <cell r="AN202" t="str">
            <v>DA</v>
          </cell>
          <cell r="AO202">
            <v>37239</v>
          </cell>
          <cell r="AP202" t="str">
            <v>DA</v>
          </cell>
          <cell r="AQ202" t="str">
            <v>S-AVISTUTILITY-0012</v>
          </cell>
        </row>
        <row r="203">
          <cell r="A203">
            <v>216</v>
          </cell>
          <cell r="B203" t="str">
            <v>DA</v>
          </cell>
          <cell r="C203" t="str">
            <v>Diane Albers</v>
          </cell>
          <cell r="D203" t="str">
            <v>(509) 495-4705</v>
          </cell>
          <cell r="E203">
            <v>37232</v>
          </cell>
          <cell r="G203" t="str">
            <v>Sale</v>
          </cell>
          <cell r="H203" t="str">
            <v>Physical</v>
          </cell>
          <cell r="I203" t="str">
            <v>RGEN</v>
          </cell>
          <cell r="K203" t="str">
            <v>Duke</v>
          </cell>
          <cell r="L203" t="str">
            <v>Rob Platt</v>
          </cell>
          <cell r="M203" t="str">
            <v>Trader</v>
          </cell>
          <cell r="N203" t="str">
            <v>(801) 531-4435</v>
          </cell>
          <cell r="O203" t="str">
            <v>(801) 531-5490</v>
          </cell>
          <cell r="R203">
            <v>5000</v>
          </cell>
          <cell r="X203">
            <v>2.2000000000000002</v>
          </cell>
          <cell r="Y203">
            <v>37236</v>
          </cell>
          <cell r="Z203">
            <v>37256</v>
          </cell>
          <cell r="AA203" t="str">
            <v>Firm</v>
          </cell>
          <cell r="AB203" t="str">
            <v>PGT</v>
          </cell>
          <cell r="AD203" t="str">
            <v>07536</v>
          </cell>
          <cell r="AE203">
            <v>5000</v>
          </cell>
          <cell r="AF203" t="str">
            <v>RGEN-GTNW</v>
          </cell>
          <cell r="AH203" t="str">
            <v>05474</v>
          </cell>
          <cell r="AJ203" t="str">
            <v>RGEN-GTNW</v>
          </cell>
          <cell r="AL203" t="str">
            <v>00268</v>
          </cell>
          <cell r="AN203" t="str">
            <v>BG</v>
          </cell>
          <cell r="AO203">
            <v>37238</v>
          </cell>
          <cell r="AP203" t="str">
            <v>DA</v>
          </cell>
          <cell r="AQ203" t="str">
            <v>P-AVISTUTILITY-0011</v>
          </cell>
          <cell r="AS203" t="str">
            <v>Credit language added to confirm - sent to Credit, Contracts, etc. on 12/14/01 dea ; OK'd by Tom Jenkins 12/14/01 VMM 9:40am</v>
          </cell>
        </row>
        <row r="204">
          <cell r="A204">
            <v>217</v>
          </cell>
          <cell r="B204" t="str">
            <v>DA</v>
          </cell>
          <cell r="C204" t="str">
            <v>Diane Albers</v>
          </cell>
          <cell r="D204" t="str">
            <v>(509) 495-4705</v>
          </cell>
          <cell r="E204">
            <v>37235</v>
          </cell>
          <cell r="G204" t="str">
            <v>Purchase</v>
          </cell>
          <cell r="H204" t="str">
            <v>Physical</v>
          </cell>
          <cell r="I204" t="str">
            <v>CA - SLTAHOE</v>
          </cell>
          <cell r="K204" t="str">
            <v>Enserco</v>
          </cell>
          <cell r="L204" t="str">
            <v>Matt Reed</v>
          </cell>
          <cell r="M204" t="str">
            <v>Trader</v>
          </cell>
          <cell r="N204" t="str">
            <v>(303) 468-1244</v>
          </cell>
          <cell r="O204" t="str">
            <v>(403) 514-6913</v>
          </cell>
          <cell r="R204">
            <v>2000</v>
          </cell>
          <cell r="X204">
            <v>2.2799999999999998</v>
          </cell>
          <cell r="Y204">
            <v>37236</v>
          </cell>
          <cell r="Z204">
            <v>37236</v>
          </cell>
          <cell r="AA204" t="str">
            <v>Interruptible</v>
          </cell>
          <cell r="AB204" t="str">
            <v>NWP</v>
          </cell>
          <cell r="AC204" t="str">
            <v>Paiute</v>
          </cell>
          <cell r="AD204">
            <v>100047</v>
          </cell>
          <cell r="AE204">
            <v>2000</v>
          </cell>
          <cell r="AF204" t="str">
            <v xml:space="preserve">ROCKY MTN POOL </v>
          </cell>
          <cell r="AI204">
            <v>399</v>
          </cell>
          <cell r="AJ204" t="str">
            <v>RENO</v>
          </cell>
          <cell r="AK204">
            <v>459</v>
          </cell>
          <cell r="AL204" t="str">
            <v>AVAC03SYS4</v>
          </cell>
          <cell r="AM204">
            <v>304</v>
          </cell>
          <cell r="AN204" t="str">
            <v>DA</v>
          </cell>
          <cell r="AO204">
            <v>37239</v>
          </cell>
          <cell r="AP204" t="str">
            <v>DA</v>
          </cell>
          <cell r="AQ204" t="str">
            <v>no contrary notification</v>
          </cell>
        </row>
        <row r="205">
          <cell r="A205">
            <v>218</v>
          </cell>
          <cell r="B205" t="str">
            <v>DA</v>
          </cell>
          <cell r="C205" t="str">
            <v>Diane Albers</v>
          </cell>
          <cell r="D205" t="str">
            <v>(509) 495-4705</v>
          </cell>
          <cell r="E205">
            <v>37235</v>
          </cell>
          <cell r="G205" t="str">
            <v>Sale</v>
          </cell>
          <cell r="H205" t="str">
            <v>Physical</v>
          </cell>
          <cell r="I205" t="str">
            <v>RGEN</v>
          </cell>
          <cell r="K205" t="str">
            <v>Enserco</v>
          </cell>
          <cell r="L205" t="str">
            <v>Darrell Danyluk</v>
          </cell>
          <cell r="M205" t="str">
            <v>Trader</v>
          </cell>
          <cell r="N205" t="str">
            <v>(403) 514-6912</v>
          </cell>
          <cell r="O205" t="str">
            <v>(403) 514-6913</v>
          </cell>
          <cell r="R205">
            <v>10000</v>
          </cell>
          <cell r="X205">
            <v>2.33</v>
          </cell>
          <cell r="Y205">
            <v>37236</v>
          </cell>
          <cell r="Z205">
            <v>37236</v>
          </cell>
          <cell r="AA205" t="str">
            <v>Interruptible</v>
          </cell>
          <cell r="AB205" t="str">
            <v>PGT</v>
          </cell>
          <cell r="AD205" t="str">
            <v>07536</v>
          </cell>
          <cell r="AE205">
            <v>10000</v>
          </cell>
          <cell r="AF205" t="str">
            <v>RGEN-GTNW</v>
          </cell>
          <cell r="AH205" t="str">
            <v>05474</v>
          </cell>
          <cell r="AJ205" t="str">
            <v>RGEN-GTNW</v>
          </cell>
          <cell r="AL205" t="str">
            <v>04659</v>
          </cell>
          <cell r="AN205" t="str">
            <v>DA</v>
          </cell>
          <cell r="AO205">
            <v>37239</v>
          </cell>
          <cell r="AP205" t="str">
            <v>DA</v>
          </cell>
          <cell r="AQ205" t="str">
            <v>no contrary notification</v>
          </cell>
        </row>
        <row r="206">
          <cell r="A206">
            <v>219</v>
          </cell>
          <cell r="B206" t="str">
            <v>DA</v>
          </cell>
          <cell r="C206" t="str">
            <v>Diane Albers</v>
          </cell>
          <cell r="D206" t="str">
            <v>(509) 495-4705</v>
          </cell>
          <cell r="E206">
            <v>37236</v>
          </cell>
          <cell r="G206" t="str">
            <v>Purchase</v>
          </cell>
          <cell r="H206" t="str">
            <v>Physical</v>
          </cell>
          <cell r="I206" t="str">
            <v>CA - SLTAHOE</v>
          </cell>
          <cell r="K206" t="str">
            <v>Enserco</v>
          </cell>
          <cell r="L206" t="str">
            <v>Matt Reed</v>
          </cell>
          <cell r="M206" t="str">
            <v>Trader</v>
          </cell>
          <cell r="N206" t="str">
            <v>(303) 468-1244</v>
          </cell>
          <cell r="O206" t="str">
            <v>(403) 514-6913</v>
          </cell>
          <cell r="R206">
            <v>2000</v>
          </cell>
          <cell r="X206">
            <v>2.48</v>
          </cell>
          <cell r="Y206">
            <v>37237</v>
          </cell>
          <cell r="Z206">
            <v>37237</v>
          </cell>
          <cell r="AA206" t="str">
            <v>Interruptible</v>
          </cell>
          <cell r="AB206" t="str">
            <v>NWP</v>
          </cell>
          <cell r="AC206" t="str">
            <v>Paiute</v>
          </cell>
          <cell r="AD206">
            <v>100047</v>
          </cell>
          <cell r="AE206">
            <v>2000</v>
          </cell>
          <cell r="AF206" t="str">
            <v xml:space="preserve">ROCKY MTN POOL </v>
          </cell>
          <cell r="AI206">
            <v>399</v>
          </cell>
          <cell r="AJ206" t="str">
            <v>RENO</v>
          </cell>
          <cell r="AK206">
            <v>459</v>
          </cell>
          <cell r="AL206" t="str">
            <v>AVAC03SYS4</v>
          </cell>
          <cell r="AM206">
            <v>304</v>
          </cell>
          <cell r="AN206" t="str">
            <v>DA</v>
          </cell>
          <cell r="AO206">
            <v>37239</v>
          </cell>
          <cell r="AP206" t="str">
            <v>DA</v>
          </cell>
          <cell r="AQ206" t="str">
            <v>no contrary notification</v>
          </cell>
        </row>
        <row r="207">
          <cell r="A207">
            <v>220</v>
          </cell>
          <cell r="B207" t="str">
            <v>DA</v>
          </cell>
          <cell r="C207" t="str">
            <v>Diane Albers</v>
          </cell>
          <cell r="D207" t="str">
            <v>(509) 495-4705</v>
          </cell>
          <cell r="E207">
            <v>37236</v>
          </cell>
          <cell r="G207" t="str">
            <v>Purchase</v>
          </cell>
          <cell r="H207" t="str">
            <v>Physical</v>
          </cell>
          <cell r="I207" t="str">
            <v>RGEN</v>
          </cell>
          <cell r="K207" t="str">
            <v>Duke</v>
          </cell>
          <cell r="L207" t="str">
            <v>Rob Platt</v>
          </cell>
          <cell r="M207" t="str">
            <v>Trader</v>
          </cell>
          <cell r="N207" t="str">
            <v>(801) 531-4435</v>
          </cell>
          <cell r="O207" t="str">
            <v>(801) 531-5490</v>
          </cell>
          <cell r="R207">
            <v>20000</v>
          </cell>
          <cell r="X207">
            <v>2.75</v>
          </cell>
          <cell r="Y207">
            <v>37237</v>
          </cell>
          <cell r="Z207">
            <v>37237</v>
          </cell>
          <cell r="AA207" t="str">
            <v>Interruptible</v>
          </cell>
          <cell r="AB207" t="str">
            <v>PGT</v>
          </cell>
          <cell r="AD207" t="str">
            <v>07536</v>
          </cell>
          <cell r="AE207">
            <v>20000</v>
          </cell>
          <cell r="AF207" t="str">
            <v>RGEN-GTNW</v>
          </cell>
          <cell r="AH207" t="str">
            <v>00268</v>
          </cell>
          <cell r="AJ207" t="str">
            <v>RGEN-WWP</v>
          </cell>
          <cell r="AL207" t="str">
            <v>FUEL</v>
          </cell>
          <cell r="AN207" t="str">
            <v>DA</v>
          </cell>
          <cell r="AO207">
            <v>37239</v>
          </cell>
          <cell r="AP207" t="str">
            <v>DA</v>
          </cell>
          <cell r="AQ207" t="str">
            <v>S-AVISTUTILITY-0009</v>
          </cell>
        </row>
        <row r="208">
          <cell r="A208">
            <v>221</v>
          </cell>
          <cell r="B208" t="str">
            <v>DA</v>
          </cell>
          <cell r="C208" t="str">
            <v>Diane Albers</v>
          </cell>
          <cell r="D208" t="str">
            <v>(509) 495-4705</v>
          </cell>
          <cell r="E208">
            <v>37236</v>
          </cell>
          <cell r="G208" t="str">
            <v>Purchase</v>
          </cell>
          <cell r="H208" t="str">
            <v>Physical</v>
          </cell>
          <cell r="I208" t="str">
            <v>RGEN</v>
          </cell>
          <cell r="K208" t="str">
            <v>Duke</v>
          </cell>
          <cell r="L208" t="str">
            <v>Rob Platt</v>
          </cell>
          <cell r="M208" t="str">
            <v>Trader</v>
          </cell>
          <cell r="N208" t="str">
            <v>(801) 531-4435</v>
          </cell>
          <cell r="O208" t="str">
            <v>(801) 531-5490</v>
          </cell>
          <cell r="R208">
            <v>15000</v>
          </cell>
          <cell r="X208">
            <v>2.68</v>
          </cell>
          <cell r="Y208">
            <v>37236</v>
          </cell>
          <cell r="Z208">
            <v>37236</v>
          </cell>
          <cell r="AA208" t="str">
            <v>Interruptible</v>
          </cell>
          <cell r="AB208" t="str">
            <v>PGT</v>
          </cell>
          <cell r="AD208" t="str">
            <v>07536</v>
          </cell>
          <cell r="AE208">
            <v>20000</v>
          </cell>
          <cell r="AF208" t="str">
            <v>RGEN-GTNW</v>
          </cell>
          <cell r="AH208" t="str">
            <v>00268</v>
          </cell>
          <cell r="AJ208" t="str">
            <v>RGEN-WWP</v>
          </cell>
          <cell r="AL208" t="str">
            <v>FUEL</v>
          </cell>
          <cell r="AN208" t="str">
            <v>DA</v>
          </cell>
          <cell r="AS208" t="str">
            <v>Listed as a "Sale" to Duke on their confirmation (Should be "Purchase" from Duke)</v>
          </cell>
        </row>
        <row r="209">
          <cell r="A209">
            <v>222</v>
          </cell>
          <cell r="B209" t="str">
            <v>DA</v>
          </cell>
          <cell r="C209" t="str">
            <v>Diane Albers</v>
          </cell>
          <cell r="D209" t="str">
            <v>(509) 495-4705</v>
          </cell>
          <cell r="E209">
            <v>37237</v>
          </cell>
          <cell r="G209" t="str">
            <v>Purchase</v>
          </cell>
          <cell r="H209" t="str">
            <v>Physical</v>
          </cell>
          <cell r="I209" t="str">
            <v>CA - SLTAHOE</v>
          </cell>
          <cell r="K209" t="str">
            <v>Enserco</v>
          </cell>
          <cell r="L209" t="str">
            <v>Matt Reed</v>
          </cell>
          <cell r="M209" t="str">
            <v>Trader</v>
          </cell>
          <cell r="N209" t="str">
            <v>(303) 468-1244</v>
          </cell>
          <cell r="O209" t="str">
            <v>(403) 514-6913</v>
          </cell>
          <cell r="R209">
            <v>2000</v>
          </cell>
          <cell r="X209">
            <v>2.35</v>
          </cell>
          <cell r="Y209">
            <v>37238</v>
          </cell>
          <cell r="Z209">
            <v>37238</v>
          </cell>
          <cell r="AA209" t="str">
            <v>Interruptible</v>
          </cell>
          <cell r="AB209" t="str">
            <v>NWP</v>
          </cell>
          <cell r="AC209" t="str">
            <v>Paiute</v>
          </cell>
          <cell r="AD209">
            <v>100047</v>
          </cell>
          <cell r="AE209">
            <v>2000</v>
          </cell>
          <cell r="AF209" t="str">
            <v xml:space="preserve">ROCKY MTN POOL </v>
          </cell>
          <cell r="AI209">
            <v>399</v>
          </cell>
          <cell r="AJ209" t="str">
            <v>RENO</v>
          </cell>
          <cell r="AK209">
            <v>459</v>
          </cell>
          <cell r="AL209" t="str">
            <v>AVAC03SYS4</v>
          </cell>
          <cell r="AM209">
            <v>304</v>
          </cell>
          <cell r="AN209" t="str">
            <v>DA</v>
          </cell>
        </row>
        <row r="210">
          <cell r="A210">
            <v>223</v>
          </cell>
          <cell r="B210" t="str">
            <v>DA</v>
          </cell>
          <cell r="C210" t="str">
            <v>Diane Albers</v>
          </cell>
          <cell r="D210" t="str">
            <v>(509) 495-4705</v>
          </cell>
          <cell r="E210">
            <v>37237</v>
          </cell>
          <cell r="G210" t="str">
            <v>Purchase</v>
          </cell>
          <cell r="H210" t="str">
            <v>Physical</v>
          </cell>
          <cell r="I210" t="str">
            <v>RGEN</v>
          </cell>
          <cell r="K210" t="str">
            <v>Duke</v>
          </cell>
          <cell r="L210" t="str">
            <v>Jim McArthur</v>
          </cell>
          <cell r="M210" t="str">
            <v>Mgr NW Logistics &amp; Optim Mgr</v>
          </cell>
          <cell r="N210" t="str">
            <v>(801) 531-4409</v>
          </cell>
          <cell r="O210" t="str">
            <v>(801) 531-5490</v>
          </cell>
          <cell r="R210">
            <v>15000</v>
          </cell>
          <cell r="X210">
            <v>2.74</v>
          </cell>
          <cell r="Y210">
            <v>37238</v>
          </cell>
          <cell r="Z210">
            <v>37238</v>
          </cell>
          <cell r="AA210" t="str">
            <v>Interruptible</v>
          </cell>
          <cell r="AB210" t="str">
            <v>PGT</v>
          </cell>
          <cell r="AD210" t="str">
            <v>07536</v>
          </cell>
          <cell r="AE210">
            <v>15000</v>
          </cell>
          <cell r="AF210" t="str">
            <v>RGEN-GTNW</v>
          </cell>
          <cell r="AH210" t="str">
            <v>00268</v>
          </cell>
          <cell r="AJ210" t="str">
            <v>RGEN-WWP</v>
          </cell>
          <cell r="AL210" t="str">
            <v>FUEL</v>
          </cell>
          <cell r="AN210" t="str">
            <v>DA</v>
          </cell>
          <cell r="AO210">
            <v>37239</v>
          </cell>
          <cell r="AP210" t="str">
            <v>DA</v>
          </cell>
          <cell r="AQ210" t="str">
            <v>S-AVISTUTILITY-0009</v>
          </cell>
        </row>
        <row r="211">
          <cell r="A211">
            <v>224</v>
          </cell>
          <cell r="B211" t="str">
            <v>DA</v>
          </cell>
          <cell r="C211" t="str">
            <v>Diane Albers</v>
          </cell>
          <cell r="D211" t="str">
            <v>(509) 495-4705</v>
          </cell>
          <cell r="E211">
            <v>37238</v>
          </cell>
          <cell r="G211" t="str">
            <v>Purchase</v>
          </cell>
          <cell r="H211" t="str">
            <v>Physical</v>
          </cell>
          <cell r="I211" t="str">
            <v>CA - SLTAHOE</v>
          </cell>
          <cell r="K211" t="str">
            <v>Duke</v>
          </cell>
          <cell r="L211" t="str">
            <v>Craig Duke</v>
          </cell>
          <cell r="M211" t="str">
            <v>Trader</v>
          </cell>
          <cell r="N211" t="str">
            <v>(801) 531-4426</v>
          </cell>
          <cell r="O211" t="str">
            <v>(801) 531-5490</v>
          </cell>
          <cell r="R211">
            <v>2500</v>
          </cell>
          <cell r="X211">
            <v>2.35</v>
          </cell>
          <cell r="Y211">
            <v>37239</v>
          </cell>
          <cell r="Z211">
            <v>37239</v>
          </cell>
          <cell r="AA211" t="str">
            <v>Interruptible</v>
          </cell>
          <cell r="AB211" t="str">
            <v>NWP</v>
          </cell>
          <cell r="AC211" t="str">
            <v>Paiute</v>
          </cell>
          <cell r="AD211">
            <v>100047</v>
          </cell>
          <cell r="AE211">
            <v>2500</v>
          </cell>
          <cell r="AF211" t="str">
            <v>OPAL</v>
          </cell>
          <cell r="AH211" t="str">
            <v>J09</v>
          </cell>
          <cell r="AI211">
            <v>366</v>
          </cell>
          <cell r="AJ211" t="str">
            <v>RENO</v>
          </cell>
          <cell r="AK211">
            <v>459</v>
          </cell>
          <cell r="AL211" t="str">
            <v>AVAC03SYS4</v>
          </cell>
          <cell r="AM211">
            <v>304</v>
          </cell>
          <cell r="AN211" t="str">
            <v>DA</v>
          </cell>
        </row>
        <row r="212">
          <cell r="A212">
            <v>225</v>
          </cell>
          <cell r="B212" t="str">
            <v>DA</v>
          </cell>
          <cell r="C212" t="str">
            <v>Diane Albers</v>
          </cell>
          <cell r="D212" t="str">
            <v>(509) 495-4705</v>
          </cell>
          <cell r="E212">
            <v>37239</v>
          </cell>
          <cell r="G212" t="str">
            <v>Sale</v>
          </cell>
          <cell r="H212" t="str">
            <v>Physical</v>
          </cell>
          <cell r="I212" t="str">
            <v>RGEN</v>
          </cell>
          <cell r="K212" t="str">
            <v>Sierra Pacific</v>
          </cell>
          <cell r="L212" t="str">
            <v>Anita Austin</v>
          </cell>
          <cell r="M212" t="str">
            <v>Trader</v>
          </cell>
          <cell r="N212" t="str">
            <v>(775) 834-4874</v>
          </cell>
          <cell r="O212" t="str">
            <v>(775) 834-3069</v>
          </cell>
          <cell r="R212">
            <v>10000</v>
          </cell>
          <cell r="X212">
            <v>2.4300000000000002</v>
          </cell>
          <cell r="Y212">
            <v>37240</v>
          </cell>
          <cell r="Z212">
            <v>37242</v>
          </cell>
          <cell r="AA212" t="str">
            <v>Interruptible</v>
          </cell>
          <cell r="AB212" t="str">
            <v>PGT</v>
          </cell>
          <cell r="AD212" t="str">
            <v>07536</v>
          </cell>
          <cell r="AE212">
            <v>15000</v>
          </cell>
          <cell r="AF212" t="str">
            <v>RGEN-GTNW</v>
          </cell>
          <cell r="AH212" t="str">
            <v>05474</v>
          </cell>
          <cell r="AJ212" t="str">
            <v>RGEN-GTNW</v>
          </cell>
          <cell r="AL212" t="str">
            <v>02893</v>
          </cell>
          <cell r="AN212" t="str">
            <v>DA</v>
          </cell>
        </row>
        <row r="213">
          <cell r="A213">
            <v>226</v>
          </cell>
          <cell r="B213" t="str">
            <v>DA</v>
          </cell>
          <cell r="C213" t="str">
            <v>Diane Albers</v>
          </cell>
          <cell r="D213" t="str">
            <v>(509) 495-4705</v>
          </cell>
          <cell r="E213">
            <v>37239</v>
          </cell>
          <cell r="G213" t="str">
            <v>Sale</v>
          </cell>
          <cell r="H213" t="str">
            <v>Physical</v>
          </cell>
          <cell r="I213" t="str">
            <v>RGEN</v>
          </cell>
          <cell r="K213" t="str">
            <v>Duke</v>
          </cell>
          <cell r="L213" t="str">
            <v>Rob Platt</v>
          </cell>
          <cell r="M213" t="str">
            <v>Trader</v>
          </cell>
          <cell r="N213" t="str">
            <v>(801) 531-4435</v>
          </cell>
          <cell r="O213" t="str">
            <v>(801) 531-5490</v>
          </cell>
          <cell r="R213">
            <v>5000</v>
          </cell>
          <cell r="X213">
            <v>2.48</v>
          </cell>
          <cell r="Y213">
            <v>37240</v>
          </cell>
          <cell r="Z213">
            <v>37242</v>
          </cell>
          <cell r="AA213" t="str">
            <v>Interruptible</v>
          </cell>
          <cell r="AB213" t="str">
            <v>PGT</v>
          </cell>
          <cell r="AD213" t="str">
            <v>07536</v>
          </cell>
          <cell r="AE213">
            <v>15000</v>
          </cell>
          <cell r="AF213" t="str">
            <v>RGEN-GTNW</v>
          </cell>
          <cell r="AH213" t="str">
            <v>05474</v>
          </cell>
          <cell r="AJ213" t="str">
            <v>RGEN-GTNW</v>
          </cell>
          <cell r="AL213" t="str">
            <v>00268</v>
          </cell>
          <cell r="AN213" t="str">
            <v>DA</v>
          </cell>
          <cell r="AO213">
            <v>37253</v>
          </cell>
          <cell r="AP213" t="str">
            <v>DA</v>
          </cell>
          <cell r="AQ213" t="str">
            <v>P-AVISTUTILITY-00010</v>
          </cell>
        </row>
        <row r="214">
          <cell r="A214">
            <v>227</v>
          </cell>
          <cell r="B214" t="str">
            <v>DA</v>
          </cell>
          <cell r="C214" t="str">
            <v>Diane Albers</v>
          </cell>
          <cell r="D214" t="str">
            <v>(509) 495-4705</v>
          </cell>
          <cell r="E214">
            <v>37239</v>
          </cell>
          <cell r="G214" t="str">
            <v>Purchase</v>
          </cell>
          <cell r="H214" t="str">
            <v>Physical</v>
          </cell>
          <cell r="I214" t="str">
            <v>CA - SLTAHOE</v>
          </cell>
          <cell r="K214" t="str">
            <v>Duke</v>
          </cell>
          <cell r="L214" t="str">
            <v>Craig Duke</v>
          </cell>
          <cell r="M214" t="str">
            <v>Trader</v>
          </cell>
          <cell r="N214" t="str">
            <v>(801) 531-4426</v>
          </cell>
          <cell r="O214" t="str">
            <v>(801) 531-5490</v>
          </cell>
          <cell r="R214">
            <v>2500</v>
          </cell>
          <cell r="X214">
            <v>2.27</v>
          </cell>
          <cell r="Y214">
            <v>37240</v>
          </cell>
          <cell r="Z214">
            <v>37242</v>
          </cell>
          <cell r="AA214" t="str">
            <v>Interruptible</v>
          </cell>
          <cell r="AB214" t="str">
            <v>NWP</v>
          </cell>
          <cell r="AC214" t="str">
            <v>Paiute</v>
          </cell>
          <cell r="AD214">
            <v>100047</v>
          </cell>
          <cell r="AE214">
            <v>2500</v>
          </cell>
          <cell r="AF214" t="str">
            <v>OPAL</v>
          </cell>
          <cell r="AH214" t="str">
            <v>J09</v>
          </cell>
          <cell r="AI214">
            <v>366</v>
          </cell>
          <cell r="AJ214" t="str">
            <v>RENO</v>
          </cell>
          <cell r="AK214">
            <v>459</v>
          </cell>
          <cell r="AL214" t="str">
            <v>AVAC03SYS4</v>
          </cell>
          <cell r="AM214">
            <v>304</v>
          </cell>
          <cell r="AN214" t="str">
            <v>DA</v>
          </cell>
        </row>
        <row r="215">
          <cell r="A215">
            <v>228</v>
          </cell>
          <cell r="B215" t="str">
            <v>JK</v>
          </cell>
          <cell r="C215" t="str">
            <v>Jeannie Kimberly</v>
          </cell>
          <cell r="D215" t="str">
            <v>(509) 495-8494</v>
          </cell>
          <cell r="E215">
            <v>37242</v>
          </cell>
          <cell r="G215" t="str">
            <v>Purchase</v>
          </cell>
          <cell r="H215" t="str">
            <v>Physical</v>
          </cell>
          <cell r="I215" t="str">
            <v>CA - SLTAHOE</v>
          </cell>
          <cell r="K215" t="str">
            <v>Enserco</v>
          </cell>
          <cell r="L215" t="str">
            <v>Matt Reed</v>
          </cell>
          <cell r="M215" t="str">
            <v>Trader</v>
          </cell>
          <cell r="N215" t="str">
            <v>(303) 468-1244</v>
          </cell>
          <cell r="O215" t="str">
            <v>(403) 514-6913</v>
          </cell>
          <cell r="R215">
            <v>2500</v>
          </cell>
          <cell r="X215">
            <v>2.42</v>
          </cell>
          <cell r="Y215">
            <v>37243</v>
          </cell>
          <cell r="Z215">
            <v>37243</v>
          </cell>
          <cell r="AA215" t="str">
            <v>Interruptible</v>
          </cell>
          <cell r="AB215" t="str">
            <v>NWP</v>
          </cell>
          <cell r="AC215" t="str">
            <v>Paiute</v>
          </cell>
          <cell r="AD215">
            <v>100047</v>
          </cell>
          <cell r="AE215">
            <v>2500</v>
          </cell>
          <cell r="AF215" t="str">
            <v xml:space="preserve">ROCKY MTN POOL </v>
          </cell>
          <cell r="AH215" t="str">
            <v xml:space="preserve">ROCKY MTN POOL </v>
          </cell>
          <cell r="AI215">
            <v>547</v>
          </cell>
          <cell r="AJ215" t="str">
            <v>RENO</v>
          </cell>
          <cell r="AK215">
            <v>459</v>
          </cell>
          <cell r="AL215" t="str">
            <v>AVAC03SYS4</v>
          </cell>
          <cell r="AM215">
            <v>304</v>
          </cell>
          <cell r="AN215" t="str">
            <v>JK</v>
          </cell>
        </row>
        <row r="216">
          <cell r="A216">
            <v>229</v>
          </cell>
          <cell r="B216" t="str">
            <v>JK</v>
          </cell>
          <cell r="C216" t="str">
            <v>Jeannie Kimberly</v>
          </cell>
          <cell r="D216" t="str">
            <v>(509) 495-8494</v>
          </cell>
          <cell r="E216">
            <v>37242</v>
          </cell>
          <cell r="G216" t="str">
            <v>Sale</v>
          </cell>
          <cell r="H216" t="str">
            <v>Physical</v>
          </cell>
          <cell r="I216" t="str">
            <v>RGEN</v>
          </cell>
          <cell r="K216" t="str">
            <v>Duke</v>
          </cell>
          <cell r="L216" t="str">
            <v>Rob Platt</v>
          </cell>
          <cell r="M216" t="str">
            <v>Trader</v>
          </cell>
          <cell r="N216" t="str">
            <v>(801) 531-4435</v>
          </cell>
          <cell r="O216" t="str">
            <v>(801) 531-5490</v>
          </cell>
          <cell r="R216">
            <v>3000</v>
          </cell>
          <cell r="X216">
            <v>2.5</v>
          </cell>
          <cell r="Y216">
            <v>37243</v>
          </cell>
          <cell r="Z216">
            <v>37243</v>
          </cell>
          <cell r="AA216" t="str">
            <v>Interruptible</v>
          </cell>
          <cell r="AB216" t="str">
            <v>PGT</v>
          </cell>
          <cell r="AD216" t="str">
            <v>07536</v>
          </cell>
          <cell r="AE216">
            <v>3000</v>
          </cell>
          <cell r="AF216" t="str">
            <v>RGEN-GTNW</v>
          </cell>
          <cell r="AH216" t="str">
            <v>05474</v>
          </cell>
          <cell r="AJ216" t="str">
            <v>RGEN-GTNW</v>
          </cell>
          <cell r="AL216" t="str">
            <v>00268</v>
          </cell>
          <cell r="AN216" t="str">
            <v>JK</v>
          </cell>
          <cell r="AO216">
            <v>37253</v>
          </cell>
          <cell r="AP216" t="str">
            <v>DA</v>
          </cell>
          <cell r="AQ216" t="str">
            <v>P-AVISTUTILITY-00010</v>
          </cell>
        </row>
        <row r="217">
          <cell r="A217">
            <v>230</v>
          </cell>
          <cell r="B217" t="str">
            <v>JK</v>
          </cell>
          <cell r="C217" t="str">
            <v>Jeannie Kimberly</v>
          </cell>
          <cell r="D217" t="str">
            <v>(509) 495-8494</v>
          </cell>
          <cell r="E217">
            <v>37242</v>
          </cell>
          <cell r="G217" t="str">
            <v>Sale</v>
          </cell>
          <cell r="H217" t="str">
            <v>Physical</v>
          </cell>
          <cell r="I217" t="str">
            <v>RGEN</v>
          </cell>
          <cell r="K217" t="str">
            <v>Sierra Pacific</v>
          </cell>
          <cell r="L217" t="str">
            <v>Anita Austin</v>
          </cell>
          <cell r="M217" t="str">
            <v>Trader</v>
          </cell>
          <cell r="N217" t="str">
            <v>(775) 834-4874</v>
          </cell>
          <cell r="O217" t="str">
            <v>(775) 834-3069</v>
          </cell>
          <cell r="R217">
            <v>12000</v>
          </cell>
          <cell r="X217">
            <v>2.52</v>
          </cell>
          <cell r="Y217">
            <v>37243</v>
          </cell>
          <cell r="Z217">
            <v>37243</v>
          </cell>
          <cell r="AA217" t="str">
            <v>Interruptible</v>
          </cell>
          <cell r="AB217" t="str">
            <v>PGT</v>
          </cell>
          <cell r="AD217" t="str">
            <v>07536</v>
          </cell>
          <cell r="AE217">
            <v>12000</v>
          </cell>
          <cell r="AF217" t="str">
            <v>RGEN-GTNW</v>
          </cell>
          <cell r="AH217" t="str">
            <v>05474</v>
          </cell>
          <cell r="AJ217" t="str">
            <v>RGEN-GTNW</v>
          </cell>
          <cell r="AL217" t="str">
            <v>02893</v>
          </cell>
          <cell r="AN217" t="str">
            <v>JK</v>
          </cell>
        </row>
        <row r="218">
          <cell r="A218">
            <v>231</v>
          </cell>
          <cell r="B218" t="str">
            <v>CF</v>
          </cell>
          <cell r="C218" t="str">
            <v>Chalon Frandsen</v>
          </cell>
          <cell r="D218" t="str">
            <v>(509) 495-8448</v>
          </cell>
          <cell r="E218">
            <v>37243</v>
          </cell>
          <cell r="G218" t="str">
            <v>Sale</v>
          </cell>
          <cell r="H218" t="str">
            <v>Physical</v>
          </cell>
          <cell r="I218" t="str">
            <v>RGEN</v>
          </cell>
          <cell r="K218" t="str">
            <v>Sierra Pacific</v>
          </cell>
          <cell r="L218" t="str">
            <v>Anita Austin</v>
          </cell>
          <cell r="M218" t="str">
            <v>Trader</v>
          </cell>
          <cell r="N218" t="str">
            <v>(775) 834-4874</v>
          </cell>
          <cell r="O218" t="str">
            <v>(775) 834-3069</v>
          </cell>
          <cell r="R218">
            <v>12000</v>
          </cell>
          <cell r="X218">
            <v>2.5099999999999998</v>
          </cell>
          <cell r="Y218">
            <v>37244</v>
          </cell>
          <cell r="Z218">
            <v>37244</v>
          </cell>
          <cell r="AA218" t="str">
            <v>Interruptible</v>
          </cell>
          <cell r="AB218" t="str">
            <v>PGT</v>
          </cell>
          <cell r="AD218" t="str">
            <v>07536</v>
          </cell>
          <cell r="AE218">
            <v>12000</v>
          </cell>
          <cell r="AF218" t="str">
            <v>RGEN-GTNW</v>
          </cell>
          <cell r="AH218" t="str">
            <v>05474</v>
          </cell>
          <cell r="AJ218" t="str">
            <v>RGEN-GTNW</v>
          </cell>
          <cell r="AL218" t="str">
            <v>02893</v>
          </cell>
          <cell r="AN218" t="str">
            <v>CF</v>
          </cell>
        </row>
        <row r="219">
          <cell r="A219">
            <v>232</v>
          </cell>
          <cell r="B219" t="str">
            <v>CF</v>
          </cell>
          <cell r="C219" t="str">
            <v>Chalon Frandsen</v>
          </cell>
          <cell r="D219" t="str">
            <v>(509) 495-8448</v>
          </cell>
          <cell r="E219">
            <v>37243</v>
          </cell>
          <cell r="G219" t="str">
            <v>Sale</v>
          </cell>
          <cell r="H219" t="str">
            <v>Physical</v>
          </cell>
          <cell r="I219" t="str">
            <v>RGEN</v>
          </cell>
          <cell r="K219" t="str">
            <v>Enserco</v>
          </cell>
          <cell r="L219" t="str">
            <v>Darrell Danyluk</v>
          </cell>
          <cell r="M219" t="str">
            <v>Trader</v>
          </cell>
          <cell r="N219" t="str">
            <v>(403) 514-6912</v>
          </cell>
          <cell r="O219" t="str">
            <v>(403) 514-6913</v>
          </cell>
          <cell r="R219">
            <v>3000</v>
          </cell>
          <cell r="X219">
            <v>2.4900000000000002</v>
          </cell>
          <cell r="Y219">
            <v>37244</v>
          </cell>
          <cell r="Z219">
            <v>37244</v>
          </cell>
          <cell r="AA219" t="str">
            <v>Interruptible</v>
          </cell>
          <cell r="AB219" t="str">
            <v>PGT</v>
          </cell>
          <cell r="AD219" t="str">
            <v>07536</v>
          </cell>
          <cell r="AE219">
            <v>3000</v>
          </cell>
          <cell r="AF219" t="str">
            <v>RGEN-GTNW</v>
          </cell>
          <cell r="AH219" t="str">
            <v>05474</v>
          </cell>
          <cell r="AJ219" t="str">
            <v>RGEN-GTNW</v>
          </cell>
          <cell r="AL219" t="str">
            <v>04659</v>
          </cell>
          <cell r="AN219" t="str">
            <v>CF</v>
          </cell>
        </row>
        <row r="220">
          <cell r="A220">
            <v>233</v>
          </cell>
          <cell r="B220" t="str">
            <v>CF</v>
          </cell>
          <cell r="C220" t="str">
            <v>Chalon Frandsen</v>
          </cell>
          <cell r="D220" t="str">
            <v>(509) 495-8448</v>
          </cell>
          <cell r="E220">
            <v>37243</v>
          </cell>
          <cell r="G220" t="str">
            <v>Purchase</v>
          </cell>
          <cell r="H220" t="str">
            <v>Physical</v>
          </cell>
          <cell r="I220" t="str">
            <v>CA - SLTAHOE</v>
          </cell>
          <cell r="K220" t="str">
            <v>Enserco</v>
          </cell>
          <cell r="L220" t="str">
            <v>Matt Reed</v>
          </cell>
          <cell r="M220" t="str">
            <v>Trader</v>
          </cell>
          <cell r="N220" t="str">
            <v>(303) 468-1244</v>
          </cell>
          <cell r="O220" t="str">
            <v>(403) 514-6913</v>
          </cell>
          <cell r="R220">
            <v>2000</v>
          </cell>
          <cell r="X220">
            <v>2.33</v>
          </cell>
          <cell r="Y220">
            <v>37244</v>
          </cell>
          <cell r="Z220">
            <v>37244</v>
          </cell>
          <cell r="AA220" t="str">
            <v>Interruptible</v>
          </cell>
          <cell r="AB220" t="str">
            <v>NWP</v>
          </cell>
          <cell r="AC220" t="str">
            <v>Paiute</v>
          </cell>
          <cell r="AD220">
            <v>100047</v>
          </cell>
          <cell r="AE220">
            <v>2000</v>
          </cell>
          <cell r="AF220" t="str">
            <v xml:space="preserve">ROCKY MTN POOL </v>
          </cell>
          <cell r="AH220" t="str">
            <v xml:space="preserve">ROCKY MTN POOL </v>
          </cell>
          <cell r="AI220">
            <v>547</v>
          </cell>
          <cell r="AJ220" t="str">
            <v>RENO</v>
          </cell>
          <cell r="AK220">
            <v>459</v>
          </cell>
          <cell r="AL220" t="str">
            <v>AVAC03SYS4</v>
          </cell>
          <cell r="AM220">
            <v>304</v>
          </cell>
          <cell r="AN220" t="str">
            <v>CF</v>
          </cell>
        </row>
        <row r="221">
          <cell r="A221">
            <v>234</v>
          </cell>
          <cell r="B221" t="str">
            <v>CF</v>
          </cell>
          <cell r="C221" t="str">
            <v>Chalon Frandsen</v>
          </cell>
          <cell r="D221" t="str">
            <v>(509) 495-8448</v>
          </cell>
          <cell r="E221">
            <v>37244</v>
          </cell>
          <cell r="G221" t="str">
            <v>Purchase</v>
          </cell>
          <cell r="H221" t="str">
            <v>Physical</v>
          </cell>
          <cell r="I221" t="str">
            <v>CA - SLTAHOE</v>
          </cell>
          <cell r="K221" t="str">
            <v>Enserco</v>
          </cell>
          <cell r="L221" t="str">
            <v>Matt Reed</v>
          </cell>
          <cell r="M221" t="str">
            <v>Trader</v>
          </cell>
          <cell r="N221" t="str">
            <v>(303) 468-1244</v>
          </cell>
          <cell r="O221" t="str">
            <v>(403) 514-6913</v>
          </cell>
          <cell r="R221">
            <v>2000</v>
          </cell>
          <cell r="X221">
            <v>2.36</v>
          </cell>
          <cell r="Y221">
            <v>37245</v>
          </cell>
          <cell r="Z221">
            <v>37246</v>
          </cell>
          <cell r="AA221" t="str">
            <v>Interruptible</v>
          </cell>
          <cell r="AB221" t="str">
            <v>NWP</v>
          </cell>
          <cell r="AC221" t="str">
            <v>Paiute</v>
          </cell>
          <cell r="AD221">
            <v>100047</v>
          </cell>
          <cell r="AE221">
            <v>2000</v>
          </cell>
          <cell r="AF221" t="str">
            <v xml:space="preserve">ROCKY MTN POOL </v>
          </cell>
          <cell r="AH221" t="str">
            <v xml:space="preserve">ROCKY MTN POOL </v>
          </cell>
          <cell r="AI221">
            <v>547</v>
          </cell>
          <cell r="AJ221" t="str">
            <v>RENO</v>
          </cell>
          <cell r="AK221">
            <v>459</v>
          </cell>
          <cell r="AL221" t="str">
            <v>AVAC03SYS4</v>
          </cell>
          <cell r="AM221">
            <v>304</v>
          </cell>
          <cell r="AN221" t="str">
            <v>CF</v>
          </cell>
        </row>
        <row r="222">
          <cell r="A222">
            <v>235</v>
          </cell>
          <cell r="B222" t="str">
            <v>CF</v>
          </cell>
          <cell r="C222" t="str">
            <v>Chalon Frandsen</v>
          </cell>
          <cell r="D222" t="str">
            <v>(509) 495-8448</v>
          </cell>
          <cell r="E222">
            <v>37244</v>
          </cell>
          <cell r="G222" t="str">
            <v>Sale</v>
          </cell>
          <cell r="H222" t="str">
            <v>Physical</v>
          </cell>
          <cell r="I222" t="str">
            <v>RGEN</v>
          </cell>
          <cell r="K222" t="str">
            <v>Sierra Pacific</v>
          </cell>
          <cell r="L222" t="str">
            <v>Anita Austin</v>
          </cell>
          <cell r="M222" t="str">
            <v>Trader</v>
          </cell>
          <cell r="N222" t="str">
            <v>(775) 834-4874</v>
          </cell>
          <cell r="O222" t="str">
            <v>(775) 834-3069</v>
          </cell>
          <cell r="R222">
            <v>12000</v>
          </cell>
          <cell r="X222">
            <v>2.5</v>
          </cell>
          <cell r="Y222">
            <v>37245</v>
          </cell>
          <cell r="Z222">
            <v>37245</v>
          </cell>
          <cell r="AA222" t="str">
            <v>Interruptible</v>
          </cell>
          <cell r="AB222" t="str">
            <v>PGT</v>
          </cell>
          <cell r="AD222" t="str">
            <v>07536</v>
          </cell>
          <cell r="AE222">
            <v>12000</v>
          </cell>
          <cell r="AF222" t="str">
            <v>RGEN-GTNW</v>
          </cell>
          <cell r="AH222" t="str">
            <v>05474</v>
          </cell>
          <cell r="AJ222" t="str">
            <v>RGEN-GTNW</v>
          </cell>
          <cell r="AL222" t="str">
            <v>02893</v>
          </cell>
          <cell r="AN222" t="str">
            <v>CF</v>
          </cell>
        </row>
        <row r="223">
          <cell r="A223">
            <v>236</v>
          </cell>
          <cell r="B223" t="str">
            <v>CF</v>
          </cell>
          <cell r="C223" t="str">
            <v>Chalon Frandsen</v>
          </cell>
          <cell r="D223" t="str">
            <v>(509) 495-8448</v>
          </cell>
          <cell r="E223">
            <v>37244</v>
          </cell>
          <cell r="G223" t="str">
            <v>Sale</v>
          </cell>
          <cell r="H223" t="str">
            <v>Physical</v>
          </cell>
          <cell r="I223" t="str">
            <v>RGEN</v>
          </cell>
          <cell r="K223" t="str">
            <v>Enserco</v>
          </cell>
          <cell r="L223" t="str">
            <v>Darrell Danyluk</v>
          </cell>
          <cell r="M223" t="str">
            <v>Trader</v>
          </cell>
          <cell r="N223" t="str">
            <v>(403) 514-6912</v>
          </cell>
          <cell r="O223" t="str">
            <v>(403) 514-6913</v>
          </cell>
          <cell r="R223">
            <v>3000</v>
          </cell>
          <cell r="X223">
            <v>2.4500000000000002</v>
          </cell>
          <cell r="Y223">
            <v>37245</v>
          </cell>
          <cell r="Z223">
            <v>37245</v>
          </cell>
          <cell r="AA223" t="str">
            <v>Interruptible</v>
          </cell>
          <cell r="AB223" t="str">
            <v>PGT</v>
          </cell>
          <cell r="AD223" t="str">
            <v>07536</v>
          </cell>
          <cell r="AE223">
            <v>3000</v>
          </cell>
          <cell r="AF223" t="str">
            <v>RGEN-GTNW</v>
          </cell>
          <cell r="AH223" t="str">
            <v>05474</v>
          </cell>
          <cell r="AJ223" t="str">
            <v>RGEN-GTNW</v>
          </cell>
          <cell r="AL223" t="str">
            <v>04659</v>
          </cell>
          <cell r="AN223" t="str">
            <v>CF</v>
          </cell>
        </row>
        <row r="224">
          <cell r="A224">
            <v>237</v>
          </cell>
          <cell r="B224" t="str">
            <v>JK</v>
          </cell>
          <cell r="C224" t="str">
            <v>Jeannie Kimberly</v>
          </cell>
          <cell r="D224" t="str">
            <v>(509) 495-8494</v>
          </cell>
          <cell r="E224">
            <v>37245</v>
          </cell>
          <cell r="G224" t="str">
            <v>Sale</v>
          </cell>
          <cell r="H224" t="str">
            <v>Physical</v>
          </cell>
          <cell r="I224" t="str">
            <v>RGEN</v>
          </cell>
          <cell r="K224" t="str">
            <v>Sierra Pacific</v>
          </cell>
          <cell r="L224" t="str">
            <v>Anita Austin</v>
          </cell>
          <cell r="M224" t="str">
            <v>Trader</v>
          </cell>
          <cell r="N224" t="str">
            <v>(775) 834-4874</v>
          </cell>
          <cell r="O224" t="str">
            <v>(775) 834-3069</v>
          </cell>
          <cell r="R224">
            <v>12000</v>
          </cell>
          <cell r="X224">
            <v>2.4500000000000002</v>
          </cell>
          <cell r="Y224">
            <v>37246</v>
          </cell>
          <cell r="Z224">
            <v>37246</v>
          </cell>
          <cell r="AA224" t="str">
            <v>Interruptible</v>
          </cell>
          <cell r="AB224" t="str">
            <v>PGT</v>
          </cell>
          <cell r="AD224" t="str">
            <v>07536</v>
          </cell>
          <cell r="AE224">
            <v>12000</v>
          </cell>
          <cell r="AF224" t="str">
            <v>RGEN-GTNW</v>
          </cell>
          <cell r="AH224" t="str">
            <v>05474</v>
          </cell>
          <cell r="AJ224" t="str">
            <v>RGEN-GTNW</v>
          </cell>
          <cell r="AL224" t="str">
            <v>02893</v>
          </cell>
          <cell r="AN224" t="str">
            <v>JK</v>
          </cell>
        </row>
        <row r="225">
          <cell r="A225">
            <v>238</v>
          </cell>
          <cell r="B225" t="str">
            <v>JK</v>
          </cell>
          <cell r="C225" t="str">
            <v>Jeannie Kimberly</v>
          </cell>
          <cell r="D225" t="str">
            <v>(509) 495-8494</v>
          </cell>
          <cell r="E225">
            <v>37245</v>
          </cell>
          <cell r="G225" t="str">
            <v>Sale</v>
          </cell>
          <cell r="H225" t="str">
            <v>Physical</v>
          </cell>
          <cell r="I225" t="str">
            <v>RGEN</v>
          </cell>
          <cell r="K225" t="str">
            <v>Duke</v>
          </cell>
          <cell r="L225" t="str">
            <v>Rob Platt</v>
          </cell>
          <cell r="M225" t="str">
            <v>Trader</v>
          </cell>
          <cell r="N225" t="str">
            <v>(801) 531-4435</v>
          </cell>
          <cell r="O225" t="str">
            <v>(801) 531-5490</v>
          </cell>
          <cell r="R225">
            <v>3000</v>
          </cell>
          <cell r="X225">
            <v>2.4</v>
          </cell>
          <cell r="Y225">
            <v>37246</v>
          </cell>
          <cell r="Z225">
            <v>37246</v>
          </cell>
          <cell r="AA225" t="str">
            <v>Interruptible</v>
          </cell>
          <cell r="AB225" t="str">
            <v>PGT</v>
          </cell>
          <cell r="AD225" t="str">
            <v>07536</v>
          </cell>
          <cell r="AE225">
            <v>3000</v>
          </cell>
          <cell r="AF225" t="str">
            <v>RGEN-GTNW</v>
          </cell>
          <cell r="AH225" t="str">
            <v>05474</v>
          </cell>
          <cell r="AJ225" t="str">
            <v>RGEN-GTNW</v>
          </cell>
          <cell r="AL225" t="str">
            <v>00268</v>
          </cell>
          <cell r="AN225" t="str">
            <v>JK</v>
          </cell>
          <cell r="AO225">
            <v>37253</v>
          </cell>
          <cell r="AP225" t="str">
            <v>DA</v>
          </cell>
          <cell r="AQ225" t="str">
            <v>P-AVISTUTILITY-00010</v>
          </cell>
        </row>
        <row r="226">
          <cell r="A226">
            <v>239</v>
          </cell>
          <cell r="B226" t="str">
            <v>JK</v>
          </cell>
          <cell r="C226" t="str">
            <v>Jeannie Kimberly</v>
          </cell>
          <cell r="D226" t="str">
            <v>(509) 495-8494</v>
          </cell>
          <cell r="E226">
            <v>37245</v>
          </cell>
          <cell r="G226" t="str">
            <v>Sale</v>
          </cell>
          <cell r="H226" t="str">
            <v>Physical</v>
          </cell>
          <cell r="I226" t="str">
            <v>MALIN</v>
          </cell>
          <cell r="K226" t="str">
            <v>Duke</v>
          </cell>
          <cell r="L226" t="str">
            <v>Rob Platt</v>
          </cell>
          <cell r="M226" t="str">
            <v>Trader</v>
          </cell>
          <cell r="N226" t="str">
            <v>(801) 531-4435</v>
          </cell>
          <cell r="O226" t="str">
            <v>(801) 531-5490</v>
          </cell>
          <cell r="R226">
            <v>7658</v>
          </cell>
          <cell r="U226" t="str">
            <v>NGI</v>
          </cell>
          <cell r="V226">
            <v>0.01</v>
          </cell>
          <cell r="W226" t="str">
            <v>Malin</v>
          </cell>
          <cell r="Y226">
            <v>37257</v>
          </cell>
          <cell r="Z226">
            <v>37287</v>
          </cell>
          <cell r="AA226" t="str">
            <v>Firm</v>
          </cell>
          <cell r="AB226" t="str">
            <v>PGT</v>
          </cell>
          <cell r="AD226" t="str">
            <v>07536</v>
          </cell>
          <cell r="AE226">
            <v>7658</v>
          </cell>
          <cell r="AF226" t="str">
            <v>MALI-GTNW</v>
          </cell>
          <cell r="AH226" t="str">
            <v>00169</v>
          </cell>
          <cell r="AJ226" t="str">
            <v>MALI-GTNW</v>
          </cell>
          <cell r="AL226" t="str">
            <v>00268</v>
          </cell>
          <cell r="AN226" t="str">
            <v>JK</v>
          </cell>
        </row>
        <row r="227">
          <cell r="A227">
            <v>240</v>
          </cell>
          <cell r="B227" t="str">
            <v>JK</v>
          </cell>
          <cell r="C227" t="str">
            <v>Jeannie Kimberly</v>
          </cell>
          <cell r="D227" t="str">
            <v>(509) 495-8494</v>
          </cell>
          <cell r="E227">
            <v>37245</v>
          </cell>
          <cell r="G227" t="str">
            <v>Purchase</v>
          </cell>
          <cell r="H227" t="str">
            <v>Physical</v>
          </cell>
          <cell r="I227" t="str">
            <v>CA - SLTAHOE</v>
          </cell>
          <cell r="K227" t="str">
            <v>Enserco</v>
          </cell>
          <cell r="L227" t="str">
            <v>Matt Reed</v>
          </cell>
          <cell r="M227" t="str">
            <v>Trader</v>
          </cell>
          <cell r="N227" t="str">
            <v>(303) 468-1244</v>
          </cell>
          <cell r="O227" t="str">
            <v>(403) 514-6913</v>
          </cell>
          <cell r="R227">
            <v>2000</v>
          </cell>
          <cell r="U227" t="str">
            <v>GD</v>
          </cell>
          <cell r="V227">
            <v>0</v>
          </cell>
          <cell r="W227" t="str">
            <v>Opal</v>
          </cell>
          <cell r="Y227">
            <v>37247</v>
          </cell>
          <cell r="Z227">
            <v>37250</v>
          </cell>
          <cell r="AA227" t="str">
            <v>Interruptible</v>
          </cell>
          <cell r="AB227" t="str">
            <v>NWP</v>
          </cell>
          <cell r="AC227" t="str">
            <v>Paiute</v>
          </cell>
          <cell r="AD227">
            <v>100047</v>
          </cell>
          <cell r="AE227">
            <v>2000</v>
          </cell>
          <cell r="AF227" t="str">
            <v xml:space="preserve">ROCKY MTN POOL </v>
          </cell>
          <cell r="AH227" t="str">
            <v xml:space="preserve">ROCKY MTN POOL </v>
          </cell>
          <cell r="AI227">
            <v>366</v>
          </cell>
          <cell r="AJ227" t="str">
            <v>RENO</v>
          </cell>
          <cell r="AK227">
            <v>459</v>
          </cell>
          <cell r="AL227" t="str">
            <v>AVAC03SYS4</v>
          </cell>
          <cell r="AM227">
            <v>304</v>
          </cell>
          <cell r="AN227" t="str">
            <v>JK</v>
          </cell>
        </row>
        <row r="228">
          <cell r="A228">
            <v>241</v>
          </cell>
          <cell r="B228" t="str">
            <v>JK</v>
          </cell>
          <cell r="C228" t="str">
            <v>Jeannie Kimberly</v>
          </cell>
          <cell r="D228" t="str">
            <v>(509) 495-8494</v>
          </cell>
          <cell r="E228">
            <v>37245</v>
          </cell>
          <cell r="G228" t="str">
            <v>Purchase</v>
          </cell>
          <cell r="H228" t="str">
            <v>Physical</v>
          </cell>
          <cell r="I228" t="str">
            <v>CA - SLTAHOE</v>
          </cell>
          <cell r="K228" t="str">
            <v>Enserco</v>
          </cell>
          <cell r="L228" t="str">
            <v>Matt Reed</v>
          </cell>
          <cell r="M228" t="str">
            <v>Trader</v>
          </cell>
          <cell r="N228" t="str">
            <v>(303) 468-1244</v>
          </cell>
          <cell r="O228" t="str">
            <v>(403) 514-6913</v>
          </cell>
          <cell r="R228">
            <v>2000</v>
          </cell>
          <cell r="U228" t="str">
            <v>GD</v>
          </cell>
          <cell r="V228">
            <v>0</v>
          </cell>
          <cell r="W228" t="str">
            <v>Opal</v>
          </cell>
          <cell r="Y228">
            <v>37251</v>
          </cell>
          <cell r="Z228">
            <v>37251</v>
          </cell>
          <cell r="AA228" t="str">
            <v>Interruptible</v>
          </cell>
          <cell r="AB228" t="str">
            <v>NWP</v>
          </cell>
          <cell r="AC228" t="str">
            <v>Paiute</v>
          </cell>
          <cell r="AD228">
            <v>100047</v>
          </cell>
          <cell r="AE228">
            <v>2000</v>
          </cell>
          <cell r="AF228" t="str">
            <v xml:space="preserve">ROCKY MTN POOL </v>
          </cell>
          <cell r="AH228" t="str">
            <v xml:space="preserve">ROCKY MTN POOL </v>
          </cell>
          <cell r="AI228">
            <v>366</v>
          </cell>
          <cell r="AJ228" t="str">
            <v>RENO</v>
          </cell>
          <cell r="AK228">
            <v>459</v>
          </cell>
          <cell r="AL228" t="str">
            <v>AVAC03SYS4</v>
          </cell>
          <cell r="AM228">
            <v>304</v>
          </cell>
          <cell r="AN228" t="str">
            <v>JK</v>
          </cell>
          <cell r="AO228">
            <v>37253</v>
          </cell>
          <cell r="AP228" t="str">
            <v>DA</v>
          </cell>
          <cell r="AQ228">
            <v>44628</v>
          </cell>
        </row>
        <row r="229">
          <cell r="A229">
            <v>242</v>
          </cell>
          <cell r="B229" t="str">
            <v>JK</v>
          </cell>
          <cell r="C229" t="str">
            <v>Jeannie Kimberly</v>
          </cell>
          <cell r="D229" t="str">
            <v>(509) 495-8494</v>
          </cell>
          <cell r="E229">
            <v>37245</v>
          </cell>
          <cell r="G229" t="str">
            <v>Sale</v>
          </cell>
          <cell r="H229" t="str">
            <v>Physical</v>
          </cell>
          <cell r="I229" t="str">
            <v>RGEN</v>
          </cell>
          <cell r="K229" t="str">
            <v>Duke</v>
          </cell>
          <cell r="L229" t="str">
            <v>Rob Platt</v>
          </cell>
          <cell r="M229" t="str">
            <v>Trader</v>
          </cell>
          <cell r="N229" t="str">
            <v>(801) 531-4435</v>
          </cell>
          <cell r="O229" t="str">
            <v>(801) 531-5490</v>
          </cell>
          <cell r="R229">
            <v>15000</v>
          </cell>
          <cell r="X229">
            <v>2.15</v>
          </cell>
          <cell r="Y229">
            <v>37247</v>
          </cell>
          <cell r="Z229">
            <v>37256</v>
          </cell>
          <cell r="AA229" t="str">
            <v>Interruptible</v>
          </cell>
          <cell r="AB229" t="str">
            <v>PGT</v>
          </cell>
          <cell r="AD229" t="str">
            <v>07536</v>
          </cell>
          <cell r="AE229">
            <v>15000</v>
          </cell>
          <cell r="AF229" t="str">
            <v>RGEN-GTNW</v>
          </cell>
          <cell r="AH229" t="str">
            <v>05474</v>
          </cell>
          <cell r="AJ229" t="str">
            <v>RGEN-GTNW</v>
          </cell>
          <cell r="AL229" t="str">
            <v>00268</v>
          </cell>
          <cell r="AN229" t="str">
            <v>JK</v>
          </cell>
        </row>
        <row r="230">
          <cell r="A230">
            <v>243</v>
          </cell>
          <cell r="B230" t="str">
            <v>JK</v>
          </cell>
          <cell r="C230" t="str">
            <v>Jeannie Kimberly</v>
          </cell>
          <cell r="D230" t="str">
            <v>(509) 495-8494</v>
          </cell>
          <cell r="E230">
            <v>37251</v>
          </cell>
          <cell r="G230" t="str">
            <v>Purchase</v>
          </cell>
          <cell r="H230" t="str">
            <v>Physical</v>
          </cell>
          <cell r="I230" t="str">
            <v>CA - SLTAHOE</v>
          </cell>
          <cell r="K230" t="str">
            <v>Enserco</v>
          </cell>
          <cell r="L230" t="str">
            <v>Dave Meyer</v>
          </cell>
          <cell r="M230" t="str">
            <v>Trader</v>
          </cell>
          <cell r="N230" t="str">
            <v>(303) 568-3230</v>
          </cell>
          <cell r="O230" t="str">
            <v>(303) 568-3250</v>
          </cell>
          <cell r="R230">
            <v>2000</v>
          </cell>
          <cell r="X230">
            <v>2.68</v>
          </cell>
          <cell r="Y230">
            <v>37252</v>
          </cell>
          <cell r="Z230">
            <v>37252</v>
          </cell>
          <cell r="AA230" t="str">
            <v>Interruptible</v>
          </cell>
          <cell r="AB230" t="str">
            <v>NWP</v>
          </cell>
          <cell r="AC230" t="str">
            <v>Paiute</v>
          </cell>
          <cell r="AD230">
            <v>100047</v>
          </cell>
          <cell r="AE230">
            <v>2000</v>
          </cell>
          <cell r="AF230" t="str">
            <v xml:space="preserve">ROCKY MTN POOL </v>
          </cell>
          <cell r="AH230" t="str">
            <v xml:space="preserve">ROCKY MTN POOL </v>
          </cell>
          <cell r="AI230">
            <v>366</v>
          </cell>
          <cell r="AJ230" t="str">
            <v>RENO</v>
          </cell>
          <cell r="AK230">
            <v>459</v>
          </cell>
          <cell r="AL230" t="str">
            <v>AVAC03SYS4</v>
          </cell>
          <cell r="AM230">
            <v>304</v>
          </cell>
          <cell r="AN230" t="str">
            <v>JK</v>
          </cell>
          <cell r="AO230">
            <v>37253</v>
          </cell>
          <cell r="AP230" t="str">
            <v>DA</v>
          </cell>
          <cell r="AQ230" t="str">
            <v>They signed our Exhibit A</v>
          </cell>
        </row>
        <row r="231">
          <cell r="A231">
            <v>244</v>
          </cell>
          <cell r="B231" t="str">
            <v>JK</v>
          </cell>
          <cell r="C231" t="str">
            <v>Jeannie Kimberly</v>
          </cell>
          <cell r="D231" t="str">
            <v>(509) 495-8494</v>
          </cell>
          <cell r="E231">
            <v>37252</v>
          </cell>
          <cell r="G231" t="str">
            <v>Purchase</v>
          </cell>
          <cell r="H231" t="str">
            <v>Physical</v>
          </cell>
          <cell r="I231" t="str">
            <v>CA - SLTAHOE</v>
          </cell>
          <cell r="K231" t="str">
            <v>Duke</v>
          </cell>
          <cell r="L231" t="str">
            <v>Craig Duke</v>
          </cell>
          <cell r="M231" t="str">
            <v>Trader</v>
          </cell>
          <cell r="N231" t="str">
            <v>(801) 531-4426</v>
          </cell>
          <cell r="O231" t="str">
            <v>(801) 531-5490</v>
          </cell>
          <cell r="R231">
            <v>2000</v>
          </cell>
          <cell r="U231" t="str">
            <v>GD</v>
          </cell>
          <cell r="V231">
            <v>0</v>
          </cell>
          <cell r="W231" t="str">
            <v>KERN</v>
          </cell>
          <cell r="Y231">
            <v>37253</v>
          </cell>
          <cell r="Z231">
            <v>37256</v>
          </cell>
          <cell r="AA231" t="str">
            <v>Interruptible</v>
          </cell>
          <cell r="AB231" t="str">
            <v>NWP</v>
          </cell>
          <cell r="AC231" t="str">
            <v>Paiute</v>
          </cell>
          <cell r="AD231">
            <v>100047</v>
          </cell>
          <cell r="AE231">
            <v>2000</v>
          </cell>
          <cell r="AF231" t="str">
            <v>OPAL</v>
          </cell>
          <cell r="AH231" t="str">
            <v>J09</v>
          </cell>
          <cell r="AI231">
            <v>366</v>
          </cell>
          <cell r="AJ231" t="str">
            <v>RENO</v>
          </cell>
          <cell r="AK231">
            <v>459</v>
          </cell>
          <cell r="AL231" t="str">
            <v>AVAC03SYS4</v>
          </cell>
          <cell r="AM231">
            <v>304</v>
          </cell>
          <cell r="AN231" t="str">
            <v>JK</v>
          </cell>
        </row>
        <row r="232">
          <cell r="A232">
            <v>245</v>
          </cell>
          <cell r="B232" t="str">
            <v>JK</v>
          </cell>
          <cell r="C232" t="str">
            <v>Jeannie Kimberly</v>
          </cell>
          <cell r="D232" t="str">
            <v>(509) 495-8494</v>
          </cell>
          <cell r="E232">
            <v>37252</v>
          </cell>
          <cell r="G232" t="str">
            <v>Purchase</v>
          </cell>
          <cell r="H232" t="str">
            <v>Physical</v>
          </cell>
          <cell r="I232" t="str">
            <v>CA - SLTAHOE</v>
          </cell>
          <cell r="K232" t="str">
            <v>Enserco</v>
          </cell>
          <cell r="L232" t="str">
            <v>Dave Meyer</v>
          </cell>
          <cell r="M232" t="str">
            <v>Trader</v>
          </cell>
          <cell r="N232" t="str">
            <v>(303) 568-3230</v>
          </cell>
          <cell r="O232" t="str">
            <v>(303) 568-3250</v>
          </cell>
          <cell r="R232">
            <v>2000</v>
          </cell>
          <cell r="X232">
            <v>2.3199999999999998</v>
          </cell>
          <cell r="Y232">
            <v>37257</v>
          </cell>
          <cell r="Z232">
            <v>37287</v>
          </cell>
          <cell r="AA232" t="str">
            <v>Firm</v>
          </cell>
          <cell r="AB232" t="str">
            <v>NWP</v>
          </cell>
          <cell r="AC232" t="str">
            <v>Paiute</v>
          </cell>
          <cell r="AD232">
            <v>100047</v>
          </cell>
          <cell r="AE232">
            <v>2000</v>
          </cell>
          <cell r="AF232" t="str">
            <v xml:space="preserve">ROCKY MTN POOL </v>
          </cell>
          <cell r="AH232" t="str">
            <v xml:space="preserve">ROCKY MTN POOL </v>
          </cell>
          <cell r="AI232">
            <v>399</v>
          </cell>
          <cell r="AJ232" t="str">
            <v>RENO</v>
          </cell>
          <cell r="AK232">
            <v>459</v>
          </cell>
          <cell r="AL232" t="str">
            <v>AVAC03SYS3</v>
          </cell>
          <cell r="AM232">
            <v>304</v>
          </cell>
          <cell r="AN232" t="str">
            <v>JK</v>
          </cell>
          <cell r="AR232">
            <v>13474</v>
          </cell>
        </row>
        <row r="233">
          <cell r="A233">
            <v>246</v>
          </cell>
          <cell r="B233" t="str">
            <v>DA</v>
          </cell>
          <cell r="C233" t="str">
            <v>Diane Albers</v>
          </cell>
          <cell r="D233" t="str">
            <v>(509) 495-4705</v>
          </cell>
          <cell r="E233">
            <v>37256</v>
          </cell>
          <cell r="G233" t="str">
            <v>Sale</v>
          </cell>
          <cell r="H233" t="str">
            <v>Physical</v>
          </cell>
          <cell r="I233" t="str">
            <v>MALIN</v>
          </cell>
          <cell r="K233" t="str">
            <v>Aquila</v>
          </cell>
          <cell r="L233" t="str">
            <v>Kent Peterson</v>
          </cell>
          <cell r="M233" t="str">
            <v>Trader</v>
          </cell>
          <cell r="N233" t="str">
            <v>(816) 527-1332</v>
          </cell>
          <cell r="O233" t="str">
            <v>(816) 527-1075</v>
          </cell>
          <cell r="R233">
            <v>10000</v>
          </cell>
          <cell r="X233">
            <v>2.58</v>
          </cell>
          <cell r="Y233">
            <v>37257</v>
          </cell>
          <cell r="Z233">
            <v>37258</v>
          </cell>
          <cell r="AA233" t="str">
            <v>Interruptible</v>
          </cell>
          <cell r="AB233" t="str">
            <v>PGT</v>
          </cell>
          <cell r="AD233" t="str">
            <v>07536</v>
          </cell>
          <cell r="AE233">
            <v>10000</v>
          </cell>
          <cell r="AF233" t="str">
            <v>MALI-GTNW</v>
          </cell>
          <cell r="AH233" t="str">
            <v>00169</v>
          </cell>
          <cell r="AJ233" t="str">
            <v>MALI-GTNW</v>
          </cell>
          <cell r="AL233" t="str">
            <v>05563</v>
          </cell>
          <cell r="AN233" t="str">
            <v>DA</v>
          </cell>
          <cell r="AR233">
            <v>13475</v>
          </cell>
        </row>
        <row r="234">
          <cell r="A234">
            <v>247</v>
          </cell>
          <cell r="B234" t="str">
            <v>DA</v>
          </cell>
          <cell r="C234" t="str">
            <v>Diane Albers</v>
          </cell>
          <cell r="D234" t="str">
            <v>(509) 495-4705</v>
          </cell>
          <cell r="E234">
            <v>37256</v>
          </cell>
          <cell r="G234" t="str">
            <v>Sale</v>
          </cell>
          <cell r="H234" t="str">
            <v>Physical</v>
          </cell>
          <cell r="I234" t="str">
            <v>MALIN</v>
          </cell>
          <cell r="K234" t="str">
            <v>Dynegy</v>
          </cell>
          <cell r="L234" t="str">
            <v>Mark Mickelson</v>
          </cell>
          <cell r="M234" t="str">
            <v>Trader</v>
          </cell>
          <cell r="N234" t="str">
            <v>(713) 767-6673</v>
          </cell>
          <cell r="O234" t="str">
            <v>(713) 507-6541</v>
          </cell>
          <cell r="R234">
            <v>10000</v>
          </cell>
          <cell r="X234">
            <v>2.61</v>
          </cell>
          <cell r="Y234">
            <v>37257</v>
          </cell>
          <cell r="Z234">
            <v>37258</v>
          </cell>
          <cell r="AA234" t="str">
            <v>Interruptible</v>
          </cell>
          <cell r="AB234" t="str">
            <v>PGT</v>
          </cell>
          <cell r="AD234" t="str">
            <v>07536</v>
          </cell>
          <cell r="AE234">
            <v>10000</v>
          </cell>
          <cell r="AF234" t="str">
            <v>MALI-GTNW</v>
          </cell>
          <cell r="AH234" t="str">
            <v>00169</v>
          </cell>
          <cell r="AJ234" t="str">
            <v>MALI-GTNW</v>
          </cell>
          <cell r="AL234" t="e">
            <v>#N/A</v>
          </cell>
          <cell r="AN234" t="str">
            <v>DA</v>
          </cell>
          <cell r="AR234">
            <v>13477</v>
          </cell>
        </row>
        <row r="235">
          <cell r="A235">
            <v>248</v>
          </cell>
          <cell r="B235" t="str">
            <v>DA</v>
          </cell>
          <cell r="C235" t="str">
            <v>Diane Albers</v>
          </cell>
          <cell r="D235" t="str">
            <v>(509) 495-4705</v>
          </cell>
          <cell r="E235">
            <v>37256</v>
          </cell>
          <cell r="G235" t="str">
            <v>Purchase</v>
          </cell>
          <cell r="H235" t="str">
            <v>Physical</v>
          </cell>
          <cell r="I235" t="str">
            <v>CA - SLTAHOE</v>
          </cell>
          <cell r="K235" t="str">
            <v>Duke</v>
          </cell>
          <cell r="L235" t="str">
            <v>Craig Duke</v>
          </cell>
          <cell r="M235" t="str">
            <v>Trader</v>
          </cell>
          <cell r="N235" t="str">
            <v>(801) 531-4426</v>
          </cell>
          <cell r="O235" t="str">
            <v>(801) 531-5490</v>
          </cell>
          <cell r="R235">
            <v>1000</v>
          </cell>
          <cell r="X235">
            <v>2.2999999999999998</v>
          </cell>
          <cell r="Y235">
            <v>37257</v>
          </cell>
          <cell r="Z235">
            <v>37258</v>
          </cell>
          <cell r="AA235" t="str">
            <v>Interruptible</v>
          </cell>
          <cell r="AB235" t="str">
            <v>NWP</v>
          </cell>
          <cell r="AC235" t="str">
            <v>Paiute</v>
          </cell>
          <cell r="AD235">
            <v>100047</v>
          </cell>
          <cell r="AE235">
            <v>2000</v>
          </cell>
          <cell r="AF235" t="str">
            <v>OPAL</v>
          </cell>
          <cell r="AH235" t="str">
            <v>J09</v>
          </cell>
          <cell r="AI235">
            <v>366</v>
          </cell>
          <cell r="AJ235" t="str">
            <v>RENO</v>
          </cell>
          <cell r="AK235">
            <v>459</v>
          </cell>
          <cell r="AL235" t="str">
            <v>AVAC03SYS4</v>
          </cell>
          <cell r="AM235">
            <v>304</v>
          </cell>
          <cell r="AN235" t="str">
            <v>DA</v>
          </cell>
          <cell r="AO235">
            <v>37265</v>
          </cell>
          <cell r="AP235" t="str">
            <v>DA</v>
          </cell>
          <cell r="AQ235" t="str">
            <v>S-AVISTUTILITY-0011</v>
          </cell>
          <cell r="AR235">
            <v>13478</v>
          </cell>
        </row>
        <row r="236">
          <cell r="A236">
            <v>249</v>
          </cell>
          <cell r="B236" t="str">
            <v>DA</v>
          </cell>
          <cell r="C236" t="str">
            <v>Diane Albers</v>
          </cell>
          <cell r="D236" t="str">
            <v>(509) 495-4705</v>
          </cell>
          <cell r="E236">
            <v>37258</v>
          </cell>
          <cell r="G236" t="str">
            <v>Sale</v>
          </cell>
          <cell r="H236" t="str">
            <v>Physical</v>
          </cell>
          <cell r="I236" t="str">
            <v>MALIN</v>
          </cell>
          <cell r="K236" t="str">
            <v>Aquila</v>
          </cell>
          <cell r="L236" t="str">
            <v>Dave Hochbirg</v>
          </cell>
          <cell r="M236" t="str">
            <v>Trader</v>
          </cell>
          <cell r="N236" t="str">
            <v>(816) 527-1332</v>
          </cell>
          <cell r="O236" t="str">
            <v>(816) 527-1075</v>
          </cell>
          <cell r="R236">
            <v>10000</v>
          </cell>
          <cell r="X236">
            <v>2.2999999999999998</v>
          </cell>
          <cell r="Y236">
            <v>37259</v>
          </cell>
          <cell r="Z236">
            <v>37259</v>
          </cell>
          <cell r="AA236" t="str">
            <v>Interruptible</v>
          </cell>
          <cell r="AB236" t="str">
            <v>PGT</v>
          </cell>
          <cell r="AD236" t="str">
            <v>07536</v>
          </cell>
          <cell r="AE236">
            <v>10000</v>
          </cell>
          <cell r="AF236" t="str">
            <v>MALI-GTNW</v>
          </cell>
          <cell r="AH236" t="str">
            <v>00169</v>
          </cell>
          <cell r="AJ236" t="str">
            <v>MALI-GTNW</v>
          </cell>
          <cell r="AL236" t="str">
            <v>05563</v>
          </cell>
          <cell r="AN236" t="str">
            <v>DA</v>
          </cell>
          <cell r="AR236">
            <v>13479</v>
          </cell>
        </row>
        <row r="237">
          <cell r="A237">
            <v>250</v>
          </cell>
          <cell r="B237" t="str">
            <v>DA</v>
          </cell>
          <cell r="C237" t="str">
            <v>Diane Albers</v>
          </cell>
          <cell r="D237" t="str">
            <v>(509) 495-4705</v>
          </cell>
          <cell r="E237">
            <v>37258</v>
          </cell>
          <cell r="G237" t="str">
            <v>Sale</v>
          </cell>
          <cell r="H237" t="str">
            <v>Physical</v>
          </cell>
          <cell r="I237" t="str">
            <v>MALIN</v>
          </cell>
          <cell r="K237" t="str">
            <v>Dynegy</v>
          </cell>
          <cell r="L237" t="str">
            <v>Mark Mickelson</v>
          </cell>
          <cell r="M237" t="str">
            <v>Trader</v>
          </cell>
          <cell r="N237" t="str">
            <v>(713) 767-6673</v>
          </cell>
          <cell r="O237" t="str">
            <v>(713) 507-6541</v>
          </cell>
          <cell r="R237">
            <v>10000</v>
          </cell>
          <cell r="X237">
            <v>2.31</v>
          </cell>
          <cell r="Y237">
            <v>37259</v>
          </cell>
          <cell r="Z237">
            <v>37259</v>
          </cell>
          <cell r="AA237" t="str">
            <v>Interruptible</v>
          </cell>
          <cell r="AB237" t="str">
            <v>PGT</v>
          </cell>
          <cell r="AD237" t="str">
            <v>07536</v>
          </cell>
          <cell r="AE237">
            <v>10000</v>
          </cell>
          <cell r="AF237" t="str">
            <v>MALI-GTNW</v>
          </cell>
          <cell r="AH237" t="str">
            <v>00169</v>
          </cell>
          <cell r="AJ237" t="str">
            <v>MALI-GTNW</v>
          </cell>
          <cell r="AL237" t="e">
            <v>#N/A</v>
          </cell>
          <cell r="AN237" t="str">
            <v>DA</v>
          </cell>
          <cell r="AR237">
            <v>13480</v>
          </cell>
        </row>
        <row r="238">
          <cell r="A238">
            <v>251</v>
          </cell>
          <cell r="B238" t="str">
            <v>DA</v>
          </cell>
          <cell r="C238" t="str">
            <v>Diane Albers</v>
          </cell>
          <cell r="D238" t="str">
            <v>(509) 495-4705</v>
          </cell>
          <cell r="E238">
            <v>37258</v>
          </cell>
          <cell r="G238" t="str">
            <v>Purchase</v>
          </cell>
          <cell r="H238" t="str">
            <v>Physical</v>
          </cell>
          <cell r="I238" t="str">
            <v>CA - SLTAHOE</v>
          </cell>
          <cell r="K238" t="str">
            <v>Dynegy</v>
          </cell>
          <cell r="L238" t="str">
            <v>Mark Mickelson</v>
          </cell>
          <cell r="M238" t="str">
            <v>Trader</v>
          </cell>
          <cell r="N238" t="str">
            <v>(713) 767-6673</v>
          </cell>
          <cell r="O238" t="str">
            <v>(713) 507-6541</v>
          </cell>
          <cell r="R238">
            <v>2000</v>
          </cell>
          <cell r="X238">
            <v>2.12</v>
          </cell>
          <cell r="Y238">
            <v>37259</v>
          </cell>
          <cell r="Z238">
            <v>37259</v>
          </cell>
          <cell r="AA238" t="str">
            <v>Interruptible</v>
          </cell>
          <cell r="AB238" t="str">
            <v>NWP</v>
          </cell>
          <cell r="AC238" t="str">
            <v>Paiute</v>
          </cell>
          <cell r="AD238">
            <v>100047</v>
          </cell>
          <cell r="AE238">
            <v>2000</v>
          </cell>
          <cell r="AF238" t="str">
            <v>OPAL</v>
          </cell>
          <cell r="AH238" t="str">
            <v>L164</v>
          </cell>
          <cell r="AI238">
            <v>70</v>
          </cell>
          <cell r="AJ238" t="str">
            <v>RENO</v>
          </cell>
          <cell r="AK238">
            <v>459</v>
          </cell>
          <cell r="AL238" t="str">
            <v>AVAC03SYS4</v>
          </cell>
          <cell r="AM238">
            <v>304</v>
          </cell>
          <cell r="AN238" t="str">
            <v>DA</v>
          </cell>
          <cell r="AR238">
            <v>13481</v>
          </cell>
        </row>
        <row r="239">
          <cell r="A239">
            <v>252</v>
          </cell>
          <cell r="B239" t="str">
            <v>DA</v>
          </cell>
          <cell r="C239" t="str">
            <v>Diane Albers</v>
          </cell>
          <cell r="D239" t="str">
            <v>(509) 495-4705</v>
          </cell>
          <cell r="E239">
            <v>37258</v>
          </cell>
          <cell r="G239" t="str">
            <v>Sale</v>
          </cell>
          <cell r="H239" t="str">
            <v>Physical</v>
          </cell>
          <cell r="I239" t="str">
            <v>MALIN</v>
          </cell>
          <cell r="K239" t="str">
            <v>CEG Energy Options, Inc.</v>
          </cell>
          <cell r="L239" t="str">
            <v>David Dachis</v>
          </cell>
          <cell r="M239" t="str">
            <v>Trader</v>
          </cell>
          <cell r="N239" t="str">
            <v>(403) 261-3376</v>
          </cell>
          <cell r="O239" t="str">
            <v>(403) 265-3322</v>
          </cell>
          <cell r="R239">
            <v>5000</v>
          </cell>
          <cell r="X239">
            <v>2.3050000000000002</v>
          </cell>
          <cell r="Y239">
            <v>37260</v>
          </cell>
          <cell r="Z239">
            <v>37287</v>
          </cell>
          <cell r="AA239" t="str">
            <v>Firm</v>
          </cell>
          <cell r="AB239" t="str">
            <v>PGT</v>
          </cell>
          <cell r="AD239" t="str">
            <v>07536</v>
          </cell>
          <cell r="AE239">
            <v>5000</v>
          </cell>
          <cell r="AF239" t="str">
            <v>MALI-GTNW</v>
          </cell>
          <cell r="AH239" t="str">
            <v>00169</v>
          </cell>
          <cell r="AJ239" t="str">
            <v>MALI-GTNW</v>
          </cell>
          <cell r="AL239" t="str">
            <v>07117</v>
          </cell>
          <cell r="AN239" t="str">
            <v>BG</v>
          </cell>
          <cell r="AO239">
            <v>37263</v>
          </cell>
          <cell r="AP239" t="str">
            <v>DA</v>
          </cell>
          <cell r="AQ239" t="str">
            <v>ANR896</v>
          </cell>
          <cell r="AR239">
            <v>13482</v>
          </cell>
        </row>
        <row r="240">
          <cell r="A240">
            <v>253</v>
          </cell>
          <cell r="B240" t="str">
            <v>DA</v>
          </cell>
          <cell r="C240" t="str">
            <v>Diane Albers</v>
          </cell>
          <cell r="D240" t="str">
            <v>(509) 495-4705</v>
          </cell>
          <cell r="E240">
            <v>37258</v>
          </cell>
          <cell r="G240" t="str">
            <v>Sale</v>
          </cell>
          <cell r="H240" t="str">
            <v>Physical</v>
          </cell>
          <cell r="I240" t="str">
            <v>MALIN</v>
          </cell>
          <cell r="K240" t="str">
            <v>Pan Canadian Energy Services, Inc.</v>
          </cell>
          <cell r="L240" t="str">
            <v>Tom Gary</v>
          </cell>
          <cell r="M240" t="str">
            <v>Trader</v>
          </cell>
          <cell r="N240" t="str">
            <v>(713) 331-5020</v>
          </cell>
          <cell r="O240" t="str">
            <v>(713) 331-5333</v>
          </cell>
          <cell r="R240">
            <v>5000</v>
          </cell>
          <cell r="X240">
            <v>2.2999999999999998</v>
          </cell>
          <cell r="Y240">
            <v>37260</v>
          </cell>
          <cell r="Z240">
            <v>37287</v>
          </cell>
          <cell r="AA240" t="str">
            <v>Firm</v>
          </cell>
          <cell r="AB240" t="str">
            <v>PGT</v>
          </cell>
          <cell r="AD240" t="str">
            <v>07536</v>
          </cell>
          <cell r="AE240">
            <v>5000</v>
          </cell>
          <cell r="AF240" t="str">
            <v>MALI-GTNW</v>
          </cell>
          <cell r="AH240" t="str">
            <v>00169</v>
          </cell>
          <cell r="AJ240" t="str">
            <v>MALI-GTNW</v>
          </cell>
          <cell r="AL240" t="str">
            <v>00542</v>
          </cell>
          <cell r="AN240" t="str">
            <v>BG</v>
          </cell>
          <cell r="AR240">
            <v>13483</v>
          </cell>
        </row>
        <row r="241">
          <cell r="A241">
            <v>254</v>
          </cell>
          <cell r="B241" t="str">
            <v>DA</v>
          </cell>
          <cell r="C241" t="str">
            <v>Diane Albers</v>
          </cell>
          <cell r="D241" t="str">
            <v>(509) 495-4705</v>
          </cell>
          <cell r="E241">
            <v>37259</v>
          </cell>
          <cell r="G241" t="str">
            <v>Sale</v>
          </cell>
          <cell r="H241" t="str">
            <v>Physical</v>
          </cell>
          <cell r="I241" t="str">
            <v>MALIN</v>
          </cell>
          <cell r="K241" t="str">
            <v>Dynegy</v>
          </cell>
          <cell r="L241" t="str">
            <v>Mark Mickelson</v>
          </cell>
          <cell r="M241" t="str">
            <v>Trader</v>
          </cell>
          <cell r="N241" t="str">
            <v>(713) 767-6673</v>
          </cell>
          <cell r="O241" t="str">
            <v>(713) 507-6541</v>
          </cell>
          <cell r="R241">
            <v>10000</v>
          </cell>
          <cell r="X241">
            <v>2.2349999999999999</v>
          </cell>
          <cell r="Y241">
            <v>37260</v>
          </cell>
          <cell r="Z241">
            <v>37260</v>
          </cell>
          <cell r="AA241" t="str">
            <v>Interruptible</v>
          </cell>
          <cell r="AB241" t="str">
            <v>PGT</v>
          </cell>
          <cell r="AD241" t="str">
            <v>07536</v>
          </cell>
          <cell r="AE241">
            <v>10000</v>
          </cell>
          <cell r="AF241" t="str">
            <v>MALI-GTNW</v>
          </cell>
          <cell r="AH241" t="str">
            <v>00169</v>
          </cell>
          <cell r="AJ241" t="str">
            <v>MALI-GTNW</v>
          </cell>
          <cell r="AL241" t="e">
            <v>#N/A</v>
          </cell>
          <cell r="AN241" t="str">
            <v>DA</v>
          </cell>
          <cell r="AR241">
            <v>13485</v>
          </cell>
        </row>
        <row r="242">
          <cell r="A242">
            <v>255</v>
          </cell>
          <cell r="B242" t="str">
            <v>DA</v>
          </cell>
          <cell r="C242" t="str">
            <v>Diane Albers</v>
          </cell>
          <cell r="D242" t="str">
            <v>(509) 495-4705</v>
          </cell>
          <cell r="E242">
            <v>37259</v>
          </cell>
          <cell r="G242" t="str">
            <v>Purchase</v>
          </cell>
          <cell r="H242" t="str">
            <v>Physical</v>
          </cell>
          <cell r="I242" t="str">
            <v>CA - SLTAHOE</v>
          </cell>
          <cell r="K242" t="str">
            <v>Enserco</v>
          </cell>
          <cell r="L242" t="str">
            <v>Matt Reed</v>
          </cell>
          <cell r="M242" t="str">
            <v>Trader</v>
          </cell>
          <cell r="N242" t="str">
            <v>(303) 468-1244</v>
          </cell>
          <cell r="O242" t="str">
            <v>(403) 514-6913</v>
          </cell>
          <cell r="R242">
            <v>1000</v>
          </cell>
          <cell r="X242">
            <v>2.15</v>
          </cell>
          <cell r="Y242">
            <v>37260</v>
          </cell>
          <cell r="Z242">
            <v>37260</v>
          </cell>
          <cell r="AA242" t="str">
            <v>Interruptible</v>
          </cell>
          <cell r="AB242" t="str">
            <v>NWP</v>
          </cell>
          <cell r="AC242" t="str">
            <v>Paiute</v>
          </cell>
          <cell r="AD242">
            <v>100047</v>
          </cell>
          <cell r="AE242">
            <v>1000</v>
          </cell>
          <cell r="AF242" t="str">
            <v>OPAL</v>
          </cell>
          <cell r="AH242" t="str">
            <v>L168</v>
          </cell>
          <cell r="AI242">
            <v>397</v>
          </cell>
          <cell r="AJ242" t="str">
            <v>RENO</v>
          </cell>
          <cell r="AK242">
            <v>459</v>
          </cell>
          <cell r="AL242" t="str">
            <v>AVAC03SYS4</v>
          </cell>
          <cell r="AM242">
            <v>304</v>
          </cell>
          <cell r="AN242" t="str">
            <v>DA</v>
          </cell>
          <cell r="AR242">
            <v>13486</v>
          </cell>
        </row>
        <row r="243">
          <cell r="A243">
            <v>256</v>
          </cell>
          <cell r="B243" t="str">
            <v>JK</v>
          </cell>
          <cell r="C243" t="str">
            <v>Jeannie Kimberly</v>
          </cell>
          <cell r="D243" t="str">
            <v>(509) 495-8494</v>
          </cell>
          <cell r="E243">
            <v>37259</v>
          </cell>
          <cell r="F243" t="str">
            <v>REVISION TO GO239</v>
          </cell>
          <cell r="G243" t="str">
            <v>Sale</v>
          </cell>
          <cell r="H243" t="str">
            <v>Physical</v>
          </cell>
          <cell r="I243" t="str">
            <v>MALIN</v>
          </cell>
          <cell r="K243" t="str">
            <v>Duke</v>
          </cell>
          <cell r="L243" t="str">
            <v>Rob Platt</v>
          </cell>
          <cell r="M243" t="str">
            <v>Trader</v>
          </cell>
          <cell r="N243" t="str">
            <v>(801) 531-4435</v>
          </cell>
          <cell r="O243" t="str">
            <v>(801) 531-5490</v>
          </cell>
          <cell r="R243">
            <v>7658</v>
          </cell>
          <cell r="U243" t="str">
            <v>NGI</v>
          </cell>
          <cell r="V243">
            <v>5.0000000000000001E-3</v>
          </cell>
          <cell r="W243" t="str">
            <v>Malin</v>
          </cell>
          <cell r="Y243">
            <v>37257</v>
          </cell>
          <cell r="Z243">
            <v>37287</v>
          </cell>
          <cell r="AA243" t="str">
            <v>Firm</v>
          </cell>
          <cell r="AB243" t="str">
            <v>PGT</v>
          </cell>
          <cell r="AD243" t="str">
            <v>07536</v>
          </cell>
          <cell r="AE243">
            <v>7658</v>
          </cell>
          <cell r="AF243" t="str">
            <v>MALI-GTNW</v>
          </cell>
          <cell r="AH243" t="str">
            <v>00169</v>
          </cell>
          <cell r="AJ243" t="str">
            <v>MALI-GTNW</v>
          </cell>
          <cell r="AL243" t="str">
            <v>00268</v>
          </cell>
          <cell r="AN243" t="str">
            <v>JK</v>
          </cell>
          <cell r="AR243">
            <v>13471</v>
          </cell>
        </row>
        <row r="244">
          <cell r="A244">
            <v>257</v>
          </cell>
          <cell r="B244" t="str">
            <v>DA</v>
          </cell>
          <cell r="C244" t="str">
            <v>Diane Albers</v>
          </cell>
          <cell r="D244" t="str">
            <v>(509) 495-4705</v>
          </cell>
          <cell r="E244">
            <v>37259</v>
          </cell>
          <cell r="G244" t="str">
            <v>Sale</v>
          </cell>
          <cell r="H244" t="str">
            <v>Physical</v>
          </cell>
          <cell r="I244" t="str">
            <v>MALIN</v>
          </cell>
          <cell r="K244" t="str">
            <v>Duke</v>
          </cell>
          <cell r="L244" t="str">
            <v>Jim Clarken</v>
          </cell>
          <cell r="M244" t="str">
            <v>Trader</v>
          </cell>
          <cell r="N244" t="str">
            <v>(801) 531-5476</v>
          </cell>
          <cell r="O244" t="str">
            <v>(801) 531-5490</v>
          </cell>
          <cell r="R244">
            <v>5000</v>
          </cell>
          <cell r="X244">
            <v>2.0499999999999998</v>
          </cell>
          <cell r="Y244">
            <v>37288</v>
          </cell>
          <cell r="Z244">
            <v>37346</v>
          </cell>
          <cell r="AA244" t="str">
            <v>Firm</v>
          </cell>
          <cell r="AB244" t="str">
            <v>PGT</v>
          </cell>
          <cell r="AD244" t="str">
            <v>07536</v>
          </cell>
          <cell r="AE244">
            <v>5000</v>
          </cell>
          <cell r="AF244" t="str">
            <v>MALI-GTNW</v>
          </cell>
          <cell r="AH244" t="str">
            <v>00169</v>
          </cell>
          <cell r="AJ244" t="str">
            <v>MALI-GTNW</v>
          </cell>
          <cell r="AL244" t="str">
            <v>00268</v>
          </cell>
          <cell r="AN244" t="str">
            <v>BG</v>
          </cell>
          <cell r="AR244">
            <v>13488</v>
          </cell>
        </row>
        <row r="245">
          <cell r="A245">
            <v>258</v>
          </cell>
          <cell r="B245" t="str">
            <v>DA</v>
          </cell>
          <cell r="C245" t="str">
            <v>Diane Albers</v>
          </cell>
          <cell r="D245" t="str">
            <v>(509) 495-4705</v>
          </cell>
          <cell r="E245">
            <v>37260</v>
          </cell>
          <cell r="G245" t="str">
            <v>Purchase</v>
          </cell>
          <cell r="H245" t="str">
            <v>Physical</v>
          </cell>
          <cell r="I245" t="str">
            <v>CA - SLTAHOE</v>
          </cell>
          <cell r="K245" t="str">
            <v>Enserco</v>
          </cell>
          <cell r="L245" t="str">
            <v>Matt Reed</v>
          </cell>
          <cell r="M245" t="str">
            <v>Trader</v>
          </cell>
          <cell r="N245" t="str">
            <v>(303) 468-1244</v>
          </cell>
          <cell r="O245" t="str">
            <v>(403) 514-6913</v>
          </cell>
          <cell r="R245">
            <v>1600</v>
          </cell>
          <cell r="X245">
            <v>1.99</v>
          </cell>
          <cell r="Y245">
            <v>37261</v>
          </cell>
          <cell r="Z245">
            <v>37263</v>
          </cell>
          <cell r="AA245" t="str">
            <v>Interruptible</v>
          </cell>
          <cell r="AB245" t="str">
            <v>NWP</v>
          </cell>
          <cell r="AC245" t="str">
            <v>Paiute</v>
          </cell>
          <cell r="AD245">
            <v>100047</v>
          </cell>
          <cell r="AE245">
            <v>1600</v>
          </cell>
          <cell r="AF245" t="str">
            <v xml:space="preserve">ROCKY MTN POOL </v>
          </cell>
          <cell r="AI245">
            <v>399</v>
          </cell>
          <cell r="AJ245" t="str">
            <v>RENO</v>
          </cell>
          <cell r="AK245">
            <v>459</v>
          </cell>
          <cell r="AL245" t="str">
            <v>AVAC03SYS4</v>
          </cell>
          <cell r="AM245">
            <v>304</v>
          </cell>
          <cell r="AN245" t="str">
            <v>DA</v>
          </cell>
          <cell r="AR245">
            <v>13489</v>
          </cell>
        </row>
        <row r="246">
          <cell r="A246">
            <v>259</v>
          </cell>
          <cell r="B246" t="str">
            <v>DA</v>
          </cell>
          <cell r="C246" t="str">
            <v>Diane Albers</v>
          </cell>
          <cell r="D246" t="str">
            <v>(509) 495-4705</v>
          </cell>
          <cell r="E246">
            <v>37260</v>
          </cell>
          <cell r="G246" t="str">
            <v>Sale</v>
          </cell>
          <cell r="H246" t="str">
            <v>Physical</v>
          </cell>
          <cell r="I246" t="str">
            <v>MALIN</v>
          </cell>
          <cell r="K246" t="str">
            <v>Aquila</v>
          </cell>
          <cell r="L246" t="str">
            <v>Jen Kotulski</v>
          </cell>
          <cell r="M246" t="str">
            <v>Trader</v>
          </cell>
          <cell r="N246" t="str">
            <v>(816) 527-1332</v>
          </cell>
          <cell r="O246" t="str">
            <v>(816) 527-1075</v>
          </cell>
          <cell r="R246">
            <v>10000</v>
          </cell>
          <cell r="X246">
            <v>2.1</v>
          </cell>
          <cell r="Y246">
            <v>37261</v>
          </cell>
          <cell r="Z246">
            <v>37263</v>
          </cell>
          <cell r="AA246" t="str">
            <v>Interruptible</v>
          </cell>
          <cell r="AB246" t="str">
            <v>PGT</v>
          </cell>
          <cell r="AD246" t="str">
            <v>07536</v>
          </cell>
          <cell r="AE246">
            <v>10000</v>
          </cell>
          <cell r="AF246" t="str">
            <v>MALI-GTNW</v>
          </cell>
          <cell r="AH246" t="str">
            <v>00169</v>
          </cell>
          <cell r="AJ246" t="str">
            <v>MALI-GTNW</v>
          </cell>
          <cell r="AL246" t="str">
            <v>05563</v>
          </cell>
          <cell r="AN246" t="str">
            <v>DA</v>
          </cell>
          <cell r="AR246">
            <v>13490</v>
          </cell>
        </row>
        <row r="247">
          <cell r="A247">
            <v>260</v>
          </cell>
          <cell r="B247" t="str">
            <v>DA</v>
          </cell>
          <cell r="C247" t="str">
            <v>Diane Albers</v>
          </cell>
          <cell r="D247" t="str">
            <v>(509) 495-4705</v>
          </cell>
          <cell r="E247">
            <v>37260</v>
          </cell>
          <cell r="G247" t="str">
            <v>Sale</v>
          </cell>
          <cell r="H247" t="str">
            <v>Physical</v>
          </cell>
          <cell r="I247" t="str">
            <v>MALIN</v>
          </cell>
          <cell r="K247" t="str">
            <v>Dynegy</v>
          </cell>
          <cell r="L247" t="str">
            <v>Mark Mickelson</v>
          </cell>
          <cell r="M247" t="str">
            <v>Trader</v>
          </cell>
          <cell r="N247" t="str">
            <v>(713) 767-6673</v>
          </cell>
          <cell r="O247" t="str">
            <v>(713) 507-6541</v>
          </cell>
          <cell r="R247">
            <v>5000</v>
          </cell>
          <cell r="X247">
            <v>2.08</v>
          </cell>
          <cell r="Y247">
            <v>37264</v>
          </cell>
          <cell r="Z247">
            <v>37287</v>
          </cell>
          <cell r="AA247" t="str">
            <v>Firm</v>
          </cell>
          <cell r="AB247" t="str">
            <v>PGT</v>
          </cell>
          <cell r="AD247" t="str">
            <v>07536</v>
          </cell>
          <cell r="AE247">
            <v>5000</v>
          </cell>
          <cell r="AF247" t="str">
            <v>MALI-GTNW</v>
          </cell>
          <cell r="AH247" t="str">
            <v>00169</v>
          </cell>
          <cell r="AJ247" t="str">
            <v>MALI-GTNW</v>
          </cell>
          <cell r="AL247" t="e">
            <v>#N/A</v>
          </cell>
          <cell r="AN247" t="str">
            <v>BG</v>
          </cell>
          <cell r="AR247">
            <v>13491</v>
          </cell>
        </row>
        <row r="248">
          <cell r="A248">
            <v>261</v>
          </cell>
          <cell r="B248" t="str">
            <v>DA</v>
          </cell>
          <cell r="C248" t="str">
            <v>Diane Albers</v>
          </cell>
          <cell r="D248" t="str">
            <v>(509) 495-4705</v>
          </cell>
          <cell r="E248">
            <v>37260</v>
          </cell>
          <cell r="G248" t="str">
            <v>Sale</v>
          </cell>
          <cell r="H248" t="str">
            <v>Physical</v>
          </cell>
          <cell r="I248" t="str">
            <v>MALIN</v>
          </cell>
          <cell r="K248" t="str">
            <v>E-Prime, Inc.</v>
          </cell>
          <cell r="L248" t="str">
            <v>Randy Curtis</v>
          </cell>
          <cell r="M248" t="str">
            <v>Trader</v>
          </cell>
          <cell r="N248" t="str">
            <v>(303) 308-6044</v>
          </cell>
          <cell r="O248" t="str">
            <v>(303) 308-7615</v>
          </cell>
          <cell r="R248">
            <v>5000</v>
          </cell>
          <cell r="X248">
            <v>2.12</v>
          </cell>
          <cell r="Y248">
            <v>37288</v>
          </cell>
          <cell r="Z248">
            <v>37346</v>
          </cell>
          <cell r="AA248" t="str">
            <v>Firm</v>
          </cell>
          <cell r="AB248" t="str">
            <v>PGT</v>
          </cell>
          <cell r="AD248" t="str">
            <v>07536</v>
          </cell>
          <cell r="AE248">
            <v>5000</v>
          </cell>
          <cell r="AF248" t="str">
            <v>MALI-GTNW</v>
          </cell>
          <cell r="AH248" t="str">
            <v>00169</v>
          </cell>
          <cell r="AJ248" t="str">
            <v>MALI-GTNW</v>
          </cell>
          <cell r="AL248" t="str">
            <v>07016</v>
          </cell>
          <cell r="AN248" t="str">
            <v>BG</v>
          </cell>
          <cell r="AO248">
            <v>37278</v>
          </cell>
          <cell r="AP248" t="str">
            <v>DA</v>
          </cell>
          <cell r="AQ248" t="str">
            <v>P-AVISCORP-0002</v>
          </cell>
          <cell r="AR248">
            <v>13492</v>
          </cell>
        </row>
        <row r="249">
          <cell r="A249">
            <v>262</v>
          </cell>
          <cell r="B249" t="str">
            <v>DA</v>
          </cell>
          <cell r="C249" t="str">
            <v>Diane Albers</v>
          </cell>
          <cell r="D249" t="str">
            <v>(509) 495-4705</v>
          </cell>
          <cell r="E249">
            <v>37260</v>
          </cell>
          <cell r="G249" t="str">
            <v>Sale</v>
          </cell>
          <cell r="H249" t="str">
            <v>Physical</v>
          </cell>
          <cell r="I249" t="str">
            <v>MALIN</v>
          </cell>
          <cell r="K249" t="str">
            <v>E-Prime, Inc.</v>
          </cell>
          <cell r="L249" t="str">
            <v>Randy Curtis</v>
          </cell>
          <cell r="M249" t="str">
            <v>Trader</v>
          </cell>
          <cell r="N249" t="str">
            <v>(303) 308-6044</v>
          </cell>
          <cell r="O249" t="str">
            <v>(303) 308-7615</v>
          </cell>
          <cell r="R249">
            <v>5000</v>
          </cell>
          <cell r="X249">
            <v>2.105</v>
          </cell>
          <cell r="Y249">
            <v>37347</v>
          </cell>
          <cell r="Z249">
            <v>37437</v>
          </cell>
          <cell r="AA249" t="str">
            <v>Firm</v>
          </cell>
          <cell r="AB249" t="str">
            <v>PGT</v>
          </cell>
          <cell r="AD249" t="str">
            <v>07536</v>
          </cell>
          <cell r="AE249">
            <v>5000</v>
          </cell>
          <cell r="AF249" t="str">
            <v>MALI-GTNW</v>
          </cell>
          <cell r="AH249" t="str">
            <v>00169</v>
          </cell>
          <cell r="AJ249" t="str">
            <v>MALI-GTNW</v>
          </cell>
          <cell r="AL249" t="str">
            <v>07016</v>
          </cell>
          <cell r="AN249" t="str">
            <v>BG</v>
          </cell>
          <cell r="AO249">
            <v>37278</v>
          </cell>
          <cell r="AP249" t="str">
            <v>DA</v>
          </cell>
          <cell r="AQ249" t="str">
            <v>P-AVISCORP-0003</v>
          </cell>
          <cell r="AR249">
            <v>13495</v>
          </cell>
        </row>
        <row r="250">
          <cell r="A250">
            <v>263</v>
          </cell>
          <cell r="B250" t="str">
            <v>DA</v>
          </cell>
          <cell r="C250" t="str">
            <v>Diane Albers</v>
          </cell>
          <cell r="D250" t="str">
            <v>(509) 495-4705</v>
          </cell>
          <cell r="E250">
            <v>37260</v>
          </cell>
          <cell r="G250" t="str">
            <v>Sale</v>
          </cell>
          <cell r="H250" t="str">
            <v>Physical</v>
          </cell>
          <cell r="I250" t="str">
            <v>MALIN</v>
          </cell>
          <cell r="K250" t="str">
            <v>Duke</v>
          </cell>
          <cell r="L250" t="str">
            <v>Jim Clarken</v>
          </cell>
          <cell r="M250" t="str">
            <v>Trader</v>
          </cell>
          <cell r="N250" t="str">
            <v>(801) 531-5476</v>
          </cell>
          <cell r="O250" t="str">
            <v>(801) 531-5490</v>
          </cell>
          <cell r="R250">
            <v>5000</v>
          </cell>
          <cell r="X250">
            <v>2.105</v>
          </cell>
          <cell r="Y250">
            <v>37347</v>
          </cell>
          <cell r="Z250">
            <v>37437</v>
          </cell>
          <cell r="AA250" t="str">
            <v>Firm</v>
          </cell>
          <cell r="AB250" t="str">
            <v>PGT</v>
          </cell>
          <cell r="AD250" t="str">
            <v>07536</v>
          </cell>
          <cell r="AE250">
            <v>5000</v>
          </cell>
          <cell r="AF250" t="str">
            <v>MALI-GTNW</v>
          </cell>
          <cell r="AH250" t="str">
            <v>00169</v>
          </cell>
          <cell r="AJ250" t="str">
            <v>MALI-GTNW</v>
          </cell>
          <cell r="AL250" t="str">
            <v>00268</v>
          </cell>
          <cell r="AN250" t="str">
            <v>BG</v>
          </cell>
          <cell r="AR250">
            <v>13496</v>
          </cell>
        </row>
        <row r="251">
          <cell r="A251">
            <v>264</v>
          </cell>
          <cell r="B251" t="str">
            <v>DA</v>
          </cell>
          <cell r="C251" t="str">
            <v>Diane Albers</v>
          </cell>
          <cell r="D251" t="str">
            <v>(509) 495-4705</v>
          </cell>
          <cell r="E251">
            <v>37263</v>
          </cell>
          <cell r="G251" t="str">
            <v>Purchase</v>
          </cell>
          <cell r="H251" t="str">
            <v>Physical</v>
          </cell>
          <cell r="I251" t="str">
            <v>CA - SLTAHOE</v>
          </cell>
          <cell r="K251" t="str">
            <v>Duke</v>
          </cell>
          <cell r="L251" t="str">
            <v>Craig Duke</v>
          </cell>
          <cell r="M251" t="str">
            <v>Trader</v>
          </cell>
          <cell r="N251" t="str">
            <v>(801) 531-4426</v>
          </cell>
          <cell r="O251" t="str">
            <v>(801) 531-5490</v>
          </cell>
          <cell r="R251">
            <v>1000</v>
          </cell>
          <cell r="X251">
            <v>1.86</v>
          </cell>
          <cell r="Y251">
            <v>37264</v>
          </cell>
          <cell r="Z251">
            <v>37264</v>
          </cell>
          <cell r="AA251" t="str">
            <v>Interruptible</v>
          </cell>
          <cell r="AB251" t="str">
            <v>NWP</v>
          </cell>
          <cell r="AC251" t="str">
            <v>Paiute</v>
          </cell>
          <cell r="AD251">
            <v>100047</v>
          </cell>
          <cell r="AE251">
            <v>1000</v>
          </cell>
          <cell r="AF251" t="str">
            <v>OPAL</v>
          </cell>
          <cell r="AH251" t="str">
            <v>J74</v>
          </cell>
          <cell r="AI251">
            <v>70</v>
          </cell>
          <cell r="AJ251" t="str">
            <v>RENO</v>
          </cell>
          <cell r="AK251">
            <v>459</v>
          </cell>
          <cell r="AL251" t="str">
            <v>AVAC03SYS4</v>
          </cell>
          <cell r="AM251">
            <v>304</v>
          </cell>
          <cell r="AN251" t="str">
            <v>DA</v>
          </cell>
          <cell r="AO251">
            <v>37266</v>
          </cell>
          <cell r="AP251" t="str">
            <v>DA</v>
          </cell>
          <cell r="AQ251" t="str">
            <v>S-AVISTUTILITY-0011</v>
          </cell>
          <cell r="AR251">
            <v>13497</v>
          </cell>
        </row>
        <row r="252">
          <cell r="A252">
            <v>265</v>
          </cell>
          <cell r="B252" t="str">
            <v>DA</v>
          </cell>
          <cell r="C252" t="str">
            <v>Diane Albers</v>
          </cell>
          <cell r="D252" t="str">
            <v>(509) 495-4705</v>
          </cell>
          <cell r="E252">
            <v>37263</v>
          </cell>
          <cell r="G252" t="str">
            <v>Sale</v>
          </cell>
          <cell r="H252" t="str">
            <v>Physical</v>
          </cell>
          <cell r="I252" t="str">
            <v>MALIN</v>
          </cell>
          <cell r="K252" t="str">
            <v>Duke</v>
          </cell>
          <cell r="L252" t="str">
            <v>Jim McArthur</v>
          </cell>
          <cell r="M252" t="str">
            <v>Mgr NW Logistics &amp; Optim Mgr</v>
          </cell>
          <cell r="N252" t="str">
            <v>(801) 531-4409</v>
          </cell>
          <cell r="O252" t="str">
            <v>(801) 531-5490</v>
          </cell>
          <cell r="R252">
            <v>5000</v>
          </cell>
          <cell r="X252">
            <v>1.97</v>
          </cell>
          <cell r="Y252">
            <v>37264</v>
          </cell>
          <cell r="Z252">
            <v>37264</v>
          </cell>
          <cell r="AA252" t="str">
            <v>Interruptible</v>
          </cell>
          <cell r="AB252" t="str">
            <v>PGT</v>
          </cell>
          <cell r="AD252" t="str">
            <v>07536</v>
          </cell>
          <cell r="AE252">
            <v>5000</v>
          </cell>
          <cell r="AF252" t="str">
            <v>MALI-GTNW</v>
          </cell>
          <cell r="AH252" t="str">
            <v>00169</v>
          </cell>
          <cell r="AJ252" t="str">
            <v>MALI-GTNW</v>
          </cell>
          <cell r="AL252" t="str">
            <v>00268</v>
          </cell>
          <cell r="AN252" t="str">
            <v>DA</v>
          </cell>
          <cell r="AO252">
            <v>37270</v>
          </cell>
          <cell r="AP252" t="str">
            <v>DA</v>
          </cell>
          <cell r="AQ252" t="str">
            <v>P-AVISTUTILITY-0017</v>
          </cell>
          <cell r="AR252">
            <v>13498</v>
          </cell>
        </row>
        <row r="253">
          <cell r="A253">
            <v>266</v>
          </cell>
          <cell r="B253" t="str">
            <v>DA</v>
          </cell>
          <cell r="C253" t="str">
            <v>Diane Albers</v>
          </cell>
          <cell r="D253" t="str">
            <v>(509) 495-4705</v>
          </cell>
          <cell r="E253">
            <v>37263</v>
          </cell>
          <cell r="G253" t="str">
            <v>Sale</v>
          </cell>
          <cell r="H253" t="str">
            <v>Physical</v>
          </cell>
          <cell r="I253" t="str">
            <v>MALIN</v>
          </cell>
          <cell r="K253" t="str">
            <v>Pan Canadian Energy Services, Inc.</v>
          </cell>
          <cell r="L253" t="str">
            <v>Pete D'Amico</v>
          </cell>
          <cell r="M253" t="str">
            <v>Trader</v>
          </cell>
          <cell r="N253" t="str">
            <v>(713) 331-5071</v>
          </cell>
          <cell r="O253" t="str">
            <v>(713) 331-5331</v>
          </cell>
          <cell r="R253">
            <v>5000</v>
          </cell>
          <cell r="X253">
            <v>2.12</v>
          </cell>
          <cell r="Y253">
            <v>37288</v>
          </cell>
          <cell r="Z253">
            <v>37346</v>
          </cell>
          <cell r="AA253" t="str">
            <v>Firm</v>
          </cell>
          <cell r="AB253" t="str">
            <v>PGT</v>
          </cell>
          <cell r="AD253" t="str">
            <v>07536</v>
          </cell>
          <cell r="AE253">
            <v>5000</v>
          </cell>
          <cell r="AF253" t="str">
            <v>MALI-GTNW</v>
          </cell>
          <cell r="AH253" t="str">
            <v>00169</v>
          </cell>
          <cell r="AJ253" t="str">
            <v>MALI-GTNW</v>
          </cell>
          <cell r="AL253" t="str">
            <v>00542</v>
          </cell>
          <cell r="AN253" t="str">
            <v>BG</v>
          </cell>
          <cell r="AR253">
            <v>13499</v>
          </cell>
        </row>
        <row r="254">
          <cell r="A254">
            <v>267</v>
          </cell>
          <cell r="B254" t="str">
            <v>DA</v>
          </cell>
          <cell r="C254" t="str">
            <v>Diane Albers</v>
          </cell>
          <cell r="D254" t="str">
            <v>(509) 495-4705</v>
          </cell>
          <cell r="E254">
            <v>37263</v>
          </cell>
          <cell r="G254" t="str">
            <v>Sale</v>
          </cell>
          <cell r="H254" t="str">
            <v>Physical</v>
          </cell>
          <cell r="I254" t="str">
            <v>MALIN</v>
          </cell>
          <cell r="K254" t="str">
            <v>E-Prime, Inc.</v>
          </cell>
          <cell r="L254" t="str">
            <v>Randy Curtis</v>
          </cell>
          <cell r="M254" t="str">
            <v>Trader</v>
          </cell>
          <cell r="N254" t="str">
            <v>(303) 308-6044</v>
          </cell>
          <cell r="O254" t="str">
            <v>(303) 308-7615</v>
          </cell>
          <cell r="R254">
            <v>5000</v>
          </cell>
          <cell r="X254">
            <v>2.11</v>
          </cell>
          <cell r="Y254">
            <v>37288</v>
          </cell>
          <cell r="Z254">
            <v>37346</v>
          </cell>
          <cell r="AA254" t="str">
            <v>Firm</v>
          </cell>
          <cell r="AB254" t="str">
            <v>PGT</v>
          </cell>
          <cell r="AD254" t="str">
            <v>07536</v>
          </cell>
          <cell r="AE254">
            <v>5000</v>
          </cell>
          <cell r="AF254" t="str">
            <v>MALI-GTNW</v>
          </cell>
          <cell r="AH254" t="str">
            <v>00169</v>
          </cell>
          <cell r="AJ254" t="str">
            <v>MALI-GTNW</v>
          </cell>
          <cell r="AL254" t="str">
            <v>07016</v>
          </cell>
          <cell r="AN254" t="str">
            <v>BG</v>
          </cell>
          <cell r="AO254">
            <v>37308</v>
          </cell>
          <cell r="AP254" t="str">
            <v>JK</v>
          </cell>
          <cell r="AQ254" t="str">
            <v>P-AVISCORP-0004</v>
          </cell>
          <cell r="AR254">
            <v>13500</v>
          </cell>
        </row>
        <row r="255">
          <cell r="A255">
            <v>268</v>
          </cell>
          <cell r="B255" t="str">
            <v>DA</v>
          </cell>
          <cell r="C255" t="str">
            <v>Diane Albers</v>
          </cell>
          <cell r="D255" t="str">
            <v>(509) 495-4705</v>
          </cell>
          <cell r="E255">
            <v>37264</v>
          </cell>
          <cell r="G255" t="str">
            <v>Purchase</v>
          </cell>
          <cell r="H255" t="str">
            <v>Physical</v>
          </cell>
          <cell r="I255" t="str">
            <v>CA - SLTAHOE</v>
          </cell>
          <cell r="K255" t="str">
            <v>Enserco</v>
          </cell>
          <cell r="L255" t="str">
            <v>Matt Reed</v>
          </cell>
          <cell r="M255" t="str">
            <v>Trader</v>
          </cell>
          <cell r="N255" t="str">
            <v>(303) 468-1244</v>
          </cell>
          <cell r="O255" t="str">
            <v>(403) 514-6913</v>
          </cell>
          <cell r="R255">
            <v>1000</v>
          </cell>
          <cell r="X255">
            <v>1.96</v>
          </cell>
          <cell r="Y255">
            <v>37265</v>
          </cell>
          <cell r="Z255">
            <v>37265</v>
          </cell>
          <cell r="AA255" t="str">
            <v>Interruptible</v>
          </cell>
          <cell r="AB255" t="str">
            <v>NWP</v>
          </cell>
          <cell r="AC255" t="str">
            <v>Paiute</v>
          </cell>
          <cell r="AD255">
            <v>100047</v>
          </cell>
          <cell r="AE255">
            <v>1000</v>
          </cell>
          <cell r="AF255" t="str">
            <v xml:space="preserve">ROCKY MTN POOL </v>
          </cell>
          <cell r="AI255">
            <v>399</v>
          </cell>
          <cell r="AJ255" t="str">
            <v>RENO</v>
          </cell>
          <cell r="AK255">
            <v>459</v>
          </cell>
          <cell r="AL255" t="str">
            <v>AVAC03SYS4</v>
          </cell>
          <cell r="AM255">
            <v>304</v>
          </cell>
          <cell r="AN255" t="str">
            <v>DA</v>
          </cell>
          <cell r="AR255">
            <v>13502</v>
          </cell>
        </row>
        <row r="256">
          <cell r="A256">
            <v>269</v>
          </cell>
          <cell r="B256" t="str">
            <v>DA</v>
          </cell>
          <cell r="C256" t="str">
            <v>Diane Albers</v>
          </cell>
          <cell r="D256" t="str">
            <v>(509) 495-4705</v>
          </cell>
          <cell r="E256">
            <v>37264</v>
          </cell>
          <cell r="G256" t="str">
            <v>Sale</v>
          </cell>
          <cell r="H256" t="str">
            <v>Physical</v>
          </cell>
          <cell r="I256" t="str">
            <v>MALIN</v>
          </cell>
          <cell r="K256" t="str">
            <v>AEP Energy Services, Inc.</v>
          </cell>
          <cell r="L256" t="str">
            <v>Brad Bentley</v>
          </cell>
          <cell r="M256" t="str">
            <v>Trader</v>
          </cell>
          <cell r="N256" t="str">
            <v>(614) 583-7007</v>
          </cell>
          <cell r="O256" t="str">
            <v>(614) 583-1605</v>
          </cell>
          <cell r="R256">
            <v>5000</v>
          </cell>
          <cell r="X256">
            <v>2.105</v>
          </cell>
          <cell r="Y256">
            <v>37265</v>
          </cell>
          <cell r="Z256">
            <v>37265</v>
          </cell>
          <cell r="AA256" t="str">
            <v>Interruptible</v>
          </cell>
          <cell r="AB256" t="str">
            <v>PGT</v>
          </cell>
          <cell r="AD256" t="str">
            <v>07536</v>
          </cell>
          <cell r="AE256">
            <v>5000</v>
          </cell>
          <cell r="AF256" t="str">
            <v>MALI-GTNW</v>
          </cell>
          <cell r="AH256" t="str">
            <v>00169</v>
          </cell>
          <cell r="AJ256" t="str">
            <v>MALI-GTNW</v>
          </cell>
          <cell r="AL256" t="str">
            <v>06220</v>
          </cell>
          <cell r="AN256" t="str">
            <v>DA</v>
          </cell>
          <cell r="AR256">
            <v>13503</v>
          </cell>
        </row>
        <row r="257">
          <cell r="A257">
            <v>270</v>
          </cell>
          <cell r="B257" t="str">
            <v>DA</v>
          </cell>
          <cell r="C257" t="str">
            <v>Diane Albers</v>
          </cell>
          <cell r="D257" t="str">
            <v>(509) 495-4705</v>
          </cell>
          <cell r="E257">
            <v>37264</v>
          </cell>
          <cell r="G257" t="str">
            <v>Sale</v>
          </cell>
          <cell r="H257" t="str">
            <v>Physical</v>
          </cell>
          <cell r="I257" t="str">
            <v>MALIN</v>
          </cell>
          <cell r="K257" t="str">
            <v>AEP Energy Services, Inc.</v>
          </cell>
          <cell r="L257" t="str">
            <v>Brad Bentley</v>
          </cell>
          <cell r="M257" t="str">
            <v>Trader</v>
          </cell>
          <cell r="N257" t="str">
            <v>(614) 583-7007</v>
          </cell>
          <cell r="O257" t="str">
            <v>(614) 583-1605</v>
          </cell>
          <cell r="R257">
            <v>10000</v>
          </cell>
          <cell r="X257">
            <v>2.1949999999999998</v>
          </cell>
          <cell r="Y257">
            <v>37347</v>
          </cell>
          <cell r="Z257">
            <v>37468</v>
          </cell>
          <cell r="AA257" t="str">
            <v>Firm</v>
          </cell>
          <cell r="AB257" t="str">
            <v>PGT</v>
          </cell>
          <cell r="AD257" t="str">
            <v>07536</v>
          </cell>
          <cell r="AE257">
            <v>10000</v>
          </cell>
          <cell r="AF257" t="str">
            <v>MALI-GTNW</v>
          </cell>
          <cell r="AH257" t="str">
            <v>00169</v>
          </cell>
          <cell r="AJ257" t="str">
            <v>MALI-GTNW</v>
          </cell>
          <cell r="AL257" t="str">
            <v>06220</v>
          </cell>
          <cell r="AN257" t="str">
            <v>LM</v>
          </cell>
          <cell r="AQ257" t="str">
            <v>P-AVA-004</v>
          </cell>
          <cell r="AR257">
            <v>13504</v>
          </cell>
        </row>
        <row r="258">
          <cell r="A258">
            <v>271</v>
          </cell>
          <cell r="B258" t="str">
            <v>DA</v>
          </cell>
          <cell r="C258" t="str">
            <v>Diane Albers</v>
          </cell>
          <cell r="D258" t="str">
            <v>(509) 495-4705</v>
          </cell>
          <cell r="E258">
            <v>37265</v>
          </cell>
          <cell r="G258" t="str">
            <v>Sale</v>
          </cell>
          <cell r="H258" t="str">
            <v>Physical</v>
          </cell>
          <cell r="I258" t="str">
            <v>MALIN</v>
          </cell>
          <cell r="K258" t="str">
            <v>Pan Canadian Energy Services, Inc.</v>
          </cell>
          <cell r="L258" t="str">
            <v>Tom Gary</v>
          </cell>
          <cell r="M258" t="str">
            <v>Trader</v>
          </cell>
          <cell r="N258" t="str">
            <v>(713) 331-5020</v>
          </cell>
          <cell r="O258" t="str">
            <v>(713) 331-5333</v>
          </cell>
          <cell r="R258">
            <v>5000</v>
          </cell>
          <cell r="X258">
            <v>2.0699999999999998</v>
          </cell>
          <cell r="Y258">
            <v>37266</v>
          </cell>
          <cell r="Z258">
            <v>37266</v>
          </cell>
          <cell r="AA258" t="str">
            <v>Interruptible</v>
          </cell>
          <cell r="AB258" t="str">
            <v>PGT</v>
          </cell>
          <cell r="AD258" t="str">
            <v>07536</v>
          </cell>
          <cell r="AE258">
            <v>5000</v>
          </cell>
          <cell r="AF258" t="str">
            <v>MALI-GTNW</v>
          </cell>
          <cell r="AH258" t="str">
            <v>00169</v>
          </cell>
          <cell r="AJ258" t="str">
            <v>MALI-GTNW</v>
          </cell>
          <cell r="AL258" t="str">
            <v>00542</v>
          </cell>
          <cell r="AN258" t="str">
            <v>DA</v>
          </cell>
          <cell r="AR258">
            <v>13505</v>
          </cell>
        </row>
        <row r="259">
          <cell r="A259">
            <v>272</v>
          </cell>
          <cell r="B259" t="str">
            <v>DA</v>
          </cell>
          <cell r="C259" t="str">
            <v>Diane Albers</v>
          </cell>
          <cell r="D259" t="str">
            <v>(509) 495-4705</v>
          </cell>
          <cell r="E259">
            <v>37266</v>
          </cell>
          <cell r="G259" t="str">
            <v>Sale</v>
          </cell>
          <cell r="H259" t="str">
            <v>Physical</v>
          </cell>
          <cell r="I259" t="str">
            <v>MALIN</v>
          </cell>
          <cell r="K259" t="str">
            <v>CEG Energy Options, Inc.</v>
          </cell>
          <cell r="L259" t="str">
            <v>David Dachis</v>
          </cell>
          <cell r="M259" t="str">
            <v>Trader</v>
          </cell>
          <cell r="N259" t="str">
            <v>(403) 261-3376</v>
          </cell>
          <cell r="O259" t="str">
            <v>(403) 265-3322</v>
          </cell>
          <cell r="R259">
            <v>5000</v>
          </cell>
          <cell r="X259">
            <v>2.0499999999999998</v>
          </cell>
          <cell r="Y259">
            <v>37267</v>
          </cell>
          <cell r="Z259">
            <v>37267</v>
          </cell>
          <cell r="AA259" t="str">
            <v>Interruptible</v>
          </cell>
          <cell r="AB259" t="str">
            <v>PGT</v>
          </cell>
          <cell r="AD259" t="str">
            <v>07536</v>
          </cell>
          <cell r="AE259">
            <v>5000</v>
          </cell>
          <cell r="AF259" t="str">
            <v>MALI-GTNW</v>
          </cell>
          <cell r="AH259" t="str">
            <v>00169</v>
          </cell>
          <cell r="AJ259" t="str">
            <v>MALI-GTNW</v>
          </cell>
          <cell r="AL259" t="str">
            <v>07117</v>
          </cell>
          <cell r="AN259" t="str">
            <v>DA</v>
          </cell>
          <cell r="AO259">
            <v>37278</v>
          </cell>
          <cell r="AP259" t="str">
            <v>DA</v>
          </cell>
          <cell r="AQ259" t="str">
            <v>signed our Exhibit A</v>
          </cell>
          <cell r="AR259">
            <v>13506</v>
          </cell>
        </row>
        <row r="260">
          <cell r="A260">
            <v>273</v>
          </cell>
          <cell r="B260" t="str">
            <v>DA</v>
          </cell>
          <cell r="C260" t="str">
            <v>Diane Albers</v>
          </cell>
          <cell r="D260" t="str">
            <v>(509) 495-4705</v>
          </cell>
          <cell r="E260">
            <v>37267</v>
          </cell>
          <cell r="G260" t="str">
            <v>Sale</v>
          </cell>
          <cell r="H260" t="str">
            <v>Physical</v>
          </cell>
          <cell r="I260" t="str">
            <v>MALIN</v>
          </cell>
          <cell r="K260" t="str">
            <v>CEG Energy Options, Inc.</v>
          </cell>
          <cell r="L260" t="str">
            <v>David Dachis</v>
          </cell>
          <cell r="M260" t="str">
            <v>Trader</v>
          </cell>
          <cell r="N260" t="str">
            <v>(403) 261-3376</v>
          </cell>
          <cell r="O260" t="str">
            <v>(403) 265-3322</v>
          </cell>
          <cell r="R260">
            <v>5000</v>
          </cell>
          <cell r="X260">
            <v>2.0499999999999998</v>
          </cell>
          <cell r="Y260">
            <v>37268</v>
          </cell>
          <cell r="Z260">
            <v>37270</v>
          </cell>
          <cell r="AA260" t="str">
            <v>Interruptible</v>
          </cell>
          <cell r="AB260" t="str">
            <v>PGT</v>
          </cell>
          <cell r="AD260" t="str">
            <v>07536</v>
          </cell>
          <cell r="AE260">
            <v>5000</v>
          </cell>
          <cell r="AF260" t="str">
            <v>MALI-GTNW</v>
          </cell>
          <cell r="AH260" t="str">
            <v>00169</v>
          </cell>
          <cell r="AJ260" t="str">
            <v>MALI-GTNW</v>
          </cell>
          <cell r="AL260" t="str">
            <v>07117</v>
          </cell>
          <cell r="AN260" t="str">
            <v>DA</v>
          </cell>
          <cell r="AO260">
            <v>37278</v>
          </cell>
          <cell r="AP260" t="str">
            <v>DA</v>
          </cell>
          <cell r="AQ260" t="str">
            <v>signed our Exhibit A</v>
          </cell>
          <cell r="AR260">
            <v>13507</v>
          </cell>
        </row>
        <row r="261">
          <cell r="A261">
            <v>274</v>
          </cell>
          <cell r="B261" t="str">
            <v>DA</v>
          </cell>
          <cell r="C261" t="str">
            <v>Diane Albers</v>
          </cell>
          <cell r="D261" t="str">
            <v>(509) 495-4705</v>
          </cell>
          <cell r="E261">
            <v>37267</v>
          </cell>
          <cell r="G261" t="str">
            <v>Purchase</v>
          </cell>
          <cell r="H261" t="str">
            <v>Physical</v>
          </cell>
          <cell r="I261" t="str">
            <v>CA - SLTAHOE</v>
          </cell>
          <cell r="K261" t="str">
            <v>Enserco</v>
          </cell>
          <cell r="L261" t="str">
            <v>Matt Reed</v>
          </cell>
          <cell r="M261" t="str">
            <v>Trader</v>
          </cell>
          <cell r="N261" t="str">
            <v>(303) 468-1244</v>
          </cell>
          <cell r="O261" t="str">
            <v>(403) 514-6913</v>
          </cell>
          <cell r="R261">
            <v>500</v>
          </cell>
          <cell r="X261">
            <v>2</v>
          </cell>
          <cell r="Y261">
            <v>37268</v>
          </cell>
          <cell r="Z261">
            <v>37270</v>
          </cell>
          <cell r="AA261" t="str">
            <v>Interruptible</v>
          </cell>
          <cell r="AB261" t="str">
            <v>NWP</v>
          </cell>
          <cell r="AC261" t="str">
            <v>Paiute</v>
          </cell>
          <cell r="AD261">
            <v>100047</v>
          </cell>
          <cell r="AE261">
            <v>500</v>
          </cell>
          <cell r="AF261" t="str">
            <v xml:space="preserve">ROCKY MTN POOL </v>
          </cell>
          <cell r="AI261">
            <v>399</v>
          </cell>
          <cell r="AJ261" t="str">
            <v>RENO</v>
          </cell>
          <cell r="AK261">
            <v>459</v>
          </cell>
          <cell r="AL261" t="str">
            <v>AVAC03SYS4</v>
          </cell>
          <cell r="AM261">
            <v>304</v>
          </cell>
          <cell r="AN261" t="str">
            <v>DA</v>
          </cell>
          <cell r="AR261">
            <v>13509</v>
          </cell>
        </row>
        <row r="262">
          <cell r="A262">
            <v>275</v>
          </cell>
          <cell r="B262" t="str">
            <v>CF</v>
          </cell>
          <cell r="C262" t="str">
            <v>Chalon Frandsen</v>
          </cell>
          <cell r="D262" t="str">
            <v>(509) 495-8448</v>
          </cell>
          <cell r="E262">
            <v>37270</v>
          </cell>
          <cell r="G262" t="str">
            <v>Sale</v>
          </cell>
          <cell r="H262" t="str">
            <v>Physical</v>
          </cell>
          <cell r="I262" t="str">
            <v>MALIN</v>
          </cell>
          <cell r="K262" t="str">
            <v>Pan Canadian Energy Services, Inc.</v>
          </cell>
          <cell r="L262" t="str">
            <v>Tom Gary</v>
          </cell>
          <cell r="M262" t="str">
            <v>Trader</v>
          </cell>
          <cell r="N262" t="str">
            <v>(713) 331-5020</v>
          </cell>
          <cell r="O262" t="str">
            <v>(713) 331-5333</v>
          </cell>
          <cell r="R262">
            <v>5000</v>
          </cell>
          <cell r="X262">
            <v>2.09</v>
          </cell>
          <cell r="Y262">
            <v>37271</v>
          </cell>
          <cell r="Z262">
            <v>37271</v>
          </cell>
          <cell r="AA262" t="str">
            <v>Interruptible</v>
          </cell>
          <cell r="AB262" t="str">
            <v>PGT</v>
          </cell>
          <cell r="AD262" t="str">
            <v>07536</v>
          </cell>
          <cell r="AE262">
            <v>5000</v>
          </cell>
          <cell r="AF262" t="str">
            <v>MALI-GTNW</v>
          </cell>
          <cell r="AH262" t="str">
            <v>00169</v>
          </cell>
          <cell r="AJ262" t="str">
            <v>MALI-GTNW</v>
          </cell>
          <cell r="AL262" t="str">
            <v>00542</v>
          </cell>
          <cell r="AN262" t="str">
            <v>CF</v>
          </cell>
          <cell r="AR262">
            <v>13510</v>
          </cell>
        </row>
        <row r="263">
          <cell r="A263">
            <v>276</v>
          </cell>
          <cell r="B263" t="str">
            <v>CF</v>
          </cell>
          <cell r="C263" t="str">
            <v>Chalon Frandsen</v>
          </cell>
          <cell r="D263" t="str">
            <v>(509) 495-8448</v>
          </cell>
          <cell r="E263">
            <v>37267</v>
          </cell>
          <cell r="G263" t="str">
            <v>Purchase</v>
          </cell>
          <cell r="H263" t="str">
            <v>Physical</v>
          </cell>
          <cell r="I263" t="str">
            <v>CA - SLTAHOE</v>
          </cell>
          <cell r="K263" t="str">
            <v>Enserco</v>
          </cell>
          <cell r="L263" t="str">
            <v>Matt Reed</v>
          </cell>
          <cell r="M263" t="str">
            <v>Trader</v>
          </cell>
          <cell r="N263" t="str">
            <v>(303) 468-1244</v>
          </cell>
          <cell r="O263" t="str">
            <v>(403) 514-6913</v>
          </cell>
          <cell r="R263">
            <v>500</v>
          </cell>
          <cell r="X263">
            <v>2</v>
          </cell>
          <cell r="Y263">
            <v>37271</v>
          </cell>
          <cell r="Z263">
            <v>37271</v>
          </cell>
          <cell r="AA263" t="str">
            <v>Interruptible</v>
          </cell>
          <cell r="AB263" t="str">
            <v>NWP</v>
          </cell>
          <cell r="AC263" t="str">
            <v>Paiute</v>
          </cell>
          <cell r="AD263">
            <v>100047</v>
          </cell>
          <cell r="AE263">
            <v>500</v>
          </cell>
          <cell r="AF263" t="str">
            <v xml:space="preserve">ROCKY MTN POOL </v>
          </cell>
          <cell r="AI263">
            <v>399</v>
          </cell>
          <cell r="AJ263" t="str">
            <v>RENO</v>
          </cell>
          <cell r="AK263">
            <v>459</v>
          </cell>
          <cell r="AL263" t="str">
            <v>AVAC03SYS4</v>
          </cell>
          <cell r="AM263">
            <v>304</v>
          </cell>
          <cell r="AN263" t="str">
            <v>CF</v>
          </cell>
          <cell r="AR263">
            <v>13511</v>
          </cell>
        </row>
        <row r="264">
          <cell r="A264">
            <v>277</v>
          </cell>
          <cell r="B264" t="str">
            <v>CF</v>
          </cell>
          <cell r="C264" t="str">
            <v>Chalon Frandsen</v>
          </cell>
          <cell r="D264" t="str">
            <v>(509) 495-8448</v>
          </cell>
          <cell r="E264">
            <v>37271</v>
          </cell>
          <cell r="G264" t="str">
            <v>Sale</v>
          </cell>
          <cell r="H264" t="str">
            <v>Physical</v>
          </cell>
          <cell r="I264" t="str">
            <v>MALIN</v>
          </cell>
          <cell r="K264" t="str">
            <v>CEG Energy Options, Inc.</v>
          </cell>
          <cell r="L264" t="str">
            <v>David Dachis</v>
          </cell>
          <cell r="M264" t="str">
            <v>Trader</v>
          </cell>
          <cell r="N264" t="str">
            <v>(403) 261-3376</v>
          </cell>
          <cell r="O264" t="str">
            <v>(403) 265-3322</v>
          </cell>
          <cell r="R264">
            <v>5000</v>
          </cell>
          <cell r="X264">
            <v>2.1749999999999998</v>
          </cell>
          <cell r="Y264">
            <v>37272</v>
          </cell>
          <cell r="Z264">
            <v>37272</v>
          </cell>
          <cell r="AA264" t="str">
            <v>Interruptible</v>
          </cell>
          <cell r="AB264" t="str">
            <v>PGT</v>
          </cell>
          <cell r="AD264" t="str">
            <v>07536</v>
          </cell>
          <cell r="AE264">
            <v>5000</v>
          </cell>
          <cell r="AF264" t="str">
            <v>MALI-GTNW</v>
          </cell>
          <cell r="AH264" t="str">
            <v>00169</v>
          </cell>
          <cell r="AJ264" t="str">
            <v>MALI-GTNW</v>
          </cell>
          <cell r="AL264" t="str">
            <v>07117</v>
          </cell>
          <cell r="AN264" t="str">
            <v>CF</v>
          </cell>
          <cell r="AO264">
            <v>37278</v>
          </cell>
          <cell r="AP264" t="str">
            <v>DA</v>
          </cell>
          <cell r="AQ264" t="str">
            <v>signed our Exhibit A</v>
          </cell>
          <cell r="AR264">
            <v>13512</v>
          </cell>
        </row>
        <row r="265">
          <cell r="A265">
            <v>278</v>
          </cell>
          <cell r="B265" t="str">
            <v>CF</v>
          </cell>
          <cell r="C265" t="str">
            <v>Chalon Frandsen</v>
          </cell>
          <cell r="D265" t="str">
            <v>(509) 495-8448</v>
          </cell>
          <cell r="E265">
            <v>37271</v>
          </cell>
          <cell r="G265" t="str">
            <v>Purchase</v>
          </cell>
          <cell r="H265" t="str">
            <v>Physical</v>
          </cell>
          <cell r="I265" t="str">
            <v>CA - SLTAHOE</v>
          </cell>
          <cell r="K265" t="str">
            <v>Enserco</v>
          </cell>
          <cell r="L265" t="str">
            <v>Matt Reed</v>
          </cell>
          <cell r="M265" t="str">
            <v>Trader</v>
          </cell>
          <cell r="N265" t="str">
            <v>(303) 468-1244</v>
          </cell>
          <cell r="O265" t="str">
            <v>(403) 514-6913</v>
          </cell>
          <cell r="R265">
            <v>1000</v>
          </cell>
          <cell r="X265">
            <v>2.0499999999999998</v>
          </cell>
          <cell r="Y265">
            <v>37272</v>
          </cell>
          <cell r="Z265">
            <v>37272</v>
          </cell>
          <cell r="AA265" t="str">
            <v>Interruptible</v>
          </cell>
          <cell r="AB265" t="str">
            <v>NWP</v>
          </cell>
          <cell r="AC265" t="str">
            <v>Paiute</v>
          </cell>
          <cell r="AD265">
            <v>100047</v>
          </cell>
          <cell r="AE265">
            <v>1000</v>
          </cell>
          <cell r="AF265" t="str">
            <v xml:space="preserve">ROCKY MTN POOL </v>
          </cell>
          <cell r="AG265">
            <v>65</v>
          </cell>
          <cell r="AI265">
            <v>399</v>
          </cell>
          <cell r="AJ265" t="str">
            <v>RENO</v>
          </cell>
          <cell r="AK265">
            <v>459</v>
          </cell>
          <cell r="AL265" t="str">
            <v>AVAC03SYS4</v>
          </cell>
          <cell r="AM265">
            <v>304</v>
          </cell>
          <cell r="AN265" t="str">
            <v>CF</v>
          </cell>
          <cell r="AR265">
            <v>13513</v>
          </cell>
        </row>
        <row r="266">
          <cell r="A266">
            <v>279</v>
          </cell>
          <cell r="B266" t="str">
            <v>JK</v>
          </cell>
          <cell r="C266" t="str">
            <v>Jeannie Kimberly</v>
          </cell>
          <cell r="D266" t="str">
            <v>(509) 495-8494</v>
          </cell>
          <cell r="E266">
            <v>37272</v>
          </cell>
          <cell r="G266" t="str">
            <v>Sale</v>
          </cell>
          <cell r="H266" t="str">
            <v>Physical</v>
          </cell>
          <cell r="I266" t="str">
            <v>MALIN</v>
          </cell>
          <cell r="K266" t="str">
            <v>Enserco</v>
          </cell>
          <cell r="L266" t="str">
            <v>Darrell Danyluk</v>
          </cell>
          <cell r="M266" t="str">
            <v>Trader</v>
          </cell>
          <cell r="N266" t="str">
            <v>(403) 514-6912</v>
          </cell>
          <cell r="O266" t="str">
            <v>(403) 514-6913</v>
          </cell>
          <cell r="R266">
            <v>5000</v>
          </cell>
          <cell r="X266">
            <v>2.2599999999999998</v>
          </cell>
          <cell r="Y266">
            <v>37273</v>
          </cell>
          <cell r="Z266">
            <v>37273</v>
          </cell>
          <cell r="AA266" t="str">
            <v>Interruptible</v>
          </cell>
          <cell r="AB266" t="str">
            <v>PGT</v>
          </cell>
          <cell r="AD266" t="str">
            <v>07536</v>
          </cell>
          <cell r="AE266">
            <v>5000</v>
          </cell>
          <cell r="AF266" t="str">
            <v>MALI-GTNW</v>
          </cell>
          <cell r="AH266" t="str">
            <v>00169</v>
          </cell>
          <cell r="AJ266" t="str">
            <v>MALI-GTNW</v>
          </cell>
          <cell r="AL266" t="str">
            <v>04659</v>
          </cell>
          <cell r="AN266" t="str">
            <v>JK</v>
          </cell>
          <cell r="AR266">
            <v>13602</v>
          </cell>
        </row>
        <row r="267">
          <cell r="A267">
            <v>280</v>
          </cell>
          <cell r="B267" t="str">
            <v>JK</v>
          </cell>
          <cell r="C267" t="str">
            <v>Jeannie Kimberly</v>
          </cell>
          <cell r="D267" t="str">
            <v>(509) 495-8494</v>
          </cell>
          <cell r="E267">
            <v>37272</v>
          </cell>
          <cell r="G267" t="str">
            <v>Purchase</v>
          </cell>
          <cell r="H267" t="str">
            <v>Physical</v>
          </cell>
          <cell r="I267" t="str">
            <v>CA - SLTAHOE</v>
          </cell>
          <cell r="K267" t="str">
            <v>Enserco</v>
          </cell>
          <cell r="L267" t="str">
            <v>Matt Reed</v>
          </cell>
          <cell r="M267" t="str">
            <v>Trader</v>
          </cell>
          <cell r="N267" t="str">
            <v>(303) 468-1244</v>
          </cell>
          <cell r="O267" t="str">
            <v>(403) 514-6913</v>
          </cell>
          <cell r="R267">
            <v>2300</v>
          </cell>
          <cell r="X267">
            <v>2.16</v>
          </cell>
          <cell r="Y267">
            <v>37273</v>
          </cell>
          <cell r="Z267">
            <v>37274</v>
          </cell>
          <cell r="AA267" t="str">
            <v>Interruptible</v>
          </cell>
          <cell r="AB267" t="str">
            <v>NWP</v>
          </cell>
          <cell r="AC267" t="str">
            <v>Paiute</v>
          </cell>
          <cell r="AD267">
            <v>100047</v>
          </cell>
          <cell r="AE267">
            <v>2300</v>
          </cell>
          <cell r="AF267" t="str">
            <v xml:space="preserve">ROCKY MTN POOL </v>
          </cell>
          <cell r="AG267">
            <v>65</v>
          </cell>
          <cell r="AH267" t="str">
            <v xml:space="preserve">ROCKY MTN POOL </v>
          </cell>
          <cell r="AI267">
            <v>399</v>
          </cell>
          <cell r="AJ267" t="str">
            <v>RENO</v>
          </cell>
          <cell r="AK267">
            <v>459</v>
          </cell>
          <cell r="AL267" t="str">
            <v>AVAC03SYS4</v>
          </cell>
          <cell r="AM267">
            <v>304</v>
          </cell>
          <cell r="AN267" t="str">
            <v>JK</v>
          </cell>
          <cell r="AR267">
            <v>13603</v>
          </cell>
        </row>
        <row r="268">
          <cell r="A268">
            <v>281</v>
          </cell>
          <cell r="B268" t="str">
            <v>JK</v>
          </cell>
          <cell r="C268" t="str">
            <v>Jeannie Kimberly</v>
          </cell>
          <cell r="D268" t="str">
            <v>(509) 495-8494</v>
          </cell>
          <cell r="E268">
            <v>37272</v>
          </cell>
          <cell r="G268" t="str">
            <v>Purchase</v>
          </cell>
          <cell r="H268" t="str">
            <v>Physical</v>
          </cell>
          <cell r="I268" t="str">
            <v>CA - SLTAHOE</v>
          </cell>
          <cell r="K268" t="str">
            <v>Enserco</v>
          </cell>
          <cell r="L268" t="str">
            <v>Matt Reed</v>
          </cell>
          <cell r="M268" t="str">
            <v>Trader</v>
          </cell>
          <cell r="N268" t="str">
            <v>(303) 468-1244</v>
          </cell>
          <cell r="O268" t="str">
            <v>(403) 514-6913</v>
          </cell>
          <cell r="R268">
            <v>2300</v>
          </cell>
          <cell r="X268">
            <v>2.16</v>
          </cell>
          <cell r="Y268">
            <v>37275</v>
          </cell>
          <cell r="Z268">
            <v>37278</v>
          </cell>
          <cell r="AA268" t="str">
            <v>Interruptible</v>
          </cell>
          <cell r="AB268" t="str">
            <v>NWP</v>
          </cell>
          <cell r="AC268" t="str">
            <v>Paiute</v>
          </cell>
          <cell r="AD268">
            <v>100047</v>
          </cell>
          <cell r="AE268">
            <v>2300</v>
          </cell>
          <cell r="AF268" t="str">
            <v xml:space="preserve">ROCKY MTN POOL </v>
          </cell>
          <cell r="AG268">
            <v>65</v>
          </cell>
          <cell r="AH268" t="str">
            <v xml:space="preserve">ROCKY MTN POOL </v>
          </cell>
          <cell r="AI268">
            <v>399</v>
          </cell>
          <cell r="AJ268" t="str">
            <v>RENO</v>
          </cell>
          <cell r="AK268">
            <v>459</v>
          </cell>
          <cell r="AL268" t="str">
            <v>AVAC03SYS4</v>
          </cell>
          <cell r="AM268">
            <v>304</v>
          </cell>
          <cell r="AN268" t="str">
            <v>JK</v>
          </cell>
          <cell r="AR268">
            <v>13604</v>
          </cell>
        </row>
        <row r="269">
          <cell r="A269">
            <v>282</v>
          </cell>
          <cell r="B269" t="str">
            <v>JK</v>
          </cell>
          <cell r="C269" t="str">
            <v>Jeannie Kimberly</v>
          </cell>
          <cell r="D269" t="str">
            <v>(509) 495-8494</v>
          </cell>
          <cell r="E269">
            <v>37273</v>
          </cell>
          <cell r="G269" t="str">
            <v>Sale</v>
          </cell>
          <cell r="H269" t="str">
            <v>Physical</v>
          </cell>
          <cell r="I269" t="str">
            <v>MALIN</v>
          </cell>
          <cell r="K269" t="str">
            <v>Enserco</v>
          </cell>
          <cell r="L269" t="str">
            <v>Darrell Danyluk</v>
          </cell>
          <cell r="M269" t="str">
            <v>Trader</v>
          </cell>
          <cell r="N269" t="str">
            <v>(403) 514-6912</v>
          </cell>
          <cell r="O269" t="str">
            <v>(403) 514-6913</v>
          </cell>
          <cell r="R269">
            <v>5000</v>
          </cell>
          <cell r="X269">
            <v>2.2599999999999998</v>
          </cell>
          <cell r="Y269">
            <v>37274</v>
          </cell>
          <cell r="Z269">
            <v>37274</v>
          </cell>
          <cell r="AA269" t="str">
            <v>Interruptible</v>
          </cell>
          <cell r="AB269" t="str">
            <v>PGT</v>
          </cell>
          <cell r="AD269" t="str">
            <v>07536</v>
          </cell>
          <cell r="AE269">
            <v>5000</v>
          </cell>
          <cell r="AF269" t="str">
            <v>MALI-GTNW</v>
          </cell>
          <cell r="AH269" t="str">
            <v>00169</v>
          </cell>
          <cell r="AJ269" t="str">
            <v>MALI-GTNW</v>
          </cell>
          <cell r="AL269" t="str">
            <v>04659</v>
          </cell>
          <cell r="AN269" t="str">
            <v>JK</v>
          </cell>
        </row>
        <row r="270">
          <cell r="A270">
            <v>283</v>
          </cell>
          <cell r="B270" t="str">
            <v>JK</v>
          </cell>
          <cell r="C270" t="str">
            <v>Jeannie Kimberly</v>
          </cell>
          <cell r="D270" t="str">
            <v>(509) 495-8494</v>
          </cell>
          <cell r="E270">
            <v>37274</v>
          </cell>
          <cell r="G270" t="str">
            <v>Sale</v>
          </cell>
          <cell r="H270" t="str">
            <v>Physical</v>
          </cell>
          <cell r="I270" t="str">
            <v>MALIN</v>
          </cell>
          <cell r="K270" t="str">
            <v>CEG Energy Options, Inc.</v>
          </cell>
          <cell r="L270" t="str">
            <v>David Dachis</v>
          </cell>
          <cell r="M270" t="str">
            <v>Trader</v>
          </cell>
          <cell r="N270" t="str">
            <v>(403) 261-3376</v>
          </cell>
          <cell r="O270" t="str">
            <v>(403) 265-3322</v>
          </cell>
          <cell r="R270">
            <v>5000</v>
          </cell>
          <cell r="X270">
            <v>2.1</v>
          </cell>
          <cell r="Y270">
            <v>37275</v>
          </cell>
          <cell r="Z270">
            <v>37278</v>
          </cell>
          <cell r="AA270" t="str">
            <v>Interruptible</v>
          </cell>
          <cell r="AB270" t="str">
            <v>PGT</v>
          </cell>
          <cell r="AD270" t="str">
            <v>07536</v>
          </cell>
          <cell r="AE270">
            <v>5000</v>
          </cell>
          <cell r="AF270" t="str">
            <v>MALI-GTNW</v>
          </cell>
          <cell r="AH270" t="str">
            <v>00169</v>
          </cell>
          <cell r="AJ270" t="str">
            <v>MALI-GTNW</v>
          </cell>
          <cell r="AL270" t="str">
            <v>07117</v>
          </cell>
          <cell r="AN270" t="str">
            <v>JK</v>
          </cell>
          <cell r="AO270">
            <v>37278</v>
          </cell>
          <cell r="AP270" t="str">
            <v>DA</v>
          </cell>
          <cell r="AQ270" t="str">
            <v>signed our Exhibit A</v>
          </cell>
        </row>
        <row r="271">
          <cell r="A271">
            <v>284</v>
          </cell>
          <cell r="B271" t="str">
            <v>JK</v>
          </cell>
          <cell r="C271" t="str">
            <v>Jeannie Kimberly</v>
          </cell>
          <cell r="D271" t="str">
            <v>(509) 495-8494</v>
          </cell>
          <cell r="E271">
            <v>37278</v>
          </cell>
          <cell r="G271" t="str">
            <v>Sale</v>
          </cell>
          <cell r="H271" t="str">
            <v>Physical</v>
          </cell>
          <cell r="I271" t="str">
            <v>MALIN</v>
          </cell>
          <cell r="K271" t="str">
            <v>CEG Energy Options, Inc.</v>
          </cell>
          <cell r="L271" t="str">
            <v>David Dachis</v>
          </cell>
          <cell r="M271" t="str">
            <v>Trader</v>
          </cell>
          <cell r="N271" t="str">
            <v>(403) 261-3376</v>
          </cell>
          <cell r="O271" t="str">
            <v>(403) 265-3322</v>
          </cell>
          <cell r="R271">
            <v>5000</v>
          </cell>
          <cell r="X271">
            <v>2.14</v>
          </cell>
          <cell r="Y271">
            <v>37279</v>
          </cell>
          <cell r="Z271">
            <v>37279</v>
          </cell>
          <cell r="AA271" t="str">
            <v>Interruptible</v>
          </cell>
          <cell r="AB271" t="str">
            <v>PGT</v>
          </cell>
          <cell r="AD271" t="str">
            <v>07536</v>
          </cell>
          <cell r="AE271">
            <v>5000</v>
          </cell>
          <cell r="AF271" t="str">
            <v>MALI-GTNW</v>
          </cell>
          <cell r="AH271" t="str">
            <v>00169</v>
          </cell>
          <cell r="AJ271" t="str">
            <v>MALI-GTNW</v>
          </cell>
          <cell r="AL271" t="str">
            <v>07117</v>
          </cell>
          <cell r="AN271" t="str">
            <v>JK</v>
          </cell>
          <cell r="AO271">
            <v>37278</v>
          </cell>
          <cell r="AP271" t="str">
            <v>JK</v>
          </cell>
          <cell r="AQ271" t="str">
            <v>signed our Exhibit A</v>
          </cell>
        </row>
        <row r="272">
          <cell r="A272">
            <v>285</v>
          </cell>
          <cell r="B272" t="str">
            <v>JK</v>
          </cell>
          <cell r="C272" t="str">
            <v>Jeannie Kimberly</v>
          </cell>
          <cell r="D272" t="str">
            <v>(509) 495-8494</v>
          </cell>
          <cell r="E272">
            <v>37278</v>
          </cell>
          <cell r="G272" t="str">
            <v>Purchase</v>
          </cell>
          <cell r="H272" t="str">
            <v>Physical</v>
          </cell>
          <cell r="I272" t="str">
            <v>CA - SLTAHOE</v>
          </cell>
          <cell r="K272" t="str">
            <v>Enserco</v>
          </cell>
          <cell r="L272" t="str">
            <v>Matt Reed</v>
          </cell>
          <cell r="M272" t="str">
            <v>Trader</v>
          </cell>
          <cell r="N272" t="str">
            <v>(303) 468-1244</v>
          </cell>
          <cell r="O272" t="str">
            <v>(403) 514-6913</v>
          </cell>
          <cell r="R272">
            <v>2300</v>
          </cell>
          <cell r="X272">
            <v>1.9950000000000001</v>
          </cell>
          <cell r="Y272">
            <v>37279</v>
          </cell>
          <cell r="Z272">
            <v>37279</v>
          </cell>
          <cell r="AA272" t="str">
            <v>Interruptible</v>
          </cell>
          <cell r="AB272" t="str">
            <v>NWP</v>
          </cell>
          <cell r="AC272" t="str">
            <v>Paiute</v>
          </cell>
          <cell r="AD272">
            <v>100047</v>
          </cell>
          <cell r="AE272">
            <v>2300</v>
          </cell>
          <cell r="AF272" t="str">
            <v xml:space="preserve">ROCKY MTN POOL </v>
          </cell>
          <cell r="AG272">
            <v>65</v>
          </cell>
          <cell r="AH272" t="str">
            <v xml:space="preserve">ROCKY MTN POOL </v>
          </cell>
          <cell r="AI272">
            <v>399</v>
          </cell>
          <cell r="AJ272" t="str">
            <v>RENO</v>
          </cell>
          <cell r="AK272">
            <v>459</v>
          </cell>
          <cell r="AL272" t="str">
            <v>AVAC03SYS4</v>
          </cell>
          <cell r="AM272">
            <v>304</v>
          </cell>
          <cell r="AN272" t="str">
            <v>JK</v>
          </cell>
        </row>
        <row r="273">
          <cell r="A273">
            <v>286</v>
          </cell>
          <cell r="B273" t="str">
            <v>JK</v>
          </cell>
          <cell r="C273" t="str">
            <v>Jeannie Kimberly</v>
          </cell>
          <cell r="D273" t="str">
            <v>(509) 495-8494</v>
          </cell>
          <cell r="E273">
            <v>37279</v>
          </cell>
          <cell r="G273" t="str">
            <v>Sale</v>
          </cell>
          <cell r="H273" t="str">
            <v>Physical</v>
          </cell>
          <cell r="I273" t="str">
            <v>MALIN</v>
          </cell>
          <cell r="K273" t="str">
            <v>Dynegy</v>
          </cell>
          <cell r="L273" t="str">
            <v>Mark Mickelson</v>
          </cell>
          <cell r="M273" t="str">
            <v>Trader</v>
          </cell>
          <cell r="N273" t="str">
            <v>(713) 767-6673</v>
          </cell>
          <cell r="O273" t="str">
            <v>(713) 507-6541</v>
          </cell>
          <cell r="R273">
            <v>5000</v>
          </cell>
          <cell r="X273">
            <v>2.1850000000000001</v>
          </cell>
          <cell r="Y273">
            <v>37280</v>
          </cell>
          <cell r="Z273">
            <v>37280</v>
          </cell>
          <cell r="AA273" t="str">
            <v>Interruptible</v>
          </cell>
          <cell r="AB273" t="str">
            <v>PGT</v>
          </cell>
          <cell r="AD273" t="str">
            <v>07536</v>
          </cell>
          <cell r="AE273">
            <v>5000</v>
          </cell>
          <cell r="AF273" t="str">
            <v>MALI-GTNW</v>
          </cell>
          <cell r="AH273" t="str">
            <v>00169</v>
          </cell>
          <cell r="AJ273" t="str">
            <v>MALI-GTNW</v>
          </cell>
          <cell r="AL273" t="e">
            <v>#N/A</v>
          </cell>
          <cell r="AN273" t="str">
            <v>JK</v>
          </cell>
        </row>
        <row r="274">
          <cell r="A274">
            <v>287</v>
          </cell>
          <cell r="B274" t="str">
            <v>JK</v>
          </cell>
          <cell r="C274" t="str">
            <v>Jeannie Kimberly</v>
          </cell>
          <cell r="D274" t="str">
            <v>(509) 495-8494</v>
          </cell>
          <cell r="E274">
            <v>37279</v>
          </cell>
          <cell r="G274" t="str">
            <v>Purchase</v>
          </cell>
          <cell r="H274" t="str">
            <v>Physical</v>
          </cell>
          <cell r="I274" t="str">
            <v>CA - SLTAHOE</v>
          </cell>
          <cell r="K274" t="str">
            <v>Enserco</v>
          </cell>
          <cell r="L274" t="str">
            <v>Matt Reed</v>
          </cell>
          <cell r="M274" t="str">
            <v>Trader</v>
          </cell>
          <cell r="N274" t="str">
            <v>(303) 468-1244</v>
          </cell>
          <cell r="O274" t="str">
            <v>(403) 514-6913</v>
          </cell>
          <cell r="R274">
            <v>2300</v>
          </cell>
          <cell r="X274">
            <v>1.94</v>
          </cell>
          <cell r="Y274">
            <v>37280</v>
          </cell>
          <cell r="Z274">
            <v>37280</v>
          </cell>
          <cell r="AA274" t="str">
            <v>Interruptible</v>
          </cell>
          <cell r="AB274" t="str">
            <v>NWP</v>
          </cell>
          <cell r="AC274" t="str">
            <v>Paiute</v>
          </cell>
          <cell r="AD274">
            <v>100047</v>
          </cell>
          <cell r="AE274">
            <v>2300</v>
          </cell>
          <cell r="AF274" t="str">
            <v xml:space="preserve">ROCKY MTN POOL </v>
          </cell>
          <cell r="AG274">
            <v>65</v>
          </cell>
          <cell r="AH274" t="str">
            <v xml:space="preserve">ROCKY MTN POOL </v>
          </cell>
          <cell r="AI274">
            <v>399</v>
          </cell>
          <cell r="AJ274" t="str">
            <v>RENO</v>
          </cell>
          <cell r="AK274">
            <v>459</v>
          </cell>
          <cell r="AL274" t="str">
            <v>AVAC03SYS4</v>
          </cell>
          <cell r="AM274">
            <v>304</v>
          </cell>
          <cell r="AN274" t="str">
            <v>JK</v>
          </cell>
        </row>
        <row r="275">
          <cell r="A275">
            <v>288</v>
          </cell>
          <cell r="B275" t="str">
            <v>JK</v>
          </cell>
          <cell r="C275" t="str">
            <v>Jeannie Kimberly</v>
          </cell>
          <cell r="D275" t="str">
            <v>(509) 495-8494</v>
          </cell>
          <cell r="E275">
            <v>37280</v>
          </cell>
          <cell r="G275" t="str">
            <v>Sale</v>
          </cell>
          <cell r="H275" t="str">
            <v>Physical</v>
          </cell>
          <cell r="I275" t="str">
            <v>MALIN</v>
          </cell>
          <cell r="K275" t="str">
            <v>CEG Energy Options, Inc.</v>
          </cell>
          <cell r="L275" t="str">
            <v>David Dachis</v>
          </cell>
          <cell r="M275" t="str">
            <v>Trader</v>
          </cell>
          <cell r="N275" t="str">
            <v>(403) 261-3376</v>
          </cell>
          <cell r="O275" t="str">
            <v>(403) 265-3322</v>
          </cell>
          <cell r="R275">
            <v>5000</v>
          </cell>
          <cell r="X275">
            <v>2.125</v>
          </cell>
          <cell r="Y275">
            <v>37281</v>
          </cell>
          <cell r="Z275">
            <v>37281</v>
          </cell>
          <cell r="AA275" t="str">
            <v>Interruptible</v>
          </cell>
          <cell r="AB275" t="str">
            <v>PGT</v>
          </cell>
          <cell r="AD275" t="str">
            <v>07536</v>
          </cell>
          <cell r="AE275">
            <v>5000</v>
          </cell>
          <cell r="AF275" t="str">
            <v>MALI-GTNW</v>
          </cell>
          <cell r="AH275" t="str">
            <v>00169</v>
          </cell>
          <cell r="AJ275" t="str">
            <v>MALI-GTNW</v>
          </cell>
          <cell r="AL275" t="str">
            <v>07117</v>
          </cell>
          <cell r="AN275" t="str">
            <v>JK</v>
          </cell>
          <cell r="AO275">
            <v>37281</v>
          </cell>
          <cell r="AP275" t="str">
            <v>JK</v>
          </cell>
          <cell r="AQ275" t="str">
            <v>signed our Exhibit A</v>
          </cell>
        </row>
        <row r="276">
          <cell r="A276">
            <v>289</v>
          </cell>
          <cell r="B276" t="str">
            <v>JK</v>
          </cell>
          <cell r="C276" t="str">
            <v>Jeannie Kimberly</v>
          </cell>
          <cell r="D276" t="str">
            <v>(509) 495-8494</v>
          </cell>
          <cell r="E276">
            <v>37280</v>
          </cell>
          <cell r="G276" t="str">
            <v>Purchase</v>
          </cell>
          <cell r="H276" t="str">
            <v>Physical</v>
          </cell>
          <cell r="I276" t="str">
            <v>CA - SLTAHOE</v>
          </cell>
          <cell r="K276" t="str">
            <v>Enserco</v>
          </cell>
          <cell r="L276" t="str">
            <v>Matt Reed</v>
          </cell>
          <cell r="M276" t="str">
            <v>Trader</v>
          </cell>
          <cell r="N276" t="str">
            <v>(303) 468-1244</v>
          </cell>
          <cell r="O276" t="str">
            <v>(403) 514-6913</v>
          </cell>
          <cell r="R276">
            <v>2400</v>
          </cell>
          <cell r="X276">
            <v>1.94</v>
          </cell>
          <cell r="Y276">
            <v>37281</v>
          </cell>
          <cell r="Z276">
            <v>37281</v>
          </cell>
          <cell r="AA276" t="str">
            <v>Interruptible</v>
          </cell>
          <cell r="AB276" t="str">
            <v>NWP</v>
          </cell>
          <cell r="AC276" t="str">
            <v>Paiute</v>
          </cell>
          <cell r="AD276">
            <v>100047</v>
          </cell>
          <cell r="AE276">
            <v>2400</v>
          </cell>
          <cell r="AF276" t="str">
            <v xml:space="preserve">ROCKY MTN POOL </v>
          </cell>
          <cell r="AG276">
            <v>65</v>
          </cell>
          <cell r="AH276" t="str">
            <v xml:space="preserve">ROCKY MTN POOL </v>
          </cell>
          <cell r="AI276">
            <v>399</v>
          </cell>
          <cell r="AJ276" t="str">
            <v>RENO</v>
          </cell>
          <cell r="AK276">
            <v>459</v>
          </cell>
          <cell r="AL276" t="str">
            <v>AVAC03SYS4</v>
          </cell>
          <cell r="AM276">
            <v>304</v>
          </cell>
          <cell r="AN276" t="str">
            <v>JK</v>
          </cell>
        </row>
        <row r="277">
          <cell r="A277">
            <v>290</v>
          </cell>
          <cell r="B277" t="str">
            <v>JK</v>
          </cell>
          <cell r="C277" t="str">
            <v>Jeannie Kimberly</v>
          </cell>
          <cell r="D277" t="str">
            <v>(509) 495-8494</v>
          </cell>
          <cell r="E277">
            <v>37281</v>
          </cell>
          <cell r="G277" t="str">
            <v>Sale</v>
          </cell>
          <cell r="H277" t="str">
            <v>Physical</v>
          </cell>
          <cell r="I277" t="str">
            <v>MALIN</v>
          </cell>
          <cell r="K277" t="str">
            <v>Sierra Pacific</v>
          </cell>
          <cell r="L277" t="str">
            <v>Anita Austin</v>
          </cell>
          <cell r="M277" t="str">
            <v>Trader</v>
          </cell>
          <cell r="N277" t="str">
            <v>(775) 834-4874</v>
          </cell>
          <cell r="O277" t="str">
            <v>(775) 834-3069</v>
          </cell>
          <cell r="R277">
            <v>5000</v>
          </cell>
          <cell r="X277">
            <v>2.0299999999999998</v>
          </cell>
          <cell r="Y277">
            <v>37282</v>
          </cell>
          <cell r="Z277">
            <v>37284</v>
          </cell>
          <cell r="AA277" t="str">
            <v>Interruptible</v>
          </cell>
          <cell r="AB277" t="str">
            <v>PGT</v>
          </cell>
          <cell r="AD277" t="str">
            <v>07536</v>
          </cell>
          <cell r="AE277">
            <v>5000</v>
          </cell>
          <cell r="AF277" t="str">
            <v>MALI-GTNW</v>
          </cell>
          <cell r="AH277" t="str">
            <v>00169</v>
          </cell>
          <cell r="AJ277" t="str">
            <v>MALI-GTNW</v>
          </cell>
          <cell r="AL277" t="str">
            <v>02893</v>
          </cell>
          <cell r="AN277" t="str">
            <v>JK</v>
          </cell>
        </row>
        <row r="278">
          <cell r="A278">
            <v>291</v>
          </cell>
          <cell r="B278" t="str">
            <v>JK</v>
          </cell>
          <cell r="C278" t="str">
            <v>Jeannie Kimberly</v>
          </cell>
          <cell r="D278" t="str">
            <v>(509) 495-8494</v>
          </cell>
          <cell r="E278">
            <v>37281</v>
          </cell>
          <cell r="G278" t="str">
            <v>Purchase</v>
          </cell>
          <cell r="H278" t="str">
            <v>Physical</v>
          </cell>
          <cell r="I278" t="str">
            <v>CA - SLTAHOE</v>
          </cell>
          <cell r="K278" t="str">
            <v>Enserco</v>
          </cell>
          <cell r="L278" t="str">
            <v>Matt Reed</v>
          </cell>
          <cell r="M278" t="str">
            <v>Trader</v>
          </cell>
          <cell r="N278" t="str">
            <v>(303) 468-1244</v>
          </cell>
          <cell r="O278" t="str">
            <v>(403) 514-6913</v>
          </cell>
          <cell r="R278">
            <v>2400</v>
          </cell>
          <cell r="X278">
            <v>1.86</v>
          </cell>
          <cell r="Y278">
            <v>37282</v>
          </cell>
          <cell r="Z278">
            <v>37284</v>
          </cell>
          <cell r="AA278" t="str">
            <v>Interruptible</v>
          </cell>
          <cell r="AB278" t="str">
            <v>NWP</v>
          </cell>
          <cell r="AC278" t="str">
            <v>Paiute</v>
          </cell>
          <cell r="AD278">
            <v>100047</v>
          </cell>
          <cell r="AE278">
            <v>2400</v>
          </cell>
          <cell r="AF278" t="str">
            <v xml:space="preserve">ROCKY MTN POOL </v>
          </cell>
          <cell r="AG278">
            <v>65</v>
          </cell>
          <cell r="AH278" t="str">
            <v xml:space="preserve">ROCKY MTN POOL </v>
          </cell>
          <cell r="AI278">
            <v>399</v>
          </cell>
          <cell r="AJ278" t="str">
            <v>RENO</v>
          </cell>
          <cell r="AK278">
            <v>459</v>
          </cell>
          <cell r="AL278" t="str">
            <v>AVAC03SYS4</v>
          </cell>
          <cell r="AM278">
            <v>304</v>
          </cell>
          <cell r="AN278" t="str">
            <v>JK</v>
          </cell>
        </row>
        <row r="279">
          <cell r="A279">
            <v>292</v>
          </cell>
          <cell r="B279" t="str">
            <v>JK</v>
          </cell>
          <cell r="C279" t="str">
            <v>Jeannie Kimberly</v>
          </cell>
          <cell r="D279" t="str">
            <v>(509) 495-8494</v>
          </cell>
          <cell r="E279">
            <v>37281</v>
          </cell>
          <cell r="G279" t="str">
            <v>Purchase</v>
          </cell>
          <cell r="H279" t="str">
            <v>Physical</v>
          </cell>
          <cell r="I279" t="str">
            <v>CA - SLTAHOE</v>
          </cell>
          <cell r="K279" t="str">
            <v>Enserco</v>
          </cell>
          <cell r="L279" t="str">
            <v>Matt Reed</v>
          </cell>
          <cell r="M279" t="str">
            <v>Trader</v>
          </cell>
          <cell r="N279" t="str">
            <v>(303) 468-1244</v>
          </cell>
          <cell r="O279" t="str">
            <v>(403) 514-6913</v>
          </cell>
          <cell r="R279">
            <v>2000</v>
          </cell>
          <cell r="X279">
            <v>1.88</v>
          </cell>
          <cell r="Y279">
            <v>37288</v>
          </cell>
          <cell r="Z279">
            <v>37315</v>
          </cell>
          <cell r="AA279" t="str">
            <v>Interruptible</v>
          </cell>
          <cell r="AB279" t="str">
            <v>NWP</v>
          </cell>
          <cell r="AC279" t="str">
            <v>Paiute</v>
          </cell>
          <cell r="AD279">
            <v>100047</v>
          </cell>
          <cell r="AE279">
            <v>2400</v>
          </cell>
          <cell r="AF279" t="str">
            <v xml:space="preserve">ROCKY MTN POOL </v>
          </cell>
          <cell r="AG279">
            <v>65</v>
          </cell>
          <cell r="AH279" t="str">
            <v xml:space="preserve">ROCKY MTN POOL </v>
          </cell>
          <cell r="AI279">
            <v>399</v>
          </cell>
          <cell r="AJ279" t="str">
            <v>RENO</v>
          </cell>
          <cell r="AK279">
            <v>459</v>
          </cell>
          <cell r="AL279" t="str">
            <v>AVAC03SYS3</v>
          </cell>
          <cell r="AM279">
            <v>304</v>
          </cell>
          <cell r="AN279" t="str">
            <v>JK</v>
          </cell>
          <cell r="AO279">
            <v>37281</v>
          </cell>
          <cell r="AP279" t="str">
            <v>JK</v>
          </cell>
        </row>
        <row r="280">
          <cell r="A280">
            <v>293</v>
          </cell>
          <cell r="B280" t="str">
            <v>DA</v>
          </cell>
          <cell r="C280" t="str">
            <v>Diane Albers</v>
          </cell>
          <cell r="D280" t="str">
            <v>(509) 495-4705</v>
          </cell>
          <cell r="E280">
            <v>37284</v>
          </cell>
          <cell r="G280" t="str">
            <v>Sale</v>
          </cell>
          <cell r="H280" t="str">
            <v>Physical</v>
          </cell>
          <cell r="I280" t="str">
            <v>MALIN</v>
          </cell>
          <cell r="K280" t="str">
            <v>Dynegy</v>
          </cell>
          <cell r="L280" t="str">
            <v>Mark Mickelson</v>
          </cell>
          <cell r="M280" t="str">
            <v>Trader</v>
          </cell>
          <cell r="N280" t="str">
            <v>(713) 767-6673</v>
          </cell>
          <cell r="O280" t="str">
            <v>(713) 507-6541</v>
          </cell>
          <cell r="R280">
            <v>5000</v>
          </cell>
          <cell r="X280">
            <v>2.1</v>
          </cell>
          <cell r="Y280">
            <v>37285</v>
          </cell>
          <cell r="Z280">
            <v>37285</v>
          </cell>
          <cell r="AA280" t="str">
            <v>Interruptible</v>
          </cell>
          <cell r="AB280" t="str">
            <v>PGT</v>
          </cell>
          <cell r="AD280" t="str">
            <v>07536</v>
          </cell>
          <cell r="AE280">
            <v>5000</v>
          </cell>
          <cell r="AF280" t="str">
            <v>MALI-GTNW</v>
          </cell>
          <cell r="AH280" t="str">
            <v>00169</v>
          </cell>
          <cell r="AJ280" t="str">
            <v>MALI-GTNW</v>
          </cell>
          <cell r="AL280" t="e">
            <v>#N/A</v>
          </cell>
          <cell r="AN280" t="str">
            <v>DA</v>
          </cell>
        </row>
        <row r="281">
          <cell r="A281">
            <v>294</v>
          </cell>
          <cell r="B281" t="str">
            <v>DA</v>
          </cell>
          <cell r="C281" t="str">
            <v>Diane Albers</v>
          </cell>
          <cell r="D281" t="str">
            <v>(509) 495-4705</v>
          </cell>
          <cell r="E281">
            <v>37284</v>
          </cell>
          <cell r="G281" t="str">
            <v>Purchase</v>
          </cell>
          <cell r="H281" t="str">
            <v>Physical</v>
          </cell>
          <cell r="I281" t="str">
            <v>CA - SLTAHOE</v>
          </cell>
          <cell r="K281" t="str">
            <v>Enserco</v>
          </cell>
          <cell r="L281" t="str">
            <v>Matt Reed</v>
          </cell>
          <cell r="M281" t="str">
            <v>Trader</v>
          </cell>
          <cell r="N281" t="str">
            <v>(303) 468-1244</v>
          </cell>
          <cell r="O281" t="str">
            <v>(403) 514-6913</v>
          </cell>
          <cell r="R281">
            <v>2400</v>
          </cell>
          <cell r="X281">
            <v>1.9450000000000001</v>
          </cell>
          <cell r="Y281">
            <v>37285</v>
          </cell>
          <cell r="Z281">
            <v>37285</v>
          </cell>
          <cell r="AA281" t="str">
            <v>Interruptible</v>
          </cell>
          <cell r="AB281" t="str">
            <v>NWP</v>
          </cell>
          <cell r="AC281" t="str">
            <v>Paiute</v>
          </cell>
          <cell r="AD281">
            <v>100047</v>
          </cell>
          <cell r="AE281" t="str">
            <v>1000 / 1400</v>
          </cell>
          <cell r="AF281" t="str">
            <v>WYOMING POOL / ROCKY MTN POOL</v>
          </cell>
          <cell r="AG281" t="str">
            <v>89 / 65</v>
          </cell>
          <cell r="AH281" t="str">
            <v>WYOMING POOL / ROCKY MTN POOL</v>
          </cell>
          <cell r="AI281">
            <v>399</v>
          </cell>
          <cell r="AJ281" t="str">
            <v>RENO</v>
          </cell>
          <cell r="AK281">
            <v>459</v>
          </cell>
          <cell r="AL281" t="str">
            <v>AVAC03SYS4</v>
          </cell>
          <cell r="AM281">
            <v>304</v>
          </cell>
          <cell r="AN281" t="str">
            <v>DA</v>
          </cell>
        </row>
        <row r="282">
          <cell r="A282">
            <v>295</v>
          </cell>
          <cell r="B282" t="str">
            <v>DA</v>
          </cell>
          <cell r="C282" t="str">
            <v>Diane Albers</v>
          </cell>
          <cell r="D282" t="str">
            <v>(509) 495-4705</v>
          </cell>
          <cell r="E282">
            <v>37284</v>
          </cell>
          <cell r="G282" t="str">
            <v>Sale</v>
          </cell>
          <cell r="H282" t="str">
            <v>Physical</v>
          </cell>
          <cell r="I282" t="str">
            <v>MALIN</v>
          </cell>
          <cell r="K282" t="str">
            <v>E-Prime, Inc.</v>
          </cell>
          <cell r="L282" t="str">
            <v>Scott Holloway</v>
          </cell>
          <cell r="M282" t="str">
            <v>Trader</v>
          </cell>
          <cell r="N282" t="str">
            <v>(303) 308-6084</v>
          </cell>
          <cell r="O282" t="str">
            <v>(303) 308-7615</v>
          </cell>
          <cell r="R282">
            <v>5000</v>
          </cell>
          <cell r="U282" t="str">
            <v>NGI</v>
          </cell>
          <cell r="V282">
            <v>0</v>
          </cell>
          <cell r="Y282">
            <v>37288</v>
          </cell>
          <cell r="Z282">
            <v>37315</v>
          </cell>
          <cell r="AA282" t="str">
            <v>Firm</v>
          </cell>
          <cell r="AB282" t="str">
            <v>PGT</v>
          </cell>
          <cell r="AD282" t="str">
            <v>07536</v>
          </cell>
          <cell r="AE282">
            <v>5000</v>
          </cell>
          <cell r="AF282" t="str">
            <v>MALI-GTNW</v>
          </cell>
          <cell r="AH282" t="str">
            <v>00169</v>
          </cell>
          <cell r="AJ282" t="str">
            <v>MALI-GTNW</v>
          </cell>
          <cell r="AL282" t="str">
            <v>07016</v>
          </cell>
          <cell r="AN282" t="str">
            <v>BG</v>
          </cell>
          <cell r="AO282">
            <v>37308</v>
          </cell>
          <cell r="AP282" t="str">
            <v>JK</v>
          </cell>
          <cell r="AQ282" t="str">
            <v>P-AVISCORP-0004</v>
          </cell>
          <cell r="AR282">
            <v>13500</v>
          </cell>
        </row>
        <row r="283">
          <cell r="A283">
            <v>296</v>
          </cell>
          <cell r="B283" t="str">
            <v>DA</v>
          </cell>
          <cell r="C283" t="str">
            <v>Diane Albers</v>
          </cell>
          <cell r="D283" t="str">
            <v>(509) 495-4705</v>
          </cell>
          <cell r="E283">
            <v>37284</v>
          </cell>
          <cell r="G283" t="str">
            <v>Sale</v>
          </cell>
          <cell r="H283" t="str">
            <v>Physical</v>
          </cell>
          <cell r="I283" t="str">
            <v>MALIN</v>
          </cell>
          <cell r="K283" t="str">
            <v>AEP Energy Services, Inc.</v>
          </cell>
          <cell r="L283" t="str">
            <v>Brad Bentley</v>
          </cell>
          <cell r="M283" t="str">
            <v>Trader</v>
          </cell>
          <cell r="N283" t="str">
            <v>(614) 583-7007</v>
          </cell>
          <cell r="O283" t="str">
            <v>(614) 583-1605</v>
          </cell>
          <cell r="R283">
            <v>2658</v>
          </cell>
          <cell r="U283" t="str">
            <v>NGI</v>
          </cell>
          <cell r="V283">
            <v>0</v>
          </cell>
          <cell r="Y283">
            <v>37288</v>
          </cell>
          <cell r="Z283">
            <v>37315</v>
          </cell>
          <cell r="AA283" t="str">
            <v>Firm</v>
          </cell>
          <cell r="AB283" t="str">
            <v>PGT</v>
          </cell>
          <cell r="AD283" t="str">
            <v>07536</v>
          </cell>
          <cell r="AE283">
            <v>2658</v>
          </cell>
          <cell r="AF283" t="str">
            <v>MALI-GTNW</v>
          </cell>
          <cell r="AH283" t="str">
            <v>00169</v>
          </cell>
          <cell r="AJ283" t="str">
            <v>MALI-GTNW</v>
          </cell>
          <cell r="AL283" t="str">
            <v>06220</v>
          </cell>
          <cell r="AN283" t="str">
            <v>BG</v>
          </cell>
        </row>
        <row r="284">
          <cell r="A284">
            <v>297</v>
          </cell>
          <cell r="B284" t="str">
            <v>DA</v>
          </cell>
          <cell r="C284" t="str">
            <v>Diane Albers</v>
          </cell>
          <cell r="D284" t="str">
            <v>(509) 495-4705</v>
          </cell>
          <cell r="E284">
            <v>37285</v>
          </cell>
          <cell r="G284" t="str">
            <v>Sale</v>
          </cell>
          <cell r="H284" t="str">
            <v>Physical</v>
          </cell>
          <cell r="I284" t="str">
            <v>MALIN</v>
          </cell>
          <cell r="K284" t="str">
            <v>Dynegy</v>
          </cell>
          <cell r="L284" t="str">
            <v>Mark Mickelson</v>
          </cell>
          <cell r="M284" t="str">
            <v>Trader</v>
          </cell>
          <cell r="N284" t="str">
            <v>(713) 767-6673</v>
          </cell>
          <cell r="O284" t="str">
            <v>(713) 507-6541</v>
          </cell>
          <cell r="R284">
            <v>5000</v>
          </cell>
          <cell r="X284">
            <v>2.0699999999999998</v>
          </cell>
          <cell r="Y284">
            <v>37286</v>
          </cell>
          <cell r="Z284">
            <v>37286</v>
          </cell>
          <cell r="AA284" t="str">
            <v>Interruptible</v>
          </cell>
          <cell r="AB284" t="str">
            <v>PGT</v>
          </cell>
          <cell r="AD284" t="str">
            <v>07536</v>
          </cell>
          <cell r="AE284">
            <v>5000</v>
          </cell>
          <cell r="AF284" t="str">
            <v>MALI-GTNW</v>
          </cell>
          <cell r="AH284" t="str">
            <v>00169</v>
          </cell>
          <cell r="AJ284" t="str">
            <v>MALI-GTNW</v>
          </cell>
          <cell r="AL284" t="e">
            <v>#N/A</v>
          </cell>
          <cell r="AN284" t="str">
            <v>DA</v>
          </cell>
        </row>
        <row r="285">
          <cell r="A285">
            <v>298</v>
          </cell>
          <cell r="B285" t="str">
            <v>DA</v>
          </cell>
          <cell r="C285" t="str">
            <v>Diane Albers</v>
          </cell>
          <cell r="D285" t="str">
            <v>(509) 495-4705</v>
          </cell>
          <cell r="E285">
            <v>37285</v>
          </cell>
          <cell r="G285" t="str">
            <v>Purchase</v>
          </cell>
          <cell r="H285" t="str">
            <v>Physical</v>
          </cell>
          <cell r="I285" t="str">
            <v>CA - SLTAHOE</v>
          </cell>
          <cell r="K285" t="str">
            <v>Aquila</v>
          </cell>
          <cell r="L285" t="str">
            <v>Jerry Rodriguez</v>
          </cell>
          <cell r="M285" t="str">
            <v>Trader</v>
          </cell>
          <cell r="N285" t="str">
            <v>(816) 527-1266</v>
          </cell>
          <cell r="O285" t="str">
            <v>(816) 527-1075</v>
          </cell>
          <cell r="R285">
            <v>2000</v>
          </cell>
          <cell r="X285">
            <v>1.86</v>
          </cell>
          <cell r="Y285">
            <v>37286</v>
          </cell>
          <cell r="Z285">
            <v>37286</v>
          </cell>
          <cell r="AA285" t="str">
            <v>Interruptible</v>
          </cell>
          <cell r="AB285" t="str">
            <v>NWP</v>
          </cell>
          <cell r="AC285" t="str">
            <v>Paiute</v>
          </cell>
          <cell r="AD285">
            <v>100047</v>
          </cell>
          <cell r="AE285">
            <v>2000</v>
          </cell>
          <cell r="AF285" t="str">
            <v>OPAL</v>
          </cell>
          <cell r="AH285" t="str">
            <v>J84</v>
          </cell>
          <cell r="AI285">
            <v>397</v>
          </cell>
          <cell r="AJ285" t="str">
            <v>RENO</v>
          </cell>
          <cell r="AK285">
            <v>459</v>
          </cell>
          <cell r="AL285" t="str">
            <v>AVAC03SYS4</v>
          </cell>
          <cell r="AM285">
            <v>304</v>
          </cell>
          <cell r="AN285" t="str">
            <v>DA</v>
          </cell>
        </row>
        <row r="286">
          <cell r="A286">
            <v>299</v>
          </cell>
          <cell r="B286" t="str">
            <v>DA</v>
          </cell>
          <cell r="C286" t="str">
            <v>Diane Albers</v>
          </cell>
          <cell r="D286" t="str">
            <v>(509) 495-4705</v>
          </cell>
          <cell r="E286">
            <v>37286</v>
          </cell>
          <cell r="G286" t="str">
            <v>Sale</v>
          </cell>
          <cell r="H286" t="str">
            <v>Physical</v>
          </cell>
          <cell r="I286" t="str">
            <v>MALIN</v>
          </cell>
          <cell r="K286" t="str">
            <v>Dynegy</v>
          </cell>
          <cell r="L286" t="str">
            <v>Mark Mickelson</v>
          </cell>
          <cell r="M286" t="str">
            <v>Trader</v>
          </cell>
          <cell r="N286" t="str">
            <v>(713) 767-6673</v>
          </cell>
          <cell r="O286" t="str">
            <v>(713) 507-6541</v>
          </cell>
          <cell r="R286">
            <v>5000</v>
          </cell>
          <cell r="X286">
            <v>2.13</v>
          </cell>
          <cell r="Y286">
            <v>37287</v>
          </cell>
          <cell r="Z286">
            <v>37287</v>
          </cell>
          <cell r="AA286" t="str">
            <v>Interruptible</v>
          </cell>
          <cell r="AB286" t="str">
            <v>PGT</v>
          </cell>
          <cell r="AD286" t="str">
            <v>07536</v>
          </cell>
          <cell r="AE286">
            <v>5000</v>
          </cell>
          <cell r="AF286" t="str">
            <v>MALI-GTNW</v>
          </cell>
          <cell r="AH286" t="str">
            <v>00169</v>
          </cell>
          <cell r="AJ286" t="str">
            <v>MALI-GTNW</v>
          </cell>
          <cell r="AL286" t="e">
            <v>#N/A</v>
          </cell>
          <cell r="AN286" t="str">
            <v>DA</v>
          </cell>
        </row>
        <row r="287">
          <cell r="A287">
            <v>300</v>
          </cell>
          <cell r="B287" t="str">
            <v>DA</v>
          </cell>
          <cell r="C287" t="str">
            <v>Diane Albers</v>
          </cell>
          <cell r="D287" t="str">
            <v>(509) 495-4705</v>
          </cell>
          <cell r="E287">
            <v>37286</v>
          </cell>
          <cell r="G287" t="str">
            <v>Purchase</v>
          </cell>
          <cell r="H287" t="str">
            <v>Physical</v>
          </cell>
          <cell r="I287" t="str">
            <v>CA - SLTAHOE</v>
          </cell>
          <cell r="K287" t="str">
            <v>Enserco</v>
          </cell>
          <cell r="L287" t="str">
            <v>Matt Reed</v>
          </cell>
          <cell r="M287" t="str">
            <v>Trader</v>
          </cell>
          <cell r="N287" t="str">
            <v>(303) 468-1244</v>
          </cell>
          <cell r="O287" t="str">
            <v>(403) 514-6913</v>
          </cell>
          <cell r="R287">
            <v>2400</v>
          </cell>
          <cell r="X287">
            <v>2</v>
          </cell>
          <cell r="Y287">
            <v>37287</v>
          </cell>
          <cell r="Z287">
            <v>37287</v>
          </cell>
          <cell r="AA287" t="str">
            <v>Interruptible</v>
          </cell>
          <cell r="AB287" t="str">
            <v>NWP</v>
          </cell>
          <cell r="AC287" t="str">
            <v>Paiute</v>
          </cell>
          <cell r="AD287">
            <v>100047</v>
          </cell>
          <cell r="AE287">
            <v>2400</v>
          </cell>
          <cell r="AF287" t="str">
            <v>ROCKY MTN POOL / PAC POOL</v>
          </cell>
          <cell r="AH287" t="str">
            <v>ROCKY MTN POOL / PAC POOL</v>
          </cell>
          <cell r="AI287">
            <v>399</v>
          </cell>
          <cell r="AJ287" t="str">
            <v>RENO</v>
          </cell>
          <cell r="AK287">
            <v>459</v>
          </cell>
          <cell r="AL287" t="str">
            <v>AVAC03SYS4</v>
          </cell>
          <cell r="AM287">
            <v>304</v>
          </cell>
          <cell r="AN287" t="str">
            <v>DA</v>
          </cell>
        </row>
        <row r="288">
          <cell r="A288">
            <v>301</v>
          </cell>
          <cell r="B288" t="str">
            <v>DA</v>
          </cell>
          <cell r="C288" t="str">
            <v>Diane Albers</v>
          </cell>
          <cell r="D288" t="str">
            <v>(509) 495-4705</v>
          </cell>
          <cell r="E288">
            <v>37287</v>
          </cell>
          <cell r="G288" t="str">
            <v>Purchase</v>
          </cell>
          <cell r="H288" t="str">
            <v>Physical</v>
          </cell>
          <cell r="I288" t="str">
            <v>CA - SLTAHOE</v>
          </cell>
          <cell r="K288" t="str">
            <v>Enserco</v>
          </cell>
          <cell r="L288" t="str">
            <v>Matt Reed</v>
          </cell>
          <cell r="M288" t="str">
            <v>Trader</v>
          </cell>
          <cell r="N288" t="str">
            <v>(303) 468-1244</v>
          </cell>
          <cell r="O288" t="str">
            <v>(403) 514-6913</v>
          </cell>
          <cell r="R288">
            <v>2800</v>
          </cell>
          <cell r="X288">
            <v>1.98</v>
          </cell>
          <cell r="Y288">
            <v>37288</v>
          </cell>
          <cell r="Z288">
            <v>37288</v>
          </cell>
          <cell r="AA288" t="str">
            <v>Interruptible</v>
          </cell>
          <cell r="AB288" t="str">
            <v>NWP</v>
          </cell>
          <cell r="AC288" t="str">
            <v>Paiute</v>
          </cell>
          <cell r="AD288">
            <v>100047</v>
          </cell>
          <cell r="AE288">
            <v>2800</v>
          </cell>
          <cell r="AF288" t="str">
            <v>WYOMING POOL</v>
          </cell>
          <cell r="AG288">
            <v>89</v>
          </cell>
          <cell r="AH288" t="str">
            <v>WYOMING POOL</v>
          </cell>
          <cell r="AI288">
            <v>399</v>
          </cell>
          <cell r="AJ288" t="str">
            <v>RENO</v>
          </cell>
          <cell r="AK288">
            <v>459</v>
          </cell>
          <cell r="AL288" t="str">
            <v>AVAC03SYS4</v>
          </cell>
          <cell r="AM288">
            <v>304</v>
          </cell>
          <cell r="AN288" t="str">
            <v>DA</v>
          </cell>
        </row>
        <row r="289">
          <cell r="A289">
            <v>302</v>
          </cell>
          <cell r="B289" t="str">
            <v>DA</v>
          </cell>
          <cell r="C289" t="str">
            <v>Diane Albers</v>
          </cell>
          <cell r="D289" t="str">
            <v>(509) 495-4705</v>
          </cell>
          <cell r="E289">
            <v>37288</v>
          </cell>
          <cell r="G289" t="str">
            <v>Purchase</v>
          </cell>
          <cell r="H289" t="str">
            <v>Physical</v>
          </cell>
          <cell r="I289" t="str">
            <v>CA - SLTAHOE</v>
          </cell>
          <cell r="K289" t="str">
            <v>Dynegy</v>
          </cell>
          <cell r="L289" t="str">
            <v>Mark Mickelson</v>
          </cell>
          <cell r="M289" t="str">
            <v>Trader</v>
          </cell>
          <cell r="N289" t="str">
            <v>(713) 767-6673</v>
          </cell>
          <cell r="O289" t="str">
            <v>(713) 507-6541</v>
          </cell>
          <cell r="R289">
            <v>2400</v>
          </cell>
          <cell r="X289">
            <v>1.91</v>
          </cell>
          <cell r="Y289">
            <v>37289</v>
          </cell>
          <cell r="Z289">
            <v>37291</v>
          </cell>
          <cell r="AA289" t="str">
            <v>Interruptible</v>
          </cell>
          <cell r="AB289" t="str">
            <v>NWP</v>
          </cell>
          <cell r="AC289" t="str">
            <v>Paiute</v>
          </cell>
          <cell r="AD289">
            <v>100047</v>
          </cell>
          <cell r="AE289">
            <v>2000</v>
          </cell>
          <cell r="AF289" t="str">
            <v>OPAL</v>
          </cell>
          <cell r="AG289">
            <v>543</v>
          </cell>
          <cell r="AH289" t="str">
            <v>L84</v>
          </cell>
          <cell r="AI289">
            <v>70</v>
          </cell>
          <cell r="AJ289" t="str">
            <v>RENO</v>
          </cell>
          <cell r="AK289">
            <v>459</v>
          </cell>
          <cell r="AL289" t="str">
            <v>AVAC03SYS4</v>
          </cell>
          <cell r="AM289">
            <v>304</v>
          </cell>
          <cell r="AN289" t="str">
            <v>DA</v>
          </cell>
          <cell r="AR289">
            <v>13481</v>
          </cell>
        </row>
        <row r="290">
          <cell r="A290">
            <v>303</v>
          </cell>
          <cell r="B290" t="str">
            <v>DA</v>
          </cell>
          <cell r="C290" t="str">
            <v>Diane Albers</v>
          </cell>
          <cell r="D290" t="str">
            <v>(509) 495-4705</v>
          </cell>
          <cell r="E290">
            <v>37291</v>
          </cell>
          <cell r="G290" t="str">
            <v>Purchase</v>
          </cell>
          <cell r="H290" t="str">
            <v>Physical</v>
          </cell>
          <cell r="I290" t="str">
            <v>CA - SLTAHOE</v>
          </cell>
          <cell r="K290" t="str">
            <v>Enserco</v>
          </cell>
          <cell r="L290" t="str">
            <v>Matt Reed</v>
          </cell>
          <cell r="M290" t="str">
            <v>Trader</v>
          </cell>
          <cell r="N290" t="str">
            <v>(303) 468-1244</v>
          </cell>
          <cell r="O290" t="str">
            <v>(403) 514-6913</v>
          </cell>
          <cell r="R290">
            <v>2000</v>
          </cell>
          <cell r="X290">
            <v>1.9</v>
          </cell>
          <cell r="Y290">
            <v>37292</v>
          </cell>
          <cell r="Z290">
            <v>37292</v>
          </cell>
          <cell r="AA290" t="str">
            <v>Interruptible</v>
          </cell>
          <cell r="AB290" t="str">
            <v>NWP</v>
          </cell>
          <cell r="AC290" t="str">
            <v>Paiute</v>
          </cell>
          <cell r="AD290">
            <v>100047</v>
          </cell>
          <cell r="AE290">
            <v>2000</v>
          </cell>
          <cell r="AF290" t="str">
            <v>WYOMING POOL</v>
          </cell>
          <cell r="AG290">
            <v>89</v>
          </cell>
          <cell r="AH290" t="str">
            <v>WYOMING POOL</v>
          </cell>
          <cell r="AI290">
            <v>399</v>
          </cell>
          <cell r="AJ290" t="str">
            <v>RENO</v>
          </cell>
          <cell r="AK290">
            <v>459</v>
          </cell>
          <cell r="AL290" t="str">
            <v>AVAC03SYS4</v>
          </cell>
          <cell r="AM290">
            <v>304</v>
          </cell>
          <cell r="AN290" t="str">
            <v>DA</v>
          </cell>
        </row>
        <row r="291">
          <cell r="A291">
            <v>304</v>
          </cell>
          <cell r="B291" t="str">
            <v>DA</v>
          </cell>
          <cell r="C291" t="str">
            <v>Diane Albers</v>
          </cell>
          <cell r="D291" t="str">
            <v>(509) 495-4705</v>
          </cell>
          <cell r="E291">
            <v>37292</v>
          </cell>
          <cell r="G291" t="str">
            <v>Purchase</v>
          </cell>
          <cell r="H291" t="str">
            <v>Physical</v>
          </cell>
          <cell r="I291" t="str">
            <v>CA - SLTAHOE</v>
          </cell>
          <cell r="K291" t="str">
            <v>Dynegy</v>
          </cell>
          <cell r="L291" t="str">
            <v>Mark Mickelson</v>
          </cell>
          <cell r="M291" t="str">
            <v>Trader</v>
          </cell>
          <cell r="N291" t="str">
            <v>(713) 767-6673</v>
          </cell>
          <cell r="O291" t="str">
            <v>(713) 507-6541</v>
          </cell>
          <cell r="R291">
            <v>2800</v>
          </cell>
          <cell r="X291">
            <v>1.92</v>
          </cell>
          <cell r="Y291">
            <v>37293</v>
          </cell>
          <cell r="Z291">
            <v>37293</v>
          </cell>
          <cell r="AA291" t="str">
            <v>Interruptible</v>
          </cell>
          <cell r="AB291" t="str">
            <v>NWP</v>
          </cell>
          <cell r="AC291" t="str">
            <v>Paiute</v>
          </cell>
          <cell r="AD291">
            <v>100047</v>
          </cell>
          <cell r="AE291">
            <v>2800</v>
          </cell>
          <cell r="AF291" t="str">
            <v>OPAL</v>
          </cell>
          <cell r="AG291">
            <v>543</v>
          </cell>
          <cell r="AH291" t="str">
            <v>J74</v>
          </cell>
          <cell r="AI291">
            <v>70</v>
          </cell>
          <cell r="AJ291" t="str">
            <v>RENO</v>
          </cell>
          <cell r="AK291">
            <v>459</v>
          </cell>
          <cell r="AL291" t="str">
            <v>AVAC03SYS4</v>
          </cell>
          <cell r="AM291">
            <v>304</v>
          </cell>
          <cell r="AN291" t="str">
            <v>DA</v>
          </cell>
        </row>
        <row r="292">
          <cell r="A292">
            <v>305</v>
          </cell>
          <cell r="B292" t="str">
            <v>DA</v>
          </cell>
          <cell r="C292" t="str">
            <v>Diane Albers</v>
          </cell>
          <cell r="D292" t="str">
            <v>(509) 495-4705</v>
          </cell>
          <cell r="E292">
            <v>37293</v>
          </cell>
          <cell r="G292" t="str">
            <v>Purchase</v>
          </cell>
          <cell r="H292" t="str">
            <v>Physical</v>
          </cell>
          <cell r="I292" t="str">
            <v>CA - SLTAHOE</v>
          </cell>
          <cell r="K292" t="str">
            <v>Enserco</v>
          </cell>
          <cell r="L292" t="str">
            <v>Matt Reed</v>
          </cell>
          <cell r="M292" t="str">
            <v>Trader</v>
          </cell>
          <cell r="N292" t="str">
            <v>(303) 468-1244</v>
          </cell>
          <cell r="O292" t="str">
            <v>(403) 514-6913</v>
          </cell>
          <cell r="R292">
            <v>2800</v>
          </cell>
          <cell r="X292">
            <v>1.9</v>
          </cell>
          <cell r="Y292">
            <v>37294</v>
          </cell>
          <cell r="Z292">
            <v>37294</v>
          </cell>
          <cell r="AA292" t="str">
            <v>Interruptible</v>
          </cell>
          <cell r="AB292" t="str">
            <v>NWP</v>
          </cell>
          <cell r="AC292" t="str">
            <v>Paiute</v>
          </cell>
          <cell r="AD292">
            <v>100047</v>
          </cell>
          <cell r="AE292">
            <v>2800</v>
          </cell>
          <cell r="AF292" t="str">
            <v>WYOMING POOL</v>
          </cell>
          <cell r="AG292">
            <v>89</v>
          </cell>
          <cell r="AH292" t="str">
            <v>WYOMING POOL</v>
          </cell>
          <cell r="AI292">
            <v>399</v>
          </cell>
          <cell r="AJ292" t="str">
            <v>RENO</v>
          </cell>
          <cell r="AK292">
            <v>459</v>
          </cell>
          <cell r="AL292" t="str">
            <v>AVAC03SYS4</v>
          </cell>
          <cell r="AM292">
            <v>304</v>
          </cell>
          <cell r="AN292" t="str">
            <v>DA</v>
          </cell>
        </row>
        <row r="293">
          <cell r="A293">
            <v>306</v>
          </cell>
          <cell r="B293" t="str">
            <v>JK</v>
          </cell>
          <cell r="C293" t="str">
            <v>Jeannie Kimberly</v>
          </cell>
          <cell r="D293" t="str">
            <v>(509) 495-8494</v>
          </cell>
          <cell r="E293">
            <v>37298</v>
          </cell>
          <cell r="G293" t="str">
            <v>Purchase</v>
          </cell>
          <cell r="H293" t="str">
            <v>Physical</v>
          </cell>
          <cell r="I293" t="str">
            <v>CA - SLTAHOE</v>
          </cell>
          <cell r="K293" t="str">
            <v>E-Prime, Inc.</v>
          </cell>
          <cell r="L293" t="str">
            <v>Kevin Headrick</v>
          </cell>
          <cell r="M293" t="str">
            <v>Trader</v>
          </cell>
          <cell r="N293" t="str">
            <v>(303) 308-6034</v>
          </cell>
          <cell r="O293" t="str">
            <v>(303) 308-7615</v>
          </cell>
          <cell r="R293">
            <v>1500</v>
          </cell>
          <cell r="X293">
            <v>1.98</v>
          </cell>
          <cell r="Y293">
            <v>37299</v>
          </cell>
          <cell r="Z293">
            <v>37299</v>
          </cell>
          <cell r="AA293" t="str">
            <v>Interruptible</v>
          </cell>
          <cell r="AB293" t="str">
            <v>NWP</v>
          </cell>
          <cell r="AC293" t="str">
            <v>Paiute</v>
          </cell>
          <cell r="AD293">
            <v>100047</v>
          </cell>
          <cell r="AE293">
            <v>1500</v>
          </cell>
          <cell r="AF293" t="str">
            <v>OPAL</v>
          </cell>
          <cell r="AG293">
            <v>543</v>
          </cell>
          <cell r="AH293" t="str">
            <v>G53</v>
          </cell>
          <cell r="AI293">
            <v>328</v>
          </cell>
          <cell r="AJ293" t="str">
            <v>RENO</v>
          </cell>
          <cell r="AK293">
            <v>459</v>
          </cell>
          <cell r="AL293" t="str">
            <v>AVAC03SYS4</v>
          </cell>
          <cell r="AM293">
            <v>304</v>
          </cell>
          <cell r="AN293" t="str">
            <v>JK</v>
          </cell>
          <cell r="AO293">
            <v>37308</v>
          </cell>
          <cell r="AP293" t="str">
            <v>JK</v>
          </cell>
        </row>
        <row r="294">
          <cell r="A294">
            <v>307</v>
          </cell>
          <cell r="B294" t="str">
            <v>JK</v>
          </cell>
          <cell r="C294" t="str">
            <v>Jeannie Kimberly</v>
          </cell>
          <cell r="D294" t="str">
            <v>(509) 495-8494</v>
          </cell>
          <cell r="E294">
            <v>37298</v>
          </cell>
          <cell r="G294" t="str">
            <v>Purchase</v>
          </cell>
          <cell r="H294" t="str">
            <v>Physical</v>
          </cell>
          <cell r="I294" t="str">
            <v>CA - SLTAHOE</v>
          </cell>
          <cell r="K294" t="str">
            <v>E-Prime, Inc.</v>
          </cell>
          <cell r="L294" t="str">
            <v>Kevin Headrick</v>
          </cell>
          <cell r="M294" t="str">
            <v>Trader</v>
          </cell>
          <cell r="N294" t="str">
            <v>(303) 308-6034</v>
          </cell>
          <cell r="O294" t="str">
            <v>(303) 308-7615</v>
          </cell>
          <cell r="R294">
            <v>1500</v>
          </cell>
          <cell r="V294" t="str">
            <v>FLAT</v>
          </cell>
          <cell r="W294" t="str">
            <v>GD@KERN</v>
          </cell>
          <cell r="Y294">
            <v>37300</v>
          </cell>
          <cell r="Z294">
            <v>37300</v>
          </cell>
          <cell r="AA294" t="str">
            <v>Interruptible</v>
          </cell>
          <cell r="AB294" t="str">
            <v>NWP</v>
          </cell>
          <cell r="AC294" t="str">
            <v>Paiute</v>
          </cell>
          <cell r="AD294">
            <v>100047</v>
          </cell>
          <cell r="AE294">
            <v>1500</v>
          </cell>
          <cell r="AF294" t="str">
            <v>OPAL</v>
          </cell>
          <cell r="AG294">
            <v>543</v>
          </cell>
          <cell r="AH294" t="str">
            <v>G53</v>
          </cell>
          <cell r="AI294">
            <v>328</v>
          </cell>
          <cell r="AJ294" t="str">
            <v>RENO</v>
          </cell>
          <cell r="AK294">
            <v>459</v>
          </cell>
          <cell r="AL294" t="str">
            <v>AVAC03SYS4</v>
          </cell>
          <cell r="AM294">
            <v>304</v>
          </cell>
          <cell r="AN294" t="str">
            <v>JK</v>
          </cell>
          <cell r="AO294">
            <v>37308</v>
          </cell>
          <cell r="AP294" t="str">
            <v>JK</v>
          </cell>
        </row>
        <row r="295">
          <cell r="A295">
            <v>308</v>
          </cell>
          <cell r="B295" t="str">
            <v>JK</v>
          </cell>
          <cell r="C295" t="str">
            <v>Jeannie Kimberly</v>
          </cell>
          <cell r="D295" t="str">
            <v>(509) 495-8494</v>
          </cell>
          <cell r="E295">
            <v>37299</v>
          </cell>
          <cell r="G295" t="str">
            <v>Purchase</v>
          </cell>
          <cell r="H295" t="str">
            <v>Physical</v>
          </cell>
          <cell r="I295" t="str">
            <v>CA - SLTAHOE</v>
          </cell>
          <cell r="K295" t="str">
            <v>Enserco</v>
          </cell>
          <cell r="L295" t="str">
            <v>Matt Reed</v>
          </cell>
          <cell r="M295" t="str">
            <v>Trader</v>
          </cell>
          <cell r="N295" t="str">
            <v>(303) 468-1244</v>
          </cell>
          <cell r="O295" t="str">
            <v>(403) 514-6913</v>
          </cell>
          <cell r="R295">
            <v>1500</v>
          </cell>
          <cell r="X295">
            <v>2.14</v>
          </cell>
          <cell r="Y295">
            <v>37301</v>
          </cell>
          <cell r="Z295">
            <v>37301</v>
          </cell>
          <cell r="AA295" t="str">
            <v>Interruptible</v>
          </cell>
          <cell r="AB295" t="str">
            <v>NWP</v>
          </cell>
          <cell r="AC295" t="str">
            <v>Paiute</v>
          </cell>
          <cell r="AD295">
            <v>100047</v>
          </cell>
          <cell r="AE295">
            <v>1500</v>
          </cell>
          <cell r="AF295" t="str">
            <v>WYOMING POOL</v>
          </cell>
          <cell r="AG295">
            <v>89</v>
          </cell>
          <cell r="AH295" t="str">
            <v>WYOMING POOL</v>
          </cell>
          <cell r="AI295">
            <v>399</v>
          </cell>
          <cell r="AJ295" t="str">
            <v>RENO</v>
          </cell>
          <cell r="AK295">
            <v>459</v>
          </cell>
          <cell r="AL295" t="str">
            <v>AVAC03SYS4</v>
          </cell>
          <cell r="AM295">
            <v>304</v>
          </cell>
          <cell r="AN295" t="str">
            <v>JK</v>
          </cell>
        </row>
        <row r="296">
          <cell r="A296">
            <v>309</v>
          </cell>
          <cell r="B296" t="str">
            <v>JK</v>
          </cell>
          <cell r="C296" t="str">
            <v>Jeannie Kimberly</v>
          </cell>
          <cell r="D296" t="str">
            <v>(509) 495-8494</v>
          </cell>
          <cell r="E296">
            <v>37300</v>
          </cell>
          <cell r="G296" t="str">
            <v>Purchase</v>
          </cell>
          <cell r="H296" t="str">
            <v>Physical</v>
          </cell>
          <cell r="I296" t="str">
            <v>CA - SLTAHOE</v>
          </cell>
          <cell r="K296" t="str">
            <v>Enserco</v>
          </cell>
          <cell r="L296" t="str">
            <v>Matt Reed</v>
          </cell>
          <cell r="M296" t="str">
            <v>Trader</v>
          </cell>
          <cell r="N296" t="str">
            <v>(303) 468-1244</v>
          </cell>
          <cell r="O296" t="str">
            <v>(403) 514-6913</v>
          </cell>
          <cell r="R296">
            <v>1500</v>
          </cell>
          <cell r="X296">
            <v>2.09</v>
          </cell>
          <cell r="Y296">
            <v>37302</v>
          </cell>
          <cell r="Z296">
            <v>37302</v>
          </cell>
          <cell r="AA296" t="str">
            <v>Interruptible</v>
          </cell>
          <cell r="AB296" t="str">
            <v>NWP</v>
          </cell>
          <cell r="AC296" t="str">
            <v>Paiute</v>
          </cell>
          <cell r="AD296">
            <v>100047</v>
          </cell>
          <cell r="AE296">
            <v>1500</v>
          </cell>
          <cell r="AF296" t="str">
            <v>WYOMING POOL</v>
          </cell>
          <cell r="AG296">
            <v>89</v>
          </cell>
          <cell r="AH296" t="str">
            <v>WYOMING POOL</v>
          </cell>
          <cell r="AI296">
            <v>399</v>
          </cell>
          <cell r="AJ296" t="str">
            <v>RENO</v>
          </cell>
          <cell r="AK296">
            <v>459</v>
          </cell>
          <cell r="AL296" t="str">
            <v>AVAC03SYS4</v>
          </cell>
          <cell r="AM296">
            <v>304</v>
          </cell>
          <cell r="AN296" t="str">
            <v>JK</v>
          </cell>
        </row>
        <row r="297">
          <cell r="A297">
            <v>310</v>
          </cell>
          <cell r="B297" t="str">
            <v>JK</v>
          </cell>
          <cell r="C297" t="str">
            <v>Jeannie Kimberly</v>
          </cell>
          <cell r="D297" t="str">
            <v>(509) 495-8494</v>
          </cell>
          <cell r="E297">
            <v>37301</v>
          </cell>
          <cell r="G297" t="str">
            <v>Purchase</v>
          </cell>
          <cell r="H297" t="str">
            <v>Physical</v>
          </cell>
          <cell r="I297" t="str">
            <v>CA - SLTAHOE</v>
          </cell>
          <cell r="K297" t="str">
            <v>Enserco</v>
          </cell>
          <cell r="L297" t="str">
            <v>Matt Reed</v>
          </cell>
          <cell r="M297" t="str">
            <v>Trader</v>
          </cell>
          <cell r="N297" t="str">
            <v>(303) 468-1244</v>
          </cell>
          <cell r="O297" t="str">
            <v>(403) 514-6913</v>
          </cell>
          <cell r="R297">
            <v>1000</v>
          </cell>
          <cell r="V297">
            <v>5.0000000000000001E-3</v>
          </cell>
          <cell r="W297" t="str">
            <v>GD@KERN</v>
          </cell>
          <cell r="Y297">
            <v>37303</v>
          </cell>
          <cell r="Z297">
            <v>37306</v>
          </cell>
          <cell r="AA297" t="str">
            <v>Interruptible</v>
          </cell>
          <cell r="AB297" t="str">
            <v>NWP</v>
          </cell>
          <cell r="AC297" t="str">
            <v>Paiute</v>
          </cell>
          <cell r="AD297">
            <v>100047</v>
          </cell>
          <cell r="AE297">
            <v>1000</v>
          </cell>
          <cell r="AF297" t="str">
            <v>WYOMING POOL</v>
          </cell>
          <cell r="AG297">
            <v>89</v>
          </cell>
          <cell r="AH297" t="str">
            <v>WYOMING POOL</v>
          </cell>
          <cell r="AI297">
            <v>399</v>
          </cell>
          <cell r="AJ297" t="str">
            <v>RENO</v>
          </cell>
          <cell r="AK297">
            <v>459</v>
          </cell>
          <cell r="AL297" t="str">
            <v>AVAC03SYS4</v>
          </cell>
          <cell r="AM297">
            <v>304</v>
          </cell>
          <cell r="AN297" t="str">
            <v>JK</v>
          </cell>
        </row>
        <row r="298">
          <cell r="A298">
            <v>311</v>
          </cell>
          <cell r="B298" t="str">
            <v>JK</v>
          </cell>
          <cell r="C298" t="str">
            <v>Jeannie Kimberly</v>
          </cell>
          <cell r="D298" t="str">
            <v>(509) 495-8494</v>
          </cell>
          <cell r="E298">
            <v>37306</v>
          </cell>
          <cell r="G298" t="str">
            <v>Purchase</v>
          </cell>
          <cell r="H298" t="str">
            <v>Physical</v>
          </cell>
          <cell r="I298" t="str">
            <v>CA - SLTAHOE</v>
          </cell>
          <cell r="K298" t="str">
            <v>Enserco</v>
          </cell>
          <cell r="L298" t="str">
            <v>Dave Meyer</v>
          </cell>
          <cell r="M298" t="str">
            <v>Trader</v>
          </cell>
          <cell r="N298" t="str">
            <v>(303) 568-3230</v>
          </cell>
          <cell r="O298" t="str">
            <v>(303) 568-3250</v>
          </cell>
          <cell r="R298">
            <v>500</v>
          </cell>
          <cell r="X298">
            <v>2.08</v>
          </cell>
          <cell r="Y298">
            <v>37307</v>
          </cell>
          <cell r="Z298">
            <v>37308</v>
          </cell>
          <cell r="AA298" t="str">
            <v>Interruptible</v>
          </cell>
          <cell r="AB298" t="str">
            <v>NWP</v>
          </cell>
          <cell r="AC298" t="str">
            <v>Paiute</v>
          </cell>
          <cell r="AD298">
            <v>100047</v>
          </cell>
          <cell r="AE298">
            <v>500</v>
          </cell>
          <cell r="AF298" t="str">
            <v>WYOMING POOL</v>
          </cell>
          <cell r="AG298">
            <v>89</v>
          </cell>
          <cell r="AH298" t="str">
            <v>WYOMING POOL</v>
          </cell>
          <cell r="AI298">
            <v>399</v>
          </cell>
          <cell r="AJ298" t="str">
            <v>RENO</v>
          </cell>
          <cell r="AK298">
            <v>459</v>
          </cell>
          <cell r="AL298" t="str">
            <v>AVAC03SYS4</v>
          </cell>
          <cell r="AM298">
            <v>304</v>
          </cell>
          <cell r="AN298" t="str">
            <v>JK</v>
          </cell>
          <cell r="AR298">
            <v>14464</v>
          </cell>
        </row>
        <row r="299">
          <cell r="A299">
            <v>312</v>
          </cell>
          <cell r="B299" t="str">
            <v>DA</v>
          </cell>
          <cell r="C299" t="str">
            <v>Diane Albers</v>
          </cell>
          <cell r="D299" t="str">
            <v>(509) 495-4705</v>
          </cell>
          <cell r="E299">
            <v>37306</v>
          </cell>
          <cell r="G299" t="str">
            <v>Sale</v>
          </cell>
          <cell r="H299" t="str">
            <v>Physical</v>
          </cell>
          <cell r="I299" t="str">
            <v>MALIN</v>
          </cell>
          <cell r="K299" t="str">
            <v>CEG Energy Options, Inc.</v>
          </cell>
          <cell r="L299" t="str">
            <v>David Dachis</v>
          </cell>
          <cell r="M299" t="str">
            <v>Trader</v>
          </cell>
          <cell r="N299" t="str">
            <v>(403) 261-3376</v>
          </cell>
          <cell r="O299" t="str">
            <v>(403) 265-3322</v>
          </cell>
          <cell r="R299">
            <v>7658</v>
          </cell>
          <cell r="U299" t="str">
            <v>NGI</v>
          </cell>
          <cell r="V299">
            <v>2.5000000000000001E-3</v>
          </cell>
          <cell r="W299" t="str">
            <v>Malin</v>
          </cell>
          <cell r="Y299">
            <v>37316</v>
          </cell>
          <cell r="Z299">
            <v>37346</v>
          </cell>
          <cell r="AA299" t="str">
            <v>Firm</v>
          </cell>
          <cell r="AB299" t="str">
            <v>PGT</v>
          </cell>
          <cell r="AD299" t="str">
            <v>07536</v>
          </cell>
          <cell r="AE299">
            <v>7658</v>
          </cell>
          <cell r="AF299" t="str">
            <v>MALI-GTNW</v>
          </cell>
          <cell r="AH299" t="str">
            <v>00169</v>
          </cell>
          <cell r="AJ299" t="str">
            <v>MALI-GTNW</v>
          </cell>
          <cell r="AL299" t="str">
            <v>07117</v>
          </cell>
          <cell r="AN299" t="str">
            <v>DA</v>
          </cell>
          <cell r="AO299">
            <v>37308</v>
          </cell>
          <cell r="AP299" t="str">
            <v>JK</v>
          </cell>
          <cell r="AR299">
            <v>14465</v>
          </cell>
        </row>
        <row r="300">
          <cell r="A300">
            <v>313</v>
          </cell>
          <cell r="B300" t="str">
            <v>DA</v>
          </cell>
          <cell r="C300" t="str">
            <v>Diane Albers</v>
          </cell>
          <cell r="D300" t="str">
            <v>(509) 495-4705</v>
          </cell>
          <cell r="E300">
            <v>37315</v>
          </cell>
          <cell r="G300" t="str">
            <v>Purchase</v>
          </cell>
          <cell r="H300" t="str">
            <v>Physical</v>
          </cell>
          <cell r="I300" t="str">
            <v>CA - SLTAHOE</v>
          </cell>
          <cell r="K300" t="str">
            <v>Enserco</v>
          </cell>
          <cell r="L300" t="str">
            <v>Matt Reed</v>
          </cell>
          <cell r="M300" t="str">
            <v>Trader</v>
          </cell>
          <cell r="N300" t="str">
            <v>(303) 468-1244</v>
          </cell>
          <cell r="O300" t="str">
            <v>(403) 514-6913</v>
          </cell>
          <cell r="R300">
            <v>2500</v>
          </cell>
          <cell r="X300">
            <v>2.13</v>
          </cell>
          <cell r="Y300">
            <v>37316</v>
          </cell>
          <cell r="Z300">
            <v>37316</v>
          </cell>
          <cell r="AA300" t="str">
            <v>Interruptible</v>
          </cell>
          <cell r="AB300" t="str">
            <v>NWP</v>
          </cell>
          <cell r="AC300" t="str">
            <v>Paiute</v>
          </cell>
          <cell r="AD300">
            <v>100047</v>
          </cell>
          <cell r="AE300">
            <v>2500</v>
          </cell>
          <cell r="AF300" t="str">
            <v>WYOMING POOL</v>
          </cell>
          <cell r="AG300">
            <v>89</v>
          </cell>
          <cell r="AH300" t="str">
            <v>WYOMING POOL</v>
          </cell>
          <cell r="AI300">
            <v>399</v>
          </cell>
          <cell r="AJ300" t="str">
            <v>RENO</v>
          </cell>
          <cell r="AK300">
            <v>459</v>
          </cell>
          <cell r="AL300" t="str">
            <v>AVAC03SYS3</v>
          </cell>
          <cell r="AM300">
            <v>304</v>
          </cell>
          <cell r="AN300" t="str">
            <v>DA</v>
          </cell>
        </row>
        <row r="301">
          <cell r="A301">
            <v>314</v>
          </cell>
          <cell r="B301" t="str">
            <v>DA</v>
          </cell>
          <cell r="C301" t="str">
            <v>Diane Albers</v>
          </cell>
          <cell r="D301" t="str">
            <v>(509) 495-4705</v>
          </cell>
          <cell r="E301">
            <v>37316</v>
          </cell>
          <cell r="G301" t="str">
            <v>Purchase</v>
          </cell>
          <cell r="H301" t="str">
            <v>Physical</v>
          </cell>
          <cell r="I301" t="str">
            <v>CA - SLTAHOE</v>
          </cell>
          <cell r="K301" t="str">
            <v>Aquila Merchant Services</v>
          </cell>
          <cell r="L301" t="str">
            <v>Brian Potts</v>
          </cell>
          <cell r="M301" t="str">
            <v>Trader</v>
          </cell>
          <cell r="N301" t="str">
            <v>(816) 527-1534</v>
          </cell>
          <cell r="O301" t="str">
            <v>(816) 527-1075</v>
          </cell>
          <cell r="R301">
            <v>3000</v>
          </cell>
          <cell r="X301">
            <v>2.2400000000000002</v>
          </cell>
          <cell r="Y301">
            <v>37317</v>
          </cell>
          <cell r="Z301">
            <v>37319</v>
          </cell>
          <cell r="AA301" t="str">
            <v>Interruptible</v>
          </cell>
          <cell r="AB301" t="str">
            <v>NWP</v>
          </cell>
          <cell r="AC301" t="str">
            <v>Paiute</v>
          </cell>
          <cell r="AD301">
            <v>100047</v>
          </cell>
          <cell r="AE301">
            <v>3000</v>
          </cell>
          <cell r="AF301" t="str">
            <v>OPAL</v>
          </cell>
          <cell r="AG301">
            <v>543</v>
          </cell>
          <cell r="AJ301" t="str">
            <v>RENO</v>
          </cell>
          <cell r="AK301">
            <v>459</v>
          </cell>
          <cell r="AL301" t="str">
            <v>AVAC03SYS3</v>
          </cell>
          <cell r="AM301">
            <v>304</v>
          </cell>
          <cell r="AN301" t="str">
            <v>DA</v>
          </cell>
        </row>
        <row r="302">
          <cell r="A302">
            <v>315</v>
          </cell>
          <cell r="B302" t="str">
            <v>JK</v>
          </cell>
          <cell r="C302" t="str">
            <v>Jeannie Kimberly</v>
          </cell>
          <cell r="D302" t="str">
            <v>(509) 495-8494</v>
          </cell>
          <cell r="E302">
            <v>37319</v>
          </cell>
          <cell r="G302" t="str">
            <v>Purchase</v>
          </cell>
          <cell r="H302" t="str">
            <v>Physical</v>
          </cell>
          <cell r="I302" t="str">
            <v>RGEN</v>
          </cell>
          <cell r="K302" t="str">
            <v>Avista Energy</v>
          </cell>
          <cell r="L302" t="str">
            <v>Steve Harper</v>
          </cell>
          <cell r="M302" t="str">
            <v>Trader</v>
          </cell>
          <cell r="N302" t="str">
            <v>(509) 688-6123</v>
          </cell>
          <cell r="O302" t="str">
            <v>(509) 688-6151</v>
          </cell>
          <cell r="R302">
            <v>50000</v>
          </cell>
          <cell r="X302">
            <v>2.64</v>
          </cell>
          <cell r="Y302">
            <v>37320</v>
          </cell>
          <cell r="Z302">
            <v>37320</v>
          </cell>
          <cell r="AA302" t="str">
            <v>Interruptible</v>
          </cell>
          <cell r="AB302" t="str">
            <v>PGT</v>
          </cell>
          <cell r="AD302" t="str">
            <v>07536</v>
          </cell>
          <cell r="AE302">
            <v>50000</v>
          </cell>
          <cell r="AF302" t="str">
            <v>RGEN-GTNW</v>
          </cell>
          <cell r="AH302" t="str">
            <v>05474</v>
          </cell>
          <cell r="AJ302" t="str">
            <v>RGEN-WWP</v>
          </cell>
          <cell r="AL302" t="str">
            <v>FUEL</v>
          </cell>
          <cell r="AN302" t="str">
            <v>JK</v>
          </cell>
        </row>
        <row r="303">
          <cell r="A303">
            <v>316</v>
          </cell>
          <cell r="B303" t="str">
            <v>DA</v>
          </cell>
          <cell r="C303" t="str">
            <v>Diane Albers</v>
          </cell>
          <cell r="D303" t="str">
            <v>(509) 495-4705</v>
          </cell>
          <cell r="E303">
            <v>37319</v>
          </cell>
          <cell r="G303" t="str">
            <v>Purchase</v>
          </cell>
          <cell r="H303" t="str">
            <v>Physical</v>
          </cell>
          <cell r="I303" t="str">
            <v>CA - SLTAHOE</v>
          </cell>
          <cell r="K303" t="str">
            <v>Enserco</v>
          </cell>
          <cell r="L303" t="str">
            <v>Matt Reed</v>
          </cell>
          <cell r="M303" t="str">
            <v>Trader</v>
          </cell>
          <cell r="N303" t="str">
            <v>(303) 468-1244</v>
          </cell>
          <cell r="O303" t="str">
            <v>(403) 514-6913</v>
          </cell>
          <cell r="R303">
            <v>2500</v>
          </cell>
          <cell r="X303">
            <v>2.4</v>
          </cell>
          <cell r="Y303">
            <v>37320</v>
          </cell>
          <cell r="Z303">
            <v>37320</v>
          </cell>
          <cell r="AA303" t="str">
            <v>Interruptible</v>
          </cell>
          <cell r="AB303" t="str">
            <v>NWP</v>
          </cell>
          <cell r="AC303" t="str">
            <v>Paiute</v>
          </cell>
          <cell r="AD303">
            <v>100047</v>
          </cell>
          <cell r="AE303">
            <v>2500</v>
          </cell>
          <cell r="AF303" t="str">
            <v>WYOMING POOL</v>
          </cell>
          <cell r="AG303">
            <v>89</v>
          </cell>
          <cell r="AH303" t="str">
            <v>WYOMING POOL</v>
          </cell>
          <cell r="AI303">
            <v>399</v>
          </cell>
          <cell r="AJ303" t="str">
            <v>RENO</v>
          </cell>
          <cell r="AK303">
            <v>459</v>
          </cell>
          <cell r="AL303" t="str">
            <v>AVAC03SYS3</v>
          </cell>
          <cell r="AM303">
            <v>304</v>
          </cell>
          <cell r="AN303" t="str">
            <v>DA</v>
          </cell>
        </row>
        <row r="304">
          <cell r="A304">
            <v>317</v>
          </cell>
          <cell r="B304" t="str">
            <v>DA</v>
          </cell>
          <cell r="C304" t="str">
            <v>Diane Albers</v>
          </cell>
          <cell r="D304" t="str">
            <v>(509) 495-4705</v>
          </cell>
          <cell r="E304">
            <v>37320</v>
          </cell>
          <cell r="G304" t="str">
            <v>Purchase</v>
          </cell>
          <cell r="H304" t="str">
            <v>Physical</v>
          </cell>
          <cell r="I304" t="str">
            <v>RGEN</v>
          </cell>
          <cell r="K304" t="str">
            <v>Avista Energy</v>
          </cell>
          <cell r="L304" t="str">
            <v>Steve Harper</v>
          </cell>
          <cell r="M304" t="str">
            <v>Trader</v>
          </cell>
          <cell r="N304" t="str">
            <v>(509) 688-6123</v>
          </cell>
          <cell r="O304" t="str">
            <v>(509) 688-6151</v>
          </cell>
          <cell r="R304">
            <v>40000</v>
          </cell>
          <cell r="X304">
            <v>2.59</v>
          </cell>
          <cell r="Y304">
            <v>37321</v>
          </cell>
          <cell r="Z304">
            <v>37321</v>
          </cell>
          <cell r="AA304" t="str">
            <v>Interruptible</v>
          </cell>
          <cell r="AB304" t="str">
            <v>PGT</v>
          </cell>
          <cell r="AD304" t="str">
            <v>07536</v>
          </cell>
          <cell r="AE304">
            <v>40000</v>
          </cell>
          <cell r="AF304" t="str">
            <v>RGEN-GTNW</v>
          </cell>
          <cell r="AH304" t="str">
            <v>05474</v>
          </cell>
          <cell r="AJ304" t="str">
            <v>RGEN-WWP</v>
          </cell>
          <cell r="AL304" t="str">
            <v>FUEL</v>
          </cell>
          <cell r="AN304" t="str">
            <v>JK</v>
          </cell>
        </row>
        <row r="305">
          <cell r="A305">
            <v>318</v>
          </cell>
          <cell r="B305" t="str">
            <v>DA</v>
          </cell>
          <cell r="C305" t="str">
            <v>Diane Albers</v>
          </cell>
          <cell r="D305" t="str">
            <v>(509) 495-4705</v>
          </cell>
          <cell r="E305">
            <v>37320</v>
          </cell>
          <cell r="G305" t="str">
            <v>Purchase</v>
          </cell>
          <cell r="H305" t="str">
            <v>Physical</v>
          </cell>
          <cell r="I305" t="str">
            <v>CA - SLTAHOE</v>
          </cell>
          <cell r="K305" t="str">
            <v>Dynegy</v>
          </cell>
          <cell r="L305" t="str">
            <v>Mark Mickelson</v>
          </cell>
          <cell r="M305" t="str">
            <v>Trader</v>
          </cell>
          <cell r="N305" t="str">
            <v>(713) 767-6673</v>
          </cell>
          <cell r="O305" t="str">
            <v>(713) 507-6541</v>
          </cell>
          <cell r="R305">
            <v>1500</v>
          </cell>
          <cell r="X305">
            <v>2.2400000000000002</v>
          </cell>
          <cell r="Y305">
            <v>37321</v>
          </cell>
          <cell r="Z305">
            <v>37321</v>
          </cell>
          <cell r="AA305" t="str">
            <v>Interruptible</v>
          </cell>
          <cell r="AB305" t="str">
            <v>NWP</v>
          </cell>
          <cell r="AC305" t="str">
            <v>Paiute</v>
          </cell>
          <cell r="AD305">
            <v>100047</v>
          </cell>
          <cell r="AE305">
            <v>1500</v>
          </cell>
          <cell r="AF305" t="str">
            <v>OPAL</v>
          </cell>
          <cell r="AG305">
            <v>543</v>
          </cell>
          <cell r="AH305" t="str">
            <v>L20</v>
          </cell>
          <cell r="AI305">
            <v>70</v>
          </cell>
          <cell r="AJ305" t="str">
            <v>RENO</v>
          </cell>
          <cell r="AK305">
            <v>459</v>
          </cell>
          <cell r="AL305" t="str">
            <v>AVAC03SYS3</v>
          </cell>
          <cell r="AM305">
            <v>304</v>
          </cell>
          <cell r="AN305" t="str">
            <v>DA</v>
          </cell>
        </row>
        <row r="306">
          <cell r="A306">
            <v>319</v>
          </cell>
          <cell r="B306" t="str">
            <v>JK</v>
          </cell>
          <cell r="C306" t="str">
            <v>Jeannie Kimberly</v>
          </cell>
          <cell r="D306" t="str">
            <v>(509) 495-8494</v>
          </cell>
          <cell r="E306">
            <v>37321</v>
          </cell>
          <cell r="G306" t="str">
            <v>Purchase</v>
          </cell>
          <cell r="H306" t="str">
            <v>Physical</v>
          </cell>
          <cell r="I306" t="str">
            <v>RGEN</v>
          </cell>
          <cell r="K306" t="str">
            <v>Avista Energy</v>
          </cell>
          <cell r="L306" t="str">
            <v>Steve Harper</v>
          </cell>
          <cell r="M306" t="str">
            <v>Trader</v>
          </cell>
          <cell r="N306" t="str">
            <v>(509) 688-6123</v>
          </cell>
          <cell r="O306" t="str">
            <v>(509) 688-6151</v>
          </cell>
          <cell r="R306">
            <v>40000</v>
          </cell>
          <cell r="X306">
            <v>2.4500000000000002</v>
          </cell>
          <cell r="Y306">
            <v>37322</v>
          </cell>
          <cell r="Z306">
            <v>37322</v>
          </cell>
          <cell r="AA306" t="str">
            <v>Interruptible</v>
          </cell>
          <cell r="AB306" t="str">
            <v>PGT</v>
          </cell>
          <cell r="AD306" t="str">
            <v>07536</v>
          </cell>
          <cell r="AE306">
            <v>40000</v>
          </cell>
          <cell r="AF306" t="str">
            <v>RGEN-GTNW</v>
          </cell>
          <cell r="AH306" t="str">
            <v>05474</v>
          </cell>
          <cell r="AJ306" t="str">
            <v>RGEN-WWP</v>
          </cell>
          <cell r="AL306" t="str">
            <v>FUEL</v>
          </cell>
          <cell r="AN306" t="str">
            <v>JK</v>
          </cell>
        </row>
        <row r="307">
          <cell r="A307">
            <v>320</v>
          </cell>
          <cell r="B307" t="str">
            <v>JK</v>
          </cell>
          <cell r="C307" t="str">
            <v>Jeannie Kimberly</v>
          </cell>
          <cell r="D307" t="str">
            <v>(509) 495-8494</v>
          </cell>
          <cell r="E307">
            <v>37321</v>
          </cell>
          <cell r="G307" t="str">
            <v>Purchase</v>
          </cell>
          <cell r="H307" t="str">
            <v>Physical</v>
          </cell>
          <cell r="I307" t="str">
            <v>CA - SLTAHOE</v>
          </cell>
          <cell r="K307" t="str">
            <v>Enserco</v>
          </cell>
          <cell r="L307" t="str">
            <v>Matt Reed</v>
          </cell>
          <cell r="M307" t="str">
            <v>Trader</v>
          </cell>
          <cell r="N307" t="str">
            <v>(303) 468-1244</v>
          </cell>
          <cell r="O307" t="str">
            <v>(403) 514-6913</v>
          </cell>
          <cell r="R307">
            <v>3000</v>
          </cell>
          <cell r="X307">
            <v>2.1800000000000002</v>
          </cell>
          <cell r="Y307">
            <v>37322</v>
          </cell>
          <cell r="Z307">
            <v>37323</v>
          </cell>
          <cell r="AA307" t="str">
            <v>Interruptible</v>
          </cell>
          <cell r="AB307" t="str">
            <v>NWP</v>
          </cell>
          <cell r="AC307" t="str">
            <v>Paiute</v>
          </cell>
          <cell r="AD307">
            <v>100047</v>
          </cell>
          <cell r="AE307">
            <v>3000</v>
          </cell>
          <cell r="AF307" t="str">
            <v>WYOMING POOL</v>
          </cell>
          <cell r="AG307">
            <v>89</v>
          </cell>
          <cell r="AH307" t="str">
            <v>WYOMING POOL</v>
          </cell>
          <cell r="AI307">
            <v>399</v>
          </cell>
          <cell r="AJ307" t="str">
            <v>RENO</v>
          </cell>
          <cell r="AK307">
            <v>459</v>
          </cell>
          <cell r="AL307" t="str">
            <v>AVAC03SYS3</v>
          </cell>
          <cell r="AM307">
            <v>304</v>
          </cell>
          <cell r="AN307" t="str">
            <v>JK</v>
          </cell>
        </row>
        <row r="308">
          <cell r="A308">
            <v>321</v>
          </cell>
          <cell r="B308" t="str">
            <v>JK</v>
          </cell>
          <cell r="C308" t="str">
            <v>Jeannie Kimberly</v>
          </cell>
          <cell r="D308" t="str">
            <v>(509) 495-8494</v>
          </cell>
          <cell r="E308">
            <v>37322</v>
          </cell>
          <cell r="G308" t="str">
            <v>Purchase</v>
          </cell>
          <cell r="H308" t="str">
            <v>Physical</v>
          </cell>
          <cell r="I308" t="str">
            <v>RGEN</v>
          </cell>
          <cell r="K308" t="str">
            <v>Avista Energy</v>
          </cell>
          <cell r="L308" t="str">
            <v>Steve Harper</v>
          </cell>
          <cell r="M308" t="str">
            <v>Trader</v>
          </cell>
          <cell r="N308" t="str">
            <v>(509) 688-6123</v>
          </cell>
          <cell r="O308" t="str">
            <v>(509) 688-6151</v>
          </cell>
          <cell r="R308">
            <v>35000</v>
          </cell>
          <cell r="X308">
            <v>2.78</v>
          </cell>
          <cell r="Y308">
            <v>37323</v>
          </cell>
          <cell r="Z308">
            <v>37324</v>
          </cell>
          <cell r="AA308" t="str">
            <v>Interruptible</v>
          </cell>
          <cell r="AB308" t="str">
            <v>PGT</v>
          </cell>
          <cell r="AD308" t="str">
            <v>07536</v>
          </cell>
          <cell r="AE308">
            <v>35000</v>
          </cell>
          <cell r="AF308" t="str">
            <v>RGEN-GTNW</v>
          </cell>
          <cell r="AH308" t="str">
            <v>05474</v>
          </cell>
          <cell r="AJ308" t="str">
            <v>RGEN-WWP</v>
          </cell>
          <cell r="AL308" t="str">
            <v>FUEL</v>
          </cell>
          <cell r="AN308" t="str">
            <v>JK</v>
          </cell>
        </row>
        <row r="309">
          <cell r="A309">
            <v>322</v>
          </cell>
          <cell r="B309" t="str">
            <v>JK</v>
          </cell>
          <cell r="C309" t="str">
            <v>Jeannie Kimberly</v>
          </cell>
          <cell r="D309" t="str">
            <v>(509) 495-8494</v>
          </cell>
          <cell r="E309">
            <v>37322</v>
          </cell>
          <cell r="G309" t="str">
            <v>Purchase</v>
          </cell>
          <cell r="H309" t="str">
            <v>Physical</v>
          </cell>
          <cell r="I309" t="str">
            <v>CA - SLTAHOE</v>
          </cell>
          <cell r="K309" t="str">
            <v>Enserco</v>
          </cell>
          <cell r="L309" t="str">
            <v>Matt Reed</v>
          </cell>
          <cell r="M309" t="str">
            <v>Trader</v>
          </cell>
          <cell r="N309" t="str">
            <v>(303) 468-1244</v>
          </cell>
          <cell r="O309" t="str">
            <v>(403) 514-6913</v>
          </cell>
          <cell r="R309">
            <v>3000</v>
          </cell>
          <cell r="X309">
            <v>2.4500000000000002</v>
          </cell>
          <cell r="Y309">
            <v>37324</v>
          </cell>
          <cell r="Z309">
            <v>37327</v>
          </cell>
          <cell r="AA309" t="str">
            <v>Interruptible</v>
          </cell>
          <cell r="AB309" t="str">
            <v>NWP</v>
          </cell>
          <cell r="AC309" t="str">
            <v>Paiute</v>
          </cell>
          <cell r="AD309">
            <v>100047</v>
          </cell>
          <cell r="AE309">
            <v>3000</v>
          </cell>
          <cell r="AF309" t="str">
            <v>WYOMING POOL</v>
          </cell>
          <cell r="AG309">
            <v>89</v>
          </cell>
          <cell r="AH309" t="str">
            <v>WYOMING POOL</v>
          </cell>
          <cell r="AI309">
            <v>399</v>
          </cell>
          <cell r="AJ309" t="str">
            <v>RENO</v>
          </cell>
          <cell r="AK309">
            <v>459</v>
          </cell>
          <cell r="AL309" t="str">
            <v>AVAC03SYS3</v>
          </cell>
          <cell r="AM309">
            <v>304</v>
          </cell>
          <cell r="AN309" t="str">
            <v>JK</v>
          </cell>
        </row>
        <row r="310">
          <cell r="A310">
            <v>323</v>
          </cell>
          <cell r="B310" t="str">
            <v>JK</v>
          </cell>
          <cell r="C310" t="str">
            <v>Jeannie Kimberly</v>
          </cell>
          <cell r="D310" t="str">
            <v>(509) 495-8494</v>
          </cell>
          <cell r="E310">
            <v>37322</v>
          </cell>
          <cell r="G310" t="str">
            <v>Purchase</v>
          </cell>
          <cell r="H310" t="str">
            <v>Physical</v>
          </cell>
          <cell r="I310" t="str">
            <v>CA - SLTAHOE</v>
          </cell>
          <cell r="K310" t="str">
            <v>Enserco</v>
          </cell>
          <cell r="L310" t="str">
            <v>Matt Reed</v>
          </cell>
          <cell r="M310" t="str">
            <v>Trader</v>
          </cell>
          <cell r="N310" t="str">
            <v>(303) 468-1244</v>
          </cell>
          <cell r="O310" t="str">
            <v>(403) 514-6913</v>
          </cell>
          <cell r="R310">
            <v>1000</v>
          </cell>
          <cell r="X310">
            <v>2.5</v>
          </cell>
          <cell r="Y310">
            <v>37323</v>
          </cell>
          <cell r="Z310">
            <v>37323</v>
          </cell>
          <cell r="AA310" t="str">
            <v>Interruptible</v>
          </cell>
          <cell r="AB310" t="str">
            <v>NWP</v>
          </cell>
          <cell r="AC310" t="str">
            <v>Paiute</v>
          </cell>
          <cell r="AD310">
            <v>100047</v>
          </cell>
          <cell r="AE310">
            <v>1000</v>
          </cell>
          <cell r="AF310" t="str">
            <v>WYOMING POOL</v>
          </cell>
          <cell r="AG310">
            <v>89</v>
          </cell>
          <cell r="AH310" t="str">
            <v>WYOMING POOL</v>
          </cell>
          <cell r="AI310">
            <v>399</v>
          </cell>
          <cell r="AJ310" t="str">
            <v>RENO</v>
          </cell>
          <cell r="AK310">
            <v>459</v>
          </cell>
          <cell r="AL310" t="str">
            <v>AVAC03SYS3</v>
          </cell>
          <cell r="AM310">
            <v>304</v>
          </cell>
          <cell r="AN310" t="str">
            <v>JK</v>
          </cell>
        </row>
        <row r="311">
          <cell r="A311">
            <v>324</v>
          </cell>
          <cell r="B311" t="str">
            <v>DA</v>
          </cell>
          <cell r="C311" t="str">
            <v>Diane Albers</v>
          </cell>
          <cell r="D311" t="str">
            <v>(509) 495-4705</v>
          </cell>
          <cell r="E311">
            <v>37323</v>
          </cell>
          <cell r="G311" t="str">
            <v>Purchase</v>
          </cell>
          <cell r="H311" t="str">
            <v>Physical</v>
          </cell>
          <cell r="I311" t="str">
            <v>RGEN</v>
          </cell>
          <cell r="K311" t="str">
            <v>Avista Energy</v>
          </cell>
          <cell r="L311" t="str">
            <v>Steve Harper</v>
          </cell>
          <cell r="M311" t="str">
            <v>Trader</v>
          </cell>
          <cell r="N311" t="str">
            <v>(509) 688-6123</v>
          </cell>
          <cell r="O311" t="str">
            <v>(509) 688-6151</v>
          </cell>
          <cell r="R311">
            <v>25000</v>
          </cell>
          <cell r="X311">
            <v>2.9</v>
          </cell>
          <cell r="Y311">
            <v>37325</v>
          </cell>
          <cell r="Z311">
            <v>37325</v>
          </cell>
          <cell r="AA311" t="str">
            <v>Interruptible</v>
          </cell>
          <cell r="AB311" t="str">
            <v>PGT</v>
          </cell>
          <cell r="AD311" t="str">
            <v>07536</v>
          </cell>
          <cell r="AE311">
            <v>25000</v>
          </cell>
          <cell r="AF311" t="str">
            <v>RGEN-GTNW</v>
          </cell>
          <cell r="AH311" t="str">
            <v>05474</v>
          </cell>
          <cell r="AJ311" t="str">
            <v>RGEN-WWP</v>
          </cell>
          <cell r="AL311" t="str">
            <v>FUEL</v>
          </cell>
          <cell r="AN311" t="str">
            <v>DA</v>
          </cell>
        </row>
        <row r="312">
          <cell r="A312">
            <v>325</v>
          </cell>
          <cell r="B312" t="str">
            <v>DA</v>
          </cell>
          <cell r="C312" t="str">
            <v>Diane Albers</v>
          </cell>
          <cell r="D312" t="str">
            <v>(509) 495-4705</v>
          </cell>
          <cell r="E312">
            <v>37326</v>
          </cell>
          <cell r="G312" t="str">
            <v>Sale</v>
          </cell>
          <cell r="H312" t="str">
            <v>Physical</v>
          </cell>
          <cell r="I312" t="str">
            <v>RGEN</v>
          </cell>
          <cell r="K312" t="str">
            <v>Sierra Pacific</v>
          </cell>
          <cell r="L312" t="str">
            <v>Anita Austin</v>
          </cell>
          <cell r="M312" t="str">
            <v>Trader</v>
          </cell>
          <cell r="N312" t="str">
            <v>(775) 834-4874</v>
          </cell>
          <cell r="O312" t="str">
            <v>(775) 834-3069</v>
          </cell>
          <cell r="R312">
            <v>10000</v>
          </cell>
          <cell r="X312">
            <v>2.9</v>
          </cell>
          <cell r="Y312">
            <v>37327</v>
          </cell>
          <cell r="Z312">
            <v>37327</v>
          </cell>
          <cell r="AA312" t="str">
            <v>Interruptible</v>
          </cell>
          <cell r="AB312" t="str">
            <v>PGT</v>
          </cell>
          <cell r="AD312" t="str">
            <v>07536</v>
          </cell>
          <cell r="AE312">
            <v>10000</v>
          </cell>
          <cell r="AF312" t="str">
            <v>RGEN-GTNW</v>
          </cell>
          <cell r="AH312" t="str">
            <v>FUEL</v>
          </cell>
          <cell r="AJ312" t="str">
            <v>RGEN-GTNW</v>
          </cell>
          <cell r="AL312" t="str">
            <v>02893</v>
          </cell>
          <cell r="AN312" t="str">
            <v>DA</v>
          </cell>
        </row>
        <row r="313">
          <cell r="A313">
            <v>326</v>
          </cell>
          <cell r="B313" t="str">
            <v>DA</v>
          </cell>
          <cell r="C313" t="str">
            <v>Diane Albers</v>
          </cell>
          <cell r="D313" t="str">
            <v>(509) 495-4705</v>
          </cell>
          <cell r="E313">
            <v>37326</v>
          </cell>
          <cell r="G313" t="str">
            <v>Sale</v>
          </cell>
          <cell r="H313" t="str">
            <v>Physical</v>
          </cell>
          <cell r="I313" t="str">
            <v>RGEN</v>
          </cell>
          <cell r="K313" t="str">
            <v>Enserco</v>
          </cell>
          <cell r="L313" t="str">
            <v>Darrell Danyluk</v>
          </cell>
          <cell r="M313" t="str">
            <v>Trader</v>
          </cell>
          <cell r="N313" t="str">
            <v>(403) 514-6912</v>
          </cell>
          <cell r="O313" t="str">
            <v>(403) 514-6913</v>
          </cell>
          <cell r="R313">
            <v>5000</v>
          </cell>
          <cell r="X313">
            <v>2.75</v>
          </cell>
          <cell r="Y313">
            <v>37327</v>
          </cell>
          <cell r="Z313">
            <v>37327</v>
          </cell>
          <cell r="AA313" t="str">
            <v>Interruptible</v>
          </cell>
          <cell r="AB313" t="str">
            <v>PGT</v>
          </cell>
          <cell r="AD313" t="str">
            <v>07536</v>
          </cell>
          <cell r="AE313">
            <v>5000</v>
          </cell>
          <cell r="AF313" t="str">
            <v>RGEN-GTNW</v>
          </cell>
          <cell r="AH313" t="str">
            <v>FUEL</v>
          </cell>
          <cell r="AJ313" t="str">
            <v>RGEN-GTNW</v>
          </cell>
          <cell r="AL313" t="str">
            <v>04659</v>
          </cell>
          <cell r="AN313" t="str">
            <v>DA</v>
          </cell>
        </row>
        <row r="314">
          <cell r="A314">
            <v>327</v>
          </cell>
          <cell r="B314" t="str">
            <v>DA</v>
          </cell>
          <cell r="C314" t="str">
            <v>Diane Albers</v>
          </cell>
          <cell r="D314" t="str">
            <v>(509) 495-4705</v>
          </cell>
          <cell r="E314">
            <v>37326</v>
          </cell>
          <cell r="G314" t="str">
            <v>Sale</v>
          </cell>
          <cell r="H314" t="str">
            <v>Physical</v>
          </cell>
          <cell r="I314" t="str">
            <v>RGEN</v>
          </cell>
          <cell r="K314" t="str">
            <v>Enserco</v>
          </cell>
          <cell r="L314" t="str">
            <v>Darrell Danyluk</v>
          </cell>
          <cell r="M314" t="str">
            <v>Trader</v>
          </cell>
          <cell r="N314" t="str">
            <v>(403) 514-6912</v>
          </cell>
          <cell r="O314" t="str">
            <v>(403) 514-6913</v>
          </cell>
          <cell r="R314">
            <v>5000</v>
          </cell>
          <cell r="X314">
            <v>2.63</v>
          </cell>
          <cell r="Y314">
            <v>37327</v>
          </cell>
          <cell r="Z314">
            <v>37327</v>
          </cell>
          <cell r="AA314" t="str">
            <v>Interruptible</v>
          </cell>
          <cell r="AB314" t="str">
            <v>PGT</v>
          </cell>
          <cell r="AD314" t="str">
            <v>07536</v>
          </cell>
          <cell r="AE314">
            <v>5000</v>
          </cell>
          <cell r="AF314" t="str">
            <v>RGEN-GTNW</v>
          </cell>
          <cell r="AH314" t="str">
            <v>FUEL</v>
          </cell>
          <cell r="AJ314" t="str">
            <v>RGEN-GTNW</v>
          </cell>
          <cell r="AL314" t="str">
            <v>04659</v>
          </cell>
          <cell r="AN314" t="str">
            <v>DA</v>
          </cell>
        </row>
        <row r="315">
          <cell r="A315">
            <v>328</v>
          </cell>
          <cell r="B315" t="str">
            <v>DA</v>
          </cell>
          <cell r="C315" t="str">
            <v>Diane Albers</v>
          </cell>
          <cell r="D315" t="str">
            <v>(509) 495-4705</v>
          </cell>
          <cell r="E315">
            <v>37326</v>
          </cell>
          <cell r="G315" t="str">
            <v>Sale</v>
          </cell>
          <cell r="H315" t="str">
            <v>Physical</v>
          </cell>
          <cell r="I315" t="str">
            <v>RGEN</v>
          </cell>
          <cell r="K315" t="str">
            <v>Sierra Pacific</v>
          </cell>
          <cell r="L315" t="str">
            <v>Anita Austin</v>
          </cell>
          <cell r="M315" t="str">
            <v>Trader</v>
          </cell>
          <cell r="N315" t="str">
            <v>(775) 834-4874</v>
          </cell>
          <cell r="O315" t="str">
            <v>(775) 834-3069</v>
          </cell>
          <cell r="R315">
            <v>3000</v>
          </cell>
          <cell r="X315">
            <v>2.8</v>
          </cell>
          <cell r="Y315">
            <v>37327</v>
          </cell>
          <cell r="Z315">
            <v>37327</v>
          </cell>
          <cell r="AA315" t="str">
            <v>Interruptible</v>
          </cell>
          <cell r="AB315" t="str">
            <v>PGT</v>
          </cell>
          <cell r="AD315" t="str">
            <v>07536</v>
          </cell>
          <cell r="AE315">
            <v>3000</v>
          </cell>
          <cell r="AF315" t="str">
            <v>RGEN-GTNW</v>
          </cell>
          <cell r="AH315" t="str">
            <v>FUEL</v>
          </cell>
          <cell r="AJ315" t="str">
            <v>RGEN-GTNW</v>
          </cell>
          <cell r="AL315" t="str">
            <v>02893</v>
          </cell>
          <cell r="AN315" t="str">
            <v>DA</v>
          </cell>
        </row>
        <row r="316">
          <cell r="A316">
            <v>329</v>
          </cell>
          <cell r="B316" t="str">
            <v>DA</v>
          </cell>
          <cell r="C316" t="str">
            <v>Diane Albers</v>
          </cell>
          <cell r="D316" t="str">
            <v>(509) 495-4705</v>
          </cell>
          <cell r="E316">
            <v>37327</v>
          </cell>
          <cell r="G316" t="str">
            <v>Purchase</v>
          </cell>
          <cell r="H316" t="str">
            <v>Physical</v>
          </cell>
          <cell r="I316" t="str">
            <v>CA - SLTAHOE</v>
          </cell>
          <cell r="K316" t="str">
            <v>Enserco</v>
          </cell>
          <cell r="L316" t="str">
            <v>Matt Reed</v>
          </cell>
          <cell r="M316" t="str">
            <v>Trader</v>
          </cell>
          <cell r="N316" t="str">
            <v>(303) 468-1244</v>
          </cell>
          <cell r="O316" t="str">
            <v>(403) 514-6913</v>
          </cell>
          <cell r="R316">
            <v>3000</v>
          </cell>
          <cell r="X316">
            <v>2.57</v>
          </cell>
          <cell r="Y316">
            <v>37328</v>
          </cell>
          <cell r="Z316">
            <v>37328</v>
          </cell>
          <cell r="AA316" t="str">
            <v>Interruptible</v>
          </cell>
          <cell r="AB316" t="str">
            <v>NWP</v>
          </cell>
          <cell r="AC316" t="str">
            <v>Paiute</v>
          </cell>
          <cell r="AD316">
            <v>100047</v>
          </cell>
          <cell r="AE316">
            <v>3000</v>
          </cell>
          <cell r="AF316" t="str">
            <v>WYOMING POOL</v>
          </cell>
          <cell r="AG316">
            <v>89</v>
          </cell>
          <cell r="AH316" t="str">
            <v>WYOMING POOL</v>
          </cell>
          <cell r="AI316">
            <v>399</v>
          </cell>
          <cell r="AJ316" t="str">
            <v>RENO</v>
          </cell>
          <cell r="AK316">
            <v>459</v>
          </cell>
          <cell r="AL316" t="str">
            <v>AVAC03SYS3</v>
          </cell>
          <cell r="AM316">
            <v>304</v>
          </cell>
          <cell r="AN316" t="str">
            <v>DA</v>
          </cell>
        </row>
        <row r="317">
          <cell r="A317">
            <v>330</v>
          </cell>
          <cell r="B317" t="str">
            <v>JK</v>
          </cell>
          <cell r="C317" t="str">
            <v>Jeannie Kimberly</v>
          </cell>
          <cell r="D317" t="str">
            <v>(509) 495-8494</v>
          </cell>
          <cell r="E317">
            <v>37328</v>
          </cell>
          <cell r="G317" t="str">
            <v>Purchase</v>
          </cell>
          <cell r="H317" t="str">
            <v>Physical</v>
          </cell>
          <cell r="I317" t="str">
            <v>CA - SLTAHOE</v>
          </cell>
          <cell r="K317" t="str">
            <v>Enserco</v>
          </cell>
          <cell r="L317" t="str">
            <v>Matt Reed</v>
          </cell>
          <cell r="M317" t="str">
            <v>Trader</v>
          </cell>
          <cell r="N317" t="str">
            <v>(303) 468-1244</v>
          </cell>
          <cell r="O317" t="str">
            <v>(403) 514-6913</v>
          </cell>
          <cell r="R317">
            <v>3000</v>
          </cell>
          <cell r="X317">
            <v>2.8050000000000002</v>
          </cell>
          <cell r="Y317">
            <v>37329</v>
          </cell>
          <cell r="Z317">
            <v>37329</v>
          </cell>
          <cell r="AA317" t="str">
            <v>Interruptible</v>
          </cell>
          <cell r="AB317" t="str">
            <v>NWP</v>
          </cell>
          <cell r="AC317" t="str">
            <v>Paiute</v>
          </cell>
          <cell r="AD317">
            <v>100047</v>
          </cell>
          <cell r="AE317">
            <v>3000</v>
          </cell>
          <cell r="AF317" t="str">
            <v>WYOMING/ROCKY MTN.</v>
          </cell>
          <cell r="AG317" t="str">
            <v>89/65</v>
          </cell>
          <cell r="AH317" t="str">
            <v>WYOMING/ROCKY MTN.</v>
          </cell>
          <cell r="AI317">
            <v>399</v>
          </cell>
          <cell r="AJ317" t="str">
            <v>RENO</v>
          </cell>
          <cell r="AK317">
            <v>459</v>
          </cell>
          <cell r="AL317" t="str">
            <v>AVAC03SYS3</v>
          </cell>
          <cell r="AM317">
            <v>304</v>
          </cell>
          <cell r="AN317" t="str">
            <v>JK</v>
          </cell>
        </row>
        <row r="318">
          <cell r="A318">
            <v>331</v>
          </cell>
          <cell r="B318" t="str">
            <v>JK</v>
          </cell>
          <cell r="C318" t="str">
            <v>Jeannie Kimberly</v>
          </cell>
          <cell r="D318" t="str">
            <v>(509) 495-8494</v>
          </cell>
          <cell r="E318">
            <v>37329</v>
          </cell>
          <cell r="G318" t="str">
            <v>Purchase</v>
          </cell>
          <cell r="H318" t="str">
            <v>Physical</v>
          </cell>
          <cell r="I318" t="str">
            <v>RGEN</v>
          </cell>
          <cell r="K318" t="str">
            <v>Avista Energy</v>
          </cell>
          <cell r="L318" t="str">
            <v>Steve Harper</v>
          </cell>
          <cell r="M318" t="str">
            <v>Trader</v>
          </cell>
          <cell r="N318" t="str">
            <v>(509) 688-6123</v>
          </cell>
          <cell r="O318" t="str">
            <v>(509) 688-6151</v>
          </cell>
          <cell r="R318">
            <v>20000</v>
          </cell>
          <cell r="X318">
            <v>2.78</v>
          </cell>
          <cell r="Y318">
            <v>37330</v>
          </cell>
          <cell r="Z318">
            <v>37331</v>
          </cell>
          <cell r="AA318" t="str">
            <v>Interruptible</v>
          </cell>
          <cell r="AB318" t="str">
            <v>PGT</v>
          </cell>
          <cell r="AD318" t="str">
            <v>07536</v>
          </cell>
          <cell r="AE318">
            <v>20000</v>
          </cell>
          <cell r="AF318" t="str">
            <v>RGEN-GTNW</v>
          </cell>
          <cell r="AH318" t="str">
            <v>05474</v>
          </cell>
          <cell r="AJ318" t="str">
            <v>RGEN-WWP</v>
          </cell>
          <cell r="AL318" t="str">
            <v>FUEL</v>
          </cell>
          <cell r="AN318" t="str">
            <v>JK</v>
          </cell>
        </row>
        <row r="319">
          <cell r="A319">
            <v>332</v>
          </cell>
          <cell r="B319" t="str">
            <v>JK</v>
          </cell>
          <cell r="C319" t="str">
            <v>Jeannie Kimberly</v>
          </cell>
          <cell r="D319" t="str">
            <v>(509) 495-8494</v>
          </cell>
          <cell r="E319">
            <v>37329</v>
          </cell>
          <cell r="G319" t="str">
            <v>Purchase</v>
          </cell>
          <cell r="H319" t="str">
            <v>Physical</v>
          </cell>
          <cell r="I319" t="str">
            <v>CA - SLTAHOE</v>
          </cell>
          <cell r="K319" t="str">
            <v>Enserco</v>
          </cell>
          <cell r="L319" t="str">
            <v>Matt Reed</v>
          </cell>
          <cell r="M319" t="str">
            <v>Trader</v>
          </cell>
          <cell r="N319" t="str">
            <v>(303) 468-1244</v>
          </cell>
          <cell r="O319" t="str">
            <v>(403) 514-6913</v>
          </cell>
          <cell r="R319">
            <v>4000</v>
          </cell>
          <cell r="X319">
            <v>2.59</v>
          </cell>
          <cell r="Y319">
            <v>37330</v>
          </cell>
          <cell r="Z319">
            <v>37330</v>
          </cell>
          <cell r="AA319" t="str">
            <v>Interruptible</v>
          </cell>
          <cell r="AB319" t="str">
            <v>NWP</v>
          </cell>
          <cell r="AC319" t="str">
            <v>Paiute</v>
          </cell>
          <cell r="AD319">
            <v>100047</v>
          </cell>
          <cell r="AE319">
            <v>4000</v>
          </cell>
          <cell r="AF319" t="str">
            <v xml:space="preserve">ROCKY MTN POOL </v>
          </cell>
          <cell r="AG319">
            <v>65</v>
          </cell>
          <cell r="AH319" t="str">
            <v xml:space="preserve">ROCKY MTN POOL </v>
          </cell>
          <cell r="AI319">
            <v>399</v>
          </cell>
          <cell r="AJ319" t="str">
            <v>RENO</v>
          </cell>
          <cell r="AK319">
            <v>459</v>
          </cell>
          <cell r="AL319" t="str">
            <v>AVAC03SYS3</v>
          </cell>
          <cell r="AM319">
            <v>304</v>
          </cell>
          <cell r="AN319" t="str">
            <v>JK</v>
          </cell>
        </row>
        <row r="320">
          <cell r="A320">
            <v>333</v>
          </cell>
          <cell r="B320" t="str">
            <v>JK</v>
          </cell>
          <cell r="C320" t="str">
            <v>Jeannie Kimberly</v>
          </cell>
          <cell r="D320" t="str">
            <v>(509) 495-8494</v>
          </cell>
          <cell r="E320">
            <v>37330</v>
          </cell>
          <cell r="G320" t="str">
            <v>Purchase</v>
          </cell>
          <cell r="H320" t="str">
            <v>Physical</v>
          </cell>
          <cell r="I320" t="str">
            <v>MALIN</v>
          </cell>
          <cell r="K320" t="str">
            <v>Dynegy</v>
          </cell>
          <cell r="L320" t="str">
            <v>Scott Wischoff</v>
          </cell>
          <cell r="M320" t="str">
            <v>Trader</v>
          </cell>
          <cell r="N320" t="str">
            <v>(713) 767-8214</v>
          </cell>
          <cell r="O320" t="str">
            <v>(713) 507-6541</v>
          </cell>
          <cell r="R320">
            <v>20000</v>
          </cell>
          <cell r="X320">
            <v>3.16</v>
          </cell>
          <cell r="Y320">
            <v>37331</v>
          </cell>
          <cell r="Z320">
            <v>37333</v>
          </cell>
          <cell r="AA320" t="str">
            <v>Interruptible</v>
          </cell>
          <cell r="AB320" t="str">
            <v>PGT</v>
          </cell>
          <cell r="AD320" t="str">
            <v>07536</v>
          </cell>
          <cell r="AE320">
            <v>20000</v>
          </cell>
          <cell r="AF320" t="str">
            <v>MALI-GTNW</v>
          </cell>
          <cell r="AH320" t="str">
            <v>01355</v>
          </cell>
          <cell r="AJ320" t="str">
            <v>RGEN-WWP</v>
          </cell>
          <cell r="AL320" t="str">
            <v>FUEL</v>
          </cell>
          <cell r="AN320" t="str">
            <v>JK</v>
          </cell>
        </row>
        <row r="321">
          <cell r="A321">
            <v>334</v>
          </cell>
          <cell r="B321" t="str">
            <v>JK</v>
          </cell>
          <cell r="C321" t="str">
            <v>Jeannie Kimberly</v>
          </cell>
          <cell r="D321" t="str">
            <v>(509) 495-8494</v>
          </cell>
          <cell r="E321">
            <v>37330</v>
          </cell>
          <cell r="G321" t="str">
            <v>Purchase</v>
          </cell>
          <cell r="H321" t="str">
            <v>Physical</v>
          </cell>
          <cell r="I321" t="str">
            <v>MALIN</v>
          </cell>
          <cell r="K321" t="str">
            <v>Dynegy</v>
          </cell>
          <cell r="L321" t="str">
            <v>Scott Wischoff</v>
          </cell>
          <cell r="M321" t="str">
            <v>Trader</v>
          </cell>
          <cell r="N321" t="str">
            <v>(713) 767-8214</v>
          </cell>
          <cell r="O321" t="str">
            <v>(713) 507-6541</v>
          </cell>
          <cell r="R321">
            <v>5000</v>
          </cell>
          <cell r="X321">
            <v>3.1749999999999998</v>
          </cell>
          <cell r="Y321">
            <v>37332</v>
          </cell>
          <cell r="Z321">
            <v>37333</v>
          </cell>
          <cell r="AA321" t="str">
            <v>Interruptible</v>
          </cell>
          <cell r="AB321" t="str">
            <v>PGT</v>
          </cell>
          <cell r="AD321" t="str">
            <v>07536</v>
          </cell>
          <cell r="AE321">
            <v>5000</v>
          </cell>
          <cell r="AF321" t="str">
            <v>MALI-GTNW</v>
          </cell>
          <cell r="AH321" t="str">
            <v>01355</v>
          </cell>
          <cell r="AJ321" t="str">
            <v>RGEN-WWP</v>
          </cell>
          <cell r="AL321" t="str">
            <v>FUEL</v>
          </cell>
          <cell r="AN321" t="str">
            <v>JK</v>
          </cell>
        </row>
        <row r="322">
          <cell r="A322">
            <v>335</v>
          </cell>
          <cell r="B322" t="str">
            <v>JK</v>
          </cell>
          <cell r="C322" t="str">
            <v>Jeannie Kimberly</v>
          </cell>
          <cell r="D322" t="str">
            <v>(509) 495-8494</v>
          </cell>
          <cell r="E322">
            <v>37330</v>
          </cell>
          <cell r="G322" t="str">
            <v>Purchase</v>
          </cell>
          <cell r="H322" t="str">
            <v>Physical</v>
          </cell>
          <cell r="I322" t="str">
            <v>RGEN</v>
          </cell>
          <cell r="K322" t="str">
            <v>Avista Energy</v>
          </cell>
          <cell r="L322" t="str">
            <v>Blaine French</v>
          </cell>
          <cell r="M322" t="str">
            <v>Trader</v>
          </cell>
          <cell r="N322" t="str">
            <v>(509) 688-6126</v>
          </cell>
          <cell r="O322" t="str">
            <v>(509) 688-6151</v>
          </cell>
          <cell r="R322">
            <v>5000</v>
          </cell>
          <cell r="X322">
            <v>3.18</v>
          </cell>
          <cell r="Y322">
            <v>37332</v>
          </cell>
          <cell r="Z322">
            <v>37333</v>
          </cell>
          <cell r="AA322" t="str">
            <v>Interruptible</v>
          </cell>
          <cell r="AB322" t="str">
            <v>PGT</v>
          </cell>
          <cell r="AD322" t="str">
            <v>07536</v>
          </cell>
          <cell r="AE322">
            <v>5000</v>
          </cell>
          <cell r="AF322" t="str">
            <v>RGEN-GTNW</v>
          </cell>
          <cell r="AH322" t="str">
            <v>05474</v>
          </cell>
          <cell r="AJ322" t="str">
            <v>RGEN-WWP</v>
          </cell>
          <cell r="AL322" t="str">
            <v>FUEL</v>
          </cell>
          <cell r="AN322" t="str">
            <v>JK</v>
          </cell>
        </row>
        <row r="323">
          <cell r="A323">
            <v>336</v>
          </cell>
          <cell r="B323" t="str">
            <v>JK</v>
          </cell>
          <cell r="C323" t="str">
            <v>Jeannie Kimberly</v>
          </cell>
          <cell r="D323" t="str">
            <v>(509) 495-8494</v>
          </cell>
          <cell r="E323">
            <v>37330</v>
          </cell>
          <cell r="G323" t="str">
            <v>Purchase</v>
          </cell>
          <cell r="H323" t="str">
            <v>Physical</v>
          </cell>
          <cell r="I323" t="str">
            <v>CA - SLTAHOE</v>
          </cell>
          <cell r="K323" t="str">
            <v>Enserco</v>
          </cell>
          <cell r="L323" t="str">
            <v>Matt Reed</v>
          </cell>
          <cell r="M323" t="str">
            <v>Trader</v>
          </cell>
          <cell r="N323" t="str">
            <v>(303) 468-1244</v>
          </cell>
          <cell r="O323" t="str">
            <v>(403) 514-6913</v>
          </cell>
          <cell r="R323">
            <v>4000</v>
          </cell>
          <cell r="X323">
            <v>2.9849999999999999</v>
          </cell>
          <cell r="Y323">
            <v>37331</v>
          </cell>
          <cell r="Z323">
            <v>37333</v>
          </cell>
          <cell r="AA323" t="str">
            <v>Interruptible</v>
          </cell>
          <cell r="AB323" t="str">
            <v>NWP</v>
          </cell>
          <cell r="AC323" t="str">
            <v>Paiute</v>
          </cell>
          <cell r="AD323">
            <v>100047</v>
          </cell>
          <cell r="AE323">
            <v>4000</v>
          </cell>
          <cell r="AF323" t="str">
            <v xml:space="preserve">ROCKY MTN POOL </v>
          </cell>
          <cell r="AG323">
            <v>65</v>
          </cell>
          <cell r="AH323" t="str">
            <v xml:space="preserve">ROCKY MTN POOL </v>
          </cell>
          <cell r="AI323">
            <v>399</v>
          </cell>
          <cell r="AJ323" t="str">
            <v>RENO</v>
          </cell>
          <cell r="AK323">
            <v>459</v>
          </cell>
          <cell r="AL323" t="str">
            <v>AVAC03SYS3</v>
          </cell>
          <cell r="AM323">
            <v>304</v>
          </cell>
          <cell r="AN323" t="str">
            <v>JK</v>
          </cell>
        </row>
        <row r="324">
          <cell r="A324">
            <v>337</v>
          </cell>
          <cell r="B324" t="str">
            <v>BG</v>
          </cell>
          <cell r="C324" t="str">
            <v>Bob Gruber</v>
          </cell>
          <cell r="D324" t="str">
            <v>(509) 495-4001</v>
          </cell>
          <cell r="E324">
            <v>37331</v>
          </cell>
          <cell r="G324" t="str">
            <v>Sale</v>
          </cell>
          <cell r="H324" t="str">
            <v>Physical</v>
          </cell>
          <cell r="I324" t="str">
            <v>RGEN</v>
          </cell>
          <cell r="K324" t="str">
            <v>Enserco</v>
          </cell>
          <cell r="L324" t="str">
            <v>Dave Meyer</v>
          </cell>
          <cell r="M324" t="str">
            <v>Trader</v>
          </cell>
          <cell r="N324" t="str">
            <v>(303) 568-3230</v>
          </cell>
          <cell r="O324" t="str">
            <v>(303) 568-3250</v>
          </cell>
          <cell r="R324">
            <v>13333</v>
          </cell>
          <cell r="X324">
            <v>2.85</v>
          </cell>
          <cell r="Y324">
            <v>37331</v>
          </cell>
          <cell r="Z324">
            <v>37331</v>
          </cell>
          <cell r="AA324" t="str">
            <v>Interruptible</v>
          </cell>
          <cell r="AB324" t="str">
            <v>PGT</v>
          </cell>
          <cell r="AD324" t="str">
            <v>07536</v>
          </cell>
          <cell r="AF324" t="str">
            <v>STAN-GTNW</v>
          </cell>
          <cell r="AH324" t="str">
            <v>00169</v>
          </cell>
          <cell r="AJ324" t="str">
            <v>STAN-GTNW</v>
          </cell>
          <cell r="AL324" t="str">
            <v>04659</v>
          </cell>
          <cell r="AN324" t="str">
            <v>BG</v>
          </cell>
        </row>
        <row r="325">
          <cell r="A325">
            <v>338</v>
          </cell>
          <cell r="B325" t="str">
            <v>BG</v>
          </cell>
          <cell r="C325" t="str">
            <v>Bob Gruber</v>
          </cell>
          <cell r="D325" t="str">
            <v>(509) 495-4001</v>
          </cell>
          <cell r="E325">
            <v>37331</v>
          </cell>
          <cell r="G325" t="str">
            <v>Sale</v>
          </cell>
          <cell r="H325" t="str">
            <v>Physical</v>
          </cell>
          <cell r="I325" t="str">
            <v>RGEN</v>
          </cell>
          <cell r="K325" t="str">
            <v>Enserco</v>
          </cell>
          <cell r="L325" t="str">
            <v>Darrell Danyluk</v>
          </cell>
          <cell r="M325" t="str">
            <v>Trader</v>
          </cell>
          <cell r="N325" t="str">
            <v>(403) 514-6912</v>
          </cell>
          <cell r="O325" t="str">
            <v>(403) 514-6913</v>
          </cell>
          <cell r="R325">
            <v>6667</v>
          </cell>
          <cell r="X325">
            <v>2.8</v>
          </cell>
          <cell r="Y325">
            <v>37331</v>
          </cell>
          <cell r="Z325">
            <v>37331</v>
          </cell>
          <cell r="AA325" t="str">
            <v>Interruptible</v>
          </cell>
          <cell r="AB325" t="str">
            <v>PGT</v>
          </cell>
          <cell r="AD325" t="str">
            <v>07536</v>
          </cell>
          <cell r="AF325" t="str">
            <v>RGEN-GTNW</v>
          </cell>
          <cell r="AH325" t="str">
            <v>00169</v>
          </cell>
          <cell r="AJ325" t="str">
            <v>RGEN-GTNW</v>
          </cell>
          <cell r="AL325" t="str">
            <v>04659</v>
          </cell>
          <cell r="AN325" t="str">
            <v>BG</v>
          </cell>
        </row>
        <row r="326">
          <cell r="A326">
            <v>339</v>
          </cell>
          <cell r="B326" t="str">
            <v>BG</v>
          </cell>
          <cell r="C326" t="str">
            <v>Bob Gruber</v>
          </cell>
          <cell r="D326" t="str">
            <v>(509) 495-4001</v>
          </cell>
          <cell r="E326">
            <v>37331</v>
          </cell>
          <cell r="G326" t="str">
            <v>Sale</v>
          </cell>
          <cell r="H326" t="str">
            <v>Physical</v>
          </cell>
          <cell r="I326" t="str">
            <v>RGEN</v>
          </cell>
          <cell r="K326" t="str">
            <v>Enserco</v>
          </cell>
          <cell r="L326" t="str">
            <v>Dave Meyer</v>
          </cell>
          <cell r="M326" t="str">
            <v>Trader</v>
          </cell>
          <cell r="N326" t="str">
            <v>(303) 568-3230</v>
          </cell>
          <cell r="O326" t="str">
            <v>(303) 568-3250</v>
          </cell>
          <cell r="R326">
            <v>10000</v>
          </cell>
          <cell r="X326">
            <v>2.85</v>
          </cell>
          <cell r="Y326">
            <v>37332</v>
          </cell>
          <cell r="Z326">
            <v>37332</v>
          </cell>
          <cell r="AA326" t="str">
            <v>Interruptible</v>
          </cell>
          <cell r="AB326" t="str">
            <v>PGT</v>
          </cell>
          <cell r="AD326" t="str">
            <v>07536</v>
          </cell>
          <cell r="AF326" t="str">
            <v>STAN-GTNW</v>
          </cell>
          <cell r="AH326" t="str">
            <v>00169</v>
          </cell>
          <cell r="AJ326" t="str">
            <v>STAN-GTNW</v>
          </cell>
          <cell r="AL326" t="str">
            <v>04659</v>
          </cell>
          <cell r="AN326" t="str">
            <v>BG</v>
          </cell>
        </row>
        <row r="327">
          <cell r="A327">
            <v>340</v>
          </cell>
          <cell r="B327" t="str">
            <v>JK</v>
          </cell>
          <cell r="C327" t="str">
            <v>Jeannie Kimberly</v>
          </cell>
          <cell r="D327" t="str">
            <v>(509) 495-8494</v>
          </cell>
          <cell r="E327">
            <v>37333</v>
          </cell>
          <cell r="G327" t="str">
            <v>Purchase</v>
          </cell>
          <cell r="H327" t="str">
            <v>Physical</v>
          </cell>
          <cell r="I327" t="str">
            <v>MALIN</v>
          </cell>
          <cell r="K327" t="str">
            <v>Dynegy</v>
          </cell>
          <cell r="L327" t="str">
            <v>Scott Wischoff</v>
          </cell>
          <cell r="M327" t="str">
            <v>Trader</v>
          </cell>
          <cell r="N327" t="str">
            <v>(713) 767-8214</v>
          </cell>
          <cell r="O327" t="str">
            <v>(713) 507-6541</v>
          </cell>
          <cell r="R327">
            <v>10000</v>
          </cell>
          <cell r="X327">
            <v>3.3250000000000002</v>
          </cell>
          <cell r="Y327">
            <v>37334</v>
          </cell>
          <cell r="Z327">
            <v>37334</v>
          </cell>
          <cell r="AA327" t="str">
            <v>Interruptible</v>
          </cell>
          <cell r="AB327" t="str">
            <v>PGT</v>
          </cell>
          <cell r="AD327" t="str">
            <v>07536</v>
          </cell>
          <cell r="AE327">
            <v>10000</v>
          </cell>
          <cell r="AF327" t="str">
            <v>MALI-GTNW</v>
          </cell>
          <cell r="AH327" t="str">
            <v>01355</v>
          </cell>
          <cell r="AJ327" t="str">
            <v>RGEN-WWP</v>
          </cell>
          <cell r="AL327" t="str">
            <v>FUEL</v>
          </cell>
          <cell r="AN327" t="str">
            <v>JK</v>
          </cell>
        </row>
        <row r="328">
          <cell r="A328">
            <v>341</v>
          </cell>
          <cell r="B328" t="str">
            <v>JK</v>
          </cell>
          <cell r="C328" t="str">
            <v>Jeannie Kimberly</v>
          </cell>
          <cell r="D328" t="str">
            <v>(509) 495-8494</v>
          </cell>
          <cell r="E328">
            <v>37333</v>
          </cell>
          <cell r="G328" t="str">
            <v>Purchase</v>
          </cell>
          <cell r="H328" t="str">
            <v>Physical</v>
          </cell>
          <cell r="I328" t="str">
            <v>MALIN</v>
          </cell>
          <cell r="K328" t="str">
            <v>Enserco</v>
          </cell>
          <cell r="L328" t="str">
            <v>Darrell Danyluk</v>
          </cell>
          <cell r="M328" t="str">
            <v>Trader</v>
          </cell>
          <cell r="N328" t="str">
            <v>(403) 514-6912</v>
          </cell>
          <cell r="O328" t="str">
            <v>(403) 514-6913</v>
          </cell>
          <cell r="R328">
            <v>15000</v>
          </cell>
          <cell r="X328">
            <v>3.34</v>
          </cell>
          <cell r="Y328">
            <v>37334</v>
          </cell>
          <cell r="Z328">
            <v>37334</v>
          </cell>
          <cell r="AA328" t="str">
            <v>Interruptible</v>
          </cell>
          <cell r="AB328" t="str">
            <v>PGT</v>
          </cell>
          <cell r="AD328" t="str">
            <v>07536</v>
          </cell>
          <cell r="AE328">
            <v>15000</v>
          </cell>
          <cell r="AF328" t="str">
            <v>MALI-GTNW</v>
          </cell>
          <cell r="AH328" t="str">
            <v>04659</v>
          </cell>
          <cell r="AJ328" t="str">
            <v>RGEN-WWP</v>
          </cell>
          <cell r="AL328" t="str">
            <v>FUEL</v>
          </cell>
          <cell r="AN328" t="str">
            <v>JK</v>
          </cell>
        </row>
        <row r="329">
          <cell r="A329">
            <v>342</v>
          </cell>
          <cell r="B329" t="str">
            <v>JK</v>
          </cell>
          <cell r="C329" t="str">
            <v>Jeannie Kimberly</v>
          </cell>
          <cell r="D329" t="str">
            <v>(509) 495-8494</v>
          </cell>
          <cell r="E329">
            <v>37333</v>
          </cell>
          <cell r="G329" t="str">
            <v>Purchase</v>
          </cell>
          <cell r="H329" t="str">
            <v>Physical</v>
          </cell>
          <cell r="I329" t="str">
            <v>CA - SLTAHOE</v>
          </cell>
          <cell r="K329" t="str">
            <v>Enserco</v>
          </cell>
          <cell r="L329" t="str">
            <v>Matt Reed</v>
          </cell>
          <cell r="M329" t="str">
            <v>Trader</v>
          </cell>
          <cell r="N329" t="str">
            <v>(303) 468-1244</v>
          </cell>
          <cell r="O329" t="str">
            <v>(403) 514-6913</v>
          </cell>
          <cell r="R329">
            <v>4000</v>
          </cell>
          <cell r="X329">
            <v>3.05</v>
          </cell>
          <cell r="Y329">
            <v>37334</v>
          </cell>
          <cell r="Z329">
            <v>37334</v>
          </cell>
          <cell r="AA329" t="str">
            <v>Interruptible</v>
          </cell>
          <cell r="AB329" t="str">
            <v>NWP</v>
          </cell>
          <cell r="AC329" t="str">
            <v>Paiute</v>
          </cell>
          <cell r="AD329">
            <v>100047</v>
          </cell>
          <cell r="AE329">
            <v>4000</v>
          </cell>
          <cell r="AF329" t="str">
            <v xml:space="preserve">ROCKY MTN POOL </v>
          </cell>
          <cell r="AG329">
            <v>65</v>
          </cell>
          <cell r="AH329" t="str">
            <v xml:space="preserve">ROCKY MTN POOL </v>
          </cell>
          <cell r="AI329">
            <v>399</v>
          </cell>
          <cell r="AJ329" t="str">
            <v>RENO</v>
          </cell>
          <cell r="AK329">
            <v>459</v>
          </cell>
          <cell r="AL329" t="str">
            <v>AVAC03SYS3</v>
          </cell>
          <cell r="AM329">
            <v>304</v>
          </cell>
          <cell r="AN329" t="str">
            <v>JK</v>
          </cell>
        </row>
        <row r="330">
          <cell r="A330">
            <v>343</v>
          </cell>
          <cell r="B330" t="str">
            <v>JK</v>
          </cell>
          <cell r="C330" t="str">
            <v>Jeannie Kimberly</v>
          </cell>
          <cell r="D330" t="str">
            <v>(509) 495-8494</v>
          </cell>
          <cell r="E330">
            <v>37334</v>
          </cell>
          <cell r="G330" t="str">
            <v>Purchase</v>
          </cell>
          <cell r="H330" t="str">
            <v>Physical</v>
          </cell>
          <cell r="I330" t="str">
            <v>CA - SLTAHOE</v>
          </cell>
          <cell r="K330" t="str">
            <v>Enserco</v>
          </cell>
          <cell r="L330" t="str">
            <v>Matt Reed</v>
          </cell>
          <cell r="M330" t="str">
            <v>Trader</v>
          </cell>
          <cell r="N330" t="str">
            <v>(303) 468-1244</v>
          </cell>
          <cell r="O330" t="str">
            <v>(403) 514-6913</v>
          </cell>
          <cell r="R330">
            <v>4000</v>
          </cell>
          <cell r="X330">
            <v>3.05</v>
          </cell>
          <cell r="Y330">
            <v>37335</v>
          </cell>
          <cell r="Z330">
            <v>37335</v>
          </cell>
          <cell r="AA330" t="str">
            <v>Interruptible</v>
          </cell>
          <cell r="AB330" t="str">
            <v>NWP</v>
          </cell>
          <cell r="AC330" t="str">
            <v>Paiute</v>
          </cell>
          <cell r="AD330">
            <v>100047</v>
          </cell>
          <cell r="AE330">
            <v>4000</v>
          </cell>
          <cell r="AF330" t="str">
            <v xml:space="preserve">ROCKY MTN/PICEANCE POOL </v>
          </cell>
          <cell r="AG330" t="str">
            <v>65/495</v>
          </cell>
          <cell r="AH330" t="str">
            <v xml:space="preserve">ROCKY MTN/PICEANCE POOL </v>
          </cell>
          <cell r="AI330">
            <v>399</v>
          </cell>
          <cell r="AJ330" t="str">
            <v>RENO</v>
          </cell>
          <cell r="AK330">
            <v>459</v>
          </cell>
          <cell r="AL330" t="str">
            <v>AVAC03SYS3</v>
          </cell>
          <cell r="AM330">
            <v>304</v>
          </cell>
          <cell r="AN330" t="str">
            <v>JK</v>
          </cell>
        </row>
        <row r="331">
          <cell r="A331">
            <v>344</v>
          </cell>
          <cell r="B331" t="str">
            <v>JK</v>
          </cell>
          <cell r="C331" t="str">
            <v>Jeannie Kimberly</v>
          </cell>
          <cell r="D331" t="str">
            <v>(509) 495-8494</v>
          </cell>
          <cell r="E331">
            <v>37334</v>
          </cell>
          <cell r="G331" t="str">
            <v>Purchase</v>
          </cell>
          <cell r="H331" t="str">
            <v>Physical</v>
          </cell>
          <cell r="I331" t="str">
            <v>MALIN</v>
          </cell>
          <cell r="K331" t="str">
            <v>Dynegy</v>
          </cell>
          <cell r="L331" t="str">
            <v>Scott Wischoff</v>
          </cell>
          <cell r="M331" t="str">
            <v>Trader</v>
          </cell>
          <cell r="N331" t="str">
            <v>(713) 767-8214</v>
          </cell>
          <cell r="O331" t="str">
            <v>(713) 507-6541</v>
          </cell>
          <cell r="R331">
            <v>15000</v>
          </cell>
          <cell r="X331">
            <v>3.415</v>
          </cell>
          <cell r="Y331">
            <v>37335</v>
          </cell>
          <cell r="Z331">
            <v>37335</v>
          </cell>
          <cell r="AA331" t="str">
            <v>Interruptible</v>
          </cell>
          <cell r="AB331" t="str">
            <v>PGT</v>
          </cell>
          <cell r="AD331" t="str">
            <v>07536</v>
          </cell>
          <cell r="AE331">
            <v>15000</v>
          </cell>
          <cell r="AF331" t="str">
            <v>MALI-GTNW</v>
          </cell>
          <cell r="AH331" t="str">
            <v>04659</v>
          </cell>
          <cell r="AJ331" t="str">
            <v>RGEN-WWP</v>
          </cell>
          <cell r="AL331" t="str">
            <v>FUEL</v>
          </cell>
          <cell r="AN331" t="str">
            <v>JK</v>
          </cell>
        </row>
        <row r="332">
          <cell r="A332">
            <v>345</v>
          </cell>
          <cell r="B332" t="str">
            <v>JK</v>
          </cell>
          <cell r="C332" t="str">
            <v>Jeannie Kimberly</v>
          </cell>
          <cell r="D332" t="str">
            <v>(509) 495-8494</v>
          </cell>
          <cell r="E332">
            <v>37335</v>
          </cell>
          <cell r="G332" t="str">
            <v>Purchase</v>
          </cell>
          <cell r="H332" t="str">
            <v>Physical</v>
          </cell>
          <cell r="I332" t="str">
            <v>CA - SLTAHOE</v>
          </cell>
          <cell r="K332" t="str">
            <v>Enserco</v>
          </cell>
          <cell r="L332" t="str">
            <v>Shawn McLaughlin</v>
          </cell>
          <cell r="M332" t="str">
            <v>Trader</v>
          </cell>
          <cell r="N332" t="str">
            <v>(303) 568-3263</v>
          </cell>
          <cell r="O332" t="str">
            <v>(303) 568-3250</v>
          </cell>
          <cell r="R332">
            <v>1000</v>
          </cell>
          <cell r="X332">
            <v>2.92</v>
          </cell>
          <cell r="Y332">
            <v>37336</v>
          </cell>
          <cell r="Z332">
            <v>37336</v>
          </cell>
          <cell r="AA332" t="str">
            <v>Interruptible</v>
          </cell>
          <cell r="AB332" t="str">
            <v>NWP</v>
          </cell>
          <cell r="AC332" t="str">
            <v>Paiute</v>
          </cell>
          <cell r="AD332">
            <v>100047</v>
          </cell>
          <cell r="AE332">
            <v>4000</v>
          </cell>
          <cell r="AF332" t="str">
            <v xml:space="preserve">ROCKY MTN POOL </v>
          </cell>
          <cell r="AG332">
            <v>65</v>
          </cell>
          <cell r="AH332" t="str">
            <v xml:space="preserve">ROCKY MTN POOL </v>
          </cell>
          <cell r="AI332">
            <v>399</v>
          </cell>
          <cell r="AJ332" t="str">
            <v>RENO</v>
          </cell>
          <cell r="AK332">
            <v>459</v>
          </cell>
          <cell r="AL332" t="str">
            <v>AVAC03SYS3</v>
          </cell>
          <cell r="AM332">
            <v>304</v>
          </cell>
          <cell r="AN332" t="str">
            <v>JK</v>
          </cell>
        </row>
        <row r="333">
          <cell r="A333">
            <v>346</v>
          </cell>
          <cell r="B333" t="str">
            <v>JK</v>
          </cell>
          <cell r="C333" t="str">
            <v>Jeannie Kimberly</v>
          </cell>
          <cell r="D333" t="str">
            <v>(509) 495-8494</v>
          </cell>
          <cell r="E333">
            <v>37336</v>
          </cell>
          <cell r="G333" t="str">
            <v>Purchase</v>
          </cell>
          <cell r="H333" t="str">
            <v>Physical</v>
          </cell>
          <cell r="I333" t="str">
            <v>RGEN</v>
          </cell>
          <cell r="K333" t="str">
            <v>Avista Energy</v>
          </cell>
          <cell r="L333" t="str">
            <v>Blaine French</v>
          </cell>
          <cell r="M333" t="str">
            <v>Trader</v>
          </cell>
          <cell r="N333" t="str">
            <v>(509) 688-6126</v>
          </cell>
          <cell r="O333" t="str">
            <v>(509) 688-6151</v>
          </cell>
          <cell r="R333">
            <v>10000</v>
          </cell>
          <cell r="X333">
            <v>3.25</v>
          </cell>
          <cell r="Y333">
            <v>37337</v>
          </cell>
          <cell r="Z333">
            <v>37338</v>
          </cell>
          <cell r="AA333" t="str">
            <v>Interruptible</v>
          </cell>
          <cell r="AB333" t="str">
            <v>PGT</v>
          </cell>
          <cell r="AD333" t="str">
            <v>07536</v>
          </cell>
          <cell r="AE333">
            <v>10000</v>
          </cell>
          <cell r="AF333" t="str">
            <v>RGEN-GTNW</v>
          </cell>
          <cell r="AH333" t="str">
            <v>05474</v>
          </cell>
          <cell r="AJ333" t="str">
            <v>RGEN-WWP</v>
          </cell>
          <cell r="AL333" t="str">
            <v>FUEL</v>
          </cell>
          <cell r="AN333" t="str">
            <v>JK</v>
          </cell>
          <cell r="AP333" t="str">
            <v>JK</v>
          </cell>
          <cell r="AR333">
            <v>16105</v>
          </cell>
        </row>
        <row r="334">
          <cell r="A334">
            <v>347</v>
          </cell>
          <cell r="B334" t="str">
            <v>JK</v>
          </cell>
          <cell r="C334" t="str">
            <v>Jeannie Kimberly</v>
          </cell>
          <cell r="D334" t="str">
            <v>(509) 495-8494</v>
          </cell>
          <cell r="E334">
            <v>37336</v>
          </cell>
          <cell r="G334" t="str">
            <v>Purchase</v>
          </cell>
          <cell r="H334" t="str">
            <v>Physical</v>
          </cell>
          <cell r="I334" t="str">
            <v>CA - SLTAHOE</v>
          </cell>
          <cell r="K334" t="str">
            <v>Enserco</v>
          </cell>
          <cell r="L334" t="str">
            <v>Jim Harrison</v>
          </cell>
          <cell r="M334" t="str">
            <v>Trader</v>
          </cell>
          <cell r="N334" t="str">
            <v>(303) 568-3263</v>
          </cell>
          <cell r="O334" t="str">
            <v>(303) 568-3250</v>
          </cell>
          <cell r="R334">
            <v>1000</v>
          </cell>
          <cell r="X334">
            <v>2.9</v>
          </cell>
          <cell r="Y334">
            <v>37337</v>
          </cell>
          <cell r="Z334">
            <v>37337</v>
          </cell>
          <cell r="AA334" t="str">
            <v>Interruptible</v>
          </cell>
          <cell r="AB334" t="str">
            <v>NWP</v>
          </cell>
          <cell r="AC334" t="str">
            <v>Paiute</v>
          </cell>
          <cell r="AD334">
            <v>100047</v>
          </cell>
          <cell r="AE334">
            <v>4000</v>
          </cell>
          <cell r="AF334" t="str">
            <v xml:space="preserve">ROCKY MTN POOL </v>
          </cell>
          <cell r="AG334">
            <v>65</v>
          </cell>
          <cell r="AH334" t="str">
            <v xml:space="preserve">ROCKY MTN POOL </v>
          </cell>
          <cell r="AI334">
            <v>399</v>
          </cell>
          <cell r="AJ334" t="str">
            <v>RENO</v>
          </cell>
          <cell r="AK334">
            <v>459</v>
          </cell>
          <cell r="AL334" t="str">
            <v>AVAC03SYS3</v>
          </cell>
          <cell r="AM334">
            <v>304</v>
          </cell>
          <cell r="AN334" t="str">
            <v>JK</v>
          </cell>
        </row>
        <row r="335">
          <cell r="A335">
            <v>348</v>
          </cell>
          <cell r="B335" t="str">
            <v>JK</v>
          </cell>
          <cell r="C335" t="str">
            <v>Jeannie Kimberly</v>
          </cell>
          <cell r="D335" t="str">
            <v>(509) 495-8494</v>
          </cell>
          <cell r="E335">
            <v>37336</v>
          </cell>
          <cell r="G335" t="str">
            <v>Exchange of Sumas Gas</v>
          </cell>
          <cell r="H335" t="str">
            <v>Physical</v>
          </cell>
          <cell r="I335" t="str">
            <v>CA - SLTAHOE</v>
          </cell>
          <cell r="K335" t="str">
            <v>Enserco</v>
          </cell>
          <cell r="L335" t="str">
            <v>Dave Meyer</v>
          </cell>
          <cell r="M335" t="str">
            <v>Trader</v>
          </cell>
          <cell r="N335" t="str">
            <v>(303) 568-3230</v>
          </cell>
          <cell r="O335" t="str">
            <v>(303) 568-3250</v>
          </cell>
          <cell r="R335">
            <v>3000</v>
          </cell>
          <cell r="X335">
            <v>-0.15</v>
          </cell>
          <cell r="Y335">
            <v>37337</v>
          </cell>
          <cell r="Z335">
            <v>37337</v>
          </cell>
          <cell r="AA335" t="str">
            <v>Interruptible</v>
          </cell>
          <cell r="AB335" t="str">
            <v>NWP</v>
          </cell>
          <cell r="AC335" t="str">
            <v>Paiute</v>
          </cell>
          <cell r="AD335">
            <v>100047</v>
          </cell>
          <cell r="AE335">
            <v>3000</v>
          </cell>
          <cell r="AF335" t="str">
            <v>WYOMING POOL</v>
          </cell>
          <cell r="AG335">
            <v>89</v>
          </cell>
          <cell r="AH335" t="str">
            <v>WYOMING POOL</v>
          </cell>
          <cell r="AI335">
            <v>399</v>
          </cell>
          <cell r="AJ335" t="str">
            <v>RENO</v>
          </cell>
          <cell r="AK335">
            <v>459</v>
          </cell>
          <cell r="AL335" t="str">
            <v>AVAC03SYS1</v>
          </cell>
          <cell r="AM335">
            <v>304</v>
          </cell>
          <cell r="AN335" t="str">
            <v>JK</v>
          </cell>
        </row>
        <row r="336">
          <cell r="A336">
            <v>349</v>
          </cell>
          <cell r="B336" t="str">
            <v>JK</v>
          </cell>
          <cell r="C336" t="str">
            <v>Jeannie Kimberly</v>
          </cell>
          <cell r="D336" t="str">
            <v>(509) 495-8494</v>
          </cell>
          <cell r="E336">
            <v>37337</v>
          </cell>
          <cell r="G336" t="str">
            <v>Purchase</v>
          </cell>
          <cell r="H336" t="str">
            <v>Physical</v>
          </cell>
          <cell r="I336" t="str">
            <v>RGEN</v>
          </cell>
          <cell r="K336" t="str">
            <v>Avista Energy</v>
          </cell>
          <cell r="L336" t="str">
            <v>Steve Harper</v>
          </cell>
          <cell r="M336" t="str">
            <v>Trader</v>
          </cell>
          <cell r="N336" t="str">
            <v>(509) 688-6123</v>
          </cell>
          <cell r="O336" t="str">
            <v>(509) 688-6151</v>
          </cell>
          <cell r="R336">
            <v>30000</v>
          </cell>
          <cell r="X336">
            <v>3.6</v>
          </cell>
          <cell r="Y336">
            <v>37339</v>
          </cell>
          <cell r="Z336">
            <v>37340</v>
          </cell>
          <cell r="AA336" t="str">
            <v>Interruptible</v>
          </cell>
          <cell r="AB336" t="str">
            <v>PGT</v>
          </cell>
          <cell r="AD336" t="str">
            <v>07536</v>
          </cell>
          <cell r="AE336">
            <v>30000</v>
          </cell>
          <cell r="AF336" t="str">
            <v>RGEN-GTNW</v>
          </cell>
          <cell r="AH336" t="str">
            <v>05474</v>
          </cell>
          <cell r="AJ336" t="str">
            <v>RGEN-WWP</v>
          </cell>
          <cell r="AL336" t="str">
            <v>FUEL</v>
          </cell>
          <cell r="AN336" t="str">
            <v>JK</v>
          </cell>
        </row>
        <row r="337">
          <cell r="A337">
            <v>350</v>
          </cell>
          <cell r="B337" t="str">
            <v>JK</v>
          </cell>
          <cell r="C337" t="str">
            <v>Jeannie Kimberly</v>
          </cell>
          <cell r="D337" t="str">
            <v>(509) 495-8494</v>
          </cell>
          <cell r="E337">
            <v>37337</v>
          </cell>
          <cell r="G337" t="str">
            <v>Purchase</v>
          </cell>
          <cell r="H337" t="str">
            <v>Physical</v>
          </cell>
          <cell r="I337" t="str">
            <v>CA - SLTAHOE</v>
          </cell>
          <cell r="K337" t="str">
            <v>Enserco</v>
          </cell>
          <cell r="L337" t="str">
            <v>Dave Meyer</v>
          </cell>
          <cell r="M337" t="str">
            <v>Trader</v>
          </cell>
          <cell r="N337" t="str">
            <v>(303) 568-3230</v>
          </cell>
          <cell r="O337" t="str">
            <v>(303) 568-3250</v>
          </cell>
          <cell r="R337">
            <v>2000</v>
          </cell>
          <cell r="X337">
            <v>3.33</v>
          </cell>
          <cell r="Y337">
            <v>37338</v>
          </cell>
          <cell r="Z337">
            <v>37340</v>
          </cell>
          <cell r="AA337" t="str">
            <v>Interruptible</v>
          </cell>
          <cell r="AB337" t="str">
            <v>NWP</v>
          </cell>
          <cell r="AC337" t="str">
            <v>Paiute</v>
          </cell>
          <cell r="AD337">
            <v>100047</v>
          </cell>
          <cell r="AE337">
            <v>2000</v>
          </cell>
          <cell r="AF337" t="str">
            <v xml:space="preserve">ROCKY MTN POOL </v>
          </cell>
          <cell r="AG337">
            <v>65</v>
          </cell>
          <cell r="AH337" t="str">
            <v xml:space="preserve">ROCKY MTN POOL </v>
          </cell>
          <cell r="AI337">
            <v>399</v>
          </cell>
          <cell r="AJ337" t="str">
            <v>RENO</v>
          </cell>
          <cell r="AK337">
            <v>459</v>
          </cell>
          <cell r="AL337" t="str">
            <v>AVAC03SYS3</v>
          </cell>
          <cell r="AM337">
            <v>304</v>
          </cell>
          <cell r="AN337" t="str">
            <v>JK</v>
          </cell>
        </row>
        <row r="338">
          <cell r="A338">
            <v>351</v>
          </cell>
          <cell r="B338" t="str">
            <v>JK</v>
          </cell>
          <cell r="C338" t="str">
            <v>Jeannie Kimberly</v>
          </cell>
          <cell r="D338" t="str">
            <v>(509) 495-8494</v>
          </cell>
          <cell r="E338">
            <v>37337</v>
          </cell>
          <cell r="G338" t="str">
            <v>Exchange of Sumas Gas</v>
          </cell>
          <cell r="H338" t="str">
            <v>Physical</v>
          </cell>
          <cell r="I338" t="str">
            <v>CA - SLTAHOE</v>
          </cell>
          <cell r="K338" t="str">
            <v>Enserco</v>
          </cell>
          <cell r="L338" t="str">
            <v>Dave Meyer</v>
          </cell>
          <cell r="M338" t="str">
            <v>Trader</v>
          </cell>
          <cell r="N338" t="str">
            <v>(303) 568-3230</v>
          </cell>
          <cell r="O338" t="str">
            <v>(303) 568-3250</v>
          </cell>
          <cell r="R338">
            <v>2000</v>
          </cell>
          <cell r="X338">
            <v>-0.1</v>
          </cell>
          <cell r="Y338">
            <v>37338</v>
          </cell>
          <cell r="Z338">
            <v>37340</v>
          </cell>
          <cell r="AA338" t="str">
            <v>Interruptible</v>
          </cell>
          <cell r="AB338" t="str">
            <v>NWP</v>
          </cell>
          <cell r="AC338" t="str">
            <v>Paiute</v>
          </cell>
          <cell r="AD338">
            <v>100047</v>
          </cell>
          <cell r="AE338">
            <v>2000</v>
          </cell>
          <cell r="AF338" t="str">
            <v>WYOMING POOL</v>
          </cell>
          <cell r="AG338">
            <v>89</v>
          </cell>
          <cell r="AH338" t="str">
            <v>WYOMING POOL</v>
          </cell>
          <cell r="AI338">
            <v>399</v>
          </cell>
          <cell r="AJ338" t="str">
            <v>RENO</v>
          </cell>
          <cell r="AK338">
            <v>459</v>
          </cell>
          <cell r="AL338" t="str">
            <v>AVAC03SYS1</v>
          </cell>
          <cell r="AM338">
            <v>304</v>
          </cell>
          <cell r="AN338" t="str">
            <v>JK</v>
          </cell>
        </row>
        <row r="339">
          <cell r="A339">
            <v>352</v>
          </cell>
          <cell r="B339" t="str">
            <v>JK</v>
          </cell>
          <cell r="C339" t="str">
            <v>Jeannie Kimberly</v>
          </cell>
          <cell r="D339" t="str">
            <v>(509) 495-8494</v>
          </cell>
          <cell r="E339">
            <v>37337</v>
          </cell>
          <cell r="G339" t="str">
            <v>Sale</v>
          </cell>
          <cell r="H339" t="str">
            <v>Physical</v>
          </cell>
          <cell r="I339" t="str">
            <v>MALIN</v>
          </cell>
          <cell r="K339" t="str">
            <v>E-Prime, Inc.</v>
          </cell>
          <cell r="L339" t="str">
            <v>Scott Holloway</v>
          </cell>
          <cell r="M339" t="str">
            <v>Trader</v>
          </cell>
          <cell r="N339" t="str">
            <v>(303) 308-6084</v>
          </cell>
          <cell r="O339" t="str">
            <v>(303) 308-7615</v>
          </cell>
          <cell r="R339">
            <v>7658</v>
          </cell>
          <cell r="U339" t="str">
            <v>NGI</v>
          </cell>
          <cell r="V339">
            <v>5.0000000000000001E-3</v>
          </cell>
          <cell r="W339" t="str">
            <v>Malin</v>
          </cell>
          <cell r="Y339">
            <v>37347</v>
          </cell>
          <cell r="Z339">
            <v>37376</v>
          </cell>
          <cell r="AA339" t="str">
            <v>Firm</v>
          </cell>
          <cell r="AB339" t="str">
            <v>PGT</v>
          </cell>
          <cell r="AD339" t="str">
            <v>07536</v>
          </cell>
          <cell r="AE339">
            <v>7658</v>
          </cell>
          <cell r="AF339" t="str">
            <v>MALI-GTNW</v>
          </cell>
          <cell r="AH339" t="str">
            <v>00169</v>
          </cell>
          <cell r="AJ339" t="str">
            <v>MALI-GTNW</v>
          </cell>
          <cell r="AL339" t="str">
            <v>07016</v>
          </cell>
          <cell r="AN339" t="str">
            <v>JK</v>
          </cell>
          <cell r="AP339" t="str">
            <v>JK</v>
          </cell>
          <cell r="AQ339" t="str">
            <v>P-AVISCORP-0006</v>
          </cell>
          <cell r="AR339">
            <v>16248</v>
          </cell>
        </row>
        <row r="340">
          <cell r="A340">
            <v>353</v>
          </cell>
          <cell r="B340" t="str">
            <v>DA</v>
          </cell>
          <cell r="C340" t="str">
            <v>Diane Albers</v>
          </cell>
          <cell r="D340" t="str">
            <v>(509) 495-4705</v>
          </cell>
          <cell r="E340">
            <v>37340</v>
          </cell>
          <cell r="G340" t="str">
            <v>Sale</v>
          </cell>
          <cell r="H340" t="str">
            <v>Physical</v>
          </cell>
          <cell r="I340" t="str">
            <v>RGEN</v>
          </cell>
          <cell r="K340" t="str">
            <v>Sierra Pacific</v>
          </cell>
          <cell r="L340" t="str">
            <v>Anita Austin</v>
          </cell>
          <cell r="M340" t="str">
            <v>Trader</v>
          </cell>
          <cell r="N340" t="str">
            <v>(775) 834-4874</v>
          </cell>
          <cell r="O340" t="str">
            <v>(775) 834-3069</v>
          </cell>
          <cell r="R340">
            <v>13000</v>
          </cell>
          <cell r="X340">
            <v>3.28</v>
          </cell>
          <cell r="Y340">
            <v>37341</v>
          </cell>
          <cell r="Z340">
            <v>37341</v>
          </cell>
          <cell r="AA340" t="str">
            <v>Interruptible</v>
          </cell>
          <cell r="AB340" t="str">
            <v>PGT</v>
          </cell>
          <cell r="AD340" t="str">
            <v>07536</v>
          </cell>
          <cell r="AE340">
            <v>13000</v>
          </cell>
          <cell r="AF340" t="str">
            <v>RGEN-GTNW</v>
          </cell>
          <cell r="AH340" t="str">
            <v>05474</v>
          </cell>
          <cell r="AJ340" t="str">
            <v>RGEN-GTNW</v>
          </cell>
          <cell r="AL340" t="str">
            <v>02893</v>
          </cell>
          <cell r="AN340" t="str">
            <v>DA</v>
          </cell>
        </row>
        <row r="341">
          <cell r="A341">
            <v>354</v>
          </cell>
          <cell r="B341" t="str">
            <v>DA</v>
          </cell>
          <cell r="C341" t="str">
            <v>Diane Albers</v>
          </cell>
          <cell r="D341" t="str">
            <v>(509) 495-4705</v>
          </cell>
          <cell r="E341">
            <v>37340</v>
          </cell>
          <cell r="G341" t="str">
            <v>Purchase</v>
          </cell>
          <cell r="H341" t="str">
            <v>Physical</v>
          </cell>
          <cell r="I341" t="str">
            <v>CA - SLTAHOE</v>
          </cell>
          <cell r="K341" t="str">
            <v>Dynegy</v>
          </cell>
          <cell r="L341" t="str">
            <v>Mark Mickelson</v>
          </cell>
          <cell r="M341" t="str">
            <v>Trader</v>
          </cell>
          <cell r="N341" t="str">
            <v>(713) 767-6673</v>
          </cell>
          <cell r="O341" t="str">
            <v>(713) 507-6541</v>
          </cell>
          <cell r="R341">
            <v>1000</v>
          </cell>
          <cell r="X341">
            <v>3.25</v>
          </cell>
          <cell r="Y341">
            <v>37341</v>
          </cell>
          <cell r="Z341">
            <v>37341</v>
          </cell>
          <cell r="AA341" t="str">
            <v>Interruptible</v>
          </cell>
          <cell r="AB341" t="str">
            <v>NWP</v>
          </cell>
          <cell r="AC341" t="str">
            <v>Paiute</v>
          </cell>
          <cell r="AD341">
            <v>100047</v>
          </cell>
          <cell r="AE341">
            <v>1000</v>
          </cell>
          <cell r="AF341" t="str">
            <v>OPAL</v>
          </cell>
          <cell r="AG341">
            <v>543</v>
          </cell>
          <cell r="AJ341" t="str">
            <v>RENO</v>
          </cell>
          <cell r="AK341">
            <v>459</v>
          </cell>
          <cell r="AL341" t="str">
            <v>AVAC03SYS4</v>
          </cell>
          <cell r="AM341">
            <v>304</v>
          </cell>
          <cell r="AN341" t="str">
            <v>DA</v>
          </cell>
        </row>
        <row r="342">
          <cell r="A342">
            <v>355</v>
          </cell>
          <cell r="B342" t="str">
            <v>DA</v>
          </cell>
          <cell r="C342" t="str">
            <v>Diane Albers</v>
          </cell>
          <cell r="D342" t="str">
            <v>(509) 495-4705</v>
          </cell>
          <cell r="E342">
            <v>37340</v>
          </cell>
          <cell r="G342" t="str">
            <v>Sale</v>
          </cell>
          <cell r="H342" t="str">
            <v>Physical</v>
          </cell>
          <cell r="I342" t="str">
            <v>RGEN</v>
          </cell>
          <cell r="K342" t="str">
            <v>Enserco</v>
          </cell>
          <cell r="L342" t="str">
            <v>Nancy Lissell</v>
          </cell>
          <cell r="M342" t="str">
            <v>Trader</v>
          </cell>
          <cell r="N342" t="str">
            <v>(403)303-4784</v>
          </cell>
          <cell r="O342" t="str">
            <v>(403) 514-6913</v>
          </cell>
          <cell r="R342">
            <v>10000</v>
          </cell>
          <cell r="X342">
            <v>3.17</v>
          </cell>
          <cell r="Y342">
            <v>37340</v>
          </cell>
          <cell r="Z342">
            <v>37340</v>
          </cell>
          <cell r="AA342" t="str">
            <v>Interruptible</v>
          </cell>
          <cell r="AB342" t="str">
            <v>PGT</v>
          </cell>
          <cell r="AD342" t="str">
            <v>07536</v>
          </cell>
          <cell r="AE342">
            <v>10000</v>
          </cell>
          <cell r="AF342" t="str">
            <v>RGEN-GTNW</v>
          </cell>
          <cell r="AH342" t="str">
            <v>07536</v>
          </cell>
          <cell r="AJ342" t="str">
            <v>RGEN-GTNW</v>
          </cell>
          <cell r="AL342" t="str">
            <v>04659</v>
          </cell>
          <cell r="AN342" t="str">
            <v>DA</v>
          </cell>
        </row>
        <row r="343">
          <cell r="A343">
            <v>356</v>
          </cell>
          <cell r="B343" t="str">
            <v>DA</v>
          </cell>
          <cell r="C343" t="str">
            <v>Diane Albers</v>
          </cell>
          <cell r="D343" t="str">
            <v>(509) 495-4705</v>
          </cell>
          <cell r="E343">
            <v>37340</v>
          </cell>
          <cell r="G343" t="str">
            <v>Sale</v>
          </cell>
          <cell r="H343" t="str">
            <v>Physical</v>
          </cell>
          <cell r="I343" t="str">
            <v>RGEN</v>
          </cell>
          <cell r="K343" t="str">
            <v>Enserco</v>
          </cell>
          <cell r="L343" t="str">
            <v>Nancy Lissell</v>
          </cell>
          <cell r="M343" t="str">
            <v>Trader</v>
          </cell>
          <cell r="N343" t="str">
            <v>(403)303-4784</v>
          </cell>
          <cell r="O343" t="str">
            <v>(403) 514-6913</v>
          </cell>
          <cell r="R343">
            <v>5000</v>
          </cell>
          <cell r="X343">
            <v>3.1</v>
          </cell>
          <cell r="Y343">
            <v>37340</v>
          </cell>
          <cell r="Z343">
            <v>37340</v>
          </cell>
          <cell r="AA343" t="str">
            <v>Interruptible</v>
          </cell>
          <cell r="AB343" t="str">
            <v>PGT</v>
          </cell>
          <cell r="AD343" t="str">
            <v>07536</v>
          </cell>
          <cell r="AE343">
            <v>5000</v>
          </cell>
          <cell r="AF343" t="str">
            <v>RGEN-GTNW</v>
          </cell>
          <cell r="AH343" t="str">
            <v>07536</v>
          </cell>
          <cell r="AJ343" t="str">
            <v>RGEN-GTNW</v>
          </cell>
          <cell r="AL343" t="str">
            <v>04659</v>
          </cell>
          <cell r="AN343" t="str">
            <v>DA</v>
          </cell>
        </row>
        <row r="344">
          <cell r="A344">
            <v>357</v>
          </cell>
          <cell r="B344" t="str">
            <v>DA</v>
          </cell>
          <cell r="C344" t="str">
            <v>Diane Albers</v>
          </cell>
          <cell r="D344" t="str">
            <v>(509) 495-4705</v>
          </cell>
          <cell r="E344">
            <v>37341</v>
          </cell>
          <cell r="G344" t="str">
            <v>Purchase</v>
          </cell>
          <cell r="H344" t="str">
            <v>Physical</v>
          </cell>
          <cell r="I344" t="str">
            <v>CA - SLTAHOE</v>
          </cell>
          <cell r="K344" t="str">
            <v>Enserco</v>
          </cell>
          <cell r="L344" t="str">
            <v>Matt Reed</v>
          </cell>
          <cell r="M344" t="str">
            <v>Trader</v>
          </cell>
          <cell r="N344" t="str">
            <v>(303) 468-1244</v>
          </cell>
          <cell r="O344" t="str">
            <v>(403) 514-6913</v>
          </cell>
          <cell r="R344">
            <v>1000</v>
          </cell>
          <cell r="X344">
            <v>3.18</v>
          </cell>
          <cell r="Y344">
            <v>37342</v>
          </cell>
          <cell r="Z344">
            <v>37342</v>
          </cell>
          <cell r="AA344" t="str">
            <v>Interruptible</v>
          </cell>
          <cell r="AB344" t="str">
            <v>NWP</v>
          </cell>
          <cell r="AC344" t="str">
            <v>Paiute</v>
          </cell>
          <cell r="AD344">
            <v>100047</v>
          </cell>
          <cell r="AE344">
            <v>1000</v>
          </cell>
          <cell r="AF344" t="str">
            <v>WYOMING POOL</v>
          </cell>
          <cell r="AG344">
            <v>89</v>
          </cell>
          <cell r="AH344" t="str">
            <v>WYOMING POOL</v>
          </cell>
          <cell r="AI344">
            <v>399</v>
          </cell>
          <cell r="AJ344" t="str">
            <v>RENO</v>
          </cell>
          <cell r="AK344">
            <v>459</v>
          </cell>
          <cell r="AL344" t="str">
            <v>AVAC03SYS3</v>
          </cell>
          <cell r="AM344">
            <v>304</v>
          </cell>
          <cell r="AN344" t="str">
            <v>DA</v>
          </cell>
        </row>
        <row r="345">
          <cell r="A345">
            <v>358</v>
          </cell>
          <cell r="B345" t="str">
            <v>DA</v>
          </cell>
          <cell r="C345" t="str">
            <v>Diane Albers</v>
          </cell>
          <cell r="D345" t="str">
            <v>(509) 495-4705</v>
          </cell>
          <cell r="E345">
            <v>37341</v>
          </cell>
          <cell r="G345" t="str">
            <v>Purchase</v>
          </cell>
          <cell r="H345" t="str">
            <v>Physical</v>
          </cell>
          <cell r="I345" t="str">
            <v>CA - SLTAHOE</v>
          </cell>
          <cell r="K345" t="str">
            <v>Dynegy</v>
          </cell>
          <cell r="L345" t="str">
            <v>Mike Hayes</v>
          </cell>
          <cell r="M345" t="str">
            <v>Trader</v>
          </cell>
          <cell r="N345" t="str">
            <v>(403) 213-6056</v>
          </cell>
          <cell r="O345" t="str">
            <v>(403) 213-6044</v>
          </cell>
          <cell r="R345">
            <v>2000</v>
          </cell>
          <cell r="X345">
            <v>3.25</v>
          </cell>
          <cell r="Y345">
            <v>37347</v>
          </cell>
          <cell r="Z345">
            <v>37354</v>
          </cell>
          <cell r="AA345" t="str">
            <v>Interruptible</v>
          </cell>
          <cell r="AB345" t="str">
            <v>NWP</v>
          </cell>
          <cell r="AC345" t="str">
            <v>Paiute</v>
          </cell>
          <cell r="AD345">
            <v>100047</v>
          </cell>
          <cell r="AE345">
            <v>2000</v>
          </cell>
          <cell r="AF345" t="str">
            <v>SUMAS</v>
          </cell>
          <cell r="AG345">
            <v>297</v>
          </cell>
          <cell r="AH345" t="str">
            <v>249833831</v>
          </cell>
          <cell r="AI345">
            <v>676</v>
          </cell>
          <cell r="AJ345" t="str">
            <v>RENO</v>
          </cell>
          <cell r="AK345">
            <v>459</v>
          </cell>
          <cell r="AL345" t="str">
            <v>AVAC03SYS3</v>
          </cell>
          <cell r="AM345">
            <v>304</v>
          </cell>
          <cell r="AN345" t="str">
            <v>DA</v>
          </cell>
        </row>
        <row r="346">
          <cell r="A346">
            <v>359</v>
          </cell>
          <cell r="B346" t="str">
            <v>DA</v>
          </cell>
          <cell r="C346" t="str">
            <v>Diane Albers</v>
          </cell>
          <cell r="D346" t="str">
            <v>(509) 495-4705</v>
          </cell>
          <cell r="E346">
            <v>37342</v>
          </cell>
          <cell r="G346" t="str">
            <v>Purchase</v>
          </cell>
          <cell r="H346" t="str">
            <v>Physical</v>
          </cell>
          <cell r="I346" t="str">
            <v>CA - SLTAHOE</v>
          </cell>
          <cell r="K346" t="str">
            <v>Enserco</v>
          </cell>
          <cell r="L346" t="str">
            <v>Matt Reed</v>
          </cell>
          <cell r="M346" t="str">
            <v>Trader</v>
          </cell>
          <cell r="N346" t="str">
            <v>(303) 468-1244</v>
          </cell>
          <cell r="O346" t="str">
            <v>(403) 514-6913</v>
          </cell>
          <cell r="R346">
            <v>1000</v>
          </cell>
          <cell r="U346" t="str">
            <v>Gas Daily</v>
          </cell>
          <cell r="V346">
            <v>0</v>
          </cell>
          <cell r="W346" t="str">
            <v>Kern/Opal</v>
          </cell>
          <cell r="Y346">
            <v>37343</v>
          </cell>
          <cell r="Z346">
            <v>37346</v>
          </cell>
          <cell r="AA346" t="str">
            <v>Interruptible</v>
          </cell>
          <cell r="AB346" t="str">
            <v>NWP</v>
          </cell>
          <cell r="AC346" t="str">
            <v>Paiute</v>
          </cell>
          <cell r="AD346">
            <v>100047</v>
          </cell>
          <cell r="AE346">
            <v>1000</v>
          </cell>
          <cell r="AF346" t="str">
            <v>ROCKY MTN POOL</v>
          </cell>
          <cell r="AG346">
            <v>65</v>
          </cell>
          <cell r="AH346" t="str">
            <v xml:space="preserve">ROCKY MTN POOL </v>
          </cell>
          <cell r="AI346">
            <v>399</v>
          </cell>
          <cell r="AJ346" t="str">
            <v>RENO</v>
          </cell>
          <cell r="AK346">
            <v>459</v>
          </cell>
          <cell r="AL346" t="str">
            <v>AVAC03SYS3</v>
          </cell>
          <cell r="AM346">
            <v>304</v>
          </cell>
          <cell r="AN346" t="str">
            <v>DA</v>
          </cell>
        </row>
        <row r="347">
          <cell r="A347">
            <v>360</v>
          </cell>
          <cell r="B347" t="str">
            <v>DA</v>
          </cell>
          <cell r="C347" t="str">
            <v>Diane Albers</v>
          </cell>
          <cell r="D347" t="str">
            <v>(509) 495-4705</v>
          </cell>
          <cell r="E347">
            <v>37343</v>
          </cell>
          <cell r="G347" t="str">
            <v>Purchase</v>
          </cell>
          <cell r="H347" t="str">
            <v>Physical</v>
          </cell>
          <cell r="I347" t="str">
            <v>CA - SLTAHOE</v>
          </cell>
          <cell r="J347">
            <v>177654912</v>
          </cell>
          <cell r="K347" t="str">
            <v>El Paso Merchant Energy L.P.</v>
          </cell>
          <cell r="L347" t="str">
            <v>Randy Richards</v>
          </cell>
          <cell r="M347" t="str">
            <v>Trader</v>
          </cell>
          <cell r="N347" t="str">
            <v>(713) 420-3057</v>
          </cell>
          <cell r="O347" t="str">
            <v>(713) 420-3593</v>
          </cell>
          <cell r="R347">
            <v>2000</v>
          </cell>
          <cell r="X347">
            <v>2.67</v>
          </cell>
          <cell r="Y347">
            <v>37347</v>
          </cell>
          <cell r="Z347">
            <v>37347</v>
          </cell>
          <cell r="AA347" t="str">
            <v>Interruptible</v>
          </cell>
          <cell r="AB347" t="str">
            <v>NWP</v>
          </cell>
          <cell r="AC347" t="str">
            <v>Paiute</v>
          </cell>
          <cell r="AD347">
            <v>100047</v>
          </cell>
          <cell r="AE347">
            <v>2000</v>
          </cell>
          <cell r="AF347" t="str">
            <v>OPAL</v>
          </cell>
          <cell r="AG347">
            <v>543</v>
          </cell>
          <cell r="AH347" t="str">
            <v>J84</v>
          </cell>
          <cell r="AI347">
            <v>515</v>
          </cell>
          <cell r="AJ347" t="str">
            <v>RENO</v>
          </cell>
          <cell r="AK347">
            <v>459</v>
          </cell>
          <cell r="AL347" t="str">
            <v>AVAC03SYS2</v>
          </cell>
          <cell r="AM347">
            <v>304</v>
          </cell>
          <cell r="AN347" t="str">
            <v>DA</v>
          </cell>
        </row>
        <row r="348">
          <cell r="A348">
            <v>361</v>
          </cell>
          <cell r="B348" t="str">
            <v>DA</v>
          </cell>
          <cell r="C348" t="str">
            <v>Diane Albers</v>
          </cell>
          <cell r="D348" t="str">
            <v>(509) 495-4705</v>
          </cell>
          <cell r="E348">
            <v>37343</v>
          </cell>
          <cell r="G348" t="str">
            <v>Purchase</v>
          </cell>
          <cell r="H348" t="str">
            <v>Physical</v>
          </cell>
          <cell r="I348" t="str">
            <v>RGEN</v>
          </cell>
          <cell r="K348" t="str">
            <v>E-Prime, Inc.</v>
          </cell>
          <cell r="L348" t="str">
            <v>Scott Holloway</v>
          </cell>
          <cell r="M348" t="str">
            <v>Trader</v>
          </cell>
          <cell r="N348" t="str">
            <v>(303) 308-6084</v>
          </cell>
          <cell r="O348" t="str">
            <v>(303) 308-7615</v>
          </cell>
          <cell r="R348">
            <v>15000</v>
          </cell>
          <cell r="X348">
            <v>2.98</v>
          </cell>
          <cell r="Y348">
            <v>37347</v>
          </cell>
          <cell r="Z348">
            <v>37347</v>
          </cell>
          <cell r="AA348" t="str">
            <v>Interruptible</v>
          </cell>
          <cell r="AB348" t="str">
            <v>PGT</v>
          </cell>
          <cell r="AD348" t="str">
            <v>07536</v>
          </cell>
          <cell r="AE348">
            <v>15000</v>
          </cell>
          <cell r="AF348" t="str">
            <v>MALI-GTNW</v>
          </cell>
          <cell r="AH348" t="str">
            <v>07016</v>
          </cell>
          <cell r="AJ348" t="str">
            <v>RGEN-WWP</v>
          </cell>
          <cell r="AL348" t="str">
            <v>FUEL</v>
          </cell>
          <cell r="AN348" t="str">
            <v>DA</v>
          </cell>
          <cell r="AP348" t="str">
            <v>JK</v>
          </cell>
          <cell r="AR348">
            <v>17329</v>
          </cell>
        </row>
        <row r="349">
          <cell r="A349">
            <v>362</v>
          </cell>
          <cell r="B349" t="str">
            <v>JK</v>
          </cell>
          <cell r="C349" t="str">
            <v>Jeannie Kimberly</v>
          </cell>
          <cell r="D349" t="str">
            <v>(509) 495-8494</v>
          </cell>
          <cell r="E349">
            <v>37345</v>
          </cell>
          <cell r="F349" t="str">
            <v>REVISION TO 346</v>
          </cell>
          <cell r="G349" t="str">
            <v>Purchase</v>
          </cell>
          <cell r="H349" t="str">
            <v>Physical</v>
          </cell>
          <cell r="I349" t="str">
            <v>RGEN</v>
          </cell>
          <cell r="K349" t="str">
            <v>Avista Energy</v>
          </cell>
          <cell r="L349" t="str">
            <v>Blaine French</v>
          </cell>
          <cell r="M349" t="str">
            <v>Trader</v>
          </cell>
          <cell r="N349" t="str">
            <v>(509) 688-6126</v>
          </cell>
          <cell r="O349" t="str">
            <v>(509) 688-6151</v>
          </cell>
          <cell r="R349">
            <v>10000</v>
          </cell>
          <cell r="X349">
            <v>3.25</v>
          </cell>
          <cell r="Y349">
            <v>37338</v>
          </cell>
          <cell r="Z349">
            <v>37338</v>
          </cell>
          <cell r="AA349" t="str">
            <v>Interruptible</v>
          </cell>
          <cell r="AB349" t="str">
            <v>PGT</v>
          </cell>
          <cell r="AD349" t="str">
            <v>07536</v>
          </cell>
          <cell r="AP349" t="str">
            <v>JK</v>
          </cell>
          <cell r="AR349">
            <v>16105</v>
          </cell>
        </row>
        <row r="350">
          <cell r="A350">
            <v>363</v>
          </cell>
          <cell r="B350" t="str">
            <v>DA</v>
          </cell>
          <cell r="C350" t="str">
            <v>Diane Albers</v>
          </cell>
          <cell r="D350" t="str">
            <v>(509) 495-4705</v>
          </cell>
          <cell r="E350">
            <v>37347</v>
          </cell>
          <cell r="G350" t="str">
            <v>Purchase</v>
          </cell>
          <cell r="H350" t="str">
            <v>Physical</v>
          </cell>
          <cell r="I350" t="str">
            <v>CA - SLTAHOE</v>
          </cell>
          <cell r="K350" t="str">
            <v>Enserco</v>
          </cell>
          <cell r="L350" t="str">
            <v>Matt Reed</v>
          </cell>
          <cell r="M350" t="str">
            <v>Trader</v>
          </cell>
          <cell r="N350" t="str">
            <v>(303) 468-1244</v>
          </cell>
          <cell r="O350" t="str">
            <v>(403) 514-6913</v>
          </cell>
          <cell r="R350">
            <v>2000</v>
          </cell>
          <cell r="U350" t="str">
            <v>Gas Daily</v>
          </cell>
          <cell r="V350">
            <v>0</v>
          </cell>
          <cell r="W350" t="str">
            <v>Kern/Opal</v>
          </cell>
          <cell r="Y350">
            <v>37348</v>
          </cell>
          <cell r="Z350">
            <v>37348</v>
          </cell>
          <cell r="AA350" t="str">
            <v>Interruptible</v>
          </cell>
          <cell r="AB350" t="str">
            <v>NWP</v>
          </cell>
          <cell r="AC350" t="str">
            <v>Paiute</v>
          </cell>
          <cell r="AD350">
            <v>100047</v>
          </cell>
          <cell r="AE350" t="str">
            <v>1500/500</v>
          </cell>
          <cell r="AF350" t="str">
            <v>SAN JUAN POOL/WYOMING POOL</v>
          </cell>
          <cell r="AG350" t="str">
            <v>7/89</v>
          </cell>
          <cell r="AH350" t="str">
            <v>SAN JUAN POOL/WYOMING POOL</v>
          </cell>
          <cell r="AI350">
            <v>399</v>
          </cell>
          <cell r="AJ350" t="str">
            <v>RENO</v>
          </cell>
          <cell r="AK350">
            <v>459</v>
          </cell>
          <cell r="AL350" t="str">
            <v>AVAC03SYS2</v>
          </cell>
          <cell r="AM350">
            <v>304</v>
          </cell>
          <cell r="AN350" t="str">
            <v>DA</v>
          </cell>
        </row>
        <row r="351">
          <cell r="A351">
            <v>364</v>
          </cell>
          <cell r="B351" t="str">
            <v>DA</v>
          </cell>
          <cell r="C351" t="str">
            <v>Diane Albers</v>
          </cell>
          <cell r="D351" t="str">
            <v>(509) 495-4705</v>
          </cell>
          <cell r="E351">
            <v>37348</v>
          </cell>
          <cell r="G351" t="str">
            <v>Purchase</v>
          </cell>
          <cell r="H351" t="str">
            <v>Physical</v>
          </cell>
          <cell r="I351" t="str">
            <v>CA - SLTAHOE</v>
          </cell>
          <cell r="J351">
            <v>185002092</v>
          </cell>
          <cell r="K351" t="str">
            <v>El Paso Merchant Energy L.P.</v>
          </cell>
          <cell r="L351" t="str">
            <v>Randy Richards</v>
          </cell>
          <cell r="M351" t="str">
            <v>Trader</v>
          </cell>
          <cell r="N351" t="str">
            <v>(713) 420-3057</v>
          </cell>
          <cell r="O351" t="str">
            <v>(713) 420-3593</v>
          </cell>
          <cell r="R351">
            <v>3000</v>
          </cell>
          <cell r="X351">
            <v>1.33</v>
          </cell>
          <cell r="Y351">
            <v>37349</v>
          </cell>
          <cell r="Z351">
            <v>37349</v>
          </cell>
          <cell r="AA351" t="str">
            <v>Interruptible</v>
          </cell>
          <cell r="AB351" t="str">
            <v>NWP</v>
          </cell>
          <cell r="AC351" t="str">
            <v>Paiute</v>
          </cell>
          <cell r="AD351">
            <v>100047</v>
          </cell>
          <cell r="AE351">
            <v>3000</v>
          </cell>
          <cell r="AF351" t="str">
            <v>OPAL</v>
          </cell>
          <cell r="AG351">
            <v>543</v>
          </cell>
          <cell r="AH351" t="str">
            <v>J84</v>
          </cell>
          <cell r="AI351">
            <v>399</v>
          </cell>
          <cell r="AJ351" t="str">
            <v>RENO</v>
          </cell>
          <cell r="AK351">
            <v>459</v>
          </cell>
          <cell r="AL351" t="str">
            <v>AVAC03SYS2</v>
          </cell>
          <cell r="AM351">
            <v>304</v>
          </cell>
          <cell r="AN351" t="str">
            <v>DA</v>
          </cell>
        </row>
        <row r="352">
          <cell r="A352">
            <v>365</v>
          </cell>
          <cell r="B352" t="str">
            <v>DA</v>
          </cell>
          <cell r="C352" t="str">
            <v>Diane Albers</v>
          </cell>
          <cell r="D352" t="str">
            <v>(509) 495-4705</v>
          </cell>
          <cell r="E352">
            <v>37349</v>
          </cell>
          <cell r="G352" t="str">
            <v>Purchase</v>
          </cell>
          <cell r="H352" t="str">
            <v>Physical</v>
          </cell>
          <cell r="I352" t="str">
            <v>CA - SLTAHOE</v>
          </cell>
          <cell r="K352" t="str">
            <v>Dynegy</v>
          </cell>
          <cell r="L352" t="str">
            <v>Mark Mickelson</v>
          </cell>
          <cell r="M352" t="str">
            <v>Trader</v>
          </cell>
          <cell r="N352" t="str">
            <v>(713) 767-6673</v>
          </cell>
          <cell r="O352" t="str">
            <v>(713) 507-6541</v>
          </cell>
          <cell r="R352">
            <v>2000</v>
          </cell>
          <cell r="X352">
            <v>1.6</v>
          </cell>
          <cell r="Y352">
            <v>37350</v>
          </cell>
          <cell r="Z352">
            <v>37350</v>
          </cell>
          <cell r="AA352" t="str">
            <v>Interruptible</v>
          </cell>
          <cell r="AB352" t="str">
            <v>NWP</v>
          </cell>
          <cell r="AC352" t="str">
            <v>Paiute</v>
          </cell>
          <cell r="AD352">
            <v>100047</v>
          </cell>
          <cell r="AE352">
            <v>2000</v>
          </cell>
          <cell r="AF352" t="str">
            <v>OPAL</v>
          </cell>
          <cell r="AG352">
            <v>543</v>
          </cell>
          <cell r="AH352" t="str">
            <v>J55</v>
          </cell>
          <cell r="AI352">
            <v>70</v>
          </cell>
          <cell r="AJ352" t="str">
            <v>RENO</v>
          </cell>
          <cell r="AK352">
            <v>459</v>
          </cell>
          <cell r="AL352" t="str">
            <v>AVAC03SYS2</v>
          </cell>
          <cell r="AM352">
            <v>304</v>
          </cell>
          <cell r="AN352" t="str">
            <v>DA</v>
          </cell>
        </row>
        <row r="353">
          <cell r="A353">
            <v>366</v>
          </cell>
          <cell r="B353" t="str">
            <v>DA</v>
          </cell>
          <cell r="C353" t="str">
            <v>Diane Albers</v>
          </cell>
          <cell r="D353" t="str">
            <v>(509) 495-4705</v>
          </cell>
          <cell r="E353">
            <v>37349</v>
          </cell>
          <cell r="G353" t="str">
            <v>Sale</v>
          </cell>
          <cell r="H353" t="str">
            <v>Physical</v>
          </cell>
          <cell r="I353" t="str">
            <v>MALIN</v>
          </cell>
          <cell r="K353" t="str">
            <v>EnCana Energy Services, Inc.</v>
          </cell>
          <cell r="L353" t="str">
            <v>Pete D'Amico</v>
          </cell>
          <cell r="M353" t="str">
            <v>Trader</v>
          </cell>
          <cell r="N353" t="str">
            <v>(713) 331-5071</v>
          </cell>
          <cell r="O353" t="str">
            <v>(713) 331-5331</v>
          </cell>
          <cell r="R353">
            <v>5000</v>
          </cell>
          <cell r="X353">
            <v>3.35</v>
          </cell>
          <cell r="Y353">
            <v>37408</v>
          </cell>
          <cell r="Z353">
            <v>37468</v>
          </cell>
          <cell r="AA353" t="str">
            <v>Firm</v>
          </cell>
          <cell r="AB353" t="str">
            <v>PGT</v>
          </cell>
          <cell r="AD353" t="str">
            <v>07536</v>
          </cell>
          <cell r="AE353">
            <v>5000</v>
          </cell>
          <cell r="AF353" t="str">
            <v>MALI-GTNW</v>
          </cell>
          <cell r="AH353" t="str">
            <v>05474</v>
          </cell>
          <cell r="AJ353" t="str">
            <v>MALI-GTNW</v>
          </cell>
          <cell r="AL353" t="str">
            <v>00542</v>
          </cell>
          <cell r="AN353" t="str">
            <v>BG</v>
          </cell>
        </row>
        <row r="354">
          <cell r="A354">
            <v>367</v>
          </cell>
          <cell r="B354" t="str">
            <v>VOID</v>
          </cell>
        </row>
        <row r="355">
          <cell r="A355">
            <v>368</v>
          </cell>
          <cell r="B355" t="str">
            <v>DA</v>
          </cell>
          <cell r="C355" t="str">
            <v>Diane Albers</v>
          </cell>
          <cell r="D355" t="str">
            <v>(509) 495-4705</v>
          </cell>
          <cell r="E355">
            <v>37350</v>
          </cell>
          <cell r="G355" t="str">
            <v>Sale</v>
          </cell>
          <cell r="H355" t="str">
            <v>Physical</v>
          </cell>
          <cell r="I355" t="str">
            <v>RGEN</v>
          </cell>
          <cell r="K355" t="str">
            <v>Sierra Pacific</v>
          </cell>
          <cell r="L355" t="str">
            <v>Anita Austin</v>
          </cell>
          <cell r="M355" t="str">
            <v>Trader</v>
          </cell>
          <cell r="N355" t="str">
            <v>(775) 834-4874</v>
          </cell>
          <cell r="O355" t="str">
            <v>(775) 834-3069</v>
          </cell>
          <cell r="R355">
            <v>10000</v>
          </cell>
          <cell r="X355">
            <v>3.15</v>
          </cell>
          <cell r="Y355">
            <v>37351</v>
          </cell>
          <cell r="Z355">
            <v>37351</v>
          </cell>
          <cell r="AA355" t="str">
            <v>Interruptible</v>
          </cell>
          <cell r="AB355" t="str">
            <v>PGT</v>
          </cell>
          <cell r="AD355" t="str">
            <v>07536</v>
          </cell>
          <cell r="AE355">
            <v>10000</v>
          </cell>
          <cell r="AF355" t="str">
            <v>RGEN-GTNW</v>
          </cell>
          <cell r="AH355" t="str">
            <v>FUEL</v>
          </cell>
          <cell r="AJ355" t="str">
            <v>RGEN-GTNW</v>
          </cell>
          <cell r="AL355" t="str">
            <v>02893</v>
          </cell>
          <cell r="AN355" t="str">
            <v>DA</v>
          </cell>
        </row>
        <row r="356">
          <cell r="A356">
            <v>369</v>
          </cell>
          <cell r="B356" t="str">
            <v>DA</v>
          </cell>
          <cell r="C356" t="str">
            <v>Diane Albers</v>
          </cell>
          <cell r="D356" t="str">
            <v>(509) 495-4705</v>
          </cell>
          <cell r="E356">
            <v>37350</v>
          </cell>
          <cell r="G356" t="str">
            <v>Purchase</v>
          </cell>
          <cell r="H356" t="str">
            <v>Physical</v>
          </cell>
          <cell r="I356" t="str">
            <v>CA - SLTAHOE</v>
          </cell>
          <cell r="K356" t="str">
            <v>Enserco</v>
          </cell>
          <cell r="L356" t="str">
            <v>Matt Reed</v>
          </cell>
          <cell r="M356" t="str">
            <v>Trader</v>
          </cell>
          <cell r="N356" t="str">
            <v>(303) 468-1244</v>
          </cell>
          <cell r="O356" t="str">
            <v>(403) 514-6913</v>
          </cell>
          <cell r="R356">
            <v>2000</v>
          </cell>
          <cell r="X356">
            <v>2.25</v>
          </cell>
          <cell r="Y356">
            <v>37351</v>
          </cell>
          <cell r="Z356">
            <v>37351</v>
          </cell>
          <cell r="AA356" t="str">
            <v>Interruptible</v>
          </cell>
          <cell r="AB356" t="str">
            <v>NWP</v>
          </cell>
          <cell r="AC356" t="str">
            <v>Paiute</v>
          </cell>
          <cell r="AD356">
            <v>100047</v>
          </cell>
          <cell r="AE356">
            <v>2000</v>
          </cell>
          <cell r="AF356" t="str">
            <v>OPAL</v>
          </cell>
          <cell r="AG356">
            <v>543</v>
          </cell>
          <cell r="AH356" t="str">
            <v>L168</v>
          </cell>
          <cell r="AI356">
            <v>399</v>
          </cell>
          <cell r="AJ356" t="str">
            <v>RENO</v>
          </cell>
          <cell r="AK356">
            <v>459</v>
          </cell>
          <cell r="AL356" t="str">
            <v>AVAC03SYS2</v>
          </cell>
          <cell r="AM356">
            <v>304</v>
          </cell>
          <cell r="AN356" t="str">
            <v>DA</v>
          </cell>
        </row>
        <row r="357">
          <cell r="A357">
            <v>370</v>
          </cell>
          <cell r="B357" t="str">
            <v>DA</v>
          </cell>
          <cell r="C357" t="str">
            <v>Diane Albers</v>
          </cell>
          <cell r="D357" t="str">
            <v>(509) 495-4705</v>
          </cell>
          <cell r="E357">
            <v>37350</v>
          </cell>
          <cell r="G357" t="str">
            <v>Sale</v>
          </cell>
          <cell r="H357" t="str">
            <v>Physical</v>
          </cell>
          <cell r="I357" t="str">
            <v>MALIN</v>
          </cell>
          <cell r="K357" t="str">
            <v>Enserco</v>
          </cell>
          <cell r="L357" t="str">
            <v>Darrell Danyluk</v>
          </cell>
          <cell r="M357" t="str">
            <v>Trader</v>
          </cell>
          <cell r="N357" t="str">
            <v>(403) 514-6912</v>
          </cell>
          <cell r="O357" t="str">
            <v>(403) 514-6913</v>
          </cell>
          <cell r="R357">
            <v>5000</v>
          </cell>
          <cell r="X357">
            <v>3.65</v>
          </cell>
          <cell r="Y357">
            <v>37561</v>
          </cell>
          <cell r="Z357">
            <v>37925</v>
          </cell>
          <cell r="AA357" t="str">
            <v>Firm</v>
          </cell>
          <cell r="AB357" t="str">
            <v>PGT</v>
          </cell>
          <cell r="AD357" t="str">
            <v>07536</v>
          </cell>
          <cell r="AE357">
            <v>5000</v>
          </cell>
          <cell r="AF357" t="str">
            <v>MALI-GTNW</v>
          </cell>
          <cell r="AH357" t="str">
            <v>00169</v>
          </cell>
          <cell r="AJ357" t="str">
            <v>MALI-GTNW</v>
          </cell>
          <cell r="AL357" t="str">
            <v>04659</v>
          </cell>
          <cell r="AN357" t="str">
            <v>LM</v>
          </cell>
        </row>
        <row r="358">
          <cell r="A358">
            <v>371</v>
          </cell>
          <cell r="B358" t="str">
            <v>DA</v>
          </cell>
          <cell r="C358" t="str">
            <v>Diane Albers</v>
          </cell>
          <cell r="D358" t="str">
            <v>(509) 495-4705</v>
          </cell>
          <cell r="E358">
            <v>37351</v>
          </cell>
          <cell r="G358" t="str">
            <v>Purchase</v>
          </cell>
          <cell r="H358" t="str">
            <v>Physical</v>
          </cell>
          <cell r="I358" t="str">
            <v>CA - SLTAHOE</v>
          </cell>
          <cell r="K358" t="str">
            <v>Enserco</v>
          </cell>
          <cell r="L358" t="str">
            <v>Matt Reed</v>
          </cell>
          <cell r="M358" t="str">
            <v>Trader</v>
          </cell>
          <cell r="N358" t="str">
            <v>(303) 468-1244</v>
          </cell>
          <cell r="O358" t="str">
            <v>(403) 514-6913</v>
          </cell>
          <cell r="R358">
            <v>2000</v>
          </cell>
          <cell r="X358">
            <v>2.38</v>
          </cell>
          <cell r="Y358">
            <v>37352</v>
          </cell>
          <cell r="Z358">
            <v>37354</v>
          </cell>
          <cell r="AA358" t="str">
            <v>Interruptible</v>
          </cell>
          <cell r="AB358" t="str">
            <v>NWP</v>
          </cell>
          <cell r="AC358" t="str">
            <v>Paiute</v>
          </cell>
          <cell r="AD358">
            <v>100047</v>
          </cell>
          <cell r="AE358">
            <v>2000</v>
          </cell>
          <cell r="AF358" t="str">
            <v>WYOMING POOL</v>
          </cell>
          <cell r="AG358">
            <v>89</v>
          </cell>
          <cell r="AH358" t="str">
            <v>WYOMING POOL</v>
          </cell>
          <cell r="AI358">
            <v>399</v>
          </cell>
          <cell r="AJ358" t="str">
            <v>RENO</v>
          </cell>
          <cell r="AK358">
            <v>459</v>
          </cell>
          <cell r="AL358" t="str">
            <v>AVAC03SYS2</v>
          </cell>
          <cell r="AM358">
            <v>304</v>
          </cell>
          <cell r="AN358" t="str">
            <v>DA</v>
          </cell>
        </row>
        <row r="359">
          <cell r="A359">
            <v>372</v>
          </cell>
          <cell r="B359" t="str">
            <v>DA</v>
          </cell>
          <cell r="C359" t="str">
            <v>Diane Albers</v>
          </cell>
          <cell r="D359" t="str">
            <v>(509) 495-4705</v>
          </cell>
          <cell r="E359">
            <v>37351</v>
          </cell>
          <cell r="G359" t="str">
            <v>Sale</v>
          </cell>
          <cell r="H359" t="str">
            <v>Physical</v>
          </cell>
          <cell r="I359" t="str">
            <v>MALIN</v>
          </cell>
          <cell r="K359" t="str">
            <v>AEP Energy Services, Inc.</v>
          </cell>
          <cell r="L359" t="str">
            <v>Brad Bentley</v>
          </cell>
          <cell r="M359" t="str">
            <v>Trader</v>
          </cell>
          <cell r="N359" t="str">
            <v>(614) 583-7007</v>
          </cell>
          <cell r="O359" t="str">
            <v>(614) 583-1605</v>
          </cell>
          <cell r="R359">
            <v>5000</v>
          </cell>
          <cell r="X359">
            <v>3.52</v>
          </cell>
          <cell r="Y359">
            <v>37561</v>
          </cell>
          <cell r="Z359">
            <v>37925</v>
          </cell>
          <cell r="AA359" t="str">
            <v>Firm</v>
          </cell>
          <cell r="AB359" t="str">
            <v>PGT</v>
          </cell>
          <cell r="AD359" t="str">
            <v>07536</v>
          </cell>
          <cell r="AE359">
            <v>5000</v>
          </cell>
          <cell r="AF359" t="str">
            <v>MALI-GTNW</v>
          </cell>
          <cell r="AH359" t="str">
            <v>00169</v>
          </cell>
          <cell r="AJ359" t="str">
            <v>MALI-GTNW</v>
          </cell>
          <cell r="AL359" t="str">
            <v>06220</v>
          </cell>
          <cell r="AN359" t="str">
            <v>BG</v>
          </cell>
        </row>
        <row r="360">
          <cell r="A360">
            <v>373</v>
          </cell>
          <cell r="B360" t="str">
            <v>DA</v>
          </cell>
          <cell r="C360" t="str">
            <v>Diane Albers</v>
          </cell>
          <cell r="D360" t="str">
            <v>(509) 495-4705</v>
          </cell>
          <cell r="E360">
            <v>37351</v>
          </cell>
          <cell r="G360" t="str">
            <v>Sale</v>
          </cell>
          <cell r="H360" t="str">
            <v>Physical</v>
          </cell>
          <cell r="I360" t="str">
            <v>MALIN</v>
          </cell>
          <cell r="K360" t="str">
            <v>E-Prime, Inc.</v>
          </cell>
          <cell r="L360" t="str">
            <v>Randy Curtis</v>
          </cell>
          <cell r="M360" t="str">
            <v>Trader</v>
          </cell>
          <cell r="N360" t="str">
            <v>(303) 308-6044</v>
          </cell>
          <cell r="O360" t="str">
            <v>(303) 308-7615</v>
          </cell>
          <cell r="R360">
            <v>5000</v>
          </cell>
          <cell r="X360">
            <v>3.0274999999999999</v>
          </cell>
          <cell r="Y360">
            <v>37408</v>
          </cell>
          <cell r="Z360">
            <v>37468</v>
          </cell>
          <cell r="AA360" t="str">
            <v>Firm</v>
          </cell>
          <cell r="AB360" t="str">
            <v>PGT</v>
          </cell>
          <cell r="AD360" t="str">
            <v>07536</v>
          </cell>
          <cell r="AE360">
            <v>5000</v>
          </cell>
          <cell r="AF360" t="str">
            <v>MALI-GTNW</v>
          </cell>
          <cell r="AH360" t="str">
            <v>05474</v>
          </cell>
          <cell r="AJ360" t="str">
            <v>MALI-GTNW</v>
          </cell>
          <cell r="AL360" t="str">
            <v>07016</v>
          </cell>
        </row>
        <row r="361">
          <cell r="A361">
            <v>374</v>
          </cell>
          <cell r="B361" t="str">
            <v>DA</v>
          </cell>
          <cell r="C361" t="str">
            <v>Diane Albers</v>
          </cell>
          <cell r="D361" t="str">
            <v>(509) 495-4705</v>
          </cell>
          <cell r="E361">
            <v>37351</v>
          </cell>
          <cell r="G361" t="str">
            <v>Sale</v>
          </cell>
          <cell r="H361" t="str">
            <v>Physical</v>
          </cell>
          <cell r="I361" t="str">
            <v>MALIN</v>
          </cell>
          <cell r="K361" t="str">
            <v>AEP Energy Services, Inc.</v>
          </cell>
          <cell r="L361" t="str">
            <v>Brad Bentley</v>
          </cell>
          <cell r="M361" t="str">
            <v>Trader</v>
          </cell>
          <cell r="N361" t="str">
            <v>(614) 583-7007</v>
          </cell>
          <cell r="O361" t="str">
            <v>(614) 583-1605</v>
          </cell>
          <cell r="R361">
            <v>10000</v>
          </cell>
          <cell r="X361">
            <v>3.02</v>
          </cell>
          <cell r="Y361">
            <v>37408</v>
          </cell>
          <cell r="Z361">
            <v>37468</v>
          </cell>
          <cell r="AA361" t="str">
            <v>Firm</v>
          </cell>
          <cell r="AB361" t="str">
            <v>PGT</v>
          </cell>
          <cell r="AD361" t="str">
            <v>07536</v>
          </cell>
          <cell r="AE361">
            <v>10000</v>
          </cell>
          <cell r="AF361" t="str">
            <v>MALI-GTNW</v>
          </cell>
          <cell r="AH361" t="str">
            <v>05474</v>
          </cell>
          <cell r="AJ361" t="str">
            <v>MALI-GTNW</v>
          </cell>
          <cell r="AL361" t="str">
            <v>06220</v>
          </cell>
        </row>
        <row r="362">
          <cell r="A362">
            <v>375</v>
          </cell>
          <cell r="B362" t="str">
            <v>JK</v>
          </cell>
          <cell r="C362" t="str">
            <v>Jeannie Kimberly</v>
          </cell>
          <cell r="D362" t="str">
            <v>(509) 495-8494</v>
          </cell>
          <cell r="E362">
            <v>37354</v>
          </cell>
          <cell r="G362" t="str">
            <v>Purchase-canceled</v>
          </cell>
          <cell r="H362" t="str">
            <v>Physical</v>
          </cell>
          <cell r="I362" t="str">
            <v>CA - SLTAHOE</v>
          </cell>
          <cell r="K362" t="str">
            <v>Enserco</v>
          </cell>
          <cell r="L362" t="str">
            <v>Matt Reed</v>
          </cell>
          <cell r="M362" t="str">
            <v>Trader</v>
          </cell>
          <cell r="N362" t="str">
            <v>(303) 468-1244</v>
          </cell>
          <cell r="O362" t="str">
            <v>(403) 514-6913</v>
          </cell>
          <cell r="R362">
            <v>0</v>
          </cell>
          <cell r="X362">
            <v>3.08</v>
          </cell>
          <cell r="Y362">
            <v>37355</v>
          </cell>
          <cell r="Z362">
            <v>37355</v>
          </cell>
          <cell r="AA362" t="str">
            <v>Interruptible</v>
          </cell>
          <cell r="AB362" t="str">
            <v>NWP</v>
          </cell>
          <cell r="AC362" t="str">
            <v>Paiute</v>
          </cell>
          <cell r="AD362">
            <v>100047</v>
          </cell>
          <cell r="AE362">
            <v>0</v>
          </cell>
          <cell r="AF362" t="str">
            <v>SUMAS</v>
          </cell>
          <cell r="AG362">
            <v>297</v>
          </cell>
          <cell r="AH362" t="str">
            <v>EEI</v>
          </cell>
          <cell r="AI362">
            <v>399</v>
          </cell>
          <cell r="AJ362" t="str">
            <v>RENO</v>
          </cell>
          <cell r="AK362">
            <v>459</v>
          </cell>
          <cell r="AL362" t="str">
            <v>AVAC03SYS3</v>
          </cell>
          <cell r="AM362">
            <v>304</v>
          </cell>
          <cell r="AN362" t="str">
            <v>JK</v>
          </cell>
        </row>
        <row r="363">
          <cell r="A363">
            <v>376</v>
          </cell>
          <cell r="B363" t="str">
            <v>JK</v>
          </cell>
          <cell r="C363" t="str">
            <v>Jeannie Kimberly</v>
          </cell>
          <cell r="D363" t="str">
            <v>(509) 495-8494</v>
          </cell>
          <cell r="E363">
            <v>37354</v>
          </cell>
          <cell r="G363" t="str">
            <v>Purchase</v>
          </cell>
          <cell r="H363" t="str">
            <v>Physical</v>
          </cell>
          <cell r="I363" t="str">
            <v>CA - SLTAHOE</v>
          </cell>
          <cell r="K363" t="str">
            <v>Enserco</v>
          </cell>
          <cell r="L363" t="str">
            <v>Matt Reed</v>
          </cell>
          <cell r="M363" t="str">
            <v>Trader</v>
          </cell>
          <cell r="N363" t="str">
            <v>(303) 468-1244</v>
          </cell>
          <cell r="O363" t="str">
            <v>(403) 514-6913</v>
          </cell>
          <cell r="R363">
            <v>3000</v>
          </cell>
          <cell r="X363">
            <v>1.4</v>
          </cell>
          <cell r="Y363">
            <v>37355</v>
          </cell>
          <cell r="Z363">
            <v>37355</v>
          </cell>
          <cell r="AA363" t="str">
            <v>Interruptible</v>
          </cell>
          <cell r="AB363" t="str">
            <v>NWP</v>
          </cell>
          <cell r="AC363" t="str">
            <v>Paiute</v>
          </cell>
          <cell r="AD363">
            <v>100047</v>
          </cell>
          <cell r="AE363">
            <v>3000</v>
          </cell>
          <cell r="AF363" t="str">
            <v>WYOMING POOL</v>
          </cell>
          <cell r="AG363">
            <v>89</v>
          </cell>
          <cell r="AH363" t="str">
            <v>WYOMING POOL</v>
          </cell>
          <cell r="AI363">
            <v>399</v>
          </cell>
          <cell r="AJ363" t="str">
            <v>RENO</v>
          </cell>
          <cell r="AK363">
            <v>459</v>
          </cell>
          <cell r="AL363" t="str">
            <v>AVAC03SYS2</v>
          </cell>
          <cell r="AM363">
            <v>304</v>
          </cell>
          <cell r="AN363" t="str">
            <v>JK</v>
          </cell>
        </row>
        <row r="364">
          <cell r="A364">
            <v>377</v>
          </cell>
          <cell r="B364" t="str">
            <v>JK</v>
          </cell>
          <cell r="C364" t="str">
            <v>Jeannie Kimberly</v>
          </cell>
          <cell r="D364" t="str">
            <v>(509) 495-8494</v>
          </cell>
          <cell r="E364">
            <v>37354</v>
          </cell>
          <cell r="G364" t="str">
            <v>Sale</v>
          </cell>
          <cell r="H364" t="str">
            <v>Physical</v>
          </cell>
          <cell r="I364" t="str">
            <v>CA - SLTAHOE</v>
          </cell>
          <cell r="K364" t="str">
            <v>Enserco</v>
          </cell>
          <cell r="L364" t="str">
            <v>Matt Reed</v>
          </cell>
          <cell r="M364" t="str">
            <v>Trader</v>
          </cell>
          <cell r="N364" t="str">
            <v>(303) 468-1244</v>
          </cell>
          <cell r="O364" t="str">
            <v>(403) 514-6913</v>
          </cell>
          <cell r="R364">
            <v>500</v>
          </cell>
          <cell r="X364">
            <v>2.9</v>
          </cell>
          <cell r="Y364">
            <v>37355</v>
          </cell>
          <cell r="Z364">
            <v>37355</v>
          </cell>
          <cell r="AA364" t="str">
            <v>Interruptible</v>
          </cell>
          <cell r="AB364" t="str">
            <v>NWP</v>
          </cell>
          <cell r="AC364" t="str">
            <v>Paiute</v>
          </cell>
          <cell r="AD364">
            <v>100047</v>
          </cell>
          <cell r="AE364">
            <v>500</v>
          </cell>
          <cell r="AF364" t="str">
            <v>SUMAS</v>
          </cell>
          <cell r="AG364">
            <v>297</v>
          </cell>
          <cell r="AH364" t="str">
            <v>EEI</v>
          </cell>
          <cell r="AI364">
            <v>399</v>
          </cell>
          <cell r="AM364">
            <v>304</v>
          </cell>
          <cell r="AN364" t="str">
            <v>JK</v>
          </cell>
        </row>
        <row r="365">
          <cell r="A365">
            <v>378</v>
          </cell>
          <cell r="B365" t="str">
            <v>JK</v>
          </cell>
          <cell r="C365" t="str">
            <v>Jeannie Kimberly</v>
          </cell>
          <cell r="D365" t="str">
            <v>(509) 495-8494</v>
          </cell>
          <cell r="E365">
            <v>37355</v>
          </cell>
          <cell r="G365" t="str">
            <v>Purchase</v>
          </cell>
          <cell r="H365" t="str">
            <v>Physical</v>
          </cell>
          <cell r="I365" t="str">
            <v>CA - SLTAHOE</v>
          </cell>
          <cell r="K365" t="str">
            <v>Enserco</v>
          </cell>
          <cell r="L365" t="str">
            <v>Matt Reed</v>
          </cell>
          <cell r="M365" t="str">
            <v>Trader</v>
          </cell>
          <cell r="N365" t="str">
            <v>(303) 468-1244</v>
          </cell>
          <cell r="O365" t="str">
            <v>(403) 514-6913</v>
          </cell>
          <cell r="R365">
            <v>3000</v>
          </cell>
          <cell r="X365">
            <v>0.75</v>
          </cell>
          <cell r="Y365">
            <v>37356</v>
          </cell>
          <cell r="Z365">
            <v>37356</v>
          </cell>
          <cell r="AA365" t="str">
            <v>Interruptible</v>
          </cell>
          <cell r="AB365" t="str">
            <v>NWP</v>
          </cell>
          <cell r="AC365" t="str">
            <v>Paiute</v>
          </cell>
          <cell r="AD365">
            <v>100047</v>
          </cell>
          <cell r="AE365">
            <v>3000</v>
          </cell>
          <cell r="AF365" t="str">
            <v>WYOMING POOL</v>
          </cell>
          <cell r="AG365">
            <v>89</v>
          </cell>
          <cell r="AH365" t="str">
            <v>WYOMING POOL</v>
          </cell>
          <cell r="AI365">
            <v>399</v>
          </cell>
          <cell r="AJ365" t="str">
            <v>RENO</v>
          </cell>
          <cell r="AK365">
            <v>459</v>
          </cell>
          <cell r="AL365" t="str">
            <v>AVAC03SYS2</v>
          </cell>
          <cell r="AM365">
            <v>304</v>
          </cell>
          <cell r="AN365" t="str">
            <v>JK</v>
          </cell>
        </row>
        <row r="366">
          <cell r="A366">
            <v>379</v>
          </cell>
          <cell r="B366" t="str">
            <v>JK</v>
          </cell>
          <cell r="C366" t="str">
            <v>Jeannie Kimberly</v>
          </cell>
          <cell r="D366" t="str">
            <v>(509) 495-8494</v>
          </cell>
          <cell r="E366">
            <v>37356</v>
          </cell>
          <cell r="G366" t="str">
            <v>Purchase</v>
          </cell>
          <cell r="H366" t="str">
            <v>Physical</v>
          </cell>
          <cell r="I366" t="str">
            <v>CA - SLTAHOE</v>
          </cell>
          <cell r="K366" t="str">
            <v>Enserco</v>
          </cell>
          <cell r="L366" t="str">
            <v>Matt Reed</v>
          </cell>
          <cell r="M366" t="str">
            <v>Trader</v>
          </cell>
          <cell r="N366" t="str">
            <v>(303) 468-1244</v>
          </cell>
          <cell r="O366" t="str">
            <v>(403) 514-6913</v>
          </cell>
          <cell r="R366">
            <v>3000</v>
          </cell>
          <cell r="X366">
            <v>1.75</v>
          </cell>
          <cell r="Y366">
            <v>37357</v>
          </cell>
          <cell r="Z366">
            <v>37357</v>
          </cell>
          <cell r="AA366" t="str">
            <v>Interruptible</v>
          </cell>
          <cell r="AB366" t="str">
            <v>NWP</v>
          </cell>
          <cell r="AC366" t="str">
            <v>Paiute</v>
          </cell>
          <cell r="AD366">
            <v>100047</v>
          </cell>
          <cell r="AE366">
            <v>3000</v>
          </cell>
          <cell r="AF366" t="str">
            <v>WYOMING POOL</v>
          </cell>
          <cell r="AG366">
            <v>89</v>
          </cell>
          <cell r="AH366" t="str">
            <v>WYOMING POOL</v>
          </cell>
          <cell r="AI366">
            <v>399</v>
          </cell>
          <cell r="AJ366" t="str">
            <v>RENO</v>
          </cell>
          <cell r="AK366">
            <v>459</v>
          </cell>
          <cell r="AL366" t="str">
            <v>AVAC03SYS2</v>
          </cell>
          <cell r="AM366">
            <v>304</v>
          </cell>
          <cell r="AN366" t="str">
            <v>JK</v>
          </cell>
        </row>
        <row r="367">
          <cell r="A367">
            <v>380</v>
          </cell>
          <cell r="B367" t="str">
            <v>JK</v>
          </cell>
          <cell r="C367" t="str">
            <v>Jeannie Kimberly</v>
          </cell>
          <cell r="D367" t="str">
            <v>(509) 495-8494</v>
          </cell>
          <cell r="E367">
            <v>37357</v>
          </cell>
          <cell r="G367" t="str">
            <v>Purchase</v>
          </cell>
          <cell r="H367" t="str">
            <v>Physical</v>
          </cell>
          <cell r="I367" t="str">
            <v>CA - SLTAHOE</v>
          </cell>
          <cell r="K367" t="str">
            <v>Enserco</v>
          </cell>
          <cell r="L367" t="str">
            <v>Matt Reed</v>
          </cell>
          <cell r="M367" t="str">
            <v>Trader</v>
          </cell>
          <cell r="N367" t="str">
            <v>(303) 468-1244</v>
          </cell>
          <cell r="O367" t="str">
            <v>(403) 514-6913</v>
          </cell>
          <cell r="R367">
            <v>3000</v>
          </cell>
          <cell r="X367">
            <v>1.95</v>
          </cell>
          <cell r="Y367">
            <v>37358</v>
          </cell>
          <cell r="Z367">
            <v>37358</v>
          </cell>
          <cell r="AA367" t="str">
            <v>Interruptible</v>
          </cell>
          <cell r="AB367" t="str">
            <v>NWP</v>
          </cell>
          <cell r="AC367" t="str">
            <v>Paiute</v>
          </cell>
          <cell r="AD367">
            <v>100047</v>
          </cell>
          <cell r="AE367">
            <v>3000</v>
          </cell>
          <cell r="AF367" t="str">
            <v>WYOMING POOL</v>
          </cell>
          <cell r="AG367">
            <v>89</v>
          </cell>
          <cell r="AH367" t="str">
            <v>WYOMING POOL</v>
          </cell>
          <cell r="AI367">
            <v>399</v>
          </cell>
          <cell r="AJ367" t="str">
            <v>RENO</v>
          </cell>
          <cell r="AK367">
            <v>459</v>
          </cell>
          <cell r="AL367" t="str">
            <v>AVAC03SYS2</v>
          </cell>
          <cell r="AM367">
            <v>304</v>
          </cell>
          <cell r="AN367" t="str">
            <v>JK</v>
          </cell>
        </row>
        <row r="368">
          <cell r="A368">
            <v>381</v>
          </cell>
          <cell r="B368" t="str">
            <v>JK</v>
          </cell>
          <cell r="C368" t="str">
            <v>Jeannie Kimberly</v>
          </cell>
          <cell r="D368" t="str">
            <v>(509) 495-8494</v>
          </cell>
          <cell r="E368">
            <v>37358</v>
          </cell>
          <cell r="G368" t="str">
            <v>Purchase</v>
          </cell>
          <cell r="H368" t="str">
            <v>Physical</v>
          </cell>
          <cell r="I368" t="str">
            <v>CA - SLTAHOE</v>
          </cell>
          <cell r="K368" t="str">
            <v>Enserco</v>
          </cell>
          <cell r="L368" t="str">
            <v>Matt Reed</v>
          </cell>
          <cell r="M368" t="str">
            <v>Trader</v>
          </cell>
          <cell r="N368" t="str">
            <v>(303) 468-1244</v>
          </cell>
          <cell r="O368" t="str">
            <v>(403) 514-6913</v>
          </cell>
          <cell r="R368">
            <v>3000</v>
          </cell>
          <cell r="X368">
            <v>1.62</v>
          </cell>
          <cell r="Y368">
            <v>37359</v>
          </cell>
          <cell r="Z368">
            <v>37361</v>
          </cell>
          <cell r="AA368" t="str">
            <v>Interruptible</v>
          </cell>
          <cell r="AB368" t="str">
            <v>NWP</v>
          </cell>
          <cell r="AC368" t="str">
            <v>Paiute</v>
          </cell>
          <cell r="AD368">
            <v>100047</v>
          </cell>
          <cell r="AE368">
            <v>3000</v>
          </cell>
          <cell r="AF368" t="str">
            <v>WYOMING POOL</v>
          </cell>
          <cell r="AG368">
            <v>89</v>
          </cell>
          <cell r="AH368" t="str">
            <v>WYOMING POOL</v>
          </cell>
          <cell r="AI368">
            <v>399</v>
          </cell>
          <cell r="AJ368" t="str">
            <v>RENO</v>
          </cell>
          <cell r="AK368">
            <v>459</v>
          </cell>
          <cell r="AL368" t="str">
            <v>AVAC03SYS2</v>
          </cell>
          <cell r="AM368">
            <v>304</v>
          </cell>
          <cell r="AN368" t="str">
            <v>JK</v>
          </cell>
        </row>
        <row r="369">
          <cell r="A369">
            <v>382</v>
          </cell>
          <cell r="B369" t="str">
            <v>JK</v>
          </cell>
          <cell r="C369" t="str">
            <v>Jeannie Kimberly</v>
          </cell>
          <cell r="D369" t="str">
            <v>(509) 495-8494</v>
          </cell>
          <cell r="E369">
            <v>37361</v>
          </cell>
          <cell r="G369" t="str">
            <v>Purchase</v>
          </cell>
          <cell r="H369" t="str">
            <v>Physical</v>
          </cell>
          <cell r="I369" t="str">
            <v>CA - SLTAHOE</v>
          </cell>
          <cell r="K369" t="str">
            <v>Enserco</v>
          </cell>
          <cell r="L369" t="str">
            <v>Matt Reed</v>
          </cell>
          <cell r="M369" t="str">
            <v>Trader</v>
          </cell>
          <cell r="N369" t="str">
            <v>(303) 468-1244</v>
          </cell>
          <cell r="O369" t="str">
            <v>(403) 514-6913</v>
          </cell>
          <cell r="R369">
            <v>1500</v>
          </cell>
          <cell r="U369" t="str">
            <v>Gas Daily</v>
          </cell>
          <cell r="V369">
            <v>0</v>
          </cell>
          <cell r="W369" t="str">
            <v>Opal</v>
          </cell>
          <cell r="Y369">
            <v>37362</v>
          </cell>
          <cell r="Z369">
            <v>37362</v>
          </cell>
          <cell r="AA369" t="str">
            <v>Interruptible</v>
          </cell>
          <cell r="AB369" t="str">
            <v>NWP</v>
          </cell>
          <cell r="AC369" t="str">
            <v>Paiute</v>
          </cell>
          <cell r="AD369">
            <v>100047</v>
          </cell>
          <cell r="AE369">
            <v>1500</v>
          </cell>
          <cell r="AF369" t="str">
            <v>WYOMING POOL</v>
          </cell>
          <cell r="AG369">
            <v>89</v>
          </cell>
          <cell r="AH369" t="str">
            <v>WYOMING POOL</v>
          </cell>
          <cell r="AI369">
            <v>399</v>
          </cell>
          <cell r="AJ369" t="str">
            <v>RENO</v>
          </cell>
          <cell r="AK369">
            <v>459</v>
          </cell>
          <cell r="AL369" t="str">
            <v>AVAC03SYS2</v>
          </cell>
          <cell r="AM369">
            <v>304</v>
          </cell>
          <cell r="AN369" t="str">
            <v>JK</v>
          </cell>
        </row>
        <row r="370">
          <cell r="A370">
            <v>383</v>
          </cell>
          <cell r="B370" t="str">
            <v>JK</v>
          </cell>
          <cell r="C370" t="str">
            <v>Jeannie Kimberly</v>
          </cell>
          <cell r="D370" t="str">
            <v>(509) 495-8494</v>
          </cell>
          <cell r="E370">
            <v>37361</v>
          </cell>
          <cell r="G370" t="str">
            <v>Sale</v>
          </cell>
          <cell r="H370" t="str">
            <v>Physical</v>
          </cell>
          <cell r="I370" t="str">
            <v>CA - SLTAHOE</v>
          </cell>
          <cell r="K370" t="str">
            <v>Enserco</v>
          </cell>
          <cell r="L370" t="str">
            <v>Matt Reed</v>
          </cell>
          <cell r="M370" t="str">
            <v>Trader</v>
          </cell>
          <cell r="N370" t="str">
            <v>(303) 468-1244</v>
          </cell>
          <cell r="O370" t="str">
            <v>(403) 514-6913</v>
          </cell>
          <cell r="R370">
            <v>2543</v>
          </cell>
          <cell r="X370">
            <v>2.16</v>
          </cell>
          <cell r="Y370">
            <v>37362</v>
          </cell>
          <cell r="Z370">
            <v>37362</v>
          </cell>
          <cell r="AA370" t="str">
            <v>Interruptible</v>
          </cell>
          <cell r="AB370" t="str">
            <v>NWP</v>
          </cell>
          <cell r="AC370" t="str">
            <v>Paiute</v>
          </cell>
          <cell r="AD370">
            <v>100047</v>
          </cell>
          <cell r="AE370">
            <v>2543</v>
          </cell>
          <cell r="AF370" t="str">
            <v>WYOMING POOL</v>
          </cell>
          <cell r="AG370">
            <v>89</v>
          </cell>
          <cell r="AH370" t="str">
            <v>WYOMING POOL</v>
          </cell>
          <cell r="AI370">
            <v>399</v>
          </cell>
          <cell r="AJ370" t="str">
            <v>RENO</v>
          </cell>
          <cell r="AK370">
            <v>459</v>
          </cell>
          <cell r="AL370" t="str">
            <v>SPPCO1</v>
          </cell>
          <cell r="AM370">
            <v>304</v>
          </cell>
          <cell r="AN370" t="str">
            <v>JK</v>
          </cell>
        </row>
        <row r="371">
          <cell r="A371">
            <v>384</v>
          </cell>
          <cell r="B371" t="str">
            <v>JK</v>
          </cell>
          <cell r="C371" t="str">
            <v>Jeannie Kimberly</v>
          </cell>
          <cell r="D371" t="str">
            <v>(509) 495-8494</v>
          </cell>
          <cell r="E371">
            <v>37361</v>
          </cell>
          <cell r="G371" t="str">
            <v>Purchase</v>
          </cell>
          <cell r="H371" t="str">
            <v>Physical</v>
          </cell>
          <cell r="I371" t="str">
            <v>CA - SLTAHOE</v>
          </cell>
          <cell r="K371" t="str">
            <v>Enserco</v>
          </cell>
          <cell r="L371" t="str">
            <v>Matt Reed</v>
          </cell>
          <cell r="M371" t="str">
            <v>Trader</v>
          </cell>
          <cell r="N371" t="str">
            <v>(303) 468-1244</v>
          </cell>
          <cell r="O371" t="str">
            <v>(403) 514-6913</v>
          </cell>
          <cell r="R371">
            <v>2543</v>
          </cell>
          <cell r="X371">
            <v>1.5</v>
          </cell>
          <cell r="Y371">
            <v>37362</v>
          </cell>
          <cell r="Z371">
            <v>37362</v>
          </cell>
          <cell r="AA371" t="str">
            <v>Interruptible</v>
          </cell>
          <cell r="AB371" t="str">
            <v>NWP</v>
          </cell>
          <cell r="AC371" t="str">
            <v>Paiute</v>
          </cell>
          <cell r="AD371">
            <v>100047</v>
          </cell>
          <cell r="AE371">
            <v>2543</v>
          </cell>
          <cell r="AF371" t="str">
            <v>WYOMING POOL</v>
          </cell>
          <cell r="AG371">
            <v>89</v>
          </cell>
          <cell r="AH371" t="str">
            <v>WYOMING POOL</v>
          </cell>
          <cell r="AI371">
            <v>399</v>
          </cell>
          <cell r="AJ371" t="str">
            <v>RENO</v>
          </cell>
          <cell r="AK371">
            <v>459</v>
          </cell>
          <cell r="AL371" t="str">
            <v>AVAC03SYS2</v>
          </cell>
          <cell r="AM371">
            <v>304</v>
          </cell>
          <cell r="AN371" t="str">
            <v>JK</v>
          </cell>
        </row>
        <row r="372">
          <cell r="A372">
            <v>385</v>
          </cell>
          <cell r="B372" t="str">
            <v>JK</v>
          </cell>
          <cell r="C372" t="str">
            <v>Jeannie Kimberly</v>
          </cell>
          <cell r="D372" t="str">
            <v>(509) 495-8494</v>
          </cell>
          <cell r="E372">
            <v>37362</v>
          </cell>
          <cell r="G372" t="str">
            <v>Purchase</v>
          </cell>
          <cell r="H372" t="str">
            <v>Physical</v>
          </cell>
          <cell r="I372" t="str">
            <v>CA - SLTAHOE</v>
          </cell>
          <cell r="K372" t="str">
            <v>Enserco</v>
          </cell>
          <cell r="L372" t="str">
            <v>Matt Reed</v>
          </cell>
          <cell r="M372" t="str">
            <v>Trader</v>
          </cell>
          <cell r="N372" t="str">
            <v>(303) 468-1244</v>
          </cell>
          <cell r="O372" t="str">
            <v>(403) 514-6913</v>
          </cell>
          <cell r="R372">
            <v>4000</v>
          </cell>
          <cell r="X372">
            <v>1.66</v>
          </cell>
          <cell r="Y372">
            <v>37363</v>
          </cell>
          <cell r="Z372">
            <v>37363</v>
          </cell>
          <cell r="AA372" t="str">
            <v>Interruptible</v>
          </cell>
          <cell r="AB372" t="str">
            <v>NWP</v>
          </cell>
          <cell r="AC372" t="str">
            <v>Paiute</v>
          </cell>
          <cell r="AD372">
            <v>100047</v>
          </cell>
          <cell r="AE372">
            <v>4000</v>
          </cell>
          <cell r="AF372" t="str">
            <v>WYOMING POOL</v>
          </cell>
          <cell r="AG372">
            <v>89</v>
          </cell>
          <cell r="AH372" t="str">
            <v>WYOMING POOL</v>
          </cell>
          <cell r="AI372">
            <v>399</v>
          </cell>
          <cell r="AJ372" t="str">
            <v>RENO</v>
          </cell>
          <cell r="AK372">
            <v>459</v>
          </cell>
          <cell r="AL372" t="str">
            <v>AVAC03SYS2</v>
          </cell>
          <cell r="AM372">
            <v>304</v>
          </cell>
          <cell r="AN372" t="str">
            <v>JK</v>
          </cell>
        </row>
        <row r="373">
          <cell r="A373">
            <v>386</v>
          </cell>
          <cell r="B373" t="str">
            <v>JK</v>
          </cell>
          <cell r="C373" t="str">
            <v>Jeannie Kimberly</v>
          </cell>
          <cell r="D373" t="str">
            <v>(509) 495-8494</v>
          </cell>
          <cell r="E373">
            <v>37362</v>
          </cell>
          <cell r="G373" t="str">
            <v>Purchase</v>
          </cell>
          <cell r="H373" t="str">
            <v>Physical</v>
          </cell>
          <cell r="I373" t="str">
            <v>CA - SLTAHOE</v>
          </cell>
          <cell r="K373" t="str">
            <v>Enserco</v>
          </cell>
          <cell r="L373" t="str">
            <v>Dave Meyer</v>
          </cell>
          <cell r="M373" t="str">
            <v>Trader</v>
          </cell>
          <cell r="N373" t="str">
            <v>(303) 568-3230</v>
          </cell>
          <cell r="O373" t="str">
            <v>(303) 568-3250</v>
          </cell>
          <cell r="R373">
            <v>4000</v>
          </cell>
          <cell r="U373" t="str">
            <v>Gas Daily</v>
          </cell>
          <cell r="V373">
            <v>0</v>
          </cell>
          <cell r="W373" t="str">
            <v>Opal</v>
          </cell>
          <cell r="Y373">
            <v>37364</v>
          </cell>
          <cell r="Z373">
            <v>37365</v>
          </cell>
          <cell r="AA373" t="str">
            <v>Interruptible</v>
          </cell>
          <cell r="AB373" t="str">
            <v>NWP</v>
          </cell>
          <cell r="AC373" t="str">
            <v>Paiute</v>
          </cell>
          <cell r="AD373">
            <v>100047</v>
          </cell>
          <cell r="AE373">
            <v>4000</v>
          </cell>
          <cell r="AF373" t="str">
            <v>WYOMING POOL</v>
          </cell>
          <cell r="AG373">
            <v>89</v>
          </cell>
          <cell r="AH373" t="str">
            <v>WYOMING POOL</v>
          </cell>
          <cell r="AI373">
            <v>399</v>
          </cell>
          <cell r="AJ373" t="str">
            <v>RENO</v>
          </cell>
          <cell r="AK373">
            <v>459</v>
          </cell>
          <cell r="AL373" t="str">
            <v>AVAC03SYS2</v>
          </cell>
          <cell r="AM373">
            <v>304</v>
          </cell>
          <cell r="AN373" t="str">
            <v>JK</v>
          </cell>
        </row>
        <row r="374">
          <cell r="A374">
            <v>387</v>
          </cell>
          <cell r="B374" t="str">
            <v>JK</v>
          </cell>
          <cell r="C374" t="str">
            <v>Jeannie Kimberly</v>
          </cell>
          <cell r="D374" t="str">
            <v>(509) 495-8494</v>
          </cell>
          <cell r="E374">
            <v>37363</v>
          </cell>
          <cell r="G374" t="str">
            <v>Purchase</v>
          </cell>
          <cell r="H374" t="str">
            <v>Physical</v>
          </cell>
          <cell r="I374" t="str">
            <v>CA - SLTAHOE</v>
          </cell>
          <cell r="K374" t="str">
            <v>Enserco</v>
          </cell>
          <cell r="L374" t="str">
            <v>Matt Reed</v>
          </cell>
          <cell r="M374" t="str">
            <v>Trader</v>
          </cell>
          <cell r="N374" t="str">
            <v>(303) 468-1244</v>
          </cell>
          <cell r="O374" t="str">
            <v>(403) 514-6913</v>
          </cell>
          <cell r="R374">
            <v>1500</v>
          </cell>
          <cell r="X374">
            <v>3.04</v>
          </cell>
          <cell r="Y374">
            <v>37364</v>
          </cell>
          <cell r="Z374">
            <v>37365</v>
          </cell>
          <cell r="AA374" t="str">
            <v>Interruptible</v>
          </cell>
          <cell r="AB374" t="str">
            <v>NWP</v>
          </cell>
          <cell r="AC374" t="str">
            <v>Paiute</v>
          </cell>
          <cell r="AD374">
            <v>100047</v>
          </cell>
          <cell r="AE374">
            <v>1500</v>
          </cell>
          <cell r="AF374" t="str">
            <v>SUMAS</v>
          </cell>
          <cell r="AG374">
            <v>297</v>
          </cell>
          <cell r="AH374" t="str">
            <v>EEI</v>
          </cell>
          <cell r="AI374">
            <v>399</v>
          </cell>
          <cell r="AJ374" t="str">
            <v>RENO</v>
          </cell>
          <cell r="AK374">
            <v>459</v>
          </cell>
          <cell r="AL374" t="str">
            <v>AVAC03SYS3</v>
          </cell>
          <cell r="AM374">
            <v>304</v>
          </cell>
          <cell r="AN374" t="str">
            <v>JK</v>
          </cell>
        </row>
        <row r="375">
          <cell r="A375">
            <v>388</v>
          </cell>
          <cell r="B375" t="str">
            <v>JK</v>
          </cell>
          <cell r="C375" t="str">
            <v>Jeannie Kimberly</v>
          </cell>
          <cell r="D375" t="str">
            <v>(509) 495-8494</v>
          </cell>
          <cell r="E375">
            <v>37364</v>
          </cell>
          <cell r="G375" t="str">
            <v>Purchase</v>
          </cell>
          <cell r="H375" t="str">
            <v>Physical</v>
          </cell>
          <cell r="I375" t="str">
            <v>CA - SLTAHOE</v>
          </cell>
          <cell r="K375" t="str">
            <v>Enserco</v>
          </cell>
          <cell r="L375" t="str">
            <v>Darrell Danyluk</v>
          </cell>
          <cell r="M375" t="str">
            <v>Trader</v>
          </cell>
          <cell r="N375" t="str">
            <v>(403) 514-6912</v>
          </cell>
          <cell r="O375" t="str">
            <v>(403) 514-6913</v>
          </cell>
          <cell r="R375">
            <v>1000</v>
          </cell>
          <cell r="X375">
            <v>3.02</v>
          </cell>
          <cell r="Y375">
            <v>37365</v>
          </cell>
          <cell r="Z375">
            <v>37365</v>
          </cell>
          <cell r="AA375" t="str">
            <v>Interruptible</v>
          </cell>
          <cell r="AB375" t="str">
            <v>NWP</v>
          </cell>
          <cell r="AC375" t="str">
            <v>Paiute</v>
          </cell>
          <cell r="AD375">
            <v>100047</v>
          </cell>
          <cell r="AE375">
            <v>1000</v>
          </cell>
          <cell r="AF375" t="str">
            <v>SUMAS</v>
          </cell>
          <cell r="AG375">
            <v>297</v>
          </cell>
          <cell r="AH375" t="str">
            <v>EEI</v>
          </cell>
          <cell r="AI375">
            <v>399</v>
          </cell>
          <cell r="AJ375" t="str">
            <v>RENO</v>
          </cell>
          <cell r="AK375">
            <v>459</v>
          </cell>
          <cell r="AL375" t="str">
            <v>AVAC03SYS3</v>
          </cell>
          <cell r="AM375">
            <v>304</v>
          </cell>
          <cell r="AN375" t="str">
            <v>JK</v>
          </cell>
        </row>
        <row r="376">
          <cell r="A376">
            <v>389</v>
          </cell>
          <cell r="B376" t="str">
            <v>JK</v>
          </cell>
          <cell r="C376" t="str">
            <v>Jeannie Kimberly</v>
          </cell>
          <cell r="D376" t="str">
            <v>(509) 495-8494</v>
          </cell>
          <cell r="E376">
            <v>37365</v>
          </cell>
          <cell r="G376" t="str">
            <v>Purchase</v>
          </cell>
          <cell r="H376" t="str">
            <v>Physical</v>
          </cell>
          <cell r="I376" t="str">
            <v>CA - SLTAHOE</v>
          </cell>
          <cell r="K376" t="str">
            <v>Enserco</v>
          </cell>
          <cell r="L376" t="str">
            <v>Matt Reed</v>
          </cell>
          <cell r="M376" t="str">
            <v>Trader</v>
          </cell>
          <cell r="N376" t="str">
            <v>(303) 468-1244</v>
          </cell>
          <cell r="O376" t="str">
            <v>(403) 514-6913</v>
          </cell>
          <cell r="R376">
            <v>4000</v>
          </cell>
          <cell r="U376" t="str">
            <v>Gas Daily</v>
          </cell>
          <cell r="V376">
            <v>0</v>
          </cell>
          <cell r="W376" t="str">
            <v>Opal</v>
          </cell>
          <cell r="Y376">
            <v>37366</v>
          </cell>
          <cell r="Z376">
            <v>37368</v>
          </cell>
          <cell r="AA376" t="str">
            <v>Interruptible</v>
          </cell>
          <cell r="AB376" t="str">
            <v>NWP</v>
          </cell>
          <cell r="AC376" t="str">
            <v>Paiute</v>
          </cell>
          <cell r="AD376">
            <v>100047</v>
          </cell>
          <cell r="AE376">
            <v>4000</v>
          </cell>
          <cell r="AF376" t="str">
            <v>WYOMING POOL</v>
          </cell>
          <cell r="AG376">
            <v>89</v>
          </cell>
          <cell r="AH376" t="str">
            <v>WYOMING POOL</v>
          </cell>
          <cell r="AI376">
            <v>399</v>
          </cell>
          <cell r="AJ376" t="str">
            <v>RENO</v>
          </cell>
          <cell r="AK376">
            <v>459</v>
          </cell>
          <cell r="AL376" t="str">
            <v>AVAC03SYS2</v>
          </cell>
          <cell r="AM376">
            <v>304</v>
          </cell>
          <cell r="AN376" t="str">
            <v>JK</v>
          </cell>
        </row>
        <row r="377">
          <cell r="A377">
            <v>390</v>
          </cell>
          <cell r="B377" t="str">
            <v>JK</v>
          </cell>
          <cell r="C377" t="str">
            <v>Jeannie Kimberly</v>
          </cell>
          <cell r="D377" t="str">
            <v>(509) 495-8494</v>
          </cell>
          <cell r="E377">
            <v>37365</v>
          </cell>
          <cell r="G377" t="str">
            <v>Purchase</v>
          </cell>
          <cell r="H377" t="str">
            <v>Physical</v>
          </cell>
          <cell r="I377" t="str">
            <v>CA - SLTAHOE</v>
          </cell>
          <cell r="K377" t="str">
            <v>Enserco</v>
          </cell>
          <cell r="L377" t="str">
            <v>Darrell Danyluk</v>
          </cell>
          <cell r="M377" t="str">
            <v>Trader</v>
          </cell>
          <cell r="N377" t="str">
            <v>(403) 514-6912</v>
          </cell>
          <cell r="O377" t="str">
            <v>(403) 514-6913</v>
          </cell>
          <cell r="R377">
            <v>1000</v>
          </cell>
          <cell r="X377">
            <v>2.94</v>
          </cell>
          <cell r="Y377">
            <v>37366</v>
          </cell>
          <cell r="Z377">
            <v>37368</v>
          </cell>
          <cell r="AA377" t="str">
            <v>Interruptible</v>
          </cell>
          <cell r="AB377" t="str">
            <v>NWP</v>
          </cell>
          <cell r="AC377" t="str">
            <v>Paiute</v>
          </cell>
          <cell r="AD377">
            <v>100047</v>
          </cell>
          <cell r="AE377">
            <v>1000</v>
          </cell>
          <cell r="AF377" t="str">
            <v>SUMAS</v>
          </cell>
          <cell r="AG377">
            <v>297</v>
          </cell>
          <cell r="AH377" t="str">
            <v>EEI</v>
          </cell>
          <cell r="AI377">
            <v>399</v>
          </cell>
          <cell r="AJ377" t="str">
            <v>RENO</v>
          </cell>
          <cell r="AK377">
            <v>459</v>
          </cell>
          <cell r="AL377" t="str">
            <v>AVAC03SYS3</v>
          </cell>
          <cell r="AM377">
            <v>304</v>
          </cell>
          <cell r="AN377" t="str">
            <v>JK</v>
          </cell>
        </row>
        <row r="378">
          <cell r="A378">
            <v>391</v>
          </cell>
          <cell r="B378" t="str">
            <v>DA</v>
          </cell>
          <cell r="C378" t="str">
            <v>Diane Albers</v>
          </cell>
          <cell r="D378" t="str">
            <v>(509) 495-4705</v>
          </cell>
          <cell r="E378">
            <v>37368</v>
          </cell>
          <cell r="G378" t="str">
            <v>Purchase</v>
          </cell>
          <cell r="H378" t="str">
            <v>Physical</v>
          </cell>
          <cell r="I378" t="str">
            <v>CA - SLTAHOE</v>
          </cell>
          <cell r="K378" t="str">
            <v>Enserco</v>
          </cell>
          <cell r="L378" t="str">
            <v>Matt Reed</v>
          </cell>
          <cell r="M378" t="str">
            <v>Trader</v>
          </cell>
          <cell r="N378" t="str">
            <v>(303) 468-1244</v>
          </cell>
          <cell r="O378" t="str">
            <v>(403) 514-6913</v>
          </cell>
          <cell r="R378">
            <v>4000</v>
          </cell>
          <cell r="X378">
            <v>2.61</v>
          </cell>
          <cell r="Y378">
            <v>37369</v>
          </cell>
          <cell r="Z378">
            <v>37369</v>
          </cell>
          <cell r="AA378" t="str">
            <v>Interruptible</v>
          </cell>
          <cell r="AB378" t="str">
            <v>NWP</v>
          </cell>
          <cell r="AC378" t="str">
            <v>Paiute</v>
          </cell>
          <cell r="AD378">
            <v>100047</v>
          </cell>
          <cell r="AE378">
            <v>4000</v>
          </cell>
          <cell r="AF378" t="str">
            <v>WYOMING POOL</v>
          </cell>
          <cell r="AG378">
            <v>89</v>
          </cell>
          <cell r="AH378" t="str">
            <v>WYOMING POOL</v>
          </cell>
          <cell r="AI378">
            <v>399</v>
          </cell>
          <cell r="AJ378" t="str">
            <v>RENO</v>
          </cell>
          <cell r="AK378">
            <v>459</v>
          </cell>
          <cell r="AL378" t="str">
            <v>AVAC03SYS2</v>
          </cell>
          <cell r="AM378">
            <v>304</v>
          </cell>
          <cell r="AN378" t="str">
            <v>DA</v>
          </cell>
        </row>
        <row r="379">
          <cell r="A379">
            <v>392</v>
          </cell>
          <cell r="B379" t="str">
            <v>DA</v>
          </cell>
          <cell r="C379" t="str">
            <v>Diane Albers</v>
          </cell>
          <cell r="D379" t="str">
            <v>(509) 495-4705</v>
          </cell>
          <cell r="E379">
            <v>37369</v>
          </cell>
          <cell r="G379" t="str">
            <v>Purchase</v>
          </cell>
          <cell r="H379" t="str">
            <v>Physical</v>
          </cell>
          <cell r="I379" t="str">
            <v>NECT</v>
          </cell>
          <cell r="K379" t="str">
            <v>Avista Energy</v>
          </cell>
          <cell r="L379" t="str">
            <v>Steve Harper</v>
          </cell>
          <cell r="M379" t="str">
            <v>Trader</v>
          </cell>
          <cell r="N379" t="str">
            <v>(509) 688-6123</v>
          </cell>
          <cell r="O379" t="str">
            <v>(509) 688-6151</v>
          </cell>
          <cell r="R379">
            <v>5000</v>
          </cell>
          <cell r="X379">
            <v>3.18</v>
          </cell>
          <cell r="Y379">
            <v>37370</v>
          </cell>
          <cell r="Z379">
            <v>37370</v>
          </cell>
          <cell r="AA379" t="str">
            <v>Interruptible</v>
          </cell>
          <cell r="AB379" t="str">
            <v>NWP</v>
          </cell>
          <cell r="AE379">
            <v>5000</v>
          </cell>
          <cell r="AF379" t="str">
            <v>SPOKANE MEAD</v>
          </cell>
          <cell r="AG379">
            <v>385</v>
          </cell>
          <cell r="AH379" t="str">
            <v>127891</v>
          </cell>
          <cell r="AI379">
            <v>543</v>
          </cell>
          <cell r="AJ379" t="str">
            <v>SPOKANE MEAD</v>
          </cell>
          <cell r="AK379">
            <v>385</v>
          </cell>
          <cell r="AL379" t="str">
            <v>NECT</v>
          </cell>
          <cell r="AM379">
            <v>6</v>
          </cell>
          <cell r="AN379" t="str">
            <v>DA</v>
          </cell>
        </row>
        <row r="380">
          <cell r="A380">
            <v>393</v>
          </cell>
          <cell r="B380" t="str">
            <v>DA</v>
          </cell>
          <cell r="C380" t="str">
            <v>Diane Albers</v>
          </cell>
          <cell r="D380" t="str">
            <v>(509) 495-4705</v>
          </cell>
          <cell r="E380">
            <v>37369</v>
          </cell>
          <cell r="G380" t="str">
            <v>Purchase</v>
          </cell>
          <cell r="H380" t="str">
            <v>Physical</v>
          </cell>
          <cell r="I380" t="str">
            <v>CA - SLTAHOE</v>
          </cell>
          <cell r="K380" t="str">
            <v>Enserco</v>
          </cell>
          <cell r="L380" t="str">
            <v>Matt Reed</v>
          </cell>
          <cell r="M380" t="str">
            <v>Trader</v>
          </cell>
          <cell r="N380" t="str">
            <v>(303) 468-1244</v>
          </cell>
          <cell r="O380" t="str">
            <v>(403) 514-6913</v>
          </cell>
          <cell r="R380">
            <v>4000</v>
          </cell>
          <cell r="X380">
            <v>2.66</v>
          </cell>
          <cell r="Y380">
            <v>37370</v>
          </cell>
          <cell r="Z380">
            <v>37370</v>
          </cell>
          <cell r="AA380" t="str">
            <v>Interruptible</v>
          </cell>
          <cell r="AB380" t="str">
            <v>NWP</v>
          </cell>
          <cell r="AC380" t="str">
            <v>Paiute</v>
          </cell>
          <cell r="AD380">
            <v>100047</v>
          </cell>
          <cell r="AE380">
            <v>4000</v>
          </cell>
          <cell r="AF380" t="str">
            <v>WYOMING POOL</v>
          </cell>
          <cell r="AG380">
            <v>89</v>
          </cell>
          <cell r="AH380" t="str">
            <v>WYOMING POOL</v>
          </cell>
          <cell r="AI380">
            <v>399</v>
          </cell>
          <cell r="AJ380" t="str">
            <v>RENO</v>
          </cell>
          <cell r="AK380">
            <v>459</v>
          </cell>
          <cell r="AL380" t="str">
            <v>AVAC03SYS2</v>
          </cell>
          <cell r="AM380">
            <v>304</v>
          </cell>
          <cell r="AN380" t="str">
            <v>DA</v>
          </cell>
        </row>
        <row r="381">
          <cell r="A381">
            <v>394</v>
          </cell>
          <cell r="B381" t="str">
            <v>DA</v>
          </cell>
          <cell r="C381" t="str">
            <v>Diane Albers</v>
          </cell>
          <cell r="D381" t="str">
            <v>(509) 495-4705</v>
          </cell>
          <cell r="E381">
            <v>37369</v>
          </cell>
          <cell r="G381" t="str">
            <v>Purchase</v>
          </cell>
          <cell r="H381" t="str">
            <v>Physical</v>
          </cell>
          <cell r="I381" t="str">
            <v>BOULDER PARK</v>
          </cell>
          <cell r="K381" t="str">
            <v>Avista Energy</v>
          </cell>
          <cell r="L381" t="str">
            <v>Steve Harper</v>
          </cell>
          <cell r="M381" t="str">
            <v>Trader</v>
          </cell>
          <cell r="N381" t="str">
            <v>(509) 688-6123</v>
          </cell>
          <cell r="O381" t="str">
            <v>(509) 688-6151</v>
          </cell>
          <cell r="R381">
            <v>2000</v>
          </cell>
          <cell r="X381">
            <v>3.08</v>
          </cell>
          <cell r="Y381">
            <v>37370</v>
          </cell>
          <cell r="Z381">
            <v>37370</v>
          </cell>
          <cell r="AA381" t="str">
            <v>Interruptible</v>
          </cell>
          <cell r="AB381" t="str">
            <v>PGT</v>
          </cell>
          <cell r="AD381" t="str">
            <v>07536</v>
          </cell>
          <cell r="AE381">
            <v>2000</v>
          </cell>
          <cell r="AF381" t="str">
            <v>SWWP-GTNW</v>
          </cell>
          <cell r="AH381" t="str">
            <v>05474</v>
          </cell>
          <cell r="AJ381" t="str">
            <v>SWWP-WWP</v>
          </cell>
          <cell r="AL381" t="str">
            <v>BPK</v>
          </cell>
          <cell r="AN381" t="str">
            <v>DA</v>
          </cell>
        </row>
        <row r="382">
          <cell r="A382">
            <v>395</v>
          </cell>
          <cell r="B382" t="str">
            <v>DA</v>
          </cell>
          <cell r="C382" t="str">
            <v>Diane Albers</v>
          </cell>
          <cell r="D382" t="str">
            <v>(509) 495-4705</v>
          </cell>
          <cell r="E382">
            <v>37369</v>
          </cell>
          <cell r="G382" t="str">
            <v>Sale</v>
          </cell>
          <cell r="H382" t="str">
            <v>Physical</v>
          </cell>
          <cell r="I382" t="str">
            <v>MALIN</v>
          </cell>
          <cell r="K382" t="str">
            <v>EnCana Energy Services, Inc.</v>
          </cell>
          <cell r="L382" t="str">
            <v>Tom Gary</v>
          </cell>
          <cell r="M382" t="str">
            <v>Trader</v>
          </cell>
          <cell r="N382" t="str">
            <v>(713) 331-5020</v>
          </cell>
          <cell r="O382" t="str">
            <v>(713) 331-5333</v>
          </cell>
          <cell r="R382">
            <v>7658</v>
          </cell>
          <cell r="U382" t="str">
            <v>NGI</v>
          </cell>
          <cell r="V382">
            <v>-0.02</v>
          </cell>
          <cell r="W382" t="str">
            <v>Malin</v>
          </cell>
          <cell r="Y382">
            <v>37377</v>
          </cell>
          <cell r="Z382">
            <v>37407</v>
          </cell>
          <cell r="AA382" t="str">
            <v>Firm</v>
          </cell>
          <cell r="AB382" t="str">
            <v>PGT</v>
          </cell>
          <cell r="AD382" t="str">
            <v>07536</v>
          </cell>
          <cell r="AE382">
            <v>7658</v>
          </cell>
          <cell r="AF382" t="str">
            <v>MALI-GTNW</v>
          </cell>
          <cell r="AH382" t="str">
            <v>00169</v>
          </cell>
          <cell r="AJ382" t="str">
            <v>MALI-GTNW</v>
          </cell>
          <cell r="AL382" t="str">
            <v>00542</v>
          </cell>
          <cell r="AN382" t="str">
            <v>BG</v>
          </cell>
        </row>
        <row r="383">
          <cell r="A383">
            <v>396</v>
          </cell>
          <cell r="B383" t="str">
            <v>DA</v>
          </cell>
          <cell r="C383" t="str">
            <v>Diane Albers</v>
          </cell>
          <cell r="D383" t="str">
            <v>(509) 495-4705</v>
          </cell>
          <cell r="E383">
            <v>37370</v>
          </cell>
          <cell r="G383" t="str">
            <v>Purchase</v>
          </cell>
          <cell r="H383" t="str">
            <v>Physical</v>
          </cell>
          <cell r="I383" t="str">
            <v>BOULDER PARK</v>
          </cell>
          <cell r="K383" t="str">
            <v>Avista Energy</v>
          </cell>
          <cell r="L383" t="str">
            <v>Steve Harper</v>
          </cell>
          <cell r="M383" t="str">
            <v>Trader</v>
          </cell>
          <cell r="N383" t="str">
            <v>(509) 688-6123</v>
          </cell>
          <cell r="O383" t="str">
            <v>(509) 688-6151</v>
          </cell>
          <cell r="R383">
            <v>2000</v>
          </cell>
          <cell r="X383">
            <v>3.06</v>
          </cell>
          <cell r="Y383">
            <v>37371</v>
          </cell>
          <cell r="Z383">
            <v>37371</v>
          </cell>
          <cell r="AA383" t="str">
            <v>Interruptible</v>
          </cell>
          <cell r="AB383" t="str">
            <v>PGT</v>
          </cell>
          <cell r="AD383" t="str">
            <v>07536</v>
          </cell>
          <cell r="AE383">
            <v>2000</v>
          </cell>
          <cell r="AF383" t="str">
            <v>SWWP-GTNW</v>
          </cell>
          <cell r="AH383" t="str">
            <v>05474</v>
          </cell>
          <cell r="AJ383" t="str">
            <v>SWWP-WWP</v>
          </cell>
          <cell r="AL383" t="str">
            <v>BPK</v>
          </cell>
          <cell r="AN383" t="str">
            <v>DA</v>
          </cell>
        </row>
        <row r="384">
          <cell r="A384">
            <v>397</v>
          </cell>
          <cell r="B384" t="str">
            <v>DA</v>
          </cell>
          <cell r="C384" t="str">
            <v>Diane Albers</v>
          </cell>
          <cell r="D384" t="str">
            <v>(509) 495-4705</v>
          </cell>
          <cell r="E384">
            <v>37370</v>
          </cell>
          <cell r="G384" t="str">
            <v>Purchase</v>
          </cell>
          <cell r="H384" t="str">
            <v>Physical</v>
          </cell>
          <cell r="I384" t="str">
            <v>NECT</v>
          </cell>
          <cell r="K384" t="str">
            <v>Avista Energy</v>
          </cell>
          <cell r="L384" t="str">
            <v>Steve Harper</v>
          </cell>
          <cell r="M384" t="str">
            <v>Trader</v>
          </cell>
          <cell r="N384" t="str">
            <v>(509) 688-6123</v>
          </cell>
          <cell r="O384" t="str">
            <v>(509) 688-6151</v>
          </cell>
          <cell r="R384">
            <v>5000</v>
          </cell>
          <cell r="X384">
            <v>3.12</v>
          </cell>
          <cell r="Y384">
            <v>37370</v>
          </cell>
          <cell r="Z384">
            <v>37370</v>
          </cell>
          <cell r="AA384" t="str">
            <v>Interruptible</v>
          </cell>
          <cell r="AB384" t="str">
            <v>NWP</v>
          </cell>
          <cell r="AE384">
            <v>5000</v>
          </cell>
          <cell r="AF384" t="str">
            <v>SPOKANE MEAD</v>
          </cell>
          <cell r="AG384">
            <v>385</v>
          </cell>
          <cell r="AH384" t="str">
            <v>127898</v>
          </cell>
          <cell r="AI384">
            <v>543</v>
          </cell>
          <cell r="AJ384" t="str">
            <v>SPOKANE MEAD</v>
          </cell>
          <cell r="AK384">
            <v>385</v>
          </cell>
          <cell r="AL384" t="str">
            <v>NECT</v>
          </cell>
          <cell r="AM384">
            <v>6</v>
          </cell>
          <cell r="AN384" t="str">
            <v>DA</v>
          </cell>
        </row>
        <row r="385">
          <cell r="A385">
            <v>398</v>
          </cell>
          <cell r="B385" t="str">
            <v>DA</v>
          </cell>
          <cell r="C385" t="str">
            <v>Diane Albers</v>
          </cell>
          <cell r="D385" t="str">
            <v>(509) 495-4705</v>
          </cell>
          <cell r="E385">
            <v>37370</v>
          </cell>
          <cell r="G385" t="str">
            <v>Purchase</v>
          </cell>
          <cell r="H385" t="str">
            <v>Physical</v>
          </cell>
          <cell r="I385" t="str">
            <v>CA - SLTAHOE</v>
          </cell>
          <cell r="K385" t="str">
            <v>Enserco</v>
          </cell>
          <cell r="L385" t="str">
            <v>Matt Reed</v>
          </cell>
          <cell r="M385" t="str">
            <v>Trader</v>
          </cell>
          <cell r="N385" t="str">
            <v>(303) 468-1244</v>
          </cell>
          <cell r="O385" t="str">
            <v>(403) 514-6913</v>
          </cell>
          <cell r="R385">
            <v>4000</v>
          </cell>
          <cell r="U385" t="str">
            <v>Gas Daily</v>
          </cell>
          <cell r="V385">
            <v>0</v>
          </cell>
          <cell r="W385" t="str">
            <v>Kern/Opal</v>
          </cell>
          <cell r="Y385">
            <v>37370</v>
          </cell>
          <cell r="Z385">
            <v>37370</v>
          </cell>
          <cell r="AA385" t="str">
            <v>Interruptible</v>
          </cell>
          <cell r="AB385" t="str">
            <v>NWP</v>
          </cell>
          <cell r="AC385" t="str">
            <v>Paiute</v>
          </cell>
          <cell r="AD385">
            <v>100047</v>
          </cell>
          <cell r="AE385">
            <v>4000</v>
          </cell>
          <cell r="AF385" t="str">
            <v>WYOMING POOL</v>
          </cell>
          <cell r="AG385">
            <v>89</v>
          </cell>
          <cell r="AH385" t="str">
            <v>WYOMING POOL</v>
          </cell>
          <cell r="AI385">
            <v>399</v>
          </cell>
          <cell r="AJ385" t="str">
            <v>RENO</v>
          </cell>
          <cell r="AK385">
            <v>459</v>
          </cell>
          <cell r="AL385" t="str">
            <v>AVAC03SYS2</v>
          </cell>
          <cell r="AM385">
            <v>304</v>
          </cell>
          <cell r="AN385" t="str">
            <v>DA</v>
          </cell>
        </row>
        <row r="386">
          <cell r="A386">
            <v>399</v>
          </cell>
          <cell r="B386" t="str">
            <v>DA</v>
          </cell>
          <cell r="C386" t="str">
            <v>Diane Albers</v>
          </cell>
          <cell r="D386" t="str">
            <v>(509) 495-4705</v>
          </cell>
          <cell r="E386">
            <v>37371</v>
          </cell>
          <cell r="G386" t="str">
            <v>Purchase</v>
          </cell>
          <cell r="H386" t="str">
            <v>Physical</v>
          </cell>
          <cell r="I386" t="str">
            <v>BOULDER PARK</v>
          </cell>
          <cell r="K386" t="str">
            <v>Avista Energy</v>
          </cell>
          <cell r="L386" t="str">
            <v>Steve Harper</v>
          </cell>
          <cell r="M386" t="str">
            <v>Trader</v>
          </cell>
          <cell r="N386" t="str">
            <v>(509) 688-6123</v>
          </cell>
          <cell r="O386" t="str">
            <v>(509) 688-6151</v>
          </cell>
          <cell r="R386">
            <v>5000</v>
          </cell>
          <cell r="X386">
            <v>2.98</v>
          </cell>
          <cell r="Y386">
            <v>37372</v>
          </cell>
          <cell r="Z386">
            <v>37372</v>
          </cell>
          <cell r="AA386" t="str">
            <v>Interruptible</v>
          </cell>
          <cell r="AB386" t="str">
            <v>PGT</v>
          </cell>
          <cell r="AD386" t="str">
            <v>07536</v>
          </cell>
          <cell r="AE386">
            <v>5000</v>
          </cell>
          <cell r="AF386" t="str">
            <v>SWWP-GTNW</v>
          </cell>
          <cell r="AH386" t="str">
            <v>05474</v>
          </cell>
          <cell r="AJ386" t="str">
            <v>SWWP-WWP</v>
          </cell>
          <cell r="AL386" t="str">
            <v>BPK</v>
          </cell>
          <cell r="AN386" t="str">
            <v>DA</v>
          </cell>
        </row>
        <row r="387">
          <cell r="A387">
            <v>400</v>
          </cell>
          <cell r="B387" t="str">
            <v>DA</v>
          </cell>
          <cell r="C387" t="str">
            <v>Diane Albers</v>
          </cell>
          <cell r="D387" t="str">
            <v>(509) 495-4705</v>
          </cell>
          <cell r="E387">
            <v>37371</v>
          </cell>
          <cell r="G387" t="str">
            <v>Purchase</v>
          </cell>
          <cell r="H387" t="str">
            <v>Physical</v>
          </cell>
          <cell r="I387" t="str">
            <v>CA - SLTAHOE</v>
          </cell>
          <cell r="J387">
            <v>186984626</v>
          </cell>
          <cell r="K387" t="str">
            <v>Aquila</v>
          </cell>
          <cell r="L387" t="str">
            <v>Jerry Rodriguez</v>
          </cell>
          <cell r="M387" t="str">
            <v>Trader</v>
          </cell>
          <cell r="N387" t="str">
            <v>(816) 527-1266</v>
          </cell>
          <cell r="O387" t="str">
            <v>(816) 527-1075</v>
          </cell>
          <cell r="R387">
            <v>3000</v>
          </cell>
          <cell r="X387">
            <v>1.5</v>
          </cell>
          <cell r="Y387">
            <v>37372</v>
          </cell>
          <cell r="Z387">
            <v>37372</v>
          </cell>
          <cell r="AA387" t="str">
            <v>Interruptible</v>
          </cell>
          <cell r="AB387" t="str">
            <v>NWP</v>
          </cell>
          <cell r="AC387" t="str">
            <v>Paiute</v>
          </cell>
          <cell r="AD387">
            <v>100047</v>
          </cell>
          <cell r="AE387">
            <v>3000</v>
          </cell>
          <cell r="AF387" t="str">
            <v>OPAL</v>
          </cell>
          <cell r="AG387">
            <v>543</v>
          </cell>
          <cell r="AH387" t="str">
            <v>G54</v>
          </cell>
          <cell r="AI387">
            <v>172</v>
          </cell>
          <cell r="AJ387" t="str">
            <v>RENO</v>
          </cell>
          <cell r="AK387">
            <v>459</v>
          </cell>
          <cell r="AL387" t="str">
            <v>AVAC03SYS2</v>
          </cell>
          <cell r="AM387">
            <v>304</v>
          </cell>
          <cell r="AN387" t="str">
            <v>DA</v>
          </cell>
        </row>
        <row r="388">
          <cell r="A388">
            <v>401</v>
          </cell>
          <cell r="B388" t="str">
            <v>DA</v>
          </cell>
          <cell r="C388" t="str">
            <v>Diane Albers</v>
          </cell>
          <cell r="D388" t="str">
            <v>(509) 495-4705</v>
          </cell>
          <cell r="E388">
            <v>37372</v>
          </cell>
          <cell r="G388" t="str">
            <v>Purchase</v>
          </cell>
          <cell r="H388" t="str">
            <v>Physical</v>
          </cell>
          <cell r="I388" t="str">
            <v>BOULDER PARK</v>
          </cell>
          <cell r="K388" t="str">
            <v>Avista Energy</v>
          </cell>
          <cell r="L388" t="str">
            <v>Steve Harper</v>
          </cell>
          <cell r="M388" t="str">
            <v>Trader</v>
          </cell>
          <cell r="N388" t="str">
            <v>(509) 688-6123</v>
          </cell>
          <cell r="O388" t="str">
            <v>(509) 688-6151</v>
          </cell>
          <cell r="R388">
            <v>5000</v>
          </cell>
          <cell r="X388">
            <v>2.72</v>
          </cell>
          <cell r="Y388">
            <v>37373</v>
          </cell>
          <cell r="Z388">
            <v>37375</v>
          </cell>
          <cell r="AA388" t="str">
            <v>Interruptible</v>
          </cell>
          <cell r="AB388" t="str">
            <v>PGT</v>
          </cell>
          <cell r="AD388" t="str">
            <v>07536</v>
          </cell>
          <cell r="AE388">
            <v>5000</v>
          </cell>
          <cell r="AF388" t="str">
            <v>SWWP-GTNW</v>
          </cell>
          <cell r="AH388" t="str">
            <v>05474</v>
          </cell>
          <cell r="AJ388" t="str">
            <v>SWWP-WWP</v>
          </cell>
          <cell r="AL388" t="str">
            <v>BPK</v>
          </cell>
          <cell r="AN388" t="str">
            <v>DA</v>
          </cell>
        </row>
        <row r="389">
          <cell r="A389">
            <v>402</v>
          </cell>
          <cell r="B389" t="str">
            <v>DA</v>
          </cell>
          <cell r="C389" t="str">
            <v>Diane Albers</v>
          </cell>
          <cell r="D389" t="str">
            <v>(509) 495-4705</v>
          </cell>
          <cell r="E389">
            <v>37372</v>
          </cell>
          <cell r="G389" t="str">
            <v>Purchase</v>
          </cell>
          <cell r="H389" t="str">
            <v>Physical</v>
          </cell>
          <cell r="I389" t="str">
            <v>NECT</v>
          </cell>
          <cell r="K389" t="str">
            <v>Avista Energy</v>
          </cell>
          <cell r="L389" t="str">
            <v>Steve Harper</v>
          </cell>
          <cell r="M389" t="str">
            <v>Trader</v>
          </cell>
          <cell r="N389" t="str">
            <v>(509) 688-6123</v>
          </cell>
          <cell r="O389" t="str">
            <v>(509) 688-6151</v>
          </cell>
          <cell r="R389">
            <v>2500</v>
          </cell>
          <cell r="X389">
            <v>2.74</v>
          </cell>
          <cell r="Y389">
            <v>37373</v>
          </cell>
          <cell r="Z389">
            <v>37375</v>
          </cell>
          <cell r="AA389" t="str">
            <v>Interruptible</v>
          </cell>
          <cell r="AB389" t="str">
            <v>NWP</v>
          </cell>
          <cell r="AE389">
            <v>2500</v>
          </cell>
          <cell r="AF389" t="str">
            <v>SPOKANE MEAD</v>
          </cell>
          <cell r="AG389">
            <v>385</v>
          </cell>
          <cell r="AH389">
            <v>127892</v>
          </cell>
          <cell r="AI389">
            <v>543</v>
          </cell>
          <cell r="AJ389" t="str">
            <v>SPOKANE MEAD</v>
          </cell>
          <cell r="AK389">
            <v>385</v>
          </cell>
          <cell r="AL389" t="str">
            <v>NECT</v>
          </cell>
          <cell r="AM389">
            <v>6</v>
          </cell>
          <cell r="AN389" t="str">
            <v>DA</v>
          </cell>
        </row>
        <row r="390">
          <cell r="A390">
            <v>403</v>
          </cell>
          <cell r="B390" t="str">
            <v>DA</v>
          </cell>
          <cell r="C390" t="str">
            <v>Diane Albers</v>
          </cell>
          <cell r="D390" t="str">
            <v>(509) 495-4705</v>
          </cell>
          <cell r="E390">
            <v>37372</v>
          </cell>
          <cell r="G390" t="str">
            <v>Purchase</v>
          </cell>
          <cell r="H390" t="str">
            <v>Physical</v>
          </cell>
          <cell r="I390" t="str">
            <v>NECT</v>
          </cell>
          <cell r="J390">
            <v>195537890</v>
          </cell>
          <cell r="K390" t="str">
            <v>AEP Energy Services, Inc.</v>
          </cell>
          <cell r="L390" t="str">
            <v>Ray Hamman</v>
          </cell>
          <cell r="M390" t="str">
            <v>Trader</v>
          </cell>
          <cell r="N390" t="str">
            <v>(614) 583-7017</v>
          </cell>
          <cell r="O390" t="str">
            <v>(614) 583-1605</v>
          </cell>
          <cell r="R390">
            <v>700</v>
          </cell>
          <cell r="X390">
            <v>1.02</v>
          </cell>
          <cell r="Y390">
            <v>37373</v>
          </cell>
          <cell r="Z390">
            <v>37375</v>
          </cell>
          <cell r="AA390" t="str">
            <v>Interruptible</v>
          </cell>
          <cell r="AB390" t="str">
            <v>NWP</v>
          </cell>
          <cell r="AD390">
            <v>100047</v>
          </cell>
          <cell r="AE390">
            <v>2500</v>
          </cell>
          <cell r="AF390" t="str">
            <v>OPAL</v>
          </cell>
          <cell r="AG390">
            <v>543</v>
          </cell>
          <cell r="AH390" t="str">
            <v>G38</v>
          </cell>
          <cell r="AI390">
            <v>692</v>
          </cell>
          <cell r="AJ390" t="str">
            <v>SPOKANE MEAD</v>
          </cell>
          <cell r="AK390">
            <v>385</v>
          </cell>
          <cell r="AL390" t="str">
            <v>NECT</v>
          </cell>
          <cell r="AM390">
            <v>6</v>
          </cell>
          <cell r="AN390" t="str">
            <v>DA</v>
          </cell>
        </row>
        <row r="391">
          <cell r="A391">
            <v>404</v>
          </cell>
          <cell r="B391" t="str">
            <v>DA</v>
          </cell>
          <cell r="C391" t="str">
            <v>Diane Albers</v>
          </cell>
          <cell r="D391" t="str">
            <v>(509) 495-4705</v>
          </cell>
          <cell r="E391">
            <v>37372</v>
          </cell>
          <cell r="G391" t="str">
            <v>Purchase</v>
          </cell>
          <cell r="H391" t="str">
            <v>Physical</v>
          </cell>
          <cell r="I391" t="str">
            <v>CA - SLTAHOE</v>
          </cell>
          <cell r="J391">
            <v>325090576</v>
          </cell>
          <cell r="K391" t="str">
            <v>El Paso Merchant Energy, L.P.</v>
          </cell>
          <cell r="L391" t="str">
            <v>Randy Richards</v>
          </cell>
          <cell r="M391" t="str">
            <v>Trader</v>
          </cell>
          <cell r="N391" t="str">
            <v>(713) 420-3057</v>
          </cell>
          <cell r="O391" t="str">
            <v>(713) 420-3593</v>
          </cell>
          <cell r="R391">
            <v>3000</v>
          </cell>
          <cell r="X391">
            <v>1.1299999999999999</v>
          </cell>
          <cell r="Y391">
            <v>37373</v>
          </cell>
          <cell r="Z391">
            <v>37375</v>
          </cell>
          <cell r="AA391" t="str">
            <v>Interruptible</v>
          </cell>
          <cell r="AB391" t="str">
            <v>NWP</v>
          </cell>
          <cell r="AC391" t="str">
            <v>Paiute</v>
          </cell>
          <cell r="AD391">
            <v>100047</v>
          </cell>
          <cell r="AE391">
            <v>3000</v>
          </cell>
          <cell r="AF391" t="str">
            <v>OPAL</v>
          </cell>
          <cell r="AG391">
            <v>543</v>
          </cell>
          <cell r="AH391" t="str">
            <v>J84</v>
          </cell>
          <cell r="AI391">
            <v>515</v>
          </cell>
          <cell r="AJ391" t="str">
            <v>RENO</v>
          </cell>
          <cell r="AK391">
            <v>459</v>
          </cell>
          <cell r="AL391" t="str">
            <v>AVAC03SYS2</v>
          </cell>
          <cell r="AM391">
            <v>304</v>
          </cell>
          <cell r="AN391" t="str">
            <v>DA</v>
          </cell>
        </row>
        <row r="392">
          <cell r="A392">
            <v>405</v>
          </cell>
          <cell r="B392" t="str">
            <v>DA</v>
          </cell>
          <cell r="C392" t="str">
            <v>Diane Albers</v>
          </cell>
          <cell r="D392" t="str">
            <v>(509) 495-4705</v>
          </cell>
          <cell r="E392">
            <v>37372</v>
          </cell>
          <cell r="G392" t="str">
            <v>Purchase</v>
          </cell>
          <cell r="H392" t="str">
            <v>Physical</v>
          </cell>
          <cell r="I392" t="str">
            <v>NECT</v>
          </cell>
          <cell r="J392">
            <v>127973842</v>
          </cell>
          <cell r="K392" t="str">
            <v>Enserco</v>
          </cell>
          <cell r="L392" t="str">
            <v>Matt Reed</v>
          </cell>
          <cell r="M392" t="str">
            <v>Trader</v>
          </cell>
          <cell r="N392" t="str">
            <v>(303) 468-1244</v>
          </cell>
          <cell r="O392" t="str">
            <v>(403) 514-6913</v>
          </cell>
          <cell r="R392">
            <v>1000</v>
          </cell>
          <cell r="X392">
            <v>1.65</v>
          </cell>
          <cell r="Y392">
            <v>37373</v>
          </cell>
          <cell r="Z392">
            <v>37375</v>
          </cell>
          <cell r="AA392" t="str">
            <v>Interruptible</v>
          </cell>
          <cell r="AB392" t="str">
            <v>NWP</v>
          </cell>
          <cell r="AD392">
            <v>100047</v>
          </cell>
          <cell r="AE392">
            <v>1000</v>
          </cell>
          <cell r="AF392" t="str">
            <v>OPAL</v>
          </cell>
          <cell r="AG392">
            <v>543</v>
          </cell>
          <cell r="AH392" t="str">
            <v>L168</v>
          </cell>
          <cell r="AI392">
            <v>399</v>
          </cell>
          <cell r="AJ392" t="str">
            <v>SPOKANE MEAD</v>
          </cell>
          <cell r="AK392">
            <v>385</v>
          </cell>
          <cell r="AL392" t="str">
            <v>NECT</v>
          </cell>
          <cell r="AM392">
            <v>6</v>
          </cell>
          <cell r="AN392" t="str">
            <v>DA</v>
          </cell>
        </row>
        <row r="393">
          <cell r="A393">
            <v>406</v>
          </cell>
          <cell r="B393" t="str">
            <v>DA</v>
          </cell>
          <cell r="C393" t="str">
            <v>Diane Albers</v>
          </cell>
          <cell r="D393" t="str">
            <v>(509) 495-4705</v>
          </cell>
          <cell r="E393">
            <v>37375</v>
          </cell>
          <cell r="G393" t="str">
            <v>Purchase</v>
          </cell>
          <cell r="H393" t="str">
            <v>Physical</v>
          </cell>
          <cell r="I393" t="str">
            <v>CA - SLTAHOE</v>
          </cell>
          <cell r="J393">
            <v>988437612</v>
          </cell>
          <cell r="K393" t="str">
            <v>Enserco</v>
          </cell>
          <cell r="L393" t="str">
            <v>Matt Reed</v>
          </cell>
          <cell r="M393" t="str">
            <v>Trader</v>
          </cell>
          <cell r="N393" t="str">
            <v>(303) 468-1244</v>
          </cell>
          <cell r="O393" t="str">
            <v>(403) 514-6913</v>
          </cell>
          <cell r="R393">
            <v>3000</v>
          </cell>
          <cell r="X393">
            <v>1.9</v>
          </cell>
          <cell r="Y393">
            <v>37376</v>
          </cell>
          <cell r="Z393">
            <v>37376</v>
          </cell>
          <cell r="AA393" t="str">
            <v>Interruptible</v>
          </cell>
          <cell r="AB393" t="str">
            <v>NWP</v>
          </cell>
          <cell r="AC393" t="str">
            <v>Paiute</v>
          </cell>
          <cell r="AD393">
            <v>100047</v>
          </cell>
          <cell r="AE393">
            <v>3000</v>
          </cell>
          <cell r="AF393" t="str">
            <v>OPAL</v>
          </cell>
          <cell r="AG393">
            <v>543</v>
          </cell>
          <cell r="AH393" t="str">
            <v>L168</v>
          </cell>
          <cell r="AI393">
            <v>399</v>
          </cell>
          <cell r="AJ393" t="str">
            <v>RENO</v>
          </cell>
          <cell r="AK393">
            <v>459</v>
          </cell>
          <cell r="AL393" t="str">
            <v>AVAC03SYS2</v>
          </cell>
          <cell r="AM393">
            <v>304</v>
          </cell>
          <cell r="AN393" t="str">
            <v>DA</v>
          </cell>
        </row>
        <row r="394">
          <cell r="A394">
            <v>407</v>
          </cell>
          <cell r="B394" t="str">
            <v>DA</v>
          </cell>
          <cell r="C394" t="str">
            <v>Diane Albers</v>
          </cell>
          <cell r="D394" t="str">
            <v>(509) 495-4705</v>
          </cell>
          <cell r="E394">
            <v>37375</v>
          </cell>
          <cell r="G394" t="str">
            <v>Purchase</v>
          </cell>
          <cell r="H394" t="str">
            <v>Physical</v>
          </cell>
          <cell r="I394" t="str">
            <v>NECT</v>
          </cell>
          <cell r="J394">
            <v>185350366</v>
          </cell>
          <cell r="K394" t="str">
            <v>AEP Energy Services, Inc.</v>
          </cell>
          <cell r="L394" t="str">
            <v>Ray Hamman</v>
          </cell>
          <cell r="M394" t="str">
            <v>Trader</v>
          </cell>
          <cell r="N394" t="str">
            <v>(614) 583-7017</v>
          </cell>
          <cell r="O394" t="str">
            <v>(614) 583-1605</v>
          </cell>
          <cell r="R394">
            <v>1700</v>
          </cell>
          <cell r="X394">
            <v>1.85</v>
          </cell>
          <cell r="Y394">
            <v>37376</v>
          </cell>
          <cell r="Z394">
            <v>37376</v>
          </cell>
          <cell r="AA394" t="str">
            <v>Interruptible</v>
          </cell>
          <cell r="AB394" t="str">
            <v>NWP</v>
          </cell>
          <cell r="AD394">
            <v>100047</v>
          </cell>
          <cell r="AE394">
            <v>1700</v>
          </cell>
          <cell r="AF394" t="str">
            <v>OPAL</v>
          </cell>
          <cell r="AG394">
            <v>543</v>
          </cell>
          <cell r="AH394" t="str">
            <v>G38</v>
          </cell>
          <cell r="AI394">
            <v>692</v>
          </cell>
          <cell r="AJ394" t="str">
            <v>SPOKANE MEAD</v>
          </cell>
          <cell r="AK394">
            <v>385</v>
          </cell>
          <cell r="AL394" t="str">
            <v>NECT</v>
          </cell>
          <cell r="AM394">
            <v>6</v>
          </cell>
          <cell r="AN394" t="str">
            <v>DA</v>
          </cell>
        </row>
        <row r="395">
          <cell r="A395">
            <v>408</v>
          </cell>
          <cell r="B395" t="str">
            <v>DA</v>
          </cell>
          <cell r="C395" t="str">
            <v>Diane Albers</v>
          </cell>
          <cell r="D395" t="str">
            <v>(509) 495-4705</v>
          </cell>
          <cell r="E395">
            <v>37376</v>
          </cell>
          <cell r="G395" t="str">
            <v>Purchase</v>
          </cell>
          <cell r="H395" t="str">
            <v>Physical</v>
          </cell>
          <cell r="I395" t="str">
            <v>CA - SLTAHOE</v>
          </cell>
          <cell r="J395">
            <v>418989218</v>
          </cell>
          <cell r="K395" t="str">
            <v>El Paso Merchant Energy, L.P.</v>
          </cell>
          <cell r="L395" t="str">
            <v>Randy Richards</v>
          </cell>
          <cell r="M395" t="str">
            <v>Trader</v>
          </cell>
          <cell r="N395" t="str">
            <v>(713) 420-3057</v>
          </cell>
          <cell r="O395" t="str">
            <v>(713) 420-3593</v>
          </cell>
          <cell r="R395">
            <v>3000</v>
          </cell>
          <cell r="X395">
            <v>2.25</v>
          </cell>
          <cell r="Y395">
            <v>37377</v>
          </cell>
          <cell r="Z395">
            <v>37377</v>
          </cell>
          <cell r="AA395" t="str">
            <v>Interruptible</v>
          </cell>
          <cell r="AB395" t="str">
            <v>NWP</v>
          </cell>
          <cell r="AC395" t="str">
            <v>Paiute</v>
          </cell>
          <cell r="AD395">
            <v>100047</v>
          </cell>
          <cell r="AE395">
            <v>3000</v>
          </cell>
          <cell r="AF395" t="str">
            <v>OPAL</v>
          </cell>
          <cell r="AG395">
            <v>543</v>
          </cell>
          <cell r="AH395" t="str">
            <v>J84</v>
          </cell>
          <cell r="AI395">
            <v>515</v>
          </cell>
          <cell r="AJ395" t="str">
            <v>RENO</v>
          </cell>
          <cell r="AK395">
            <v>459</v>
          </cell>
          <cell r="AL395" t="str">
            <v>AVAC03SYS2</v>
          </cell>
          <cell r="AM395">
            <v>304</v>
          </cell>
          <cell r="AN395" t="str">
            <v>DA</v>
          </cell>
        </row>
        <row r="396">
          <cell r="A396">
            <v>409</v>
          </cell>
          <cell r="B396" t="str">
            <v>DA</v>
          </cell>
          <cell r="C396" t="str">
            <v>Diane Albers</v>
          </cell>
          <cell r="D396" t="str">
            <v>(509) 495-4705</v>
          </cell>
          <cell r="E396">
            <v>37376</v>
          </cell>
          <cell r="G396" t="str">
            <v>Purchase</v>
          </cell>
          <cell r="H396" t="str">
            <v>Physical</v>
          </cell>
          <cell r="I396" t="str">
            <v>CA - SLTAHOE</v>
          </cell>
          <cell r="J396">
            <v>142825643</v>
          </cell>
          <cell r="K396" t="str">
            <v>El Paso Merchant Energy, L.P.</v>
          </cell>
          <cell r="L396" t="str">
            <v>Randy Richards</v>
          </cell>
          <cell r="M396" t="str">
            <v>Trader</v>
          </cell>
          <cell r="N396" t="str">
            <v>(713) 420-3057</v>
          </cell>
          <cell r="O396" t="str">
            <v>(713) 420-3593</v>
          </cell>
          <cell r="R396">
            <v>1000</v>
          </cell>
          <cell r="X396">
            <v>2.2000000000000002</v>
          </cell>
          <cell r="Y396">
            <v>37377</v>
          </cell>
          <cell r="Z396">
            <v>37377</v>
          </cell>
          <cell r="AA396" t="str">
            <v>Interruptible</v>
          </cell>
          <cell r="AB396" t="str">
            <v>NWP</v>
          </cell>
          <cell r="AC396" t="str">
            <v>Paiute</v>
          </cell>
          <cell r="AD396">
            <v>100047</v>
          </cell>
          <cell r="AE396">
            <v>1000</v>
          </cell>
          <cell r="AF396" t="str">
            <v>OPAL</v>
          </cell>
          <cell r="AG396">
            <v>543</v>
          </cell>
          <cell r="AH396" t="str">
            <v>J84</v>
          </cell>
          <cell r="AI396">
            <v>515</v>
          </cell>
          <cell r="AJ396" t="str">
            <v>RENO</v>
          </cell>
          <cell r="AK396">
            <v>459</v>
          </cell>
          <cell r="AL396" t="str">
            <v>AVAC03SYS2</v>
          </cell>
          <cell r="AM396">
            <v>304</v>
          </cell>
          <cell r="AN396" t="str">
            <v>DA</v>
          </cell>
        </row>
        <row r="397">
          <cell r="A397">
            <v>410</v>
          </cell>
          <cell r="B397" t="str">
            <v>DA</v>
          </cell>
          <cell r="C397" t="str">
            <v>Diane Albers</v>
          </cell>
          <cell r="D397" t="str">
            <v>(509) 495-4705</v>
          </cell>
          <cell r="E397">
            <v>37376</v>
          </cell>
          <cell r="G397" t="str">
            <v>Purchase</v>
          </cell>
          <cell r="H397" t="str">
            <v>Physical</v>
          </cell>
          <cell r="I397" t="str">
            <v>SPOKANE TURBINES</v>
          </cell>
          <cell r="J397">
            <v>861623251</v>
          </cell>
          <cell r="K397" t="str">
            <v>El Paso Merchant Energy, L.P.</v>
          </cell>
          <cell r="L397" t="str">
            <v>Randy Richards</v>
          </cell>
          <cell r="M397" t="str">
            <v>Trader</v>
          </cell>
          <cell r="N397" t="str">
            <v>(713) 420-3057</v>
          </cell>
          <cell r="O397" t="str">
            <v>(713) 420-3593</v>
          </cell>
          <cell r="R397">
            <v>700</v>
          </cell>
          <cell r="X397">
            <v>2.2000000000000002</v>
          </cell>
          <cell r="Y397">
            <v>37377</v>
          </cell>
          <cell r="Z397">
            <v>37377</v>
          </cell>
          <cell r="AA397" t="str">
            <v>Interruptible</v>
          </cell>
          <cell r="AB397" t="str">
            <v>NWP</v>
          </cell>
          <cell r="AD397">
            <v>100047</v>
          </cell>
          <cell r="AE397">
            <v>700</v>
          </cell>
          <cell r="AF397" t="str">
            <v>OPAL</v>
          </cell>
          <cell r="AG397">
            <v>543</v>
          </cell>
          <cell r="AH397" t="str">
            <v>J84</v>
          </cell>
          <cell r="AI397">
            <v>515</v>
          </cell>
          <cell r="AJ397" t="str">
            <v>SPOKANE MEAD</v>
          </cell>
          <cell r="AK397">
            <v>459</v>
          </cell>
          <cell r="AL397" t="str">
            <v>STBN</v>
          </cell>
          <cell r="AM397">
            <v>6</v>
          </cell>
          <cell r="AN397" t="str">
            <v>DA</v>
          </cell>
        </row>
        <row r="398">
          <cell r="A398">
            <v>411</v>
          </cell>
          <cell r="B398" t="str">
            <v>DA</v>
          </cell>
          <cell r="C398" t="str">
            <v>Diane Albers</v>
          </cell>
          <cell r="D398" t="str">
            <v>(509) 495-4705</v>
          </cell>
          <cell r="E398">
            <v>37377</v>
          </cell>
          <cell r="G398" t="str">
            <v>Purchase</v>
          </cell>
          <cell r="H398" t="str">
            <v>Physical</v>
          </cell>
          <cell r="I398" t="str">
            <v>CA - SLTAHOE</v>
          </cell>
          <cell r="J398">
            <v>162454330</v>
          </cell>
          <cell r="K398" t="str">
            <v>Aquila</v>
          </cell>
          <cell r="L398" t="str">
            <v>Brian Potts</v>
          </cell>
          <cell r="M398" t="str">
            <v>Trader</v>
          </cell>
          <cell r="N398" t="str">
            <v>(816) 527-1534</v>
          </cell>
          <cell r="O398" t="str">
            <v>(816) 527-1075</v>
          </cell>
          <cell r="R398">
            <v>4000</v>
          </cell>
          <cell r="X398">
            <v>2</v>
          </cell>
          <cell r="Y398">
            <v>37378</v>
          </cell>
          <cell r="Z398">
            <v>37378</v>
          </cell>
          <cell r="AA398" t="str">
            <v>Interruptible</v>
          </cell>
          <cell r="AB398" t="str">
            <v>NWP</v>
          </cell>
          <cell r="AC398" t="str">
            <v>Paiute</v>
          </cell>
          <cell r="AD398">
            <v>100047</v>
          </cell>
          <cell r="AE398">
            <v>4000</v>
          </cell>
          <cell r="AF398" t="str">
            <v>OPAL</v>
          </cell>
          <cell r="AG398">
            <v>543</v>
          </cell>
          <cell r="AH398" t="str">
            <v>G53</v>
          </cell>
          <cell r="AI398">
            <v>397</v>
          </cell>
          <cell r="AJ398" t="str">
            <v>RENO</v>
          </cell>
          <cell r="AK398">
            <v>459</v>
          </cell>
          <cell r="AL398" t="str">
            <v>AVAC03SYS2</v>
          </cell>
          <cell r="AM398">
            <v>304</v>
          </cell>
          <cell r="AN398" t="str">
            <v>DA</v>
          </cell>
        </row>
        <row r="399">
          <cell r="A399">
            <v>412</v>
          </cell>
          <cell r="B399" t="str">
            <v>DA</v>
          </cell>
          <cell r="C399" t="str">
            <v>Diane Albers</v>
          </cell>
          <cell r="D399" t="str">
            <v>(509) 495-4705</v>
          </cell>
          <cell r="E399">
            <v>37377</v>
          </cell>
          <cell r="G399" t="str">
            <v>Purchase</v>
          </cell>
          <cell r="H399" t="str">
            <v>Physical</v>
          </cell>
          <cell r="I399" t="str">
            <v>CA - SLTAHOE</v>
          </cell>
          <cell r="J399">
            <v>988945107</v>
          </cell>
          <cell r="K399" t="str">
            <v>El Paso Merchant Energy, L.P.</v>
          </cell>
          <cell r="L399" t="str">
            <v>Randy Richards</v>
          </cell>
          <cell r="M399" t="str">
            <v>Trader</v>
          </cell>
          <cell r="N399" t="str">
            <v>(713) 420-3057</v>
          </cell>
          <cell r="O399" t="str">
            <v>(713) 420-3593</v>
          </cell>
          <cell r="R399">
            <v>700</v>
          </cell>
          <cell r="X399">
            <v>1.9</v>
          </cell>
          <cell r="Y399">
            <v>37378</v>
          </cell>
          <cell r="Z399">
            <v>37378</v>
          </cell>
          <cell r="AA399" t="str">
            <v>Interruptible</v>
          </cell>
          <cell r="AB399" t="str">
            <v>NWP</v>
          </cell>
          <cell r="AC399" t="str">
            <v>Paiute</v>
          </cell>
          <cell r="AD399">
            <v>100047</v>
          </cell>
          <cell r="AE399">
            <v>700</v>
          </cell>
          <cell r="AF399" t="str">
            <v>OPAL</v>
          </cell>
          <cell r="AG399">
            <v>543</v>
          </cell>
          <cell r="AH399" t="str">
            <v>J84</v>
          </cell>
          <cell r="AI399">
            <v>515</v>
          </cell>
          <cell r="AJ399" t="str">
            <v>RENO</v>
          </cell>
          <cell r="AK399">
            <v>459</v>
          </cell>
          <cell r="AL399" t="str">
            <v>AVAC03SYS2</v>
          </cell>
          <cell r="AM399">
            <v>304</v>
          </cell>
          <cell r="AN399" t="str">
            <v>DA</v>
          </cell>
        </row>
        <row r="400">
          <cell r="A400">
            <v>413</v>
          </cell>
          <cell r="B400" t="str">
            <v>DA</v>
          </cell>
          <cell r="C400" t="str">
            <v>Diane Albers</v>
          </cell>
          <cell r="D400" t="str">
            <v>(509) 495-4705</v>
          </cell>
          <cell r="E400">
            <v>37378</v>
          </cell>
          <cell r="G400" t="str">
            <v>Purchase</v>
          </cell>
          <cell r="H400" t="str">
            <v>Physical</v>
          </cell>
          <cell r="I400" t="str">
            <v>CA - SLTAHOE</v>
          </cell>
          <cell r="J400">
            <v>854488424</v>
          </cell>
          <cell r="K400" t="str">
            <v>El Paso Merchant Energy, L.P.</v>
          </cell>
          <cell r="L400" t="str">
            <v>Randy Richards</v>
          </cell>
          <cell r="M400" t="str">
            <v>Trader</v>
          </cell>
          <cell r="N400" t="str">
            <v>(713) 420-3057</v>
          </cell>
          <cell r="O400" t="str">
            <v>(713) 420-3593</v>
          </cell>
          <cell r="R400">
            <v>2000</v>
          </cell>
          <cell r="X400">
            <v>1.7949999999999999</v>
          </cell>
          <cell r="Y400">
            <v>37379</v>
          </cell>
          <cell r="Z400">
            <v>37379</v>
          </cell>
          <cell r="AA400" t="str">
            <v>Interruptible</v>
          </cell>
          <cell r="AB400" t="str">
            <v>NWP</v>
          </cell>
          <cell r="AC400" t="str">
            <v>Paiute</v>
          </cell>
          <cell r="AD400">
            <v>100047</v>
          </cell>
          <cell r="AE400">
            <v>2000</v>
          </cell>
          <cell r="AF400" t="str">
            <v>OPAL</v>
          </cell>
          <cell r="AG400">
            <v>543</v>
          </cell>
          <cell r="AH400" t="str">
            <v>J84/G53</v>
          </cell>
          <cell r="AI400">
            <v>515</v>
          </cell>
          <cell r="AJ400" t="str">
            <v>RENO</v>
          </cell>
          <cell r="AK400">
            <v>459</v>
          </cell>
          <cell r="AL400" t="str">
            <v>AVAC03SYS2</v>
          </cell>
          <cell r="AM400">
            <v>304</v>
          </cell>
          <cell r="AN400" t="str">
            <v>DA</v>
          </cell>
        </row>
        <row r="401">
          <cell r="A401">
            <v>414</v>
          </cell>
          <cell r="B401" t="str">
            <v>DA</v>
          </cell>
          <cell r="C401" t="str">
            <v>Diane Albers</v>
          </cell>
          <cell r="D401" t="str">
            <v>(509) 495-4705</v>
          </cell>
          <cell r="E401">
            <v>37378</v>
          </cell>
          <cell r="G401" t="str">
            <v>Purchase</v>
          </cell>
          <cell r="H401" t="str">
            <v>Physical</v>
          </cell>
          <cell r="I401" t="str">
            <v>CA - SLTAHOE</v>
          </cell>
          <cell r="J401">
            <v>148712621</v>
          </cell>
          <cell r="K401" t="str">
            <v>El Paso Merchant Energy, L.P.</v>
          </cell>
          <cell r="L401" t="str">
            <v>Randy Richards</v>
          </cell>
          <cell r="M401" t="str">
            <v>Trader</v>
          </cell>
          <cell r="N401" t="str">
            <v>(713) 420-3057</v>
          </cell>
          <cell r="O401" t="str">
            <v>(713) 420-3593</v>
          </cell>
          <cell r="R401">
            <v>2000</v>
          </cell>
          <cell r="X401">
            <v>1.77</v>
          </cell>
          <cell r="Y401">
            <v>37379</v>
          </cell>
          <cell r="Z401">
            <v>37379</v>
          </cell>
          <cell r="AA401" t="str">
            <v>Interruptible</v>
          </cell>
          <cell r="AB401" t="str">
            <v>NWP</v>
          </cell>
          <cell r="AC401" t="str">
            <v>Paiute</v>
          </cell>
          <cell r="AD401">
            <v>100047</v>
          </cell>
          <cell r="AE401">
            <v>2000</v>
          </cell>
          <cell r="AF401" t="str">
            <v>OPAL/CROSSOVER16</v>
          </cell>
          <cell r="AG401" t="str">
            <v>543/81</v>
          </cell>
          <cell r="AH401" t="str">
            <v>J84/2810</v>
          </cell>
          <cell r="AI401">
            <v>515</v>
          </cell>
          <cell r="AJ401" t="str">
            <v>RENO</v>
          </cell>
          <cell r="AK401">
            <v>459</v>
          </cell>
          <cell r="AL401" t="str">
            <v>AVAC03SYS2</v>
          </cell>
          <cell r="AM401">
            <v>304</v>
          </cell>
          <cell r="AN401" t="str">
            <v>DA</v>
          </cell>
        </row>
        <row r="402">
          <cell r="A402">
            <v>415</v>
          </cell>
          <cell r="B402" t="str">
            <v>DA</v>
          </cell>
          <cell r="C402" t="str">
            <v>Diane Albers</v>
          </cell>
          <cell r="D402" t="str">
            <v>(509) 495-4705</v>
          </cell>
          <cell r="E402">
            <v>37378</v>
          </cell>
          <cell r="G402" t="str">
            <v>Purchase</v>
          </cell>
          <cell r="H402" t="str">
            <v>Physical</v>
          </cell>
          <cell r="I402" t="str">
            <v>BOULDER PARK</v>
          </cell>
          <cell r="J402">
            <v>101354895</v>
          </cell>
          <cell r="K402" t="str">
            <v>El Paso Merchant Energy, L.P.</v>
          </cell>
          <cell r="L402" t="str">
            <v>Randy Richards</v>
          </cell>
          <cell r="M402" t="str">
            <v>Trader</v>
          </cell>
          <cell r="N402" t="str">
            <v>(713) 420-3057</v>
          </cell>
          <cell r="O402" t="str">
            <v>(713) 420-3593</v>
          </cell>
          <cell r="R402">
            <v>700</v>
          </cell>
          <cell r="X402">
            <v>1.8</v>
          </cell>
          <cell r="Y402">
            <v>37379</v>
          </cell>
          <cell r="Z402">
            <v>37379</v>
          </cell>
          <cell r="AA402" t="str">
            <v>Interruptible</v>
          </cell>
          <cell r="AB402" t="str">
            <v>NWP</v>
          </cell>
          <cell r="AD402">
            <v>100047</v>
          </cell>
          <cell r="AE402">
            <v>700</v>
          </cell>
          <cell r="AF402" t="str">
            <v>CROSSOVER16</v>
          </cell>
          <cell r="AG402">
            <v>81</v>
          </cell>
          <cell r="AH402" t="str">
            <v>2810</v>
          </cell>
          <cell r="AI402">
            <v>515</v>
          </cell>
          <cell r="AJ402" t="str">
            <v>SPOKANE MEAD</v>
          </cell>
          <cell r="AK402">
            <v>459</v>
          </cell>
          <cell r="AL402" t="str">
            <v>STBN</v>
          </cell>
          <cell r="AM402">
            <v>6</v>
          </cell>
          <cell r="AN402" t="str">
            <v>DA</v>
          </cell>
        </row>
        <row r="403">
          <cell r="A403">
            <v>416</v>
          </cell>
          <cell r="B403" t="str">
            <v>JK</v>
          </cell>
          <cell r="C403" t="str">
            <v>Jeannie Kimberly</v>
          </cell>
          <cell r="D403" t="str">
            <v>Jeannie Kimberly</v>
          </cell>
          <cell r="G403" t="str">
            <v>Sheet was voided</v>
          </cell>
        </row>
        <row r="404">
          <cell r="A404">
            <v>421</v>
          </cell>
          <cell r="B404" t="str">
            <v>DA</v>
          </cell>
          <cell r="C404" t="str">
            <v>Diane Albers</v>
          </cell>
          <cell r="D404" t="str">
            <v>(509) 495-4705</v>
          </cell>
          <cell r="E404">
            <v>37379</v>
          </cell>
          <cell r="G404" t="str">
            <v>Purchase</v>
          </cell>
          <cell r="H404" t="str">
            <v>Physical</v>
          </cell>
          <cell r="I404" t="str">
            <v>BOULDER PARK</v>
          </cell>
          <cell r="K404" t="str">
            <v>Avista Energy</v>
          </cell>
          <cell r="L404" t="str">
            <v>Steve Harper</v>
          </cell>
          <cell r="M404" t="str">
            <v>Trader</v>
          </cell>
          <cell r="N404" t="str">
            <v>(509) 688-6123</v>
          </cell>
          <cell r="O404" t="str">
            <v>(509) 688-6151</v>
          </cell>
          <cell r="R404">
            <v>2000</v>
          </cell>
          <cell r="X404">
            <v>2.98</v>
          </cell>
          <cell r="Y404">
            <v>37380</v>
          </cell>
          <cell r="Z404">
            <v>37382</v>
          </cell>
          <cell r="AA404" t="str">
            <v>Interruptible</v>
          </cell>
          <cell r="AB404" t="str">
            <v>PGT</v>
          </cell>
          <cell r="AD404" t="str">
            <v>07536</v>
          </cell>
          <cell r="AE404">
            <v>2000</v>
          </cell>
          <cell r="AF404" t="str">
            <v>SWWP-GTNW</v>
          </cell>
          <cell r="AH404" t="str">
            <v>00177</v>
          </cell>
          <cell r="AJ404" t="str">
            <v>SWWP-WWP</v>
          </cell>
          <cell r="AL404" t="str">
            <v>BPK</v>
          </cell>
          <cell r="AN404" t="str">
            <v>DA</v>
          </cell>
        </row>
        <row r="405">
          <cell r="A405">
            <v>422</v>
          </cell>
          <cell r="B405" t="str">
            <v>DA</v>
          </cell>
          <cell r="C405" t="str">
            <v>Diane Albers</v>
          </cell>
          <cell r="D405" t="str">
            <v>(509) 495-4705</v>
          </cell>
          <cell r="E405">
            <v>37379</v>
          </cell>
          <cell r="G405" t="str">
            <v>Purchase</v>
          </cell>
          <cell r="H405" t="str">
            <v>Physical</v>
          </cell>
          <cell r="I405" t="str">
            <v>CA - SLTAHOE</v>
          </cell>
          <cell r="J405">
            <v>892335716</v>
          </cell>
          <cell r="K405" t="str">
            <v>El Paso Merchant Energy, L.P.</v>
          </cell>
          <cell r="L405" t="str">
            <v>Randy Richards</v>
          </cell>
          <cell r="M405" t="str">
            <v>Trader</v>
          </cell>
          <cell r="N405" t="str">
            <v>(713) 420-3057</v>
          </cell>
          <cell r="O405" t="str">
            <v>(713) 420-3593</v>
          </cell>
          <cell r="R405">
            <v>4000</v>
          </cell>
          <cell r="X405">
            <v>1.3</v>
          </cell>
          <cell r="Y405">
            <v>37380</v>
          </cell>
          <cell r="Z405">
            <v>37382</v>
          </cell>
          <cell r="AA405" t="str">
            <v>Interruptible</v>
          </cell>
          <cell r="AB405" t="str">
            <v>NWP</v>
          </cell>
          <cell r="AC405" t="str">
            <v>Paiute</v>
          </cell>
          <cell r="AD405">
            <v>100047</v>
          </cell>
          <cell r="AE405">
            <v>2000</v>
          </cell>
          <cell r="AF405" t="str">
            <v>OPAL</v>
          </cell>
          <cell r="AG405">
            <v>543</v>
          </cell>
          <cell r="AH405" t="str">
            <v>J84</v>
          </cell>
          <cell r="AI405">
            <v>515</v>
          </cell>
          <cell r="AJ405" t="str">
            <v>RENO</v>
          </cell>
          <cell r="AK405">
            <v>459</v>
          </cell>
          <cell r="AL405" t="str">
            <v>AVAC03SYS2</v>
          </cell>
          <cell r="AM405">
            <v>304</v>
          </cell>
          <cell r="AN405" t="str">
            <v>DA</v>
          </cell>
        </row>
        <row r="406">
          <cell r="A406">
            <v>423</v>
          </cell>
          <cell r="B406" t="str">
            <v>JK</v>
          </cell>
          <cell r="C406" t="str">
            <v>Jeannie Kimberly</v>
          </cell>
          <cell r="D406" t="str">
            <v>(509) 495-8494</v>
          </cell>
          <cell r="E406">
            <v>37382</v>
          </cell>
          <cell r="G406" t="str">
            <v>Purchase</v>
          </cell>
          <cell r="H406" t="str">
            <v>Physical</v>
          </cell>
          <cell r="I406" t="str">
            <v>CA - SLTAHOE</v>
          </cell>
          <cell r="K406" t="str">
            <v>Enserco</v>
          </cell>
          <cell r="L406" t="str">
            <v>Matt Reed</v>
          </cell>
          <cell r="M406" t="str">
            <v>Trader</v>
          </cell>
          <cell r="N406" t="str">
            <v>(303) 468-1244</v>
          </cell>
          <cell r="O406" t="str">
            <v>(403) 514-6913</v>
          </cell>
          <cell r="R406">
            <v>3000</v>
          </cell>
          <cell r="X406">
            <v>2.27</v>
          </cell>
          <cell r="Y406">
            <v>37383</v>
          </cell>
          <cell r="Z406">
            <v>37383</v>
          </cell>
          <cell r="AA406" t="str">
            <v>Interruptible</v>
          </cell>
          <cell r="AB406" t="str">
            <v>NWP</v>
          </cell>
          <cell r="AC406" t="str">
            <v>Paiute</v>
          </cell>
          <cell r="AD406">
            <v>100047</v>
          </cell>
          <cell r="AE406">
            <v>3000</v>
          </cell>
          <cell r="AF406" t="str">
            <v>WYOMING POOL</v>
          </cell>
          <cell r="AG406">
            <v>89</v>
          </cell>
          <cell r="AH406" t="str">
            <v>WYOMING POOL</v>
          </cell>
          <cell r="AI406">
            <v>399</v>
          </cell>
          <cell r="AJ406" t="str">
            <v>RENO</v>
          </cell>
          <cell r="AK406">
            <v>459</v>
          </cell>
          <cell r="AL406" t="str">
            <v>AVAC03SYS2</v>
          </cell>
          <cell r="AM406">
            <v>304</v>
          </cell>
          <cell r="AN406" t="str">
            <v>JK</v>
          </cell>
        </row>
        <row r="407">
          <cell r="A407">
            <v>424</v>
          </cell>
          <cell r="B407" t="str">
            <v>JK</v>
          </cell>
          <cell r="C407" t="str">
            <v>Jeannie Kimberly</v>
          </cell>
          <cell r="D407" t="str">
            <v>(509) 495-8494</v>
          </cell>
          <cell r="E407">
            <v>37382</v>
          </cell>
          <cell r="G407" t="str">
            <v>Purchase</v>
          </cell>
          <cell r="H407" t="str">
            <v>Physical</v>
          </cell>
          <cell r="I407" t="str">
            <v>BOULDER PARK</v>
          </cell>
          <cell r="K407" t="str">
            <v>Avista Energy</v>
          </cell>
          <cell r="L407" t="str">
            <v>Blaine French</v>
          </cell>
          <cell r="M407" t="str">
            <v>Trader</v>
          </cell>
          <cell r="N407" t="str">
            <v>(509) 688-6126</v>
          </cell>
          <cell r="O407" t="str">
            <v>(509) 688-6151</v>
          </cell>
          <cell r="R407">
            <v>2000</v>
          </cell>
          <cell r="X407">
            <v>3.15</v>
          </cell>
          <cell r="Y407">
            <v>37383</v>
          </cell>
          <cell r="Z407">
            <v>37383</v>
          </cell>
          <cell r="AA407" t="str">
            <v>Interruptible</v>
          </cell>
          <cell r="AB407" t="str">
            <v>PGT</v>
          </cell>
          <cell r="AD407" t="str">
            <v>07536</v>
          </cell>
          <cell r="AE407">
            <v>2000</v>
          </cell>
          <cell r="AF407" t="str">
            <v>SWWP-GTNW</v>
          </cell>
          <cell r="AH407" t="str">
            <v>00177</v>
          </cell>
          <cell r="AJ407" t="str">
            <v>SWWP-WWP</v>
          </cell>
          <cell r="AL407" t="str">
            <v>BPK</v>
          </cell>
          <cell r="AN407" t="str">
            <v>JK</v>
          </cell>
        </row>
        <row r="408">
          <cell r="A408">
            <v>425</v>
          </cell>
          <cell r="B408" t="str">
            <v>JK</v>
          </cell>
          <cell r="C408" t="str">
            <v>Jeannie Kimberly</v>
          </cell>
          <cell r="D408" t="str">
            <v>(509) 495-8494</v>
          </cell>
          <cell r="E408">
            <v>37383</v>
          </cell>
          <cell r="G408" t="str">
            <v>Purchase</v>
          </cell>
          <cell r="H408" t="str">
            <v>Physical</v>
          </cell>
          <cell r="I408" t="str">
            <v>CA - SLTAHOE</v>
          </cell>
          <cell r="K408" t="str">
            <v>Enserco</v>
          </cell>
          <cell r="L408" t="str">
            <v>Matt Reed</v>
          </cell>
          <cell r="M408" t="str">
            <v>Trader</v>
          </cell>
          <cell r="N408" t="str">
            <v>(303) 468-1244</v>
          </cell>
          <cell r="O408" t="str">
            <v>(403) 514-6913</v>
          </cell>
          <cell r="R408">
            <v>3000</v>
          </cell>
          <cell r="X408">
            <v>1.68</v>
          </cell>
          <cell r="Y408">
            <v>37384</v>
          </cell>
          <cell r="Z408">
            <v>37384</v>
          </cell>
          <cell r="AA408" t="str">
            <v>Interruptible</v>
          </cell>
          <cell r="AB408" t="str">
            <v>NWP</v>
          </cell>
          <cell r="AC408" t="str">
            <v>Paiute</v>
          </cell>
          <cell r="AD408">
            <v>100047</v>
          </cell>
          <cell r="AE408">
            <v>3000</v>
          </cell>
          <cell r="AF408" t="str">
            <v>WYOMING POOL</v>
          </cell>
          <cell r="AG408">
            <v>89</v>
          </cell>
          <cell r="AH408" t="str">
            <v>WYOMING POOL</v>
          </cell>
          <cell r="AI408">
            <v>399</v>
          </cell>
          <cell r="AJ408" t="str">
            <v>RENO</v>
          </cell>
          <cell r="AK408">
            <v>459</v>
          </cell>
          <cell r="AL408" t="str">
            <v>AVAC03SYS2</v>
          </cell>
          <cell r="AM408">
            <v>304</v>
          </cell>
          <cell r="AN408" t="str">
            <v>JK</v>
          </cell>
        </row>
        <row r="409">
          <cell r="A409">
            <v>426</v>
          </cell>
          <cell r="B409" t="str">
            <v>JK</v>
          </cell>
          <cell r="C409" t="str">
            <v>Jeannie Kimberly</v>
          </cell>
          <cell r="D409" t="str">
            <v>(509) 495-8494</v>
          </cell>
          <cell r="E409">
            <v>37384</v>
          </cell>
          <cell r="G409" t="str">
            <v>Purchase</v>
          </cell>
          <cell r="H409" t="str">
            <v>Physical</v>
          </cell>
          <cell r="I409" t="str">
            <v>BOULDER PARK</v>
          </cell>
          <cell r="K409" t="str">
            <v>Avista Energy</v>
          </cell>
          <cell r="L409" t="str">
            <v>Steve Harper</v>
          </cell>
          <cell r="M409" t="str">
            <v>Trader</v>
          </cell>
          <cell r="N409" t="str">
            <v>(509) 688-6123</v>
          </cell>
          <cell r="O409" t="str">
            <v>(509) 688-6151</v>
          </cell>
          <cell r="R409">
            <v>2000</v>
          </cell>
          <cell r="X409">
            <v>3.13</v>
          </cell>
          <cell r="Y409">
            <v>37385</v>
          </cell>
          <cell r="Z409">
            <v>37385</v>
          </cell>
          <cell r="AA409" t="str">
            <v>Interruptible</v>
          </cell>
          <cell r="AB409" t="str">
            <v>PGT</v>
          </cell>
          <cell r="AD409" t="str">
            <v>07536</v>
          </cell>
          <cell r="AE409">
            <v>2000</v>
          </cell>
          <cell r="AF409" t="str">
            <v>SWWP-GTNW</v>
          </cell>
          <cell r="AH409" t="str">
            <v>00177</v>
          </cell>
          <cell r="AJ409" t="str">
            <v>SWWP-WWP</v>
          </cell>
          <cell r="AL409" t="str">
            <v>BPK</v>
          </cell>
          <cell r="AN409" t="str">
            <v>JK</v>
          </cell>
        </row>
        <row r="410">
          <cell r="A410">
            <v>427</v>
          </cell>
          <cell r="B410" t="str">
            <v>JK</v>
          </cell>
          <cell r="C410" t="str">
            <v>Jeannie Kimberly</v>
          </cell>
          <cell r="D410" t="str">
            <v>(509) 495-8494</v>
          </cell>
          <cell r="E410">
            <v>37384</v>
          </cell>
          <cell r="G410" t="str">
            <v>Purchase</v>
          </cell>
          <cell r="H410" t="str">
            <v>Physical</v>
          </cell>
          <cell r="I410" t="str">
            <v>CA - SLTAHOE</v>
          </cell>
          <cell r="K410" t="str">
            <v>Enserco</v>
          </cell>
          <cell r="L410" t="str">
            <v>Matt Reed</v>
          </cell>
          <cell r="M410" t="str">
            <v>Trader</v>
          </cell>
          <cell r="N410" t="str">
            <v>(303) 468-1244</v>
          </cell>
          <cell r="O410" t="str">
            <v>(403) 514-6913</v>
          </cell>
          <cell r="R410">
            <v>3000</v>
          </cell>
          <cell r="X410">
            <v>2.0950000000000002</v>
          </cell>
          <cell r="Y410">
            <v>37385</v>
          </cell>
          <cell r="Z410">
            <v>37385</v>
          </cell>
          <cell r="AA410" t="str">
            <v>Interruptible</v>
          </cell>
          <cell r="AB410" t="str">
            <v>NWP</v>
          </cell>
          <cell r="AC410" t="str">
            <v>Paiute</v>
          </cell>
          <cell r="AD410">
            <v>100047</v>
          </cell>
          <cell r="AE410">
            <v>3000</v>
          </cell>
          <cell r="AF410" t="str">
            <v>WYOMING POOL</v>
          </cell>
          <cell r="AG410">
            <v>89</v>
          </cell>
          <cell r="AH410" t="str">
            <v>WYOMING POOL</v>
          </cell>
          <cell r="AI410">
            <v>399</v>
          </cell>
          <cell r="AJ410" t="str">
            <v>RENO</v>
          </cell>
          <cell r="AK410">
            <v>459</v>
          </cell>
          <cell r="AL410" t="str">
            <v>AVAC03SYS2</v>
          </cell>
          <cell r="AM410">
            <v>304</v>
          </cell>
          <cell r="AN410" t="str">
            <v>JK</v>
          </cell>
        </row>
        <row r="411">
          <cell r="A411">
            <v>417</v>
          </cell>
          <cell r="B411" t="str">
            <v>JK</v>
          </cell>
          <cell r="C411" t="str">
            <v>Jeannie Kimberly</v>
          </cell>
          <cell r="D411" t="str">
            <v>(509) 495-8494</v>
          </cell>
          <cell r="E411">
            <v>37385</v>
          </cell>
          <cell r="G411" t="str">
            <v>Purchase</v>
          </cell>
          <cell r="H411" t="str">
            <v>Physical</v>
          </cell>
          <cell r="I411" t="str">
            <v>CA - SLTAHOE</v>
          </cell>
          <cell r="K411" t="str">
            <v>Enserco</v>
          </cell>
          <cell r="L411" t="str">
            <v>Matt Reed</v>
          </cell>
          <cell r="M411" t="str">
            <v>Trader</v>
          </cell>
          <cell r="N411" t="str">
            <v>(303) 468-1244</v>
          </cell>
          <cell r="O411" t="str">
            <v>(403) 514-6913</v>
          </cell>
          <cell r="R411">
            <v>4000</v>
          </cell>
          <cell r="X411">
            <v>1.96</v>
          </cell>
          <cell r="Y411">
            <v>37386</v>
          </cell>
          <cell r="Z411">
            <v>37386</v>
          </cell>
          <cell r="AA411" t="str">
            <v>Interruptible</v>
          </cell>
          <cell r="AB411" t="str">
            <v>NWP</v>
          </cell>
          <cell r="AC411" t="str">
            <v>Paiute</v>
          </cell>
          <cell r="AD411">
            <v>100047</v>
          </cell>
          <cell r="AE411">
            <v>4000</v>
          </cell>
          <cell r="AF411" t="str">
            <v>WYOMING POOL</v>
          </cell>
          <cell r="AG411">
            <v>89</v>
          </cell>
          <cell r="AH411" t="str">
            <v>WYOMING POOL</v>
          </cell>
          <cell r="AI411">
            <v>399</v>
          </cell>
          <cell r="AJ411" t="str">
            <v>RENO</v>
          </cell>
          <cell r="AK411">
            <v>459</v>
          </cell>
          <cell r="AL411" t="str">
            <v>AVAC03SYS2</v>
          </cell>
          <cell r="AM411">
            <v>304</v>
          </cell>
          <cell r="AN411" t="str">
            <v>JK</v>
          </cell>
        </row>
        <row r="412">
          <cell r="A412">
            <v>418</v>
          </cell>
          <cell r="B412" t="str">
            <v>JK</v>
          </cell>
          <cell r="C412" t="str">
            <v>Jeannie Kimberly</v>
          </cell>
          <cell r="D412" t="str">
            <v>(509) 495-8494</v>
          </cell>
          <cell r="E412">
            <v>37386</v>
          </cell>
          <cell r="G412" t="str">
            <v>Purchase</v>
          </cell>
          <cell r="H412" t="str">
            <v>Physical</v>
          </cell>
          <cell r="I412" t="str">
            <v>CA - SLTAHOE</v>
          </cell>
          <cell r="K412" t="str">
            <v>Enserco</v>
          </cell>
          <cell r="L412" t="str">
            <v>Matt Reed</v>
          </cell>
          <cell r="M412" t="str">
            <v>Trader</v>
          </cell>
          <cell r="N412" t="str">
            <v>(303) 468-1244</v>
          </cell>
          <cell r="O412" t="str">
            <v>(403) 514-6913</v>
          </cell>
          <cell r="R412">
            <v>3500</v>
          </cell>
          <cell r="X412">
            <v>1.66</v>
          </cell>
          <cell r="Y412">
            <v>37387</v>
          </cell>
          <cell r="Z412">
            <v>37389</v>
          </cell>
          <cell r="AA412" t="str">
            <v>Interruptible</v>
          </cell>
          <cell r="AB412" t="str">
            <v>NWP</v>
          </cell>
          <cell r="AC412" t="str">
            <v>Paiute</v>
          </cell>
          <cell r="AD412">
            <v>100047</v>
          </cell>
          <cell r="AE412">
            <v>3500</v>
          </cell>
          <cell r="AF412" t="str">
            <v>WYOMING POOL</v>
          </cell>
          <cell r="AG412">
            <v>89</v>
          </cell>
          <cell r="AH412" t="str">
            <v>WYOMING POOL</v>
          </cell>
          <cell r="AI412">
            <v>399</v>
          </cell>
          <cell r="AJ412" t="str">
            <v>RENO</v>
          </cell>
          <cell r="AK412">
            <v>459</v>
          </cell>
          <cell r="AL412" t="str">
            <v>AVAC03SYS2</v>
          </cell>
          <cell r="AM412">
            <v>304</v>
          </cell>
          <cell r="AN412" t="str">
            <v>JK</v>
          </cell>
        </row>
        <row r="413">
          <cell r="A413">
            <v>419</v>
          </cell>
          <cell r="B413" t="str">
            <v>JK</v>
          </cell>
          <cell r="C413" t="str">
            <v>Jeannie Kimberly</v>
          </cell>
          <cell r="D413" t="str">
            <v>(509) 495-8494</v>
          </cell>
          <cell r="E413">
            <v>37389</v>
          </cell>
          <cell r="G413" t="str">
            <v>Purchase</v>
          </cell>
          <cell r="H413" t="str">
            <v>Physical</v>
          </cell>
          <cell r="I413" t="str">
            <v>CA - SLTAHOE</v>
          </cell>
          <cell r="K413" t="str">
            <v>Enserco</v>
          </cell>
          <cell r="L413" t="str">
            <v>Matt Reed</v>
          </cell>
          <cell r="M413" t="str">
            <v>Trader</v>
          </cell>
          <cell r="N413" t="str">
            <v>(303) 468-1244</v>
          </cell>
          <cell r="O413" t="str">
            <v>(403) 514-6913</v>
          </cell>
          <cell r="R413">
            <v>2500</v>
          </cell>
          <cell r="X413">
            <v>1.76</v>
          </cell>
          <cell r="Y413">
            <v>37390</v>
          </cell>
          <cell r="Z413">
            <v>37390</v>
          </cell>
          <cell r="AA413" t="str">
            <v>Interruptible</v>
          </cell>
          <cell r="AB413" t="str">
            <v>NWP</v>
          </cell>
          <cell r="AC413" t="str">
            <v>Paiute</v>
          </cell>
          <cell r="AD413">
            <v>100047</v>
          </cell>
          <cell r="AE413">
            <v>2500</v>
          </cell>
          <cell r="AF413" t="str">
            <v>WYOMING POOL</v>
          </cell>
          <cell r="AG413">
            <v>89</v>
          </cell>
          <cell r="AH413" t="str">
            <v>WYOMING POOL</v>
          </cell>
          <cell r="AI413">
            <v>399</v>
          </cell>
          <cell r="AJ413" t="str">
            <v>RENO</v>
          </cell>
          <cell r="AK413">
            <v>459</v>
          </cell>
          <cell r="AL413" t="str">
            <v>AVAC03SYS2</v>
          </cell>
          <cell r="AM413">
            <v>304</v>
          </cell>
          <cell r="AN413" t="str">
            <v>JK</v>
          </cell>
        </row>
        <row r="414">
          <cell r="A414">
            <v>420</v>
          </cell>
          <cell r="B414" t="str">
            <v>DA</v>
          </cell>
          <cell r="C414" t="str">
            <v>Diane Albers</v>
          </cell>
          <cell r="D414" t="str">
            <v>(509) 495-4705</v>
          </cell>
          <cell r="E414">
            <v>37389</v>
          </cell>
          <cell r="G414" t="str">
            <v>Purchase</v>
          </cell>
          <cell r="H414" t="str">
            <v>Physical</v>
          </cell>
          <cell r="I414" t="str">
            <v>RGEN</v>
          </cell>
          <cell r="K414" t="str">
            <v>Avista Energy</v>
          </cell>
          <cell r="L414" t="str">
            <v>Blaine French</v>
          </cell>
          <cell r="M414" t="str">
            <v>Trader</v>
          </cell>
          <cell r="N414" t="str">
            <v>(509) 688-6126</v>
          </cell>
          <cell r="O414" t="str">
            <v>(509) 688-6151</v>
          </cell>
          <cell r="R414">
            <v>12000</v>
          </cell>
          <cell r="X414">
            <v>3.1</v>
          </cell>
          <cell r="Y414">
            <v>37389</v>
          </cell>
          <cell r="Z414">
            <v>37389</v>
          </cell>
          <cell r="AA414" t="str">
            <v>Interruptible</v>
          </cell>
          <cell r="AB414" t="str">
            <v>PGT</v>
          </cell>
          <cell r="AD414" t="str">
            <v>07536</v>
          </cell>
          <cell r="AE414">
            <v>12000</v>
          </cell>
          <cell r="AF414" t="str">
            <v>RGEN-GTNW</v>
          </cell>
          <cell r="AH414" t="str">
            <v>05474</v>
          </cell>
          <cell r="AJ414" t="str">
            <v>RGEN-WWP</v>
          </cell>
          <cell r="AL414" t="str">
            <v>FUEL</v>
          </cell>
          <cell r="AN414" t="str">
            <v>DA</v>
          </cell>
          <cell r="AP414" t="str">
            <v>JK</v>
          </cell>
          <cell r="AR414">
            <v>16105</v>
          </cell>
        </row>
        <row r="415">
          <cell r="A415">
            <v>428</v>
          </cell>
          <cell r="B415" t="str">
            <v>JK</v>
          </cell>
          <cell r="C415" t="str">
            <v>Jeannie Kimberly</v>
          </cell>
          <cell r="D415" t="str">
            <v>(509) 495-8494</v>
          </cell>
          <cell r="E415">
            <v>37390</v>
          </cell>
          <cell r="G415" t="str">
            <v>Purchase</v>
          </cell>
          <cell r="H415" t="str">
            <v>Physical</v>
          </cell>
          <cell r="I415" t="str">
            <v>CA - SLTAHOE</v>
          </cell>
          <cell r="K415" t="str">
            <v>Enserco</v>
          </cell>
          <cell r="L415" t="str">
            <v>Matt Reed</v>
          </cell>
          <cell r="M415" t="str">
            <v>Trader</v>
          </cell>
          <cell r="N415" t="str">
            <v>(303) 468-1244</v>
          </cell>
          <cell r="O415" t="str">
            <v>(403) 514-6913</v>
          </cell>
          <cell r="R415">
            <v>3500</v>
          </cell>
          <cell r="X415">
            <v>2.4</v>
          </cell>
          <cell r="Y415">
            <v>37391</v>
          </cell>
          <cell r="Z415">
            <v>37391</v>
          </cell>
          <cell r="AA415" t="str">
            <v>Interruptible</v>
          </cell>
          <cell r="AB415" t="str">
            <v>NWP</v>
          </cell>
          <cell r="AC415" t="str">
            <v>Paiute</v>
          </cell>
          <cell r="AD415">
            <v>100047</v>
          </cell>
          <cell r="AE415">
            <v>3500</v>
          </cell>
          <cell r="AF415" t="str">
            <v>WYOMING POOL</v>
          </cell>
          <cell r="AG415">
            <v>89</v>
          </cell>
          <cell r="AH415" t="str">
            <v>WYOMING POOL</v>
          </cell>
          <cell r="AI415">
            <v>399</v>
          </cell>
          <cell r="AJ415" t="str">
            <v>RENO</v>
          </cell>
          <cell r="AK415">
            <v>459</v>
          </cell>
          <cell r="AL415" t="str">
            <v>AVAC03SYS2</v>
          </cell>
          <cell r="AM415">
            <v>304</v>
          </cell>
          <cell r="AN415" t="str">
            <v>JK</v>
          </cell>
        </row>
        <row r="416">
          <cell r="A416">
            <v>429</v>
          </cell>
          <cell r="B416" t="str">
            <v>JK</v>
          </cell>
          <cell r="C416" t="str">
            <v>Jeannie Kimberly</v>
          </cell>
          <cell r="D416" t="str">
            <v>(509) 495-8494</v>
          </cell>
          <cell r="E416">
            <v>37390</v>
          </cell>
          <cell r="G416" t="str">
            <v>Purchase</v>
          </cell>
          <cell r="H416" t="str">
            <v>Physical</v>
          </cell>
          <cell r="I416" t="str">
            <v>CA - SLTAHOE</v>
          </cell>
          <cell r="K416" t="str">
            <v>Enserco</v>
          </cell>
          <cell r="L416" t="str">
            <v>Matt Reed</v>
          </cell>
          <cell r="M416" t="str">
            <v>Trader</v>
          </cell>
          <cell r="N416" t="str">
            <v>(303) 468-1244</v>
          </cell>
          <cell r="O416" t="str">
            <v>(403) 514-6913</v>
          </cell>
          <cell r="R416">
            <v>3000</v>
          </cell>
          <cell r="U416" t="str">
            <v>Gas Daily</v>
          </cell>
          <cell r="V416">
            <v>0</v>
          </cell>
          <cell r="W416" t="str">
            <v>Kern/Opal</v>
          </cell>
          <cell r="Y416">
            <v>37392</v>
          </cell>
          <cell r="Z416">
            <v>37393</v>
          </cell>
          <cell r="AA416" t="str">
            <v>Interruptible</v>
          </cell>
          <cell r="AB416" t="str">
            <v>NWP</v>
          </cell>
          <cell r="AC416" t="str">
            <v>Paiute</v>
          </cell>
          <cell r="AD416">
            <v>100047</v>
          </cell>
          <cell r="AE416">
            <v>3000</v>
          </cell>
          <cell r="AF416" t="str">
            <v>WYOMING POOL</v>
          </cell>
          <cell r="AG416">
            <v>89</v>
          </cell>
          <cell r="AH416" t="str">
            <v>WYOMING POOL</v>
          </cell>
          <cell r="AI416">
            <v>399</v>
          </cell>
          <cell r="AJ416" t="str">
            <v>RENO</v>
          </cell>
          <cell r="AK416">
            <v>459</v>
          </cell>
          <cell r="AL416" t="str">
            <v>AVAC03SYS2</v>
          </cell>
          <cell r="AM416">
            <v>304</v>
          </cell>
          <cell r="AN416" t="str">
            <v>JK</v>
          </cell>
        </row>
        <row r="417">
          <cell r="A417">
            <v>430</v>
          </cell>
          <cell r="B417" t="str">
            <v>JK</v>
          </cell>
          <cell r="C417" t="str">
            <v>Jeannie Kimberly</v>
          </cell>
          <cell r="D417" t="str">
            <v>(509) 495-8494</v>
          </cell>
          <cell r="E417">
            <v>37391</v>
          </cell>
          <cell r="G417" t="str">
            <v>Purchase</v>
          </cell>
          <cell r="H417" t="str">
            <v>Physical</v>
          </cell>
          <cell r="I417" t="str">
            <v>BOULDER PARK</v>
          </cell>
          <cell r="K417" t="str">
            <v>Avista Energy</v>
          </cell>
          <cell r="L417" t="str">
            <v>Blaine French</v>
          </cell>
          <cell r="M417" t="str">
            <v>Trader</v>
          </cell>
          <cell r="N417" t="str">
            <v>(509) 688-6126</v>
          </cell>
          <cell r="O417" t="str">
            <v>(509) 688-6151</v>
          </cell>
          <cell r="R417">
            <v>3000</v>
          </cell>
          <cell r="X417">
            <v>3.05</v>
          </cell>
          <cell r="Y417">
            <v>37392</v>
          </cell>
          <cell r="Z417">
            <v>37392</v>
          </cell>
          <cell r="AA417" t="str">
            <v>Interruptible</v>
          </cell>
          <cell r="AB417" t="str">
            <v>PGT</v>
          </cell>
          <cell r="AD417" t="str">
            <v>07536</v>
          </cell>
          <cell r="AE417">
            <v>3000</v>
          </cell>
          <cell r="AF417" t="str">
            <v>SWWP-GTNW</v>
          </cell>
          <cell r="AH417" t="str">
            <v>00177</v>
          </cell>
          <cell r="AJ417" t="str">
            <v>SWWP-WWP</v>
          </cell>
          <cell r="AL417" t="str">
            <v>BPK</v>
          </cell>
          <cell r="AN417" t="str">
            <v>JK</v>
          </cell>
        </row>
        <row r="418">
          <cell r="A418">
            <v>431</v>
          </cell>
          <cell r="B418" t="str">
            <v>JK</v>
          </cell>
          <cell r="C418" t="str">
            <v>Jeannie Kimberly</v>
          </cell>
          <cell r="D418" t="str">
            <v>(509) 495-8494</v>
          </cell>
          <cell r="E418">
            <v>37393</v>
          </cell>
          <cell r="G418" t="str">
            <v>Purchase</v>
          </cell>
          <cell r="H418" t="str">
            <v>Physical</v>
          </cell>
          <cell r="I418" t="str">
            <v>CA - SLTAHOE</v>
          </cell>
          <cell r="K418" t="str">
            <v>Enserco</v>
          </cell>
          <cell r="L418" t="str">
            <v>Matt Reed</v>
          </cell>
          <cell r="M418" t="str">
            <v>Trader</v>
          </cell>
          <cell r="N418" t="str">
            <v>(303) 468-1244</v>
          </cell>
          <cell r="O418" t="str">
            <v>(403) 514-6913</v>
          </cell>
          <cell r="R418">
            <v>2500</v>
          </cell>
          <cell r="U418" t="str">
            <v>Gas Daily</v>
          </cell>
          <cell r="V418">
            <v>0</v>
          </cell>
          <cell r="W418" t="str">
            <v>Kern/Opal</v>
          </cell>
          <cell r="Y418">
            <v>37394</v>
          </cell>
          <cell r="Z418">
            <v>37396</v>
          </cell>
          <cell r="AA418" t="str">
            <v>Interruptible</v>
          </cell>
          <cell r="AB418" t="str">
            <v>NWP</v>
          </cell>
          <cell r="AC418" t="str">
            <v>Paiute</v>
          </cell>
          <cell r="AD418">
            <v>100047</v>
          </cell>
          <cell r="AE418">
            <v>2500</v>
          </cell>
          <cell r="AF418" t="str">
            <v>WYOMING POOL</v>
          </cell>
          <cell r="AG418">
            <v>89</v>
          </cell>
          <cell r="AH418" t="str">
            <v>WYOMING POOL</v>
          </cell>
          <cell r="AI418">
            <v>399</v>
          </cell>
          <cell r="AJ418" t="str">
            <v>RENO</v>
          </cell>
          <cell r="AK418">
            <v>459</v>
          </cell>
          <cell r="AL418" t="str">
            <v>AVAC03SYS2</v>
          </cell>
          <cell r="AM418">
            <v>304</v>
          </cell>
          <cell r="AN418" t="str">
            <v>JK</v>
          </cell>
        </row>
        <row r="419">
          <cell r="A419">
            <v>432</v>
          </cell>
          <cell r="B419" t="str">
            <v>JK</v>
          </cell>
          <cell r="C419" t="str">
            <v>Jeannie Kimberly</v>
          </cell>
          <cell r="D419" t="str">
            <v>(509) 495-8494</v>
          </cell>
          <cell r="E419">
            <v>37393</v>
          </cell>
          <cell r="G419" t="str">
            <v>Sale</v>
          </cell>
          <cell r="H419" t="str">
            <v>Physical</v>
          </cell>
          <cell r="I419" t="str">
            <v>MALIN</v>
          </cell>
          <cell r="K419" t="str">
            <v>CEG Energy Options, Inc.</v>
          </cell>
          <cell r="L419" t="str">
            <v>David Dachis</v>
          </cell>
          <cell r="M419" t="str">
            <v>Trader</v>
          </cell>
          <cell r="N419" t="str">
            <v>(403) 261-3376</v>
          </cell>
          <cell r="O419" t="str">
            <v>(403) 265-3322</v>
          </cell>
          <cell r="R419">
            <v>5000</v>
          </cell>
          <cell r="X419">
            <v>3.3</v>
          </cell>
          <cell r="Y419">
            <v>37438</v>
          </cell>
          <cell r="Z419">
            <v>37560</v>
          </cell>
          <cell r="AA419" t="str">
            <v>Firm</v>
          </cell>
          <cell r="AB419" t="str">
            <v>PGT</v>
          </cell>
          <cell r="AD419" t="str">
            <v>07536</v>
          </cell>
          <cell r="AE419">
            <v>5000</v>
          </cell>
          <cell r="AF419" t="str">
            <v>MALI-GTNW</v>
          </cell>
          <cell r="AH419" t="str">
            <v>00169</v>
          </cell>
          <cell r="AJ419" t="str">
            <v>MALI-GTNW</v>
          </cell>
          <cell r="AL419" t="str">
            <v>07117</v>
          </cell>
          <cell r="AN419" t="str">
            <v>JK</v>
          </cell>
          <cell r="AO419">
            <v>37410</v>
          </cell>
          <cell r="AP419" t="str">
            <v>JK</v>
          </cell>
        </row>
        <row r="420">
          <cell r="A420">
            <v>433</v>
          </cell>
          <cell r="B420" t="str">
            <v>DA</v>
          </cell>
          <cell r="C420" t="str">
            <v>Diane Albers</v>
          </cell>
          <cell r="D420" t="str">
            <v>(509) 495-4705</v>
          </cell>
          <cell r="E420">
            <v>37396</v>
          </cell>
          <cell r="G420" t="str">
            <v>Purchase</v>
          </cell>
          <cell r="H420" t="str">
            <v>Physical</v>
          </cell>
          <cell r="I420" t="str">
            <v>CA - SLTAHOE</v>
          </cell>
          <cell r="J420">
            <v>128148134</v>
          </cell>
          <cell r="K420" t="str">
            <v>AEP Energy Services, Inc.</v>
          </cell>
          <cell r="L420" t="str">
            <v>Ray Hamman</v>
          </cell>
          <cell r="M420" t="str">
            <v>Trader</v>
          </cell>
          <cell r="N420" t="str">
            <v>(614) 583-7017</v>
          </cell>
          <cell r="O420" t="str">
            <v>(614) 583-1605</v>
          </cell>
          <cell r="R420">
            <v>3000</v>
          </cell>
          <cell r="X420">
            <v>1.79</v>
          </cell>
          <cell r="Y420">
            <v>37397</v>
          </cell>
          <cell r="Z420">
            <v>37397</v>
          </cell>
          <cell r="AA420" t="str">
            <v>Interruptible</v>
          </cell>
          <cell r="AB420" t="str">
            <v>NWP</v>
          </cell>
          <cell r="AC420" t="str">
            <v>Paiute</v>
          </cell>
          <cell r="AD420">
            <v>100047</v>
          </cell>
          <cell r="AE420">
            <v>3000</v>
          </cell>
          <cell r="AF420" t="str">
            <v>OPAL</v>
          </cell>
          <cell r="AG420">
            <v>543</v>
          </cell>
          <cell r="AH420" t="str">
            <v>G15</v>
          </cell>
          <cell r="AI420">
            <v>692</v>
          </cell>
          <cell r="AJ420" t="str">
            <v>RENO</v>
          </cell>
          <cell r="AK420">
            <v>459</v>
          </cell>
          <cell r="AL420" t="str">
            <v>AVAC03SYS2</v>
          </cell>
          <cell r="AM420">
            <v>304</v>
          </cell>
          <cell r="AN420" t="str">
            <v>DA</v>
          </cell>
        </row>
        <row r="421">
          <cell r="A421">
            <v>434</v>
          </cell>
          <cell r="B421" t="str">
            <v>DA</v>
          </cell>
          <cell r="C421" t="str">
            <v>Diane Albers</v>
          </cell>
          <cell r="D421" t="str">
            <v>(509) 495-4705</v>
          </cell>
          <cell r="E421">
            <v>37397</v>
          </cell>
          <cell r="G421" t="str">
            <v>Purchase</v>
          </cell>
          <cell r="H421" t="str">
            <v>Physical</v>
          </cell>
          <cell r="I421" t="str">
            <v>CA - SLTAHOE</v>
          </cell>
          <cell r="K421" t="str">
            <v>Enserco</v>
          </cell>
          <cell r="L421" t="str">
            <v>Matt Reed</v>
          </cell>
          <cell r="M421" t="str">
            <v>Trader</v>
          </cell>
          <cell r="N421" t="str">
            <v>(303) 468-1244</v>
          </cell>
          <cell r="O421" t="str">
            <v>(403) 514-6913</v>
          </cell>
          <cell r="R421">
            <v>2500</v>
          </cell>
          <cell r="X421">
            <v>1.68</v>
          </cell>
          <cell r="Y421">
            <v>37398</v>
          </cell>
          <cell r="Z421">
            <v>37398</v>
          </cell>
          <cell r="AA421" t="str">
            <v>Interruptible</v>
          </cell>
          <cell r="AB421" t="str">
            <v>NWP</v>
          </cell>
          <cell r="AC421" t="str">
            <v>Paiute</v>
          </cell>
          <cell r="AD421">
            <v>100047</v>
          </cell>
          <cell r="AE421">
            <v>2500</v>
          </cell>
          <cell r="AF421" t="str">
            <v>WYOMING POOL</v>
          </cell>
          <cell r="AG421">
            <v>89</v>
          </cell>
          <cell r="AH421" t="str">
            <v>WYOMING POOL</v>
          </cell>
          <cell r="AI421">
            <v>399</v>
          </cell>
          <cell r="AJ421" t="str">
            <v>RENO</v>
          </cell>
          <cell r="AK421">
            <v>459</v>
          </cell>
          <cell r="AL421" t="str">
            <v>AVAC03SYS2</v>
          </cell>
          <cell r="AM421">
            <v>304</v>
          </cell>
          <cell r="AN421" t="str">
            <v>DA</v>
          </cell>
        </row>
        <row r="422">
          <cell r="A422">
            <v>435</v>
          </cell>
          <cell r="B422" t="str">
            <v>DA</v>
          </cell>
          <cell r="C422" t="str">
            <v>Diane Albers</v>
          </cell>
          <cell r="D422" t="str">
            <v>(509) 495-4705</v>
          </cell>
          <cell r="E422">
            <v>37397</v>
          </cell>
          <cell r="G422" t="str">
            <v>Sale</v>
          </cell>
          <cell r="H422" t="str">
            <v>Physical</v>
          </cell>
          <cell r="I422" t="str">
            <v>CA - SLTAHOE</v>
          </cell>
          <cell r="K422" t="str">
            <v>Reliant Energy Services, Inc</v>
          </cell>
          <cell r="L422" t="str">
            <v>David Huck</v>
          </cell>
          <cell r="M422" t="str">
            <v>Trader</v>
          </cell>
          <cell r="N422" t="str">
            <v>(403) 515-2840</v>
          </cell>
          <cell r="O422" t="str">
            <v>(403) 294-1211</v>
          </cell>
          <cell r="R422">
            <v>2000</v>
          </cell>
          <cell r="X422">
            <v>2.5</v>
          </cell>
          <cell r="Y422">
            <v>37398</v>
          </cell>
          <cell r="Z422">
            <v>37398</v>
          </cell>
          <cell r="AA422" t="str">
            <v>Interruptible</v>
          </cell>
          <cell r="AB422" t="str">
            <v>NWP</v>
          </cell>
          <cell r="AC422" t="str">
            <v>Paiute</v>
          </cell>
          <cell r="AD422" t="str">
            <v>007943764</v>
          </cell>
          <cell r="AE422">
            <v>2000</v>
          </cell>
          <cell r="AF422" t="str">
            <v>PACIFIC POOL</v>
          </cell>
          <cell r="AG422">
            <v>291</v>
          </cell>
          <cell r="AH422">
            <v>297</v>
          </cell>
          <cell r="AI422">
            <v>6</v>
          </cell>
          <cell r="AJ422" t="str">
            <v>PACIFIC POOL</v>
          </cell>
          <cell r="AK422">
            <v>291</v>
          </cell>
          <cell r="AL422">
            <v>128024</v>
          </cell>
          <cell r="AM422">
            <v>386</v>
          </cell>
          <cell r="AN422" t="str">
            <v>DA</v>
          </cell>
        </row>
        <row r="423">
          <cell r="A423">
            <v>436</v>
          </cell>
          <cell r="B423" t="str">
            <v>DA</v>
          </cell>
          <cell r="C423" t="str">
            <v>Diane Albers</v>
          </cell>
          <cell r="D423" t="str">
            <v>(509) 495-4705</v>
          </cell>
          <cell r="E423">
            <v>37397</v>
          </cell>
          <cell r="G423" t="str">
            <v>Purchase</v>
          </cell>
          <cell r="H423" t="str">
            <v>Physical</v>
          </cell>
          <cell r="I423" t="str">
            <v>CA - SLTAHOE</v>
          </cell>
          <cell r="J423">
            <v>208906627</v>
          </cell>
          <cell r="K423" t="str">
            <v>El Paso Merchant Energy, L.P.</v>
          </cell>
          <cell r="L423" t="str">
            <v>Randy Richards</v>
          </cell>
          <cell r="M423" t="str">
            <v>Trader</v>
          </cell>
          <cell r="N423" t="str">
            <v>(713) 420-3057</v>
          </cell>
          <cell r="O423" t="str">
            <v>(713) 420-3593</v>
          </cell>
          <cell r="R423">
            <v>2000</v>
          </cell>
          <cell r="X423">
            <v>1.6975</v>
          </cell>
          <cell r="Y423">
            <v>37398</v>
          </cell>
          <cell r="Z423">
            <v>37398</v>
          </cell>
          <cell r="AA423" t="str">
            <v>Interruptible</v>
          </cell>
          <cell r="AB423" t="str">
            <v>NWP</v>
          </cell>
          <cell r="AC423" t="str">
            <v>Paiute</v>
          </cell>
          <cell r="AD423">
            <v>100047</v>
          </cell>
          <cell r="AE423">
            <v>2000</v>
          </cell>
          <cell r="AF423" t="str">
            <v>OPAL</v>
          </cell>
          <cell r="AG423">
            <v>543</v>
          </cell>
          <cell r="AH423" t="str">
            <v>G53</v>
          </cell>
          <cell r="AI423">
            <v>328</v>
          </cell>
          <cell r="AJ423" t="str">
            <v>RENO</v>
          </cell>
          <cell r="AK423">
            <v>459</v>
          </cell>
          <cell r="AL423" t="str">
            <v>AVAC03SYS3</v>
          </cell>
          <cell r="AM423">
            <v>304</v>
          </cell>
          <cell r="AN423" t="str">
            <v>DA</v>
          </cell>
        </row>
        <row r="424">
          <cell r="A424">
            <v>437</v>
          </cell>
          <cell r="B424" t="str">
            <v>DA</v>
          </cell>
          <cell r="C424" t="str">
            <v>Diane Albers</v>
          </cell>
          <cell r="D424" t="str">
            <v>(509) 495-4705</v>
          </cell>
          <cell r="E424">
            <v>37397</v>
          </cell>
          <cell r="G424" t="str">
            <v>Sale</v>
          </cell>
          <cell r="H424" t="str">
            <v>Physical</v>
          </cell>
          <cell r="I424" t="str">
            <v>MALIN</v>
          </cell>
          <cell r="K424" t="str">
            <v>AEP Energy Services, Inc.</v>
          </cell>
          <cell r="L424" t="str">
            <v>Brad Bentley</v>
          </cell>
          <cell r="M424" t="str">
            <v>Trader</v>
          </cell>
          <cell r="N424" t="str">
            <v>(614) 583-7007</v>
          </cell>
          <cell r="O424" t="str">
            <v>(614) 583-1605</v>
          </cell>
          <cell r="R424">
            <v>7658</v>
          </cell>
          <cell r="U424" t="str">
            <v>NGI</v>
          </cell>
          <cell r="V424">
            <v>-2.5000000000000001E-2</v>
          </cell>
          <cell r="W424" t="str">
            <v>Malin</v>
          </cell>
          <cell r="Y424">
            <v>37408</v>
          </cell>
          <cell r="Z424">
            <v>37437</v>
          </cell>
          <cell r="AA424" t="str">
            <v>Firm</v>
          </cell>
          <cell r="AB424" t="str">
            <v>PGT</v>
          </cell>
          <cell r="AD424" t="str">
            <v>07536</v>
          </cell>
          <cell r="AE424">
            <v>7658</v>
          </cell>
          <cell r="AF424" t="str">
            <v>MALI-GTNW</v>
          </cell>
          <cell r="AH424" t="str">
            <v>00169</v>
          </cell>
          <cell r="AJ424" t="str">
            <v>MALI-GTNW</v>
          </cell>
          <cell r="AL424" t="str">
            <v>06220</v>
          </cell>
          <cell r="AN424" t="str">
            <v>BG</v>
          </cell>
        </row>
        <row r="425">
          <cell r="A425">
            <v>438</v>
          </cell>
          <cell r="B425" t="str">
            <v>DA</v>
          </cell>
          <cell r="C425" t="str">
            <v>Diane Albers</v>
          </cell>
          <cell r="D425" t="str">
            <v>(509) 495-4705</v>
          </cell>
          <cell r="E425">
            <v>37397</v>
          </cell>
          <cell r="G425" t="str">
            <v>Sale</v>
          </cell>
          <cell r="H425" t="str">
            <v>Physical</v>
          </cell>
          <cell r="I425" t="str">
            <v>MALIN</v>
          </cell>
          <cell r="K425" t="str">
            <v>AEP Energy Services, Inc.</v>
          </cell>
          <cell r="L425" t="str">
            <v>Brad Bentley</v>
          </cell>
          <cell r="M425" t="str">
            <v>Trader</v>
          </cell>
          <cell r="N425" t="str">
            <v>(614) 583-7007</v>
          </cell>
          <cell r="O425" t="str">
            <v>(614) 583-1605</v>
          </cell>
          <cell r="R425">
            <v>5000</v>
          </cell>
          <cell r="X425">
            <v>3.65</v>
          </cell>
          <cell r="Y425">
            <v>37561</v>
          </cell>
          <cell r="Z425">
            <v>37590</v>
          </cell>
          <cell r="AA425" t="str">
            <v>Firm</v>
          </cell>
          <cell r="AB425" t="str">
            <v>PGT</v>
          </cell>
          <cell r="AD425" t="str">
            <v>07536</v>
          </cell>
          <cell r="AE425">
            <v>5000</v>
          </cell>
          <cell r="AF425" t="str">
            <v>MALI-GTNW</v>
          </cell>
          <cell r="AH425" t="str">
            <v>00169</v>
          </cell>
          <cell r="AJ425" t="str">
            <v>MALI-GTNW</v>
          </cell>
          <cell r="AL425" t="str">
            <v>06220</v>
          </cell>
          <cell r="AN425" t="str">
            <v>BG</v>
          </cell>
        </row>
        <row r="426">
          <cell r="A426">
            <v>439</v>
          </cell>
          <cell r="B426" t="str">
            <v>DA</v>
          </cell>
          <cell r="C426" t="str">
            <v>Diane Albers</v>
          </cell>
          <cell r="D426" t="str">
            <v>(509) 495-4705</v>
          </cell>
          <cell r="E426">
            <v>37397</v>
          </cell>
          <cell r="G426" t="str">
            <v>Sale</v>
          </cell>
          <cell r="H426" t="str">
            <v>Physical</v>
          </cell>
          <cell r="I426" t="str">
            <v>MALIN</v>
          </cell>
          <cell r="K426" t="str">
            <v>Aquila Merchant Services</v>
          </cell>
          <cell r="L426" t="str">
            <v>Rob Mutone</v>
          </cell>
          <cell r="M426" t="str">
            <v>Trader</v>
          </cell>
          <cell r="N426" t="str">
            <v>(816) 527-1306</v>
          </cell>
          <cell r="O426" t="str">
            <v>(816) 527-1075</v>
          </cell>
          <cell r="R426">
            <v>5000</v>
          </cell>
          <cell r="X426">
            <v>3.06</v>
          </cell>
          <cell r="Y426">
            <v>37469</v>
          </cell>
          <cell r="Z426">
            <v>37560</v>
          </cell>
          <cell r="AA426" t="str">
            <v>Firm</v>
          </cell>
          <cell r="AB426" t="str">
            <v>PGT</v>
          </cell>
          <cell r="AD426" t="str">
            <v>07536</v>
          </cell>
          <cell r="AE426">
            <v>5000</v>
          </cell>
          <cell r="AF426" t="str">
            <v>MALI-GTNW</v>
          </cell>
          <cell r="AH426" t="str">
            <v>00169</v>
          </cell>
          <cell r="AJ426" t="str">
            <v>MALI-GTNW</v>
          </cell>
          <cell r="AL426" t="str">
            <v>05563</v>
          </cell>
          <cell r="AN426" t="str">
            <v>BG</v>
          </cell>
        </row>
        <row r="427">
          <cell r="A427">
            <v>440</v>
          </cell>
          <cell r="B427" t="str">
            <v>DA</v>
          </cell>
          <cell r="C427" t="str">
            <v>Diane Albers</v>
          </cell>
          <cell r="D427" t="str">
            <v>(509) 495-4705</v>
          </cell>
          <cell r="E427">
            <v>37397</v>
          </cell>
          <cell r="G427" t="str">
            <v>Sale</v>
          </cell>
          <cell r="H427" t="str">
            <v>Physical</v>
          </cell>
          <cell r="I427" t="str">
            <v>MALIN</v>
          </cell>
          <cell r="K427" t="str">
            <v>E-Prime, Inc.</v>
          </cell>
          <cell r="L427" t="str">
            <v>Randy Curtis</v>
          </cell>
          <cell r="M427" t="str">
            <v>Trader</v>
          </cell>
          <cell r="N427" t="str">
            <v>(303) 308-6044</v>
          </cell>
          <cell r="O427" t="str">
            <v>(303) 308-7615</v>
          </cell>
          <cell r="R427">
            <v>5000</v>
          </cell>
          <cell r="X427">
            <v>3.645</v>
          </cell>
          <cell r="Y427">
            <v>37196</v>
          </cell>
          <cell r="Z427">
            <v>37590</v>
          </cell>
          <cell r="AA427" t="str">
            <v>Firm</v>
          </cell>
          <cell r="AB427" t="str">
            <v>PGT</v>
          </cell>
          <cell r="AD427" t="str">
            <v>07536</v>
          </cell>
          <cell r="AE427">
            <v>5000</v>
          </cell>
          <cell r="AF427" t="str">
            <v>MALI-GTNW</v>
          </cell>
          <cell r="AH427" t="str">
            <v>00169</v>
          </cell>
          <cell r="AJ427" t="str">
            <v>MALI-GTNW</v>
          </cell>
          <cell r="AL427" t="str">
            <v>07016</v>
          </cell>
          <cell r="AN427" t="str">
            <v>BG</v>
          </cell>
        </row>
        <row r="428">
          <cell r="A428">
            <v>441</v>
          </cell>
          <cell r="B428" t="str">
            <v>DA</v>
          </cell>
          <cell r="C428" t="str">
            <v>Diane Albers</v>
          </cell>
          <cell r="D428" t="str">
            <v>(509) 495-4705</v>
          </cell>
          <cell r="E428">
            <v>37398</v>
          </cell>
          <cell r="G428" t="str">
            <v>Purchase</v>
          </cell>
          <cell r="H428" t="str">
            <v>Physical</v>
          </cell>
          <cell r="I428" t="str">
            <v>CA - SLTAHOE</v>
          </cell>
          <cell r="K428" t="str">
            <v>Enserco</v>
          </cell>
          <cell r="L428" t="str">
            <v>Matt Reed</v>
          </cell>
          <cell r="M428" t="str">
            <v>Trader</v>
          </cell>
          <cell r="N428" t="str">
            <v>(303) 468-1244</v>
          </cell>
          <cell r="O428" t="str">
            <v>(403) 514-6913</v>
          </cell>
          <cell r="R428">
            <v>3500</v>
          </cell>
          <cell r="X428">
            <v>1.655</v>
          </cell>
          <cell r="Y428">
            <v>37399</v>
          </cell>
          <cell r="Z428">
            <v>37399</v>
          </cell>
          <cell r="AA428" t="str">
            <v>Interruptible</v>
          </cell>
          <cell r="AB428" t="str">
            <v>NWP</v>
          </cell>
          <cell r="AC428" t="str">
            <v>Paiute</v>
          </cell>
          <cell r="AD428">
            <v>100047</v>
          </cell>
          <cell r="AE428">
            <v>3500</v>
          </cell>
          <cell r="AF428" t="str">
            <v>WYOMING POOL</v>
          </cell>
          <cell r="AG428">
            <v>89</v>
          </cell>
          <cell r="AH428" t="str">
            <v>WYOMING POOL</v>
          </cell>
          <cell r="AI428">
            <v>399</v>
          </cell>
          <cell r="AJ428" t="str">
            <v>RENO</v>
          </cell>
          <cell r="AK428">
            <v>459</v>
          </cell>
          <cell r="AL428" t="str">
            <v>AVAC03SYS2</v>
          </cell>
          <cell r="AM428">
            <v>304</v>
          </cell>
          <cell r="AN428" t="str">
            <v>DA</v>
          </cell>
        </row>
        <row r="429">
          <cell r="A429">
            <v>442</v>
          </cell>
          <cell r="B429" t="str">
            <v>DA</v>
          </cell>
          <cell r="C429" t="str">
            <v>Diane Albers</v>
          </cell>
          <cell r="D429" t="str">
            <v>(509) 495-4705</v>
          </cell>
          <cell r="E429">
            <v>37398</v>
          </cell>
          <cell r="G429" t="str">
            <v>Sale</v>
          </cell>
          <cell r="H429" t="str">
            <v>Physical</v>
          </cell>
          <cell r="I429" t="str">
            <v>CA - SLTAHOE</v>
          </cell>
          <cell r="J429">
            <v>813873378</v>
          </cell>
          <cell r="K429" t="str">
            <v>Puget Sound Energy, Inc.</v>
          </cell>
          <cell r="L429" t="str">
            <v>Dana Barrett</v>
          </cell>
          <cell r="M429" t="str">
            <v>Trader</v>
          </cell>
          <cell r="N429" t="str">
            <v>(425) 462-3411</v>
          </cell>
          <cell r="O429" t="str">
            <v>(425) 462-3836</v>
          </cell>
          <cell r="R429">
            <v>1200</v>
          </cell>
          <cell r="X429">
            <v>2.44</v>
          </cell>
          <cell r="Y429">
            <v>37399</v>
          </cell>
          <cell r="Z429">
            <v>37399</v>
          </cell>
          <cell r="AA429" t="str">
            <v>Interruptible</v>
          </cell>
          <cell r="AB429" t="str">
            <v>NWP</v>
          </cell>
          <cell r="AC429" t="str">
            <v>Paiute</v>
          </cell>
          <cell r="AD429" t="str">
            <v>007943764</v>
          </cell>
          <cell r="AE429">
            <v>1200</v>
          </cell>
          <cell r="AF429" t="str">
            <v>PACIFIC POOL</v>
          </cell>
          <cell r="AG429">
            <v>291</v>
          </cell>
          <cell r="AH429">
            <v>297</v>
          </cell>
          <cell r="AI429">
            <v>6</v>
          </cell>
          <cell r="AJ429" t="str">
            <v>PACIFIC POOL</v>
          </cell>
          <cell r="AK429">
            <v>291</v>
          </cell>
          <cell r="AL429">
            <v>127898</v>
          </cell>
          <cell r="AM429">
            <v>543</v>
          </cell>
          <cell r="AN429" t="str">
            <v>DA</v>
          </cell>
        </row>
        <row r="430">
          <cell r="A430">
            <v>443</v>
          </cell>
          <cell r="B430" t="str">
            <v>DA</v>
          </cell>
          <cell r="C430" t="str">
            <v>Diane Albers</v>
          </cell>
          <cell r="D430" t="str">
            <v>(509) 495-4705</v>
          </cell>
          <cell r="E430">
            <v>37398</v>
          </cell>
          <cell r="G430" t="str">
            <v>Purchase</v>
          </cell>
          <cell r="H430" t="str">
            <v>Physical</v>
          </cell>
          <cell r="I430" t="str">
            <v>CA - SLTAHOE</v>
          </cell>
          <cell r="J430">
            <v>692903176</v>
          </cell>
          <cell r="K430" t="str">
            <v>AEP Energy Services, Inc.</v>
          </cell>
          <cell r="L430" t="str">
            <v>Ray Hamman</v>
          </cell>
          <cell r="M430" t="str">
            <v>Trader</v>
          </cell>
          <cell r="N430" t="str">
            <v>(614) 583-7017</v>
          </cell>
          <cell r="O430" t="str">
            <v>(614) 583-1605</v>
          </cell>
          <cell r="R430">
            <v>1200</v>
          </cell>
          <cell r="X430">
            <v>1.69</v>
          </cell>
          <cell r="Y430">
            <v>37399</v>
          </cell>
          <cell r="Z430">
            <v>37399</v>
          </cell>
          <cell r="AA430" t="str">
            <v>Interruptible</v>
          </cell>
          <cell r="AB430" t="str">
            <v>NWP</v>
          </cell>
          <cell r="AC430" t="str">
            <v>Paiute</v>
          </cell>
          <cell r="AD430">
            <v>100047</v>
          </cell>
          <cell r="AE430">
            <v>1200</v>
          </cell>
          <cell r="AF430" t="str">
            <v>OPAL</v>
          </cell>
          <cell r="AG430">
            <v>543</v>
          </cell>
          <cell r="AH430" t="str">
            <v>G54</v>
          </cell>
          <cell r="AI430">
            <v>692</v>
          </cell>
          <cell r="AJ430" t="str">
            <v>RENO</v>
          </cell>
          <cell r="AK430">
            <v>459</v>
          </cell>
          <cell r="AL430" t="str">
            <v>AVAC03SYS3</v>
          </cell>
          <cell r="AM430">
            <v>304</v>
          </cell>
          <cell r="AN430" t="str">
            <v>DA</v>
          </cell>
        </row>
        <row r="431">
          <cell r="A431">
            <v>444</v>
          </cell>
          <cell r="B431" t="str">
            <v>DA</v>
          </cell>
          <cell r="C431" t="str">
            <v>Diane Albers</v>
          </cell>
          <cell r="D431" t="str">
            <v>(509) 495-4705</v>
          </cell>
          <cell r="E431">
            <v>37398</v>
          </cell>
          <cell r="G431" t="str">
            <v>Sale</v>
          </cell>
          <cell r="H431" t="str">
            <v>Physical</v>
          </cell>
          <cell r="I431" t="str">
            <v>MALIN</v>
          </cell>
          <cell r="K431" t="str">
            <v>AEP Energy Services, Inc.</v>
          </cell>
          <cell r="L431" t="str">
            <v>Brad Bentley</v>
          </cell>
          <cell r="M431" t="str">
            <v>Trader</v>
          </cell>
          <cell r="N431" t="str">
            <v>(614) 583-7007</v>
          </cell>
          <cell r="O431" t="str">
            <v>(614) 583-1605</v>
          </cell>
          <cell r="R431">
            <v>5000</v>
          </cell>
          <cell r="X431">
            <v>3.12</v>
          </cell>
          <cell r="Y431">
            <v>37500</v>
          </cell>
          <cell r="Z431">
            <v>37560</v>
          </cell>
          <cell r="AA431" t="str">
            <v>Firm</v>
          </cell>
          <cell r="AB431" t="str">
            <v>PGT</v>
          </cell>
          <cell r="AD431" t="str">
            <v>07536</v>
          </cell>
          <cell r="AE431">
            <v>7658</v>
          </cell>
          <cell r="AF431" t="str">
            <v>MALI-GTNW</v>
          </cell>
          <cell r="AH431" t="str">
            <v>00169</v>
          </cell>
          <cell r="AJ431" t="str">
            <v>MALI-GTNW</v>
          </cell>
          <cell r="AL431" t="str">
            <v>06220</v>
          </cell>
          <cell r="AN431" t="str">
            <v>BG</v>
          </cell>
        </row>
        <row r="432">
          <cell r="A432">
            <v>445</v>
          </cell>
          <cell r="B432" t="str">
            <v>DA</v>
          </cell>
          <cell r="C432" t="str">
            <v>Diane Albers</v>
          </cell>
          <cell r="D432" t="str">
            <v>(509) 495-4705</v>
          </cell>
          <cell r="E432">
            <v>37399</v>
          </cell>
          <cell r="G432" t="str">
            <v>Purchase</v>
          </cell>
          <cell r="H432" t="str">
            <v>Physical</v>
          </cell>
          <cell r="I432" t="str">
            <v>CA - SLTAHOE</v>
          </cell>
          <cell r="K432" t="str">
            <v>Enserco</v>
          </cell>
          <cell r="L432" t="str">
            <v>Matt Reed</v>
          </cell>
          <cell r="M432" t="str">
            <v>Trader</v>
          </cell>
          <cell r="N432" t="str">
            <v>(303) 468-1244</v>
          </cell>
          <cell r="O432" t="str">
            <v>(403) 514-6913</v>
          </cell>
          <cell r="R432">
            <v>4000</v>
          </cell>
          <cell r="X432">
            <v>1.7</v>
          </cell>
          <cell r="Y432">
            <v>37400</v>
          </cell>
          <cell r="Z432">
            <v>37404</v>
          </cell>
          <cell r="AA432" t="str">
            <v>Interruptible</v>
          </cell>
          <cell r="AB432" t="str">
            <v>NWP</v>
          </cell>
          <cell r="AC432" t="str">
            <v>Paiute</v>
          </cell>
          <cell r="AD432">
            <v>100047</v>
          </cell>
          <cell r="AE432">
            <v>4000</v>
          </cell>
          <cell r="AF432" t="str">
            <v>WYOMING POOL</v>
          </cell>
          <cell r="AG432">
            <v>89</v>
          </cell>
          <cell r="AH432" t="str">
            <v>WYOMING POOL</v>
          </cell>
          <cell r="AI432">
            <v>399</v>
          </cell>
          <cell r="AJ432" t="str">
            <v>RENO</v>
          </cell>
          <cell r="AK432">
            <v>459</v>
          </cell>
          <cell r="AL432" t="str">
            <v>AVAC03SYS2</v>
          </cell>
          <cell r="AM432">
            <v>304</v>
          </cell>
          <cell r="AN432" t="str">
            <v>DA</v>
          </cell>
        </row>
        <row r="433">
          <cell r="A433">
            <v>446</v>
          </cell>
          <cell r="B433" t="str">
            <v>DA</v>
          </cell>
          <cell r="C433" t="str">
            <v>Diane Albers</v>
          </cell>
          <cell r="D433" t="str">
            <v>(509) 495-4705</v>
          </cell>
          <cell r="E433">
            <v>37399</v>
          </cell>
          <cell r="G433" t="str">
            <v>Sale</v>
          </cell>
          <cell r="H433" t="str">
            <v>Physical</v>
          </cell>
          <cell r="I433" t="str">
            <v>MALIN</v>
          </cell>
          <cell r="K433" t="str">
            <v>Aquila Merchant Services</v>
          </cell>
          <cell r="L433" t="str">
            <v>Rob Mutone</v>
          </cell>
          <cell r="M433" t="str">
            <v>Trader</v>
          </cell>
          <cell r="N433" t="str">
            <v>(816) 527-1306</v>
          </cell>
          <cell r="O433" t="str">
            <v>(816) 527-1075</v>
          </cell>
          <cell r="R433">
            <v>5000</v>
          </cell>
          <cell r="X433">
            <v>3.58</v>
          </cell>
          <cell r="Y433">
            <v>37530</v>
          </cell>
          <cell r="Z433">
            <v>37621</v>
          </cell>
          <cell r="AA433" t="str">
            <v>Firm</v>
          </cell>
          <cell r="AB433" t="str">
            <v>PGT</v>
          </cell>
          <cell r="AD433" t="str">
            <v>07536</v>
          </cell>
          <cell r="AE433">
            <v>5000</v>
          </cell>
          <cell r="AF433" t="str">
            <v>MALI-GTNW</v>
          </cell>
          <cell r="AH433" t="str">
            <v>00169</v>
          </cell>
          <cell r="AJ433" t="str">
            <v>MALI-GTNW</v>
          </cell>
          <cell r="AL433" t="str">
            <v>05563</v>
          </cell>
          <cell r="AN433" t="str">
            <v>BG</v>
          </cell>
        </row>
        <row r="434">
          <cell r="A434">
            <v>447</v>
          </cell>
          <cell r="B434" t="str">
            <v>DA</v>
          </cell>
          <cell r="C434" t="str">
            <v>Diane Albers</v>
          </cell>
          <cell r="D434" t="str">
            <v>(509) 495-4705</v>
          </cell>
          <cell r="E434">
            <v>37404</v>
          </cell>
          <cell r="G434" t="str">
            <v>Purchase</v>
          </cell>
          <cell r="H434" t="str">
            <v>Physical</v>
          </cell>
          <cell r="I434" t="str">
            <v>CA - SLTAHOE</v>
          </cell>
          <cell r="K434" t="str">
            <v>Enserco</v>
          </cell>
          <cell r="L434" t="str">
            <v>Kurt Kittleson</v>
          </cell>
          <cell r="M434" t="str">
            <v>Trader</v>
          </cell>
          <cell r="N434" t="str">
            <v>(303) 568-3263</v>
          </cell>
          <cell r="O434" t="str">
            <v>(303) 568-3250</v>
          </cell>
          <cell r="R434">
            <v>2000</v>
          </cell>
          <cell r="X434">
            <v>1.62</v>
          </cell>
          <cell r="Y434">
            <v>37405</v>
          </cell>
          <cell r="Z434">
            <v>37405</v>
          </cell>
          <cell r="AA434" t="str">
            <v>Interruptible</v>
          </cell>
          <cell r="AB434" t="str">
            <v>NWP</v>
          </cell>
          <cell r="AC434" t="str">
            <v>Paiute</v>
          </cell>
          <cell r="AD434">
            <v>100047</v>
          </cell>
          <cell r="AE434">
            <v>2000</v>
          </cell>
          <cell r="AF434" t="str">
            <v>WYOMING POOL</v>
          </cell>
          <cell r="AG434">
            <v>89</v>
          </cell>
          <cell r="AH434" t="str">
            <v>WYOMING POOL</v>
          </cell>
          <cell r="AI434">
            <v>399</v>
          </cell>
          <cell r="AJ434" t="str">
            <v>RENO</v>
          </cell>
          <cell r="AK434">
            <v>459</v>
          </cell>
          <cell r="AL434" t="str">
            <v>AVAC03SYS2</v>
          </cell>
          <cell r="AM434">
            <v>304</v>
          </cell>
          <cell r="AN434" t="str">
            <v>DA</v>
          </cell>
        </row>
        <row r="435">
          <cell r="A435">
            <v>448</v>
          </cell>
          <cell r="B435" t="str">
            <v>DA</v>
          </cell>
          <cell r="C435" t="str">
            <v>Diane Albers</v>
          </cell>
          <cell r="D435" t="str">
            <v>(509) 495-4705</v>
          </cell>
          <cell r="E435">
            <v>37404</v>
          </cell>
          <cell r="G435" t="str">
            <v>Sale</v>
          </cell>
          <cell r="H435" t="str">
            <v>Physical</v>
          </cell>
          <cell r="I435" t="str">
            <v>MALIN</v>
          </cell>
          <cell r="K435" t="str">
            <v>AEP Energy Services, Inc.</v>
          </cell>
          <cell r="L435" t="str">
            <v>Brad Bentley</v>
          </cell>
          <cell r="M435" t="str">
            <v>Trader</v>
          </cell>
          <cell r="N435" t="str">
            <v>(614) 583-7007</v>
          </cell>
          <cell r="O435" t="str">
            <v>(614) 583-1605</v>
          </cell>
          <cell r="R435">
            <v>5000</v>
          </cell>
          <cell r="X435">
            <v>3.07</v>
          </cell>
          <cell r="Y435">
            <v>37530</v>
          </cell>
          <cell r="Z435">
            <v>37560</v>
          </cell>
          <cell r="AA435" t="str">
            <v>Firm</v>
          </cell>
          <cell r="AB435" t="str">
            <v>PGT</v>
          </cell>
          <cell r="AD435" t="str">
            <v>07536</v>
          </cell>
          <cell r="AE435">
            <v>5000</v>
          </cell>
          <cell r="AF435" t="str">
            <v>MALI-GTNW</v>
          </cell>
          <cell r="AH435" t="str">
            <v>00169</v>
          </cell>
          <cell r="AJ435" t="str">
            <v>MALI-GTNW</v>
          </cell>
          <cell r="AL435" t="str">
            <v>06220</v>
          </cell>
          <cell r="AN435" t="str">
            <v>BG</v>
          </cell>
        </row>
        <row r="436">
          <cell r="A436">
            <v>449</v>
          </cell>
          <cell r="B436" t="str">
            <v>DA</v>
          </cell>
          <cell r="C436" t="str">
            <v>Diane Albers</v>
          </cell>
          <cell r="D436" t="str">
            <v>(509) 495-4705</v>
          </cell>
          <cell r="E436">
            <v>37404</v>
          </cell>
          <cell r="G436" t="str">
            <v>Sale</v>
          </cell>
          <cell r="H436" t="str">
            <v>Physical</v>
          </cell>
          <cell r="I436" t="str">
            <v>MALIN</v>
          </cell>
          <cell r="K436" t="str">
            <v>Enserco</v>
          </cell>
          <cell r="L436" t="str">
            <v>Darrell Danyluk</v>
          </cell>
          <cell r="M436" t="str">
            <v>Trader</v>
          </cell>
          <cell r="N436" t="str">
            <v>(403) 514-6912</v>
          </cell>
          <cell r="O436" t="str">
            <v>(403) 514-6913</v>
          </cell>
          <cell r="R436">
            <v>8000</v>
          </cell>
          <cell r="X436">
            <v>3</v>
          </cell>
          <cell r="Y436">
            <v>37530</v>
          </cell>
          <cell r="Z436">
            <v>37560</v>
          </cell>
          <cell r="AA436" t="str">
            <v>Firm</v>
          </cell>
          <cell r="AB436" t="str">
            <v>PGT</v>
          </cell>
          <cell r="AD436" t="str">
            <v>07536</v>
          </cell>
          <cell r="AE436">
            <v>8000</v>
          </cell>
          <cell r="AF436" t="str">
            <v>MALI-GTNW</v>
          </cell>
          <cell r="AH436" t="str">
            <v>00169</v>
          </cell>
          <cell r="AJ436" t="str">
            <v>MALI-GTNW</v>
          </cell>
          <cell r="AL436" t="str">
            <v>04659</v>
          </cell>
          <cell r="AN436" t="str">
            <v>BG</v>
          </cell>
        </row>
        <row r="437">
          <cell r="A437">
            <v>450</v>
          </cell>
          <cell r="B437" t="str">
            <v>DA</v>
          </cell>
          <cell r="C437" t="str">
            <v>Diane Albers</v>
          </cell>
          <cell r="D437" t="str">
            <v>(509) 495-4705</v>
          </cell>
          <cell r="E437">
            <v>37405</v>
          </cell>
          <cell r="G437" t="str">
            <v>Purchase</v>
          </cell>
          <cell r="H437" t="str">
            <v>Physical</v>
          </cell>
          <cell r="I437" t="str">
            <v>CA - SLTAHOE</v>
          </cell>
          <cell r="K437" t="str">
            <v>Enserco</v>
          </cell>
          <cell r="L437" t="str">
            <v>Kurt Kittleson</v>
          </cell>
          <cell r="M437" t="str">
            <v>Trader</v>
          </cell>
          <cell r="N437" t="str">
            <v>(303) 568-3263</v>
          </cell>
          <cell r="O437" t="str">
            <v>(303) 568-3250</v>
          </cell>
          <cell r="R437">
            <v>1000</v>
          </cell>
          <cell r="X437">
            <v>2.1</v>
          </cell>
          <cell r="Y437">
            <v>37406</v>
          </cell>
          <cell r="Z437">
            <v>37406</v>
          </cell>
          <cell r="AA437" t="str">
            <v>Interruptible</v>
          </cell>
          <cell r="AB437" t="str">
            <v>NWP</v>
          </cell>
          <cell r="AC437" t="str">
            <v>Paiute</v>
          </cell>
          <cell r="AD437">
            <v>100047</v>
          </cell>
          <cell r="AE437">
            <v>1000</v>
          </cell>
          <cell r="AF437" t="str">
            <v>WYOMING POOL</v>
          </cell>
          <cell r="AG437">
            <v>89</v>
          </cell>
          <cell r="AH437" t="str">
            <v>WYOMING POOL</v>
          </cell>
          <cell r="AI437">
            <v>399</v>
          </cell>
          <cell r="AJ437" t="str">
            <v>RENO</v>
          </cell>
          <cell r="AK437">
            <v>459</v>
          </cell>
          <cell r="AL437" t="str">
            <v>AVAC03SYS2</v>
          </cell>
          <cell r="AM437">
            <v>304</v>
          </cell>
          <cell r="AN437" t="str">
            <v>DA</v>
          </cell>
        </row>
        <row r="438">
          <cell r="A438">
            <v>451</v>
          </cell>
          <cell r="B438" t="str">
            <v>DA</v>
          </cell>
          <cell r="C438" t="str">
            <v>Diane Albers</v>
          </cell>
          <cell r="D438" t="str">
            <v>(509) 495-4705</v>
          </cell>
          <cell r="E438">
            <v>37406</v>
          </cell>
          <cell r="G438" t="str">
            <v>Sale</v>
          </cell>
          <cell r="H438" t="str">
            <v>Physical</v>
          </cell>
          <cell r="I438" t="str">
            <v>CA - SLTAHOE</v>
          </cell>
          <cell r="J438">
            <v>128274496</v>
          </cell>
          <cell r="K438" t="str">
            <v>Dynegy Marketing and Trade</v>
          </cell>
          <cell r="L438" t="str">
            <v>Mark Mickelson</v>
          </cell>
          <cell r="M438" t="str">
            <v>Trader</v>
          </cell>
          <cell r="N438" t="str">
            <v>(713) 767-6673</v>
          </cell>
          <cell r="O438" t="str">
            <v>(713) 507-6541</v>
          </cell>
          <cell r="R438">
            <v>1000</v>
          </cell>
          <cell r="X438">
            <v>2.5</v>
          </cell>
          <cell r="Y438">
            <v>37407</v>
          </cell>
          <cell r="Z438">
            <v>37407</v>
          </cell>
          <cell r="AA438" t="str">
            <v>Interruptible</v>
          </cell>
          <cell r="AB438" t="str">
            <v>NWP</v>
          </cell>
          <cell r="AC438" t="str">
            <v>Paiute</v>
          </cell>
          <cell r="AD438" t="str">
            <v>007943764</v>
          </cell>
          <cell r="AE438">
            <v>1000</v>
          </cell>
          <cell r="AF438" t="str">
            <v>PACIFIC POOL</v>
          </cell>
          <cell r="AG438">
            <v>291</v>
          </cell>
          <cell r="AH438">
            <v>297</v>
          </cell>
          <cell r="AI438">
            <v>6</v>
          </cell>
          <cell r="AJ438" t="str">
            <v>PACIFIC POOL</v>
          </cell>
          <cell r="AK438">
            <v>291</v>
          </cell>
          <cell r="AL438">
            <v>126154</v>
          </cell>
          <cell r="AM438">
            <v>70</v>
          </cell>
          <cell r="AN438" t="str">
            <v>DA</v>
          </cell>
        </row>
        <row r="439">
          <cell r="A439">
            <v>452</v>
          </cell>
          <cell r="B439" t="str">
            <v>DA</v>
          </cell>
          <cell r="C439" t="str">
            <v>Diane Albers</v>
          </cell>
          <cell r="D439" t="str">
            <v>(509) 495-4705</v>
          </cell>
          <cell r="E439">
            <v>37406</v>
          </cell>
          <cell r="G439" t="str">
            <v>Purchase</v>
          </cell>
          <cell r="H439" t="str">
            <v>Physical</v>
          </cell>
          <cell r="I439" t="str">
            <v>CA - SLTAHOE</v>
          </cell>
          <cell r="K439" t="str">
            <v>Enserco</v>
          </cell>
          <cell r="L439" t="str">
            <v>Kurt Kittleson</v>
          </cell>
          <cell r="M439" t="str">
            <v>Trader</v>
          </cell>
          <cell r="N439" t="str">
            <v>(303) 568-3263</v>
          </cell>
          <cell r="O439" t="str">
            <v>(303) 568-3250</v>
          </cell>
          <cell r="R439">
            <v>2000</v>
          </cell>
          <cell r="X439">
            <v>1.95</v>
          </cell>
          <cell r="Y439">
            <v>37407</v>
          </cell>
          <cell r="Z439">
            <v>37407</v>
          </cell>
          <cell r="AA439" t="str">
            <v>Interruptible</v>
          </cell>
          <cell r="AB439" t="str">
            <v>NWP</v>
          </cell>
          <cell r="AC439" t="str">
            <v>Paiute</v>
          </cell>
          <cell r="AD439">
            <v>100047</v>
          </cell>
          <cell r="AE439">
            <v>2000</v>
          </cell>
          <cell r="AF439" t="str">
            <v>WYOMING POOL</v>
          </cell>
          <cell r="AG439">
            <v>89</v>
          </cell>
          <cell r="AH439" t="str">
            <v>WYOMING POOL</v>
          </cell>
          <cell r="AI439">
            <v>399</v>
          </cell>
          <cell r="AJ439" t="str">
            <v>RENO</v>
          </cell>
          <cell r="AK439">
            <v>459</v>
          </cell>
          <cell r="AL439" t="str">
            <v>AVAC03SYS2</v>
          </cell>
          <cell r="AM439">
            <v>304</v>
          </cell>
          <cell r="AN439" t="str">
            <v>DA</v>
          </cell>
        </row>
        <row r="440">
          <cell r="A440">
            <v>453</v>
          </cell>
          <cell r="B440" t="str">
            <v>DA</v>
          </cell>
          <cell r="C440" t="str">
            <v>Diane Albers</v>
          </cell>
          <cell r="D440" t="str">
            <v>(509) 495-4705</v>
          </cell>
          <cell r="E440">
            <v>37406</v>
          </cell>
          <cell r="G440" t="str">
            <v>Sale</v>
          </cell>
          <cell r="H440" t="str">
            <v>Physical</v>
          </cell>
          <cell r="I440" t="str">
            <v>CA - SLTAHOE</v>
          </cell>
          <cell r="J440">
            <v>936205604</v>
          </cell>
          <cell r="K440" t="str">
            <v>Enserco</v>
          </cell>
          <cell r="L440" t="str">
            <v>Darrell Danyluk</v>
          </cell>
          <cell r="M440" t="str">
            <v>Trader</v>
          </cell>
          <cell r="N440" t="str">
            <v>(403) 514-6912</v>
          </cell>
          <cell r="O440" t="str">
            <v>(403) 514-6913</v>
          </cell>
          <cell r="R440">
            <v>1500</v>
          </cell>
          <cell r="X440">
            <v>2.4500000000000002</v>
          </cell>
          <cell r="Y440">
            <v>37407</v>
          </cell>
          <cell r="Z440">
            <v>37407</v>
          </cell>
          <cell r="AA440" t="str">
            <v>Interruptible</v>
          </cell>
          <cell r="AB440" t="str">
            <v>NWP</v>
          </cell>
          <cell r="AC440" t="str">
            <v>Paiute</v>
          </cell>
          <cell r="AD440" t="str">
            <v>net out</v>
          </cell>
          <cell r="AN440" t="str">
            <v>DA</v>
          </cell>
        </row>
        <row r="441">
          <cell r="A441">
            <v>454</v>
          </cell>
          <cell r="B441" t="str">
            <v>DA</v>
          </cell>
          <cell r="C441" t="str">
            <v>Diane Albers</v>
          </cell>
          <cell r="D441" t="str">
            <v>(509) 495-4705</v>
          </cell>
          <cell r="E441">
            <v>37406</v>
          </cell>
          <cell r="G441" t="str">
            <v>Purchase</v>
          </cell>
          <cell r="H441" t="str">
            <v>Physical</v>
          </cell>
          <cell r="I441" t="str">
            <v>CA - SLTAHOE</v>
          </cell>
          <cell r="J441">
            <v>122846531</v>
          </cell>
          <cell r="K441" t="str">
            <v>AEP Energy Services, Inc.</v>
          </cell>
          <cell r="L441" t="str">
            <v>Ray Hamman</v>
          </cell>
          <cell r="M441" t="str">
            <v>Trader</v>
          </cell>
          <cell r="N441" t="str">
            <v>(614) 583-7017</v>
          </cell>
          <cell r="O441" t="str">
            <v>(614) 583-1605</v>
          </cell>
          <cell r="R441">
            <v>1500</v>
          </cell>
          <cell r="X441">
            <v>1.83</v>
          </cell>
          <cell r="Y441">
            <v>37407</v>
          </cell>
          <cell r="Z441">
            <v>37407</v>
          </cell>
          <cell r="AA441" t="str">
            <v>Interruptible</v>
          </cell>
          <cell r="AB441" t="str">
            <v>NWP</v>
          </cell>
          <cell r="AC441" t="str">
            <v>Paiute</v>
          </cell>
          <cell r="AD441">
            <v>100047</v>
          </cell>
          <cell r="AE441">
            <v>1500</v>
          </cell>
          <cell r="AF441" t="str">
            <v>OPAL</v>
          </cell>
          <cell r="AG441">
            <v>543</v>
          </cell>
          <cell r="AH441" t="str">
            <v>G54</v>
          </cell>
          <cell r="AI441">
            <v>692</v>
          </cell>
          <cell r="AJ441" t="str">
            <v>RENO</v>
          </cell>
          <cell r="AK441">
            <v>459</v>
          </cell>
          <cell r="AL441" t="str">
            <v>AVAC03SYS3</v>
          </cell>
          <cell r="AM441">
            <v>304</v>
          </cell>
          <cell r="AN441" t="str">
            <v>DA</v>
          </cell>
        </row>
        <row r="442">
          <cell r="A442">
            <v>455</v>
          </cell>
          <cell r="B442" t="str">
            <v>DA</v>
          </cell>
          <cell r="C442" t="str">
            <v>Diane Albers</v>
          </cell>
          <cell r="D442" t="str">
            <v>(509) 495-4705</v>
          </cell>
          <cell r="E442">
            <v>37407</v>
          </cell>
          <cell r="G442" t="str">
            <v>Sale</v>
          </cell>
          <cell r="H442" t="str">
            <v>Physical</v>
          </cell>
          <cell r="I442" t="str">
            <v>CA - SLTAHOE</v>
          </cell>
          <cell r="K442" t="str">
            <v>Enserco</v>
          </cell>
          <cell r="L442" t="str">
            <v>Darrell Danyluk</v>
          </cell>
          <cell r="M442" t="str">
            <v>Trader</v>
          </cell>
          <cell r="N442" t="str">
            <v>(403) 514-6912</v>
          </cell>
          <cell r="O442" t="str">
            <v>(403) 514-6913</v>
          </cell>
          <cell r="R442">
            <v>2500</v>
          </cell>
          <cell r="X442">
            <v>2.19</v>
          </cell>
          <cell r="Y442">
            <v>37408</v>
          </cell>
          <cell r="Z442">
            <v>37410</v>
          </cell>
          <cell r="AA442" t="str">
            <v>Interruptible</v>
          </cell>
          <cell r="AB442" t="str">
            <v>NWP</v>
          </cell>
          <cell r="AC442" t="str">
            <v>Paiute</v>
          </cell>
          <cell r="AD442" t="str">
            <v>net out</v>
          </cell>
          <cell r="AN442" t="str">
            <v>DA</v>
          </cell>
        </row>
        <row r="443">
          <cell r="A443">
            <v>456</v>
          </cell>
          <cell r="B443" t="str">
            <v>DA</v>
          </cell>
          <cell r="C443" t="str">
            <v>Diane Albers</v>
          </cell>
          <cell r="D443" t="str">
            <v>(509) 495-4705</v>
          </cell>
          <cell r="E443">
            <v>37407</v>
          </cell>
          <cell r="G443" t="str">
            <v>Purchase</v>
          </cell>
          <cell r="H443" t="str">
            <v>Physical</v>
          </cell>
          <cell r="I443" t="str">
            <v>CA - SLTAHOE</v>
          </cell>
          <cell r="K443" t="str">
            <v>Enserco</v>
          </cell>
          <cell r="L443" t="str">
            <v>Matt Reed</v>
          </cell>
          <cell r="M443" t="str">
            <v>Trader</v>
          </cell>
          <cell r="N443" t="str">
            <v>(303) 468-1244</v>
          </cell>
          <cell r="O443" t="str">
            <v>(403) 514-6913</v>
          </cell>
          <cell r="R443">
            <v>3500</v>
          </cell>
          <cell r="X443">
            <v>1.48</v>
          </cell>
          <cell r="Y443">
            <v>37408</v>
          </cell>
          <cell r="Z443">
            <v>37410</v>
          </cell>
          <cell r="AA443" t="str">
            <v>Interruptible</v>
          </cell>
          <cell r="AB443" t="str">
            <v>NWP</v>
          </cell>
          <cell r="AC443" t="str">
            <v>Paiute</v>
          </cell>
          <cell r="AD443">
            <v>100047</v>
          </cell>
          <cell r="AE443">
            <v>3500</v>
          </cell>
          <cell r="AF443" t="str">
            <v>WYOMING POOL</v>
          </cell>
          <cell r="AG443">
            <v>89</v>
          </cell>
          <cell r="AH443" t="str">
            <v>WYOMING POOL</v>
          </cell>
          <cell r="AI443">
            <v>399</v>
          </cell>
          <cell r="AJ443" t="str">
            <v>RENO</v>
          </cell>
          <cell r="AK443">
            <v>459</v>
          </cell>
          <cell r="AL443" t="str">
            <v>AVAC03SYS2</v>
          </cell>
          <cell r="AM443">
            <v>304</v>
          </cell>
          <cell r="AN443" t="str">
            <v>DA</v>
          </cell>
        </row>
        <row r="444">
          <cell r="A444">
            <v>457</v>
          </cell>
          <cell r="B444" t="str">
            <v>JK</v>
          </cell>
          <cell r="C444" t="str">
            <v>Jeannie Kimberly</v>
          </cell>
          <cell r="D444" t="str">
            <v>(509) 495-8494</v>
          </cell>
          <cell r="E444">
            <v>37410</v>
          </cell>
          <cell r="G444" t="str">
            <v>Sale</v>
          </cell>
          <cell r="H444" t="str">
            <v>Physical</v>
          </cell>
          <cell r="I444" t="str">
            <v>CA - SLTAHOE</v>
          </cell>
          <cell r="K444" t="str">
            <v>Enserco</v>
          </cell>
          <cell r="L444" t="str">
            <v>Darrell Danyluk</v>
          </cell>
          <cell r="M444" t="str">
            <v>Trader</v>
          </cell>
          <cell r="N444" t="str">
            <v>(403) 514-6912</v>
          </cell>
          <cell r="O444" t="str">
            <v>(403) 514-6913</v>
          </cell>
          <cell r="R444">
            <v>2500</v>
          </cell>
          <cell r="X444">
            <v>2.27</v>
          </cell>
          <cell r="Y444">
            <v>37411</v>
          </cell>
          <cell r="Z444">
            <v>37411</v>
          </cell>
          <cell r="AA444" t="str">
            <v>Interruptible</v>
          </cell>
          <cell r="AB444" t="str">
            <v>NWP</v>
          </cell>
          <cell r="AC444" t="str">
            <v>Paiute</v>
          </cell>
          <cell r="AD444" t="str">
            <v>net out</v>
          </cell>
          <cell r="AN444" t="str">
            <v>JK</v>
          </cell>
        </row>
        <row r="445">
          <cell r="A445">
            <v>458</v>
          </cell>
          <cell r="B445" t="str">
            <v>JK</v>
          </cell>
          <cell r="C445" t="str">
            <v>Jeannie Kimberly</v>
          </cell>
          <cell r="D445" t="str">
            <v>(509) 495-8494</v>
          </cell>
          <cell r="E445">
            <v>37410</v>
          </cell>
          <cell r="G445" t="str">
            <v>Purchase</v>
          </cell>
          <cell r="H445" t="str">
            <v>Physical</v>
          </cell>
          <cell r="I445" t="str">
            <v>CA - SLTAHOE</v>
          </cell>
          <cell r="K445" t="str">
            <v>Enserco</v>
          </cell>
          <cell r="L445" t="str">
            <v>Sam Rasser</v>
          </cell>
          <cell r="M445" t="str">
            <v>Trader</v>
          </cell>
          <cell r="N445" t="str">
            <v>(303) 568-3263</v>
          </cell>
          <cell r="O445" t="str">
            <v>(303) 568-3250</v>
          </cell>
          <cell r="R445">
            <v>1000</v>
          </cell>
          <cell r="X445">
            <v>1.2</v>
          </cell>
          <cell r="Y445">
            <v>37411</v>
          </cell>
          <cell r="Z445">
            <v>37411</v>
          </cell>
          <cell r="AA445" t="str">
            <v>Interruptible</v>
          </cell>
          <cell r="AB445" t="str">
            <v>NWP</v>
          </cell>
          <cell r="AC445" t="str">
            <v>Paiute</v>
          </cell>
          <cell r="AD445">
            <v>100047</v>
          </cell>
          <cell r="AE445">
            <v>1000</v>
          </cell>
          <cell r="AF445" t="str">
            <v>WYOMING POOL</v>
          </cell>
          <cell r="AG445">
            <v>89</v>
          </cell>
          <cell r="AH445" t="str">
            <v>WYOMING POOL</v>
          </cell>
          <cell r="AI445">
            <v>399</v>
          </cell>
          <cell r="AJ445" t="str">
            <v>RENO</v>
          </cell>
          <cell r="AK445">
            <v>459</v>
          </cell>
          <cell r="AL445" t="str">
            <v>AVAC03SYS2</v>
          </cell>
          <cell r="AM445">
            <v>304</v>
          </cell>
          <cell r="AN445" t="str">
            <v>JK</v>
          </cell>
        </row>
        <row r="446">
          <cell r="A446">
            <v>459</v>
          </cell>
          <cell r="B446" t="str">
            <v>JK</v>
          </cell>
          <cell r="C446" t="str">
            <v>Jeannie Kimberly</v>
          </cell>
          <cell r="D446" t="str">
            <v>(509) 495-8494</v>
          </cell>
          <cell r="E446">
            <v>37410</v>
          </cell>
          <cell r="G446" t="str">
            <v>Purchase</v>
          </cell>
          <cell r="H446" t="str">
            <v>Physical</v>
          </cell>
          <cell r="I446" t="str">
            <v>CA - SLTAHOE</v>
          </cell>
          <cell r="K446" t="str">
            <v>Enserco</v>
          </cell>
          <cell r="L446" t="str">
            <v>Dave Meyer</v>
          </cell>
          <cell r="M446" t="str">
            <v>Trader</v>
          </cell>
          <cell r="N446" t="str">
            <v>(303) 568-3230</v>
          </cell>
          <cell r="O446" t="str">
            <v>(303) 568-3250</v>
          </cell>
          <cell r="R446">
            <v>2500</v>
          </cell>
          <cell r="X446">
            <v>1.21</v>
          </cell>
          <cell r="Y446">
            <v>37411</v>
          </cell>
          <cell r="Z446">
            <v>37411</v>
          </cell>
          <cell r="AA446" t="str">
            <v>Interruptible</v>
          </cell>
          <cell r="AB446" t="str">
            <v>NWP</v>
          </cell>
          <cell r="AC446" t="str">
            <v>Paiute</v>
          </cell>
          <cell r="AD446">
            <v>100047</v>
          </cell>
          <cell r="AE446">
            <v>2500</v>
          </cell>
          <cell r="AF446" t="str">
            <v>WYOMING POOL</v>
          </cell>
          <cell r="AG446">
            <v>89</v>
          </cell>
          <cell r="AH446" t="str">
            <v>WYOMING POOL</v>
          </cell>
          <cell r="AI446">
            <v>399</v>
          </cell>
          <cell r="AJ446" t="str">
            <v>RENO</v>
          </cell>
          <cell r="AK446">
            <v>459</v>
          </cell>
          <cell r="AL446" t="str">
            <v>AVAC03SYS2</v>
          </cell>
          <cell r="AM446">
            <v>304</v>
          </cell>
          <cell r="AN446" t="str">
            <v>JK</v>
          </cell>
        </row>
        <row r="447">
          <cell r="A447">
            <v>460</v>
          </cell>
          <cell r="B447" t="str">
            <v>JK</v>
          </cell>
          <cell r="C447" t="str">
            <v>Jeannie Kimberly</v>
          </cell>
          <cell r="D447" t="str">
            <v>(509) 495-8494</v>
          </cell>
          <cell r="E447">
            <v>37411</v>
          </cell>
          <cell r="G447" t="str">
            <v>Sale</v>
          </cell>
          <cell r="H447" t="str">
            <v>Physical</v>
          </cell>
          <cell r="I447" t="str">
            <v>CA - SLTAHOE</v>
          </cell>
          <cell r="K447" t="str">
            <v>Enserco</v>
          </cell>
          <cell r="L447" t="str">
            <v>Darrell Danyluk</v>
          </cell>
          <cell r="M447" t="str">
            <v>Trader</v>
          </cell>
          <cell r="N447" t="str">
            <v>(403) 514-6912</v>
          </cell>
          <cell r="O447" t="str">
            <v>(403) 514-6913</v>
          </cell>
          <cell r="R447">
            <v>2500</v>
          </cell>
          <cell r="X447">
            <v>2.2999999999999998</v>
          </cell>
          <cell r="Y447">
            <v>37412</v>
          </cell>
          <cell r="Z447">
            <v>37412</v>
          </cell>
          <cell r="AA447" t="str">
            <v>Interruptible</v>
          </cell>
          <cell r="AB447" t="str">
            <v>NWP</v>
          </cell>
          <cell r="AC447" t="str">
            <v>Paiute</v>
          </cell>
          <cell r="AD447" t="str">
            <v>net out</v>
          </cell>
          <cell r="AN447" t="str">
            <v>JK</v>
          </cell>
        </row>
        <row r="448">
          <cell r="A448">
            <v>461</v>
          </cell>
          <cell r="B448" t="str">
            <v>JK</v>
          </cell>
          <cell r="C448" t="str">
            <v>Jeannie Kimberly</v>
          </cell>
          <cell r="D448" t="str">
            <v>(509) 495-8494</v>
          </cell>
          <cell r="E448">
            <v>37411</v>
          </cell>
          <cell r="G448" t="str">
            <v>Purchase</v>
          </cell>
          <cell r="H448" t="str">
            <v>Physical</v>
          </cell>
          <cell r="I448" t="str">
            <v>CA - SLTAHOE</v>
          </cell>
          <cell r="K448" t="str">
            <v>Enserco</v>
          </cell>
          <cell r="L448" t="str">
            <v>Kurt Kittleson</v>
          </cell>
          <cell r="M448" t="str">
            <v>Trader</v>
          </cell>
          <cell r="N448" t="str">
            <v>(303) 568-3263</v>
          </cell>
          <cell r="O448" t="str">
            <v>(303) 568-3250</v>
          </cell>
          <cell r="R448">
            <v>2500</v>
          </cell>
          <cell r="X448">
            <v>1.54</v>
          </cell>
          <cell r="Y448">
            <v>37412</v>
          </cell>
          <cell r="Z448">
            <v>37412</v>
          </cell>
          <cell r="AA448" t="str">
            <v>Interruptible</v>
          </cell>
          <cell r="AB448" t="str">
            <v>NWP</v>
          </cell>
          <cell r="AC448" t="str">
            <v>Paiute</v>
          </cell>
          <cell r="AD448">
            <v>100047</v>
          </cell>
          <cell r="AE448">
            <v>2500</v>
          </cell>
          <cell r="AF448" t="str">
            <v>WYOMING POOL</v>
          </cell>
          <cell r="AG448">
            <v>89</v>
          </cell>
          <cell r="AH448" t="str">
            <v>WYOMING POOL</v>
          </cell>
          <cell r="AI448">
            <v>399</v>
          </cell>
          <cell r="AJ448" t="str">
            <v>RENO</v>
          </cell>
          <cell r="AK448">
            <v>459</v>
          </cell>
          <cell r="AL448" t="str">
            <v>AVAC03SYS2</v>
          </cell>
          <cell r="AM448">
            <v>304</v>
          </cell>
          <cell r="AN448" t="str">
            <v>JK</v>
          </cell>
        </row>
        <row r="449">
          <cell r="A449">
            <v>462</v>
          </cell>
          <cell r="B449" t="str">
            <v>JK</v>
          </cell>
          <cell r="C449" t="str">
            <v>Jeannie Kimberly</v>
          </cell>
          <cell r="D449" t="str">
            <v>(509) 495-8494</v>
          </cell>
          <cell r="E449">
            <v>37412</v>
          </cell>
          <cell r="G449" t="str">
            <v>Sale</v>
          </cell>
          <cell r="H449" t="str">
            <v>Physical</v>
          </cell>
          <cell r="I449" t="str">
            <v>CA - SLTAHOE</v>
          </cell>
          <cell r="K449" t="str">
            <v>Enserco</v>
          </cell>
          <cell r="L449" t="str">
            <v>Darrell Danyluk</v>
          </cell>
          <cell r="M449" t="str">
            <v>Trader</v>
          </cell>
          <cell r="N449" t="str">
            <v>(403) 514-6912</v>
          </cell>
          <cell r="O449" t="str">
            <v>(403) 514-6913</v>
          </cell>
          <cell r="R449">
            <v>2500</v>
          </cell>
          <cell r="X449">
            <v>2.2549999999999999</v>
          </cell>
          <cell r="Y449">
            <v>37413</v>
          </cell>
          <cell r="Z449">
            <v>37413</v>
          </cell>
          <cell r="AA449" t="str">
            <v>Interruptible</v>
          </cell>
          <cell r="AB449" t="str">
            <v>NWP</v>
          </cell>
          <cell r="AC449" t="str">
            <v>Paiute</v>
          </cell>
          <cell r="AD449" t="str">
            <v>net out</v>
          </cell>
          <cell r="AN449" t="str">
            <v>JK</v>
          </cell>
        </row>
        <row r="450">
          <cell r="A450">
            <v>463</v>
          </cell>
          <cell r="B450" t="str">
            <v>JK</v>
          </cell>
          <cell r="C450" t="str">
            <v>Jeannie Kimberly</v>
          </cell>
          <cell r="D450" t="str">
            <v>(509) 495-8494</v>
          </cell>
          <cell r="E450">
            <v>37412</v>
          </cell>
          <cell r="G450" t="str">
            <v>Purchase</v>
          </cell>
          <cell r="H450" t="str">
            <v>Physical</v>
          </cell>
          <cell r="I450" t="str">
            <v>CA - SLTAHOE</v>
          </cell>
          <cell r="K450" t="str">
            <v>Enserco</v>
          </cell>
          <cell r="L450" t="str">
            <v>Dave Meyer</v>
          </cell>
          <cell r="M450" t="str">
            <v>Trader</v>
          </cell>
          <cell r="N450" t="str">
            <v>(303) 568-3230</v>
          </cell>
          <cell r="O450" t="str">
            <v>(303) 568-3250</v>
          </cell>
          <cell r="R450">
            <v>2500</v>
          </cell>
          <cell r="X450">
            <v>1.38</v>
          </cell>
          <cell r="Y450">
            <v>37413</v>
          </cell>
          <cell r="Z450">
            <v>37413</v>
          </cell>
          <cell r="AA450" t="str">
            <v>Interruptible</v>
          </cell>
          <cell r="AB450" t="str">
            <v>NWP</v>
          </cell>
          <cell r="AC450" t="str">
            <v>Paiute</v>
          </cell>
          <cell r="AD450">
            <v>100047</v>
          </cell>
          <cell r="AE450">
            <v>2500</v>
          </cell>
          <cell r="AF450" t="str">
            <v>WYOMING POOL</v>
          </cell>
          <cell r="AG450">
            <v>89</v>
          </cell>
          <cell r="AH450" t="str">
            <v>WYOMING POOL</v>
          </cell>
          <cell r="AI450">
            <v>399</v>
          </cell>
          <cell r="AJ450" t="str">
            <v>RENO</v>
          </cell>
          <cell r="AK450">
            <v>459</v>
          </cell>
          <cell r="AL450" t="str">
            <v>AVAC03SYS2</v>
          </cell>
          <cell r="AM450">
            <v>304</v>
          </cell>
          <cell r="AN450" t="str">
            <v>JK</v>
          </cell>
        </row>
        <row r="451">
          <cell r="A451">
            <v>464</v>
          </cell>
          <cell r="B451" t="str">
            <v>JK</v>
          </cell>
          <cell r="C451" t="str">
            <v>Jeannie Kimberly</v>
          </cell>
          <cell r="D451" t="str">
            <v>(509) 495-8494</v>
          </cell>
          <cell r="E451">
            <v>37412</v>
          </cell>
          <cell r="G451" t="str">
            <v>Sale</v>
          </cell>
          <cell r="H451" t="str">
            <v>Physical</v>
          </cell>
          <cell r="I451" t="str">
            <v>MALIN</v>
          </cell>
          <cell r="K451" t="str">
            <v>AEP Energy Services, Inc.</v>
          </cell>
          <cell r="L451" t="str">
            <v>Brad Bentley</v>
          </cell>
          <cell r="M451" t="str">
            <v>Trader</v>
          </cell>
          <cell r="N451" t="str">
            <v>(614) 583-7007</v>
          </cell>
          <cell r="O451" t="str">
            <v>(614) 583-1605</v>
          </cell>
          <cell r="R451">
            <v>5000</v>
          </cell>
          <cell r="X451">
            <v>3.81</v>
          </cell>
          <cell r="Y451">
            <v>37591</v>
          </cell>
          <cell r="Z451">
            <v>37621</v>
          </cell>
          <cell r="AA451" t="str">
            <v>Firm</v>
          </cell>
          <cell r="AB451" t="str">
            <v>PGT</v>
          </cell>
          <cell r="AD451" t="str">
            <v>07536</v>
          </cell>
          <cell r="AE451">
            <v>5000</v>
          </cell>
          <cell r="AF451" t="str">
            <v>MALI-GTNW</v>
          </cell>
          <cell r="AH451" t="str">
            <v>00169</v>
          </cell>
          <cell r="AJ451" t="str">
            <v>MALI-GTNW</v>
          </cell>
          <cell r="AL451" t="str">
            <v>06220</v>
          </cell>
          <cell r="AN451" t="str">
            <v>JK</v>
          </cell>
        </row>
        <row r="452">
          <cell r="A452">
            <v>465</v>
          </cell>
          <cell r="B452" t="str">
            <v>JK</v>
          </cell>
          <cell r="C452" t="str">
            <v>Jeannie Kimberly</v>
          </cell>
          <cell r="D452" t="str">
            <v>(509) 495-8494</v>
          </cell>
          <cell r="E452">
            <v>37412</v>
          </cell>
          <cell r="G452" t="str">
            <v>Sale</v>
          </cell>
          <cell r="H452" t="str">
            <v>Physical</v>
          </cell>
          <cell r="I452" t="str">
            <v>CA - SLTAHOE</v>
          </cell>
          <cell r="K452" t="str">
            <v>Enserco</v>
          </cell>
          <cell r="L452" t="str">
            <v>Darrell Danyluk</v>
          </cell>
          <cell r="M452" t="str">
            <v>Trader</v>
          </cell>
          <cell r="N452" t="str">
            <v>(403) 514-6912</v>
          </cell>
          <cell r="O452" t="str">
            <v>(403) 514-6913</v>
          </cell>
          <cell r="R452">
            <v>2500</v>
          </cell>
          <cell r="U452" t="str">
            <v>Gas Daily</v>
          </cell>
          <cell r="V452">
            <v>0</v>
          </cell>
          <cell r="W452" t="str">
            <v>Sumas</v>
          </cell>
          <cell r="Y452">
            <v>37414</v>
          </cell>
          <cell r="Z452">
            <v>37417</v>
          </cell>
          <cell r="AA452" t="str">
            <v>Interruptible</v>
          </cell>
          <cell r="AB452" t="str">
            <v>NWP</v>
          </cell>
          <cell r="AC452" t="str">
            <v>Paiute</v>
          </cell>
          <cell r="AD452" t="str">
            <v>net out</v>
          </cell>
          <cell r="AN452" t="str">
            <v>JK</v>
          </cell>
        </row>
        <row r="453">
          <cell r="A453">
            <v>466</v>
          </cell>
          <cell r="B453" t="str">
            <v>JK</v>
          </cell>
          <cell r="C453" t="str">
            <v>Jeannie Kimberly</v>
          </cell>
          <cell r="D453" t="str">
            <v>(509) 495-8494</v>
          </cell>
          <cell r="E453">
            <v>37412</v>
          </cell>
          <cell r="G453" t="str">
            <v>Purchase</v>
          </cell>
          <cell r="H453" t="str">
            <v>Physical</v>
          </cell>
          <cell r="I453" t="str">
            <v>CA - SLTAHOE</v>
          </cell>
          <cell r="K453" t="str">
            <v>Enserco</v>
          </cell>
          <cell r="L453" t="str">
            <v>Dave Meyer</v>
          </cell>
          <cell r="M453" t="str">
            <v>Trader</v>
          </cell>
          <cell r="N453" t="str">
            <v>(303) 568-3230</v>
          </cell>
          <cell r="O453" t="str">
            <v>(303) 568-3250</v>
          </cell>
          <cell r="R453">
            <v>2500</v>
          </cell>
          <cell r="U453" t="str">
            <v>Gas Daily</v>
          </cell>
          <cell r="V453">
            <v>0</v>
          </cell>
          <cell r="W453" t="str">
            <v>Kern/Opal</v>
          </cell>
          <cell r="Y453">
            <v>37414</v>
          </cell>
          <cell r="Z453">
            <v>37417</v>
          </cell>
          <cell r="AA453" t="str">
            <v>Interruptible</v>
          </cell>
          <cell r="AB453" t="str">
            <v>NWP</v>
          </cell>
          <cell r="AC453" t="str">
            <v>Paiute</v>
          </cell>
          <cell r="AD453">
            <v>100047</v>
          </cell>
          <cell r="AE453">
            <v>2500</v>
          </cell>
          <cell r="AF453" t="str">
            <v>WYOMING POOL</v>
          </cell>
          <cell r="AG453">
            <v>89</v>
          </cell>
          <cell r="AH453" t="str">
            <v>WYOMING POOL</v>
          </cell>
          <cell r="AI453">
            <v>399</v>
          </cell>
          <cell r="AJ453" t="str">
            <v>RENO</v>
          </cell>
          <cell r="AK453">
            <v>459</v>
          </cell>
          <cell r="AL453" t="str">
            <v>AVAC03SYS2</v>
          </cell>
          <cell r="AM453">
            <v>304</v>
          </cell>
          <cell r="AN453" t="str">
            <v>JK</v>
          </cell>
        </row>
        <row r="454">
          <cell r="A454">
            <v>467</v>
          </cell>
          <cell r="B454" t="str">
            <v>DA</v>
          </cell>
          <cell r="C454" t="str">
            <v>Diane Albers</v>
          </cell>
          <cell r="D454" t="str">
            <v>(509) 495-4705</v>
          </cell>
          <cell r="E454">
            <v>37417</v>
          </cell>
          <cell r="G454" t="str">
            <v>Sale</v>
          </cell>
          <cell r="H454" t="str">
            <v>Physical</v>
          </cell>
          <cell r="I454" t="str">
            <v>CA - SLTAHOE</v>
          </cell>
          <cell r="K454" t="str">
            <v>Enserco</v>
          </cell>
          <cell r="L454" t="str">
            <v>Darrell Danyluk</v>
          </cell>
          <cell r="M454" t="str">
            <v>Trader</v>
          </cell>
          <cell r="N454" t="str">
            <v>(403) 514-6912</v>
          </cell>
          <cell r="O454" t="str">
            <v>(403) 514-6913</v>
          </cell>
          <cell r="R454">
            <v>2500</v>
          </cell>
          <cell r="X454">
            <v>2.1949999999999998</v>
          </cell>
          <cell r="Y454">
            <v>37418</v>
          </cell>
          <cell r="Z454">
            <v>37418</v>
          </cell>
          <cell r="AA454" t="str">
            <v>Interruptible</v>
          </cell>
          <cell r="AB454" t="str">
            <v>NWP</v>
          </cell>
          <cell r="AC454" t="str">
            <v>Paiute</v>
          </cell>
          <cell r="AD454" t="str">
            <v>net out</v>
          </cell>
          <cell r="AJ454" t="str">
            <v>SUMAS - net out</v>
          </cell>
          <cell r="AN454" t="str">
            <v>DA</v>
          </cell>
        </row>
        <row r="455">
          <cell r="A455">
            <v>468</v>
          </cell>
          <cell r="B455" t="str">
            <v>DA</v>
          </cell>
          <cell r="C455" t="str">
            <v>Diane Albers</v>
          </cell>
          <cell r="D455" t="str">
            <v>(509) 495-4705</v>
          </cell>
          <cell r="E455">
            <v>37417</v>
          </cell>
          <cell r="G455" t="str">
            <v>Purchase</v>
          </cell>
          <cell r="H455" t="str">
            <v>Physical</v>
          </cell>
          <cell r="I455" t="str">
            <v>CA - SLTAHOE</v>
          </cell>
          <cell r="K455" t="str">
            <v>Enserco</v>
          </cell>
          <cell r="L455" t="str">
            <v>Matt Reed</v>
          </cell>
          <cell r="M455" t="str">
            <v>Trader</v>
          </cell>
          <cell r="N455" t="str">
            <v>(303) 468-1244</v>
          </cell>
          <cell r="O455" t="str">
            <v>(403) 514-6913</v>
          </cell>
          <cell r="R455">
            <v>2500</v>
          </cell>
          <cell r="X455">
            <v>1.46</v>
          </cell>
          <cell r="Y455">
            <v>37418</v>
          </cell>
          <cell r="Z455">
            <v>37418</v>
          </cell>
          <cell r="AA455" t="str">
            <v>Interruptible</v>
          </cell>
          <cell r="AB455" t="str">
            <v>NWP</v>
          </cell>
          <cell r="AC455" t="str">
            <v>Paiute</v>
          </cell>
          <cell r="AD455">
            <v>100047</v>
          </cell>
          <cell r="AE455">
            <v>2500</v>
          </cell>
          <cell r="AF455" t="str">
            <v>WYOMING POOL</v>
          </cell>
          <cell r="AG455">
            <v>89</v>
          </cell>
          <cell r="AH455" t="str">
            <v>WYOMING POOL</v>
          </cell>
          <cell r="AI455">
            <v>399</v>
          </cell>
          <cell r="AJ455" t="str">
            <v>RENO</v>
          </cell>
          <cell r="AK455">
            <v>459</v>
          </cell>
          <cell r="AL455" t="str">
            <v>AVAC03SYS2</v>
          </cell>
          <cell r="AM455">
            <v>304</v>
          </cell>
          <cell r="AN455" t="str">
            <v>DA</v>
          </cell>
        </row>
        <row r="456">
          <cell r="A456">
            <v>469</v>
          </cell>
          <cell r="B456" t="str">
            <v>DA</v>
          </cell>
          <cell r="C456" t="str">
            <v>Diane Albers</v>
          </cell>
          <cell r="D456" t="str">
            <v>(509) 495-4705</v>
          </cell>
          <cell r="E456">
            <v>37418</v>
          </cell>
          <cell r="G456" t="str">
            <v>Purchase</v>
          </cell>
          <cell r="H456" t="str">
            <v>Physical</v>
          </cell>
          <cell r="I456" t="str">
            <v>RGEN</v>
          </cell>
          <cell r="J456">
            <v>188595482</v>
          </cell>
          <cell r="K456" t="str">
            <v>AEP Energy Services, Inc.</v>
          </cell>
          <cell r="L456" t="str">
            <v>Brad Bentley</v>
          </cell>
          <cell r="M456" t="str">
            <v>Trader</v>
          </cell>
          <cell r="N456" t="str">
            <v>(614) 583-7007</v>
          </cell>
          <cell r="O456" t="str">
            <v>(614) 583-1605</v>
          </cell>
          <cell r="R456">
            <v>10000</v>
          </cell>
          <cell r="X456">
            <v>2.395</v>
          </cell>
          <cell r="Y456">
            <v>37419</v>
          </cell>
          <cell r="Z456">
            <v>37419</v>
          </cell>
          <cell r="AA456" t="str">
            <v>Firm</v>
          </cell>
          <cell r="AB456" t="str">
            <v>PGT</v>
          </cell>
          <cell r="AD456" t="str">
            <v>07536</v>
          </cell>
          <cell r="AE456">
            <v>10000</v>
          </cell>
          <cell r="AF456" t="str">
            <v>MALI-GTNW</v>
          </cell>
          <cell r="AH456" t="str">
            <v>06220</v>
          </cell>
          <cell r="AJ456" t="str">
            <v>RGEN-WWP</v>
          </cell>
          <cell r="AL456" t="str">
            <v>FUEL</v>
          </cell>
          <cell r="AN456" t="str">
            <v>DA</v>
          </cell>
        </row>
        <row r="457">
          <cell r="A457">
            <v>470</v>
          </cell>
          <cell r="B457" t="str">
            <v>DA</v>
          </cell>
          <cell r="C457" t="str">
            <v>Diane Albers</v>
          </cell>
          <cell r="D457" t="str">
            <v>(509) 495-4705</v>
          </cell>
          <cell r="E457">
            <v>37418</v>
          </cell>
          <cell r="G457" t="str">
            <v>Sale</v>
          </cell>
          <cell r="H457" t="str">
            <v>Physical</v>
          </cell>
          <cell r="I457" t="str">
            <v>CA - SLTAHOE</v>
          </cell>
          <cell r="K457" t="str">
            <v>Enserco</v>
          </cell>
          <cell r="L457" t="str">
            <v>Darrell Danyluk</v>
          </cell>
          <cell r="M457" t="str">
            <v>Trader</v>
          </cell>
          <cell r="N457" t="str">
            <v>(403) 514-6912</v>
          </cell>
          <cell r="O457" t="str">
            <v>(403) 514-6913</v>
          </cell>
          <cell r="R457">
            <v>2500</v>
          </cell>
          <cell r="X457">
            <v>2.17</v>
          </cell>
          <cell r="Y457">
            <v>37419</v>
          </cell>
          <cell r="Z457">
            <v>37419</v>
          </cell>
          <cell r="AA457" t="str">
            <v>Interruptible</v>
          </cell>
          <cell r="AB457" t="str">
            <v>NWP</v>
          </cell>
          <cell r="AC457" t="str">
            <v>Paiute</v>
          </cell>
          <cell r="AD457" t="str">
            <v>net out</v>
          </cell>
          <cell r="AJ457" t="str">
            <v>SUMAS - net out</v>
          </cell>
          <cell r="AN457" t="str">
            <v>DA</v>
          </cell>
        </row>
        <row r="458">
          <cell r="A458">
            <v>471</v>
          </cell>
          <cell r="B458" t="str">
            <v>DA</v>
          </cell>
          <cell r="C458" t="str">
            <v>Diane Albers</v>
          </cell>
          <cell r="D458" t="str">
            <v>(509) 495-4705</v>
          </cell>
          <cell r="E458">
            <v>37418</v>
          </cell>
          <cell r="G458" t="str">
            <v>Purchase</v>
          </cell>
          <cell r="H458" t="str">
            <v>Physical</v>
          </cell>
          <cell r="I458" t="str">
            <v>CA - SLTAHOE</v>
          </cell>
          <cell r="K458" t="str">
            <v>Enserco</v>
          </cell>
          <cell r="L458" t="str">
            <v>Matt Reed</v>
          </cell>
          <cell r="M458" t="str">
            <v>Trader</v>
          </cell>
          <cell r="N458" t="str">
            <v>(303) 468-1244</v>
          </cell>
          <cell r="O458" t="str">
            <v>(403) 514-6913</v>
          </cell>
          <cell r="R458">
            <v>2500</v>
          </cell>
          <cell r="X458">
            <v>1.33</v>
          </cell>
          <cell r="Y458">
            <v>37419</v>
          </cell>
          <cell r="Z458">
            <v>37419</v>
          </cell>
          <cell r="AA458" t="str">
            <v>Interruptible</v>
          </cell>
          <cell r="AB458" t="str">
            <v>NWP</v>
          </cell>
          <cell r="AC458" t="str">
            <v>Paiute</v>
          </cell>
          <cell r="AD458">
            <v>100047</v>
          </cell>
          <cell r="AE458">
            <v>2500</v>
          </cell>
          <cell r="AF458" t="str">
            <v>WYOMING POOL</v>
          </cell>
          <cell r="AG458">
            <v>89</v>
          </cell>
          <cell r="AH458" t="str">
            <v>WYOMING POOL</v>
          </cell>
          <cell r="AI458">
            <v>399</v>
          </cell>
          <cell r="AJ458" t="str">
            <v>RENO</v>
          </cell>
          <cell r="AK458">
            <v>459</v>
          </cell>
          <cell r="AL458" t="str">
            <v>AVAC03SYS2</v>
          </cell>
          <cell r="AM458">
            <v>304</v>
          </cell>
          <cell r="AN458" t="str">
            <v>DA</v>
          </cell>
        </row>
        <row r="459">
          <cell r="A459">
            <v>472</v>
          </cell>
          <cell r="B459" t="str">
            <v>DA</v>
          </cell>
          <cell r="C459" t="str">
            <v>Diane Albers</v>
          </cell>
          <cell r="D459" t="str">
            <v>(509) 495-4705</v>
          </cell>
          <cell r="E459">
            <v>37419</v>
          </cell>
          <cell r="G459" t="str">
            <v>Sale</v>
          </cell>
          <cell r="H459" t="str">
            <v>Physical</v>
          </cell>
          <cell r="I459" t="str">
            <v>CA - SLTAHOE</v>
          </cell>
          <cell r="K459" t="str">
            <v>Enserco</v>
          </cell>
          <cell r="L459" t="str">
            <v>Darrell Danyluk</v>
          </cell>
          <cell r="M459" t="str">
            <v>Trader</v>
          </cell>
          <cell r="N459" t="str">
            <v>(403) 514-6912</v>
          </cell>
          <cell r="O459" t="str">
            <v>(403) 514-6913</v>
          </cell>
          <cell r="R459">
            <v>2500</v>
          </cell>
          <cell r="X459">
            <v>2.33</v>
          </cell>
          <cell r="Y459">
            <v>37420</v>
          </cell>
          <cell r="Z459">
            <v>37420</v>
          </cell>
          <cell r="AA459" t="str">
            <v>Interruptible</v>
          </cell>
          <cell r="AB459" t="str">
            <v>NWP</v>
          </cell>
          <cell r="AC459" t="str">
            <v>Paiute</v>
          </cell>
          <cell r="AD459" t="str">
            <v>net out</v>
          </cell>
          <cell r="AJ459" t="str">
            <v>SUMAS - net out</v>
          </cell>
          <cell r="AN459" t="str">
            <v>DA</v>
          </cell>
        </row>
        <row r="460">
          <cell r="A460">
            <v>473</v>
          </cell>
          <cell r="B460" t="str">
            <v>DA</v>
          </cell>
          <cell r="C460" t="str">
            <v>Diane Albers</v>
          </cell>
          <cell r="D460" t="str">
            <v>(509) 495-4705</v>
          </cell>
          <cell r="E460">
            <v>37419</v>
          </cell>
          <cell r="G460" t="str">
            <v>Purchase</v>
          </cell>
          <cell r="H460" t="str">
            <v>Physical</v>
          </cell>
          <cell r="I460" t="str">
            <v>CA - SLTAHOE</v>
          </cell>
          <cell r="K460" t="str">
            <v>Enserco</v>
          </cell>
          <cell r="L460" t="str">
            <v>Matt Reed</v>
          </cell>
          <cell r="M460" t="str">
            <v>Trader</v>
          </cell>
          <cell r="N460" t="str">
            <v>(303) 468-1244</v>
          </cell>
          <cell r="O460" t="str">
            <v>(403) 514-6913</v>
          </cell>
          <cell r="R460">
            <v>2500</v>
          </cell>
          <cell r="X460">
            <v>1.48</v>
          </cell>
          <cell r="Y460">
            <v>37419</v>
          </cell>
          <cell r="Z460">
            <v>37419</v>
          </cell>
          <cell r="AA460" t="str">
            <v>Interruptible</v>
          </cell>
          <cell r="AB460" t="str">
            <v>NWP</v>
          </cell>
          <cell r="AC460" t="str">
            <v>Paiute</v>
          </cell>
          <cell r="AD460">
            <v>100047</v>
          </cell>
          <cell r="AE460">
            <v>2500</v>
          </cell>
          <cell r="AF460" t="str">
            <v>WYOMING POOL</v>
          </cell>
          <cell r="AG460">
            <v>89</v>
          </cell>
          <cell r="AH460" t="str">
            <v>WYOMING POOL</v>
          </cell>
          <cell r="AI460">
            <v>399</v>
          </cell>
          <cell r="AJ460" t="str">
            <v>RENO</v>
          </cell>
          <cell r="AK460">
            <v>459</v>
          </cell>
          <cell r="AL460" t="str">
            <v>AVAC03SYS2</v>
          </cell>
          <cell r="AM460">
            <v>304</v>
          </cell>
          <cell r="AN460" t="str">
            <v>DA</v>
          </cell>
        </row>
        <row r="461">
          <cell r="A461">
            <v>474</v>
          </cell>
          <cell r="B461" t="str">
            <v>DA</v>
          </cell>
          <cell r="C461" t="str">
            <v>Diane Albers</v>
          </cell>
          <cell r="D461" t="str">
            <v>(509) 495-4705</v>
          </cell>
          <cell r="E461">
            <v>37420</v>
          </cell>
          <cell r="G461" t="str">
            <v>Sale</v>
          </cell>
          <cell r="H461" t="str">
            <v>Physical</v>
          </cell>
          <cell r="I461" t="str">
            <v>CA - SLTAHOE</v>
          </cell>
          <cell r="K461" t="str">
            <v>Enserco</v>
          </cell>
          <cell r="L461" t="str">
            <v>Darrell Danyluk</v>
          </cell>
          <cell r="M461" t="str">
            <v>Trader</v>
          </cell>
          <cell r="N461" t="str">
            <v>(403) 514-6912</v>
          </cell>
          <cell r="O461" t="str">
            <v>(403) 514-6913</v>
          </cell>
          <cell r="R461">
            <v>2500</v>
          </cell>
          <cell r="X461">
            <v>2.1549999999999998</v>
          </cell>
          <cell r="Y461">
            <v>37421</v>
          </cell>
          <cell r="Z461">
            <v>37421</v>
          </cell>
          <cell r="AA461" t="str">
            <v>Interruptible</v>
          </cell>
          <cell r="AB461" t="str">
            <v>NWP</v>
          </cell>
          <cell r="AC461" t="str">
            <v>Paiute</v>
          </cell>
          <cell r="AD461" t="str">
            <v>net out</v>
          </cell>
          <cell r="AJ461" t="str">
            <v>SUMAS - net out</v>
          </cell>
          <cell r="AN461" t="str">
            <v>DA</v>
          </cell>
        </row>
        <row r="462">
          <cell r="A462">
            <v>475</v>
          </cell>
          <cell r="B462" t="str">
            <v>DA</v>
          </cell>
          <cell r="C462" t="str">
            <v>Diane Albers</v>
          </cell>
          <cell r="D462" t="str">
            <v>(509) 495-4705</v>
          </cell>
          <cell r="E462">
            <v>37420</v>
          </cell>
          <cell r="G462" t="str">
            <v>Purchase</v>
          </cell>
          <cell r="H462" t="str">
            <v>Physical</v>
          </cell>
          <cell r="I462" t="str">
            <v>CA - SLTAHOE</v>
          </cell>
          <cell r="K462" t="str">
            <v>Enserco</v>
          </cell>
          <cell r="L462" t="str">
            <v>Matt Reed</v>
          </cell>
          <cell r="M462" t="str">
            <v>Trader</v>
          </cell>
          <cell r="N462" t="str">
            <v>(303) 468-1244</v>
          </cell>
          <cell r="O462" t="str">
            <v>(403) 514-6913</v>
          </cell>
          <cell r="R462">
            <v>2500</v>
          </cell>
          <cell r="X462">
            <v>1.36</v>
          </cell>
          <cell r="Y462">
            <v>37421</v>
          </cell>
          <cell r="Z462">
            <v>37421</v>
          </cell>
          <cell r="AA462" t="str">
            <v>Interruptible</v>
          </cell>
          <cell r="AB462" t="str">
            <v>NWP</v>
          </cell>
          <cell r="AC462" t="str">
            <v>Paiute</v>
          </cell>
          <cell r="AD462">
            <v>100047</v>
          </cell>
          <cell r="AE462">
            <v>2500</v>
          </cell>
          <cell r="AF462" t="str">
            <v>WYOMING POOL</v>
          </cell>
          <cell r="AG462">
            <v>89</v>
          </cell>
          <cell r="AH462" t="str">
            <v>WYOMING POOL</v>
          </cell>
          <cell r="AI462">
            <v>399</v>
          </cell>
          <cell r="AJ462" t="str">
            <v>RENO</v>
          </cell>
          <cell r="AK462">
            <v>459</v>
          </cell>
          <cell r="AL462" t="str">
            <v>AVAC03SYS2</v>
          </cell>
          <cell r="AM462">
            <v>304</v>
          </cell>
          <cell r="AN462" t="str">
            <v>DA</v>
          </cell>
        </row>
        <row r="463">
          <cell r="A463">
            <v>476</v>
          </cell>
          <cell r="B463" t="str">
            <v>DA</v>
          </cell>
          <cell r="C463" t="str">
            <v>Diane Albers</v>
          </cell>
          <cell r="D463" t="str">
            <v>(509) 495-4705</v>
          </cell>
          <cell r="E463">
            <v>37421</v>
          </cell>
          <cell r="G463" t="str">
            <v>Sale</v>
          </cell>
          <cell r="H463" t="str">
            <v>Physical</v>
          </cell>
          <cell r="I463" t="str">
            <v>CA - SLTAHOE</v>
          </cell>
          <cell r="K463" t="str">
            <v>Enserco</v>
          </cell>
          <cell r="L463" t="str">
            <v>Darrell Danyluk</v>
          </cell>
          <cell r="M463" t="str">
            <v>Trader</v>
          </cell>
          <cell r="N463" t="str">
            <v>(403) 514-6912</v>
          </cell>
          <cell r="O463" t="str">
            <v>(403) 514-6913</v>
          </cell>
          <cell r="R463">
            <v>2500</v>
          </cell>
          <cell r="X463">
            <v>2.1</v>
          </cell>
          <cell r="Y463">
            <v>37422</v>
          </cell>
          <cell r="Z463">
            <v>37424</v>
          </cell>
          <cell r="AA463" t="str">
            <v>Interruptible</v>
          </cell>
          <cell r="AB463" t="str">
            <v>NWP</v>
          </cell>
          <cell r="AC463" t="str">
            <v>Paiute</v>
          </cell>
          <cell r="AD463" t="str">
            <v>net out</v>
          </cell>
          <cell r="AJ463" t="str">
            <v>SUMAS - net out</v>
          </cell>
          <cell r="AN463" t="str">
            <v>DA</v>
          </cell>
        </row>
        <row r="464">
          <cell r="A464">
            <v>477</v>
          </cell>
          <cell r="B464" t="str">
            <v>DA</v>
          </cell>
          <cell r="C464" t="str">
            <v>Diane Albers</v>
          </cell>
          <cell r="D464" t="str">
            <v>(509) 495-4705</v>
          </cell>
          <cell r="E464">
            <v>37421</v>
          </cell>
          <cell r="G464" t="str">
            <v>Purchase</v>
          </cell>
          <cell r="H464" t="str">
            <v>Physical</v>
          </cell>
          <cell r="I464" t="str">
            <v>CA - SLTAHOE</v>
          </cell>
          <cell r="K464" t="str">
            <v>Enserco</v>
          </cell>
          <cell r="L464" t="str">
            <v>Matt Reed</v>
          </cell>
          <cell r="M464" t="str">
            <v>Trader</v>
          </cell>
          <cell r="N464" t="str">
            <v>(303) 468-1244</v>
          </cell>
          <cell r="O464" t="str">
            <v>(403) 514-6913</v>
          </cell>
          <cell r="R464">
            <v>2500</v>
          </cell>
          <cell r="X464">
            <v>1.335</v>
          </cell>
          <cell r="Y464">
            <v>37422</v>
          </cell>
          <cell r="Z464">
            <v>37424</v>
          </cell>
          <cell r="AA464" t="str">
            <v>Interruptible</v>
          </cell>
          <cell r="AB464" t="str">
            <v>NWP</v>
          </cell>
          <cell r="AC464" t="str">
            <v>Paiute</v>
          </cell>
          <cell r="AD464">
            <v>100047</v>
          </cell>
          <cell r="AE464">
            <v>2500</v>
          </cell>
          <cell r="AF464" t="str">
            <v>WYOMING POOL</v>
          </cell>
          <cell r="AG464">
            <v>89</v>
          </cell>
          <cell r="AH464" t="str">
            <v>WYOMING POOL</v>
          </cell>
          <cell r="AI464">
            <v>399</v>
          </cell>
          <cell r="AJ464" t="str">
            <v>RENO</v>
          </cell>
          <cell r="AK464">
            <v>459</v>
          </cell>
          <cell r="AL464" t="str">
            <v>AVAC03SYS2</v>
          </cell>
          <cell r="AM464">
            <v>304</v>
          </cell>
          <cell r="AN464" t="str">
            <v>DA</v>
          </cell>
        </row>
        <row r="465">
          <cell r="A465">
            <v>478</v>
          </cell>
          <cell r="B465" t="str">
            <v>DA</v>
          </cell>
          <cell r="C465" t="str">
            <v>Diane Albers</v>
          </cell>
          <cell r="D465" t="str">
            <v>(509) 495-4705</v>
          </cell>
          <cell r="E465">
            <v>37424</v>
          </cell>
          <cell r="G465" t="str">
            <v>Sale</v>
          </cell>
          <cell r="H465" t="str">
            <v>Physical</v>
          </cell>
          <cell r="I465" t="str">
            <v>CA - SLTAHOE</v>
          </cell>
          <cell r="K465" t="str">
            <v>Enserco</v>
          </cell>
          <cell r="L465" t="str">
            <v>Darrell Danyluk</v>
          </cell>
          <cell r="M465" t="str">
            <v>Trader</v>
          </cell>
          <cell r="N465" t="str">
            <v>(403) 514-6912</v>
          </cell>
          <cell r="O465" t="str">
            <v>(403) 514-6913</v>
          </cell>
          <cell r="R465">
            <v>2500</v>
          </cell>
          <cell r="X465">
            <v>2.23</v>
          </cell>
          <cell r="Y465">
            <v>37425</v>
          </cell>
          <cell r="Z465">
            <v>37425</v>
          </cell>
          <cell r="AA465" t="str">
            <v>Interruptible</v>
          </cell>
          <cell r="AB465" t="str">
            <v>NWP</v>
          </cell>
          <cell r="AC465" t="str">
            <v>Paiute</v>
          </cell>
          <cell r="AD465" t="str">
            <v>net out</v>
          </cell>
          <cell r="AJ465" t="str">
            <v>SUMAS - net out</v>
          </cell>
          <cell r="AN465" t="str">
            <v>DA</v>
          </cell>
        </row>
        <row r="466">
          <cell r="A466">
            <v>479</v>
          </cell>
          <cell r="B466" t="str">
            <v>DA</v>
          </cell>
          <cell r="C466" t="str">
            <v>Diane Albers</v>
          </cell>
          <cell r="D466" t="str">
            <v>(509) 495-4705</v>
          </cell>
          <cell r="E466">
            <v>37424</v>
          </cell>
          <cell r="G466" t="str">
            <v>Purchase</v>
          </cell>
          <cell r="H466" t="str">
            <v>Physical</v>
          </cell>
          <cell r="I466" t="str">
            <v>CA - SLTAHOE</v>
          </cell>
          <cell r="K466" t="str">
            <v>Enserco</v>
          </cell>
          <cell r="L466" t="str">
            <v>Matt Reed</v>
          </cell>
          <cell r="M466" t="str">
            <v>Trader</v>
          </cell>
          <cell r="N466" t="str">
            <v>(303) 468-1244</v>
          </cell>
          <cell r="O466" t="str">
            <v>(403) 514-6913</v>
          </cell>
          <cell r="R466">
            <v>2500</v>
          </cell>
          <cell r="X466">
            <v>1.48</v>
          </cell>
          <cell r="Y466">
            <v>37425</v>
          </cell>
          <cell r="Z466">
            <v>37425</v>
          </cell>
          <cell r="AA466" t="str">
            <v>Interruptible</v>
          </cell>
          <cell r="AB466" t="str">
            <v>NWP</v>
          </cell>
          <cell r="AC466" t="str">
            <v>Paiute</v>
          </cell>
          <cell r="AD466">
            <v>100047</v>
          </cell>
          <cell r="AE466">
            <v>2500</v>
          </cell>
          <cell r="AF466" t="str">
            <v>WYOMING POOL</v>
          </cell>
          <cell r="AG466">
            <v>89</v>
          </cell>
          <cell r="AH466" t="str">
            <v>WYOMING POOL</v>
          </cell>
          <cell r="AI466">
            <v>399</v>
          </cell>
          <cell r="AJ466" t="str">
            <v>RENO</v>
          </cell>
          <cell r="AK466">
            <v>459</v>
          </cell>
          <cell r="AL466" t="str">
            <v>AVAC03SYS2</v>
          </cell>
          <cell r="AM466">
            <v>304</v>
          </cell>
          <cell r="AN466" t="str">
            <v>DA</v>
          </cell>
        </row>
        <row r="467">
          <cell r="A467">
            <v>480</v>
          </cell>
          <cell r="B467" t="str">
            <v>DA</v>
          </cell>
          <cell r="C467" t="str">
            <v>Diane Albers</v>
          </cell>
          <cell r="D467" t="str">
            <v>(509) 495-4705</v>
          </cell>
          <cell r="E467">
            <v>37425</v>
          </cell>
          <cell r="G467" t="str">
            <v>Sale</v>
          </cell>
          <cell r="H467" t="str">
            <v>Physical</v>
          </cell>
          <cell r="I467" t="str">
            <v>CA - SLTAHOE</v>
          </cell>
          <cell r="K467" t="str">
            <v>Enserco</v>
          </cell>
          <cell r="L467" t="str">
            <v>Darrell Danyluk</v>
          </cell>
          <cell r="M467" t="str">
            <v>Trader</v>
          </cell>
          <cell r="N467" t="str">
            <v>(403) 514-6912</v>
          </cell>
          <cell r="O467" t="str">
            <v>(403) 514-6913</v>
          </cell>
          <cell r="R467">
            <v>2500</v>
          </cell>
          <cell r="X467">
            <v>1.88</v>
          </cell>
          <cell r="Y467">
            <v>37426</v>
          </cell>
          <cell r="Z467">
            <v>37426</v>
          </cell>
          <cell r="AA467" t="str">
            <v>Interruptible</v>
          </cell>
          <cell r="AB467" t="str">
            <v>NWP</v>
          </cell>
          <cell r="AC467" t="str">
            <v>Paiute</v>
          </cell>
          <cell r="AD467" t="str">
            <v>net out</v>
          </cell>
          <cell r="AJ467" t="str">
            <v>SUMAS - net out</v>
          </cell>
          <cell r="AN467" t="str">
            <v>DA</v>
          </cell>
        </row>
        <row r="468">
          <cell r="A468">
            <v>481</v>
          </cell>
          <cell r="B468" t="str">
            <v>DA</v>
          </cell>
          <cell r="C468" t="str">
            <v>Diane Albers</v>
          </cell>
          <cell r="D468" t="str">
            <v>(509) 495-4705</v>
          </cell>
          <cell r="E468">
            <v>37425</v>
          </cell>
          <cell r="G468" t="str">
            <v>Purchase</v>
          </cell>
          <cell r="H468" t="str">
            <v>Physical</v>
          </cell>
          <cell r="I468" t="str">
            <v>CA - SLTAHOE</v>
          </cell>
          <cell r="J468">
            <v>47194475323</v>
          </cell>
          <cell r="K468" t="str">
            <v>Dynegy Marketing and Trade</v>
          </cell>
          <cell r="L468" t="str">
            <v>Steve Floyd</v>
          </cell>
          <cell r="M468" t="str">
            <v>Trader</v>
          </cell>
          <cell r="N468" t="str">
            <v>(713) 767-8459</v>
          </cell>
          <cell r="O468" t="str">
            <v>(713) 507-6541</v>
          </cell>
          <cell r="R468">
            <v>2500</v>
          </cell>
          <cell r="X468">
            <v>1.1000000000000001</v>
          </cell>
          <cell r="Y468">
            <v>37426</v>
          </cell>
          <cell r="Z468">
            <v>37426</v>
          </cell>
          <cell r="AA468" t="str">
            <v>Interruptible</v>
          </cell>
          <cell r="AB468" t="str">
            <v>NWP</v>
          </cell>
          <cell r="AC468" t="str">
            <v>Paiute</v>
          </cell>
          <cell r="AD468">
            <v>100047</v>
          </cell>
          <cell r="AE468">
            <v>2500</v>
          </cell>
          <cell r="AF468" t="str">
            <v>OPAL</v>
          </cell>
          <cell r="AG468">
            <v>543</v>
          </cell>
          <cell r="AH468" t="str">
            <v>L156</v>
          </cell>
          <cell r="AI468">
            <v>321</v>
          </cell>
          <cell r="AJ468" t="str">
            <v>RENO</v>
          </cell>
          <cell r="AK468">
            <v>459</v>
          </cell>
          <cell r="AL468" t="str">
            <v>AVAC03SYS2</v>
          </cell>
          <cell r="AM468">
            <v>304</v>
          </cell>
          <cell r="AN468" t="str">
            <v>DA</v>
          </cell>
        </row>
        <row r="469">
          <cell r="A469">
            <v>482</v>
          </cell>
          <cell r="B469" t="str">
            <v>DA</v>
          </cell>
          <cell r="C469" t="str">
            <v>Diane Albers</v>
          </cell>
          <cell r="D469" t="str">
            <v>(509) 495-4705</v>
          </cell>
          <cell r="E469">
            <v>37426</v>
          </cell>
          <cell r="G469" t="str">
            <v>Purchase</v>
          </cell>
          <cell r="H469" t="str">
            <v>Physical</v>
          </cell>
          <cell r="I469" t="str">
            <v>CA - SLTAHOE</v>
          </cell>
          <cell r="K469" t="str">
            <v>Enserco</v>
          </cell>
          <cell r="L469" t="str">
            <v>Matt Reed</v>
          </cell>
          <cell r="M469" t="str">
            <v>Trader</v>
          </cell>
          <cell r="N469" t="str">
            <v>(303) 468-1244</v>
          </cell>
          <cell r="O469" t="str">
            <v>(403) 514-6913</v>
          </cell>
          <cell r="R469">
            <v>2500</v>
          </cell>
          <cell r="X469">
            <v>1.39</v>
          </cell>
          <cell r="Y469">
            <v>37427</v>
          </cell>
          <cell r="Z469">
            <v>37427</v>
          </cell>
          <cell r="AA469" t="str">
            <v>Interruptible</v>
          </cell>
          <cell r="AB469" t="str">
            <v>NWP</v>
          </cell>
          <cell r="AC469" t="str">
            <v>Paiute</v>
          </cell>
          <cell r="AD469">
            <v>100047</v>
          </cell>
          <cell r="AE469">
            <v>2500</v>
          </cell>
          <cell r="AF469" t="str">
            <v>WYOMING POOL</v>
          </cell>
          <cell r="AG469">
            <v>89</v>
          </cell>
          <cell r="AH469" t="str">
            <v>WYOMING POOL</v>
          </cell>
          <cell r="AI469">
            <v>399</v>
          </cell>
          <cell r="AJ469" t="str">
            <v>RENO</v>
          </cell>
          <cell r="AK469">
            <v>459</v>
          </cell>
          <cell r="AL469" t="str">
            <v>AVAC03SYS2</v>
          </cell>
          <cell r="AM469">
            <v>304</v>
          </cell>
          <cell r="AN469" t="str">
            <v>DA</v>
          </cell>
        </row>
        <row r="470">
          <cell r="A470">
            <v>483</v>
          </cell>
          <cell r="B470" t="str">
            <v>DA</v>
          </cell>
          <cell r="C470" t="str">
            <v>Diane Albers</v>
          </cell>
          <cell r="D470" t="str">
            <v>(509) 495-4705</v>
          </cell>
          <cell r="E470">
            <v>37426</v>
          </cell>
          <cell r="G470" t="str">
            <v>Sale</v>
          </cell>
          <cell r="H470" t="str">
            <v>Physical</v>
          </cell>
          <cell r="I470" t="str">
            <v>CA - SLTAHOE</v>
          </cell>
          <cell r="K470" t="str">
            <v>Enserco</v>
          </cell>
          <cell r="L470" t="str">
            <v>Nancy Lissell</v>
          </cell>
          <cell r="M470" t="str">
            <v>Trader</v>
          </cell>
          <cell r="N470" t="str">
            <v>(403)303-4784</v>
          </cell>
          <cell r="O470" t="str">
            <v>(403) 514-6913</v>
          </cell>
          <cell r="R470">
            <v>2500</v>
          </cell>
          <cell r="X470">
            <v>1.84</v>
          </cell>
          <cell r="Y470">
            <v>37427</v>
          </cell>
          <cell r="Z470">
            <v>37427</v>
          </cell>
          <cell r="AA470" t="str">
            <v>Interruptible</v>
          </cell>
          <cell r="AB470" t="str">
            <v>NWP</v>
          </cell>
          <cell r="AC470" t="str">
            <v>Paiute</v>
          </cell>
          <cell r="AD470" t="str">
            <v>net out</v>
          </cell>
          <cell r="AJ470" t="str">
            <v>SUMAS - net out</v>
          </cell>
          <cell r="AN470" t="str">
            <v>DA</v>
          </cell>
        </row>
        <row r="471">
          <cell r="A471">
            <v>484</v>
          </cell>
          <cell r="B471" t="str">
            <v>DA</v>
          </cell>
          <cell r="C471" t="str">
            <v>Diane Albers</v>
          </cell>
          <cell r="D471" t="str">
            <v>(509) 495-4705</v>
          </cell>
          <cell r="E471">
            <v>37426</v>
          </cell>
          <cell r="G471" t="str">
            <v>Sale</v>
          </cell>
          <cell r="H471" t="str">
            <v>Physical</v>
          </cell>
          <cell r="I471" t="str">
            <v>MALIN</v>
          </cell>
          <cell r="K471" t="str">
            <v>AEP Energy Services, Inc.</v>
          </cell>
          <cell r="L471" t="str">
            <v>Brad Bentley</v>
          </cell>
          <cell r="M471" t="str">
            <v>Trader</v>
          </cell>
          <cell r="N471" t="str">
            <v>(614) 583-7007</v>
          </cell>
          <cell r="O471" t="str">
            <v>(614) 583-1605</v>
          </cell>
          <cell r="R471">
            <v>7658</v>
          </cell>
          <cell r="U471" t="str">
            <v>NGI</v>
          </cell>
          <cell r="V471">
            <v>5.0000000000000001E-3</v>
          </cell>
          <cell r="W471" t="str">
            <v>Malin</v>
          </cell>
          <cell r="Y471">
            <v>37438</v>
          </cell>
          <cell r="Z471">
            <v>37468</v>
          </cell>
          <cell r="AA471" t="str">
            <v>Firm</v>
          </cell>
          <cell r="AB471" t="str">
            <v>PGT</v>
          </cell>
          <cell r="AD471" t="str">
            <v>07536</v>
          </cell>
          <cell r="AE471">
            <v>7658</v>
          </cell>
          <cell r="AF471" t="str">
            <v>MALI-GTNW</v>
          </cell>
          <cell r="AH471" t="str">
            <v>00169</v>
          </cell>
          <cell r="AJ471" t="str">
            <v>MALI-GTNW</v>
          </cell>
          <cell r="AL471" t="str">
            <v>06220</v>
          </cell>
          <cell r="AN471" t="str">
            <v>LM</v>
          </cell>
        </row>
        <row r="472">
          <cell r="A472">
            <v>485</v>
          </cell>
          <cell r="B472" t="str">
            <v>DA</v>
          </cell>
          <cell r="C472" t="str">
            <v>Diane Albers</v>
          </cell>
          <cell r="D472" t="str">
            <v>(509) 495-4705</v>
          </cell>
          <cell r="E472">
            <v>37426</v>
          </cell>
          <cell r="G472" t="str">
            <v>Sale</v>
          </cell>
          <cell r="H472" t="str">
            <v>Physical</v>
          </cell>
          <cell r="I472" t="str">
            <v>MALIN</v>
          </cell>
          <cell r="K472" t="str">
            <v>AEP Energy Services, Inc.</v>
          </cell>
          <cell r="L472" t="str">
            <v>Brad Bentley</v>
          </cell>
          <cell r="M472" t="str">
            <v>Trader</v>
          </cell>
          <cell r="N472" t="str">
            <v>(614) 583-7007</v>
          </cell>
          <cell r="O472" t="str">
            <v>(614) 583-1605</v>
          </cell>
          <cell r="R472">
            <v>5000</v>
          </cell>
          <cell r="X472">
            <v>2.63</v>
          </cell>
          <cell r="Y472">
            <v>37438</v>
          </cell>
          <cell r="Z472">
            <v>37468</v>
          </cell>
          <cell r="AA472" t="str">
            <v>Firm</v>
          </cell>
          <cell r="AB472" t="str">
            <v>PGT</v>
          </cell>
          <cell r="AD472" t="str">
            <v>07536</v>
          </cell>
          <cell r="AE472">
            <v>5000</v>
          </cell>
          <cell r="AF472" t="str">
            <v>MALI-GTNW</v>
          </cell>
          <cell r="AH472" t="str">
            <v>00169</v>
          </cell>
          <cell r="AJ472" t="str">
            <v>MALI-GTNW</v>
          </cell>
          <cell r="AL472" t="str">
            <v>06220</v>
          </cell>
          <cell r="AN472" t="str">
            <v>LM</v>
          </cell>
        </row>
        <row r="473">
          <cell r="A473">
            <v>486</v>
          </cell>
          <cell r="B473" t="str">
            <v>DA</v>
          </cell>
          <cell r="C473" t="str">
            <v>Diane Albers</v>
          </cell>
          <cell r="D473" t="str">
            <v>(509) 495-4705</v>
          </cell>
          <cell r="E473">
            <v>37427</v>
          </cell>
          <cell r="G473" t="str">
            <v>Sale</v>
          </cell>
          <cell r="H473" t="str">
            <v>Physical</v>
          </cell>
          <cell r="I473" t="str">
            <v>CA - SLTAHOE</v>
          </cell>
          <cell r="K473" t="str">
            <v>Enserco</v>
          </cell>
          <cell r="L473" t="str">
            <v>Darrell Danyluk</v>
          </cell>
          <cell r="M473" t="str">
            <v>Trader</v>
          </cell>
          <cell r="N473" t="str">
            <v>(403) 514-6912</v>
          </cell>
          <cell r="O473" t="str">
            <v>(403) 514-6913</v>
          </cell>
          <cell r="R473">
            <v>2500</v>
          </cell>
          <cell r="X473">
            <v>2.06</v>
          </cell>
          <cell r="Y473">
            <v>37428</v>
          </cell>
          <cell r="Z473">
            <v>37428</v>
          </cell>
          <cell r="AA473" t="str">
            <v>Interruptible</v>
          </cell>
          <cell r="AB473" t="str">
            <v>NWP</v>
          </cell>
          <cell r="AC473" t="str">
            <v>Paiute</v>
          </cell>
          <cell r="AD473" t="str">
            <v>net out</v>
          </cell>
          <cell r="AJ473" t="str">
            <v>SUMAS - net out</v>
          </cell>
          <cell r="AN473" t="str">
            <v>DA</v>
          </cell>
        </row>
        <row r="474">
          <cell r="A474">
            <v>487</v>
          </cell>
          <cell r="B474" t="str">
            <v>DA</v>
          </cell>
          <cell r="C474" t="str">
            <v>Diane Albers</v>
          </cell>
          <cell r="D474" t="str">
            <v>(509) 495-4705</v>
          </cell>
          <cell r="E474">
            <v>37427</v>
          </cell>
          <cell r="G474" t="str">
            <v>Purchase</v>
          </cell>
          <cell r="H474" t="str">
            <v>Physical</v>
          </cell>
          <cell r="I474" t="str">
            <v>CA - SLTAHOE</v>
          </cell>
          <cell r="K474" t="str">
            <v>Enserco</v>
          </cell>
          <cell r="L474" t="str">
            <v>Matt Reed</v>
          </cell>
          <cell r="M474" t="str">
            <v>Trader</v>
          </cell>
          <cell r="N474" t="str">
            <v>(303) 468-1244</v>
          </cell>
          <cell r="O474" t="str">
            <v>(403) 514-6913</v>
          </cell>
          <cell r="R474">
            <v>2500</v>
          </cell>
          <cell r="X474">
            <v>1.4</v>
          </cell>
          <cell r="Y474">
            <v>37428</v>
          </cell>
          <cell r="Z474">
            <v>37428</v>
          </cell>
          <cell r="AA474" t="str">
            <v>Interruptible</v>
          </cell>
          <cell r="AB474" t="str">
            <v>NWP</v>
          </cell>
          <cell r="AC474" t="str">
            <v>Paiute</v>
          </cell>
          <cell r="AD474">
            <v>100047</v>
          </cell>
          <cell r="AE474">
            <v>2500</v>
          </cell>
          <cell r="AF474" t="str">
            <v>WYOMING POOL</v>
          </cell>
          <cell r="AG474">
            <v>89</v>
          </cell>
          <cell r="AH474" t="str">
            <v>WYOMING POOL</v>
          </cell>
          <cell r="AI474">
            <v>399</v>
          </cell>
          <cell r="AJ474" t="str">
            <v>RENO</v>
          </cell>
          <cell r="AK474">
            <v>459</v>
          </cell>
          <cell r="AL474" t="str">
            <v>AVAC03SYS2</v>
          </cell>
          <cell r="AM474">
            <v>304</v>
          </cell>
          <cell r="AN474" t="str">
            <v>DA</v>
          </cell>
        </row>
        <row r="475">
          <cell r="A475">
            <v>488</v>
          </cell>
          <cell r="B475" t="str">
            <v>DA</v>
          </cell>
          <cell r="C475" t="str">
            <v>Diane Albers</v>
          </cell>
          <cell r="D475" t="str">
            <v>(509) 495-4705</v>
          </cell>
          <cell r="E475">
            <v>37427</v>
          </cell>
          <cell r="G475" t="str">
            <v>Sale</v>
          </cell>
          <cell r="H475" t="str">
            <v>Physical</v>
          </cell>
          <cell r="I475" t="str">
            <v>MALIN</v>
          </cell>
          <cell r="K475" t="str">
            <v>AEP Energy Services, Inc.</v>
          </cell>
          <cell r="L475" t="str">
            <v>Brad Bentley</v>
          </cell>
          <cell r="M475" t="str">
            <v>Trader</v>
          </cell>
          <cell r="N475" t="str">
            <v>(614) 583-7007</v>
          </cell>
          <cell r="O475" t="str">
            <v>(614) 583-1605</v>
          </cell>
          <cell r="R475">
            <v>5000</v>
          </cell>
          <cell r="X475">
            <v>3.82</v>
          </cell>
          <cell r="Y475">
            <v>37591</v>
          </cell>
          <cell r="Z475">
            <v>37621</v>
          </cell>
          <cell r="AA475" t="str">
            <v>Firm</v>
          </cell>
          <cell r="AB475" t="str">
            <v>PGT</v>
          </cell>
          <cell r="AD475" t="str">
            <v>07536</v>
          </cell>
          <cell r="AE475">
            <v>5000</v>
          </cell>
          <cell r="AF475" t="str">
            <v>MALI-GTNW</v>
          </cell>
          <cell r="AH475" t="str">
            <v>00169</v>
          </cell>
          <cell r="AJ475" t="str">
            <v>MALI-GTNW</v>
          </cell>
          <cell r="AL475" t="str">
            <v>06220</v>
          </cell>
          <cell r="AN475" t="str">
            <v>LM</v>
          </cell>
        </row>
        <row r="476">
          <cell r="A476">
            <v>489</v>
          </cell>
          <cell r="B476" t="str">
            <v>DA</v>
          </cell>
          <cell r="C476" t="str">
            <v>Diane Albers</v>
          </cell>
          <cell r="D476" t="str">
            <v>(509) 495-4705</v>
          </cell>
          <cell r="E476">
            <v>37427</v>
          </cell>
          <cell r="G476" t="str">
            <v>Sale</v>
          </cell>
          <cell r="H476" t="str">
            <v>Physical</v>
          </cell>
          <cell r="I476" t="str">
            <v>MALIN</v>
          </cell>
          <cell r="K476" t="str">
            <v>AEP Energy Services, Inc.</v>
          </cell>
          <cell r="L476" t="str">
            <v>Brad Bentley</v>
          </cell>
          <cell r="M476" t="str">
            <v>Trader</v>
          </cell>
          <cell r="N476" t="str">
            <v>(614) 583-7007</v>
          </cell>
          <cell r="O476" t="str">
            <v>(614) 583-1605</v>
          </cell>
          <cell r="R476">
            <v>12000</v>
          </cell>
          <cell r="X476">
            <v>3.54</v>
          </cell>
          <cell r="Y476">
            <v>37561</v>
          </cell>
          <cell r="Z476">
            <v>37590</v>
          </cell>
          <cell r="AA476" t="str">
            <v>Firm</v>
          </cell>
          <cell r="AB476" t="str">
            <v>PGT</v>
          </cell>
          <cell r="AD476" t="str">
            <v>07536</v>
          </cell>
          <cell r="AE476">
            <v>12000</v>
          </cell>
          <cell r="AF476" t="str">
            <v>MALI-GTNW</v>
          </cell>
          <cell r="AH476" t="str">
            <v>00169</v>
          </cell>
          <cell r="AJ476" t="str">
            <v>MALI-GTNW</v>
          </cell>
          <cell r="AL476" t="str">
            <v>06220</v>
          </cell>
          <cell r="AN476" t="str">
            <v>LM</v>
          </cell>
        </row>
        <row r="477">
          <cell r="A477">
            <v>490</v>
          </cell>
          <cell r="B477" t="str">
            <v>DA</v>
          </cell>
          <cell r="C477" t="str">
            <v>Diane Albers</v>
          </cell>
          <cell r="D477" t="str">
            <v>(509) 495-4705</v>
          </cell>
          <cell r="E477">
            <v>37428</v>
          </cell>
          <cell r="G477" t="str">
            <v>Sale</v>
          </cell>
          <cell r="H477" t="str">
            <v>Physical</v>
          </cell>
          <cell r="I477" t="str">
            <v>CA - SLTAHOE</v>
          </cell>
          <cell r="K477" t="str">
            <v>Enserco</v>
          </cell>
          <cell r="L477" t="str">
            <v>Darrell Danyluk</v>
          </cell>
          <cell r="M477" t="str">
            <v>Trader</v>
          </cell>
          <cell r="N477" t="str">
            <v>(403) 514-6912</v>
          </cell>
          <cell r="O477" t="str">
            <v>(403) 514-6913</v>
          </cell>
          <cell r="R477">
            <v>2500</v>
          </cell>
          <cell r="X477">
            <v>1.83</v>
          </cell>
          <cell r="Y477">
            <v>37429</v>
          </cell>
          <cell r="Z477">
            <v>37431</v>
          </cell>
          <cell r="AA477" t="str">
            <v>Interruptible</v>
          </cell>
          <cell r="AB477" t="str">
            <v>NWP</v>
          </cell>
          <cell r="AC477" t="str">
            <v>Paiute</v>
          </cell>
          <cell r="AD477" t="str">
            <v>net out</v>
          </cell>
          <cell r="AJ477" t="str">
            <v>SUMAS - net out</v>
          </cell>
          <cell r="AN477" t="str">
            <v>DA</v>
          </cell>
        </row>
        <row r="478">
          <cell r="A478">
            <v>491</v>
          </cell>
          <cell r="B478" t="str">
            <v>DA</v>
          </cell>
          <cell r="C478" t="str">
            <v>Diane Albers</v>
          </cell>
          <cell r="D478" t="str">
            <v>(509) 495-4705</v>
          </cell>
          <cell r="E478">
            <v>37428</v>
          </cell>
          <cell r="G478" t="str">
            <v>Purchase</v>
          </cell>
          <cell r="H478" t="str">
            <v>Physical</v>
          </cell>
          <cell r="I478" t="str">
            <v>CA - SLTAHOE</v>
          </cell>
          <cell r="K478" t="str">
            <v>Enserco</v>
          </cell>
          <cell r="L478" t="str">
            <v>Matt Reed</v>
          </cell>
          <cell r="M478" t="str">
            <v>Trader</v>
          </cell>
          <cell r="N478" t="str">
            <v>(303) 468-1244</v>
          </cell>
          <cell r="O478" t="str">
            <v>(403) 514-6913</v>
          </cell>
          <cell r="R478">
            <v>2500</v>
          </cell>
          <cell r="X478">
            <v>0.94</v>
          </cell>
          <cell r="Y478">
            <v>37429</v>
          </cell>
          <cell r="Z478">
            <v>37431</v>
          </cell>
          <cell r="AA478" t="str">
            <v>Interruptible</v>
          </cell>
          <cell r="AB478" t="str">
            <v>NWP</v>
          </cell>
          <cell r="AC478" t="str">
            <v>Paiute</v>
          </cell>
          <cell r="AD478">
            <v>100047</v>
          </cell>
          <cell r="AE478">
            <v>2500</v>
          </cell>
          <cell r="AF478" t="str">
            <v>WYOMING POOL</v>
          </cell>
          <cell r="AG478">
            <v>89</v>
          </cell>
          <cell r="AH478" t="str">
            <v>WYOMING POOL</v>
          </cell>
          <cell r="AI478">
            <v>399</v>
          </cell>
          <cell r="AJ478" t="str">
            <v>RENO</v>
          </cell>
          <cell r="AK478">
            <v>459</v>
          </cell>
          <cell r="AL478" t="str">
            <v>AVAC03SYS2</v>
          </cell>
          <cell r="AM478">
            <v>304</v>
          </cell>
          <cell r="AN478" t="str">
            <v>DA</v>
          </cell>
        </row>
        <row r="479">
          <cell r="A479">
            <v>492</v>
          </cell>
          <cell r="B479" t="str">
            <v>JK</v>
          </cell>
          <cell r="C479" t="str">
            <v>Jeannie Kimberly</v>
          </cell>
          <cell r="D479" t="str">
            <v>(509) 495-8494</v>
          </cell>
          <cell r="E479">
            <v>37431</v>
          </cell>
          <cell r="G479" t="str">
            <v>Sale</v>
          </cell>
          <cell r="H479" t="str">
            <v>Physical</v>
          </cell>
          <cell r="I479" t="str">
            <v>CA - SLTAHOE</v>
          </cell>
          <cell r="K479" t="str">
            <v>Enserco</v>
          </cell>
          <cell r="L479" t="str">
            <v>Darrell Danyluk</v>
          </cell>
          <cell r="M479" t="str">
            <v>Trader</v>
          </cell>
          <cell r="N479" t="str">
            <v>(403) 514-6912</v>
          </cell>
          <cell r="O479" t="str">
            <v>(403) 514-6913</v>
          </cell>
          <cell r="R479">
            <v>2500</v>
          </cell>
          <cell r="U479" t="str">
            <v>Gas Daily</v>
          </cell>
          <cell r="V479">
            <v>0</v>
          </cell>
          <cell r="W479" t="str">
            <v>Sumas</v>
          </cell>
          <cell r="Y479">
            <v>37432</v>
          </cell>
          <cell r="Z479">
            <v>37434</v>
          </cell>
          <cell r="AA479" t="str">
            <v>Interruptible</v>
          </cell>
          <cell r="AB479" t="str">
            <v>NWP</v>
          </cell>
          <cell r="AC479" t="str">
            <v>Paiute</v>
          </cell>
          <cell r="AD479" t="str">
            <v>net out</v>
          </cell>
          <cell r="AJ479" t="str">
            <v>SUMAS - net out</v>
          </cell>
          <cell r="AN479" t="str">
            <v>JK</v>
          </cell>
        </row>
        <row r="480">
          <cell r="A480">
            <v>493</v>
          </cell>
          <cell r="B480" t="str">
            <v>JK</v>
          </cell>
          <cell r="C480" t="str">
            <v>Jeannie Kimberly</v>
          </cell>
          <cell r="D480" t="str">
            <v>(509) 495-8494</v>
          </cell>
          <cell r="E480">
            <v>37431</v>
          </cell>
          <cell r="G480" t="str">
            <v>Purchase</v>
          </cell>
          <cell r="H480" t="str">
            <v>Physical</v>
          </cell>
          <cell r="I480" t="str">
            <v>CA - SLTAHOE</v>
          </cell>
          <cell r="K480" t="str">
            <v>Enserco</v>
          </cell>
          <cell r="L480" t="str">
            <v>Matt Reed</v>
          </cell>
          <cell r="M480" t="str">
            <v>Trader</v>
          </cell>
          <cell r="N480" t="str">
            <v>(303) 468-1244</v>
          </cell>
          <cell r="O480" t="str">
            <v>(403) 514-6913</v>
          </cell>
          <cell r="R480">
            <v>2500</v>
          </cell>
          <cell r="X480">
            <v>1.1100000000000001</v>
          </cell>
          <cell r="Y480">
            <v>37432</v>
          </cell>
          <cell r="Z480">
            <v>37432</v>
          </cell>
          <cell r="AA480" t="str">
            <v>Interruptible</v>
          </cell>
          <cell r="AB480" t="str">
            <v>NWP</v>
          </cell>
          <cell r="AC480" t="str">
            <v>Paiute</v>
          </cell>
          <cell r="AD480">
            <v>100047</v>
          </cell>
          <cell r="AE480">
            <v>2500</v>
          </cell>
          <cell r="AF480" t="str">
            <v>WYOMING POOL</v>
          </cell>
          <cell r="AG480">
            <v>89</v>
          </cell>
          <cell r="AH480" t="str">
            <v>WYOMING POOL</v>
          </cell>
          <cell r="AI480">
            <v>399</v>
          </cell>
          <cell r="AJ480" t="str">
            <v>RENO</v>
          </cell>
          <cell r="AK480">
            <v>459</v>
          </cell>
          <cell r="AL480" t="str">
            <v>AVAC03SYS2</v>
          </cell>
          <cell r="AM480">
            <v>304</v>
          </cell>
          <cell r="AN480" t="str">
            <v>JK</v>
          </cell>
        </row>
        <row r="481">
          <cell r="A481">
            <v>494</v>
          </cell>
          <cell r="B481" t="str">
            <v>JK</v>
          </cell>
          <cell r="C481" t="str">
            <v>Jeannie Kimberly</v>
          </cell>
          <cell r="D481" t="str">
            <v>(509) 495-8494</v>
          </cell>
          <cell r="E481">
            <v>37431</v>
          </cell>
          <cell r="G481" t="str">
            <v>Purchase</v>
          </cell>
          <cell r="H481" t="str">
            <v>Physical</v>
          </cell>
          <cell r="I481" t="str">
            <v>CA - SLTAHOE</v>
          </cell>
          <cell r="K481" t="str">
            <v>Enserco</v>
          </cell>
          <cell r="L481" t="str">
            <v>Matt Reed</v>
          </cell>
          <cell r="M481" t="str">
            <v>Trader</v>
          </cell>
          <cell r="N481" t="str">
            <v>(303) 468-1244</v>
          </cell>
          <cell r="O481" t="str">
            <v>(403) 514-6913</v>
          </cell>
          <cell r="R481">
            <v>2500</v>
          </cell>
          <cell r="U481" t="str">
            <v>Gas Daily</v>
          </cell>
          <cell r="V481">
            <v>0</v>
          </cell>
          <cell r="W481" t="str">
            <v>Kern/Opal</v>
          </cell>
          <cell r="Y481">
            <v>37433</v>
          </cell>
          <cell r="Z481">
            <v>37434</v>
          </cell>
          <cell r="AA481" t="str">
            <v>Interruptible</v>
          </cell>
          <cell r="AB481" t="str">
            <v>NWP</v>
          </cell>
          <cell r="AC481" t="str">
            <v>Paiute</v>
          </cell>
          <cell r="AD481">
            <v>100047</v>
          </cell>
          <cell r="AE481">
            <v>2500</v>
          </cell>
          <cell r="AF481" t="str">
            <v>WYOMING POOL</v>
          </cell>
          <cell r="AG481">
            <v>89</v>
          </cell>
          <cell r="AH481" t="str">
            <v>WYOMING POOL</v>
          </cell>
          <cell r="AI481">
            <v>399</v>
          </cell>
          <cell r="AJ481" t="str">
            <v>RENO</v>
          </cell>
          <cell r="AK481">
            <v>459</v>
          </cell>
          <cell r="AL481" t="str">
            <v>AVAC03SYS2</v>
          </cell>
          <cell r="AM481">
            <v>304</v>
          </cell>
          <cell r="AN481" t="str">
            <v>JK</v>
          </cell>
        </row>
        <row r="482">
          <cell r="A482">
            <v>495</v>
          </cell>
          <cell r="B482" t="str">
            <v>JK</v>
          </cell>
          <cell r="C482" t="str">
            <v>Jeannie Kimberly</v>
          </cell>
          <cell r="D482" t="str">
            <v>(509) 495-8494</v>
          </cell>
          <cell r="E482">
            <v>37432</v>
          </cell>
          <cell r="G482" t="str">
            <v>Purchase</v>
          </cell>
          <cell r="H482" t="str">
            <v>Physical</v>
          </cell>
          <cell r="I482" t="str">
            <v>RGEN</v>
          </cell>
          <cell r="K482" t="str">
            <v>Enserco</v>
          </cell>
          <cell r="L482" t="str">
            <v>Darrell Danyluk</v>
          </cell>
          <cell r="M482" t="str">
            <v>Trader</v>
          </cell>
          <cell r="N482" t="str">
            <v>(403) 514-6912</v>
          </cell>
          <cell r="O482" t="str">
            <v>(403) 514-6913</v>
          </cell>
          <cell r="R482">
            <v>10000</v>
          </cell>
          <cell r="X482">
            <v>2.42</v>
          </cell>
          <cell r="Y482">
            <v>37433</v>
          </cell>
          <cell r="Z482">
            <v>37433</v>
          </cell>
          <cell r="AA482" t="str">
            <v>Interruptible</v>
          </cell>
          <cell r="AB482" t="str">
            <v>PGT</v>
          </cell>
          <cell r="AD482" t="str">
            <v>07536</v>
          </cell>
          <cell r="AE482">
            <v>10000</v>
          </cell>
          <cell r="AF482" t="str">
            <v>MALI-GTNW</v>
          </cell>
          <cell r="AH482" t="str">
            <v>04659</v>
          </cell>
          <cell r="AJ482" t="str">
            <v>RGEN-WWP</v>
          </cell>
          <cell r="AL482" t="str">
            <v>FUEL</v>
          </cell>
          <cell r="AN482" t="str">
            <v>JK</v>
          </cell>
        </row>
        <row r="483">
          <cell r="A483">
            <v>496</v>
          </cell>
          <cell r="B483" t="str">
            <v>PG</v>
          </cell>
          <cell r="C483" t="str">
            <v>Pat Gorton</v>
          </cell>
          <cell r="D483" t="str">
            <v>(509) 495-4353</v>
          </cell>
          <cell r="E483">
            <v>37433</v>
          </cell>
          <cell r="G483" t="str">
            <v>Revision</v>
          </cell>
          <cell r="H483" t="str">
            <v>Physical</v>
          </cell>
          <cell r="I483" t="str">
            <v>Coyote(replaces deals G0007 G0008,G0015</v>
          </cell>
          <cell r="K483" t="str">
            <v>Avista Energy</v>
          </cell>
          <cell r="L483" t="str">
            <v>Mike D'Arienzo</v>
          </cell>
          <cell r="M483" t="str">
            <v>Trader</v>
          </cell>
          <cell r="N483" t="str">
            <v>(509) 688-6037</v>
          </cell>
          <cell r="O483" t="str">
            <v>(509) 688-6151</v>
          </cell>
          <cell r="R483">
            <v>20000</v>
          </cell>
          <cell r="X483">
            <v>5.9850000000000003</v>
          </cell>
          <cell r="Y483">
            <v>37408</v>
          </cell>
          <cell r="Z483">
            <v>37925</v>
          </cell>
          <cell r="AA483" t="str">
            <v>Firm</v>
          </cell>
          <cell r="AB483" t="str">
            <v>PGT</v>
          </cell>
          <cell r="AE483">
            <v>20000</v>
          </cell>
          <cell r="AN483" t="str">
            <v>PG</v>
          </cell>
        </row>
        <row r="484">
          <cell r="A484">
            <v>497</v>
          </cell>
          <cell r="B484" t="str">
            <v>JK</v>
          </cell>
          <cell r="C484" t="str">
            <v>Jeannie Kimberly</v>
          </cell>
          <cell r="D484" t="str">
            <v>(509) 495-8494</v>
          </cell>
          <cell r="E484">
            <v>37434</v>
          </cell>
          <cell r="G484" t="str">
            <v>Sale</v>
          </cell>
          <cell r="H484" t="str">
            <v>Physical</v>
          </cell>
          <cell r="I484" t="str">
            <v>CA - SLTAHOE</v>
          </cell>
          <cell r="K484" t="str">
            <v>Enserco</v>
          </cell>
          <cell r="L484" t="str">
            <v>Darrell Danyluk</v>
          </cell>
          <cell r="M484" t="str">
            <v>Trader</v>
          </cell>
          <cell r="N484" t="str">
            <v>(403) 514-6912</v>
          </cell>
          <cell r="O484" t="str">
            <v>(403) 514-6913</v>
          </cell>
          <cell r="R484">
            <v>2500</v>
          </cell>
          <cell r="X484">
            <v>1.33</v>
          </cell>
          <cell r="Y484">
            <v>37435</v>
          </cell>
          <cell r="Z484">
            <v>37437</v>
          </cell>
          <cell r="AA484" t="str">
            <v>Interruptible</v>
          </cell>
          <cell r="AB484" t="str">
            <v>NWP</v>
          </cell>
          <cell r="AC484" t="str">
            <v>Paiute</v>
          </cell>
          <cell r="AD484" t="str">
            <v>net out</v>
          </cell>
          <cell r="AJ484" t="str">
            <v>SUMAS - net out</v>
          </cell>
          <cell r="AN484" t="str">
            <v>JK</v>
          </cell>
        </row>
        <row r="485">
          <cell r="A485">
            <v>498</v>
          </cell>
          <cell r="B485" t="str">
            <v>JK</v>
          </cell>
          <cell r="C485" t="str">
            <v>Jeannie Kimberly</v>
          </cell>
          <cell r="D485" t="str">
            <v>(509) 495-8494</v>
          </cell>
          <cell r="E485">
            <v>37434</v>
          </cell>
          <cell r="G485" t="str">
            <v>Purchase</v>
          </cell>
          <cell r="H485" t="str">
            <v>Physical</v>
          </cell>
          <cell r="I485" t="str">
            <v>CA - SLTAHOE</v>
          </cell>
          <cell r="K485" t="str">
            <v>Enserco</v>
          </cell>
          <cell r="L485" t="str">
            <v>Matt Reed</v>
          </cell>
          <cell r="M485" t="str">
            <v>Trader</v>
          </cell>
          <cell r="N485" t="str">
            <v>(303) 468-1244</v>
          </cell>
          <cell r="O485" t="str">
            <v>(403) 514-6913</v>
          </cell>
          <cell r="R485">
            <v>2500</v>
          </cell>
          <cell r="X485">
            <v>1.19</v>
          </cell>
          <cell r="Y485">
            <v>37435</v>
          </cell>
          <cell r="Z485">
            <v>37437</v>
          </cell>
          <cell r="AA485" t="str">
            <v>Interruptible</v>
          </cell>
          <cell r="AB485" t="str">
            <v>NWP</v>
          </cell>
          <cell r="AC485" t="str">
            <v>Paiute</v>
          </cell>
          <cell r="AD485">
            <v>100047</v>
          </cell>
          <cell r="AE485">
            <v>2500</v>
          </cell>
          <cell r="AF485" t="str">
            <v>WYOMING POOL</v>
          </cell>
          <cell r="AG485">
            <v>89</v>
          </cell>
          <cell r="AH485" t="str">
            <v>WYOMING POOL</v>
          </cell>
          <cell r="AI485">
            <v>399</v>
          </cell>
          <cell r="AJ485" t="str">
            <v>RENO</v>
          </cell>
          <cell r="AK485">
            <v>459</v>
          </cell>
          <cell r="AL485" t="str">
            <v>AVAC03SYS2</v>
          </cell>
          <cell r="AM485">
            <v>304</v>
          </cell>
          <cell r="AN485" t="str">
            <v>JK</v>
          </cell>
        </row>
        <row r="486">
          <cell r="A486">
            <v>499</v>
          </cell>
          <cell r="B486" t="str">
            <v>JK</v>
          </cell>
          <cell r="C486" t="str">
            <v>Jeannie Kimberly</v>
          </cell>
          <cell r="D486" t="str">
            <v>(509) 495-8494</v>
          </cell>
          <cell r="E486">
            <v>37435</v>
          </cell>
          <cell r="G486" t="str">
            <v>Sale</v>
          </cell>
          <cell r="H486" t="str">
            <v>Physical</v>
          </cell>
          <cell r="I486" t="str">
            <v>CA - SLTAHOE</v>
          </cell>
          <cell r="K486" t="str">
            <v>Enserco</v>
          </cell>
          <cell r="L486" t="str">
            <v>Darrell Danyluk</v>
          </cell>
          <cell r="M486" t="str">
            <v>Trader</v>
          </cell>
          <cell r="N486" t="str">
            <v>(403) 514-6912</v>
          </cell>
          <cell r="O486" t="str">
            <v>(403) 514-6913</v>
          </cell>
          <cell r="R486">
            <v>2500</v>
          </cell>
          <cell r="X486">
            <v>1.34</v>
          </cell>
          <cell r="Y486">
            <v>37438</v>
          </cell>
          <cell r="Z486">
            <v>37439</v>
          </cell>
          <cell r="AA486" t="str">
            <v>Interruptible</v>
          </cell>
          <cell r="AB486" t="str">
            <v>NWP</v>
          </cell>
          <cell r="AC486" t="str">
            <v>Paiute</v>
          </cell>
          <cell r="AD486" t="str">
            <v>net out</v>
          </cell>
          <cell r="AJ486" t="str">
            <v>SUMAS - net out</v>
          </cell>
          <cell r="AN486" t="str">
            <v>JK</v>
          </cell>
        </row>
        <row r="487">
          <cell r="A487">
            <v>500</v>
          </cell>
          <cell r="B487" t="str">
            <v>JK</v>
          </cell>
          <cell r="C487" t="str">
            <v>Jeannie Kimberly</v>
          </cell>
          <cell r="D487" t="str">
            <v>(509) 495-8494</v>
          </cell>
          <cell r="E487">
            <v>37435</v>
          </cell>
          <cell r="G487" t="str">
            <v>Purchase</v>
          </cell>
          <cell r="H487" t="str">
            <v>Physical</v>
          </cell>
          <cell r="I487" t="str">
            <v>CA - SLTAHOE</v>
          </cell>
          <cell r="K487" t="str">
            <v>Enserco</v>
          </cell>
          <cell r="L487" t="str">
            <v>Matt Reed</v>
          </cell>
          <cell r="M487" t="str">
            <v>Trader</v>
          </cell>
          <cell r="N487" t="str">
            <v>(303) 468-1244</v>
          </cell>
          <cell r="O487" t="str">
            <v>(403) 514-6913</v>
          </cell>
          <cell r="R487">
            <v>2500</v>
          </cell>
          <cell r="X487">
            <v>1.07</v>
          </cell>
          <cell r="Y487">
            <v>37438</v>
          </cell>
          <cell r="Z487">
            <v>37438</v>
          </cell>
          <cell r="AA487" t="str">
            <v>Interruptible</v>
          </cell>
          <cell r="AB487" t="str">
            <v>NWP</v>
          </cell>
          <cell r="AC487" t="str">
            <v>Paiute</v>
          </cell>
          <cell r="AD487">
            <v>100047</v>
          </cell>
          <cell r="AE487">
            <v>2500</v>
          </cell>
          <cell r="AF487" t="str">
            <v>WYOMING POOL</v>
          </cell>
          <cell r="AG487">
            <v>89</v>
          </cell>
          <cell r="AH487" t="str">
            <v>WYOMING POOL</v>
          </cell>
          <cell r="AI487">
            <v>399</v>
          </cell>
          <cell r="AJ487" t="str">
            <v>RENO</v>
          </cell>
          <cell r="AK487">
            <v>459</v>
          </cell>
          <cell r="AL487" t="str">
            <v>AVAC03SYS1</v>
          </cell>
          <cell r="AM487">
            <v>304</v>
          </cell>
          <cell r="AN487" t="str">
            <v>JK</v>
          </cell>
        </row>
        <row r="488">
          <cell r="A488">
            <v>501</v>
          </cell>
          <cell r="B488" t="str">
            <v>JK</v>
          </cell>
          <cell r="C488" t="str">
            <v>Jeannie Kimberly</v>
          </cell>
          <cell r="D488" t="str">
            <v>(509) 495-8494</v>
          </cell>
          <cell r="E488">
            <v>37435</v>
          </cell>
          <cell r="G488" t="str">
            <v>Purchase</v>
          </cell>
          <cell r="H488" t="str">
            <v>Physical</v>
          </cell>
          <cell r="I488" t="str">
            <v>CA - SLTAHOE</v>
          </cell>
          <cell r="K488" t="str">
            <v>Enserco</v>
          </cell>
          <cell r="L488" t="str">
            <v>Darrell Danyluk</v>
          </cell>
          <cell r="M488" t="str">
            <v>Trader</v>
          </cell>
          <cell r="N488" t="str">
            <v>(403) 514-6912</v>
          </cell>
          <cell r="O488" t="str">
            <v>(403) 514-6913</v>
          </cell>
          <cell r="R488">
            <v>2000</v>
          </cell>
          <cell r="X488">
            <v>3.86</v>
          </cell>
          <cell r="Y488">
            <v>37561</v>
          </cell>
          <cell r="Z488">
            <v>37711</v>
          </cell>
          <cell r="AA488" t="str">
            <v>Firm</v>
          </cell>
          <cell r="AB488" t="str">
            <v>NWP</v>
          </cell>
          <cell r="AC488" t="str">
            <v>Paiute</v>
          </cell>
          <cell r="AD488">
            <v>100047</v>
          </cell>
          <cell r="AE488">
            <v>2000</v>
          </cell>
          <cell r="AF488" t="str">
            <v>SUMAS</v>
          </cell>
          <cell r="AG488">
            <v>297</v>
          </cell>
          <cell r="AH488" t="str">
            <v>EEI</v>
          </cell>
          <cell r="AI488">
            <v>399</v>
          </cell>
          <cell r="AJ488" t="str">
            <v>RENO</v>
          </cell>
          <cell r="AK488">
            <v>459</v>
          </cell>
          <cell r="AL488" t="str">
            <v>AVAC03SYS1</v>
          </cell>
          <cell r="AM488">
            <v>304</v>
          </cell>
          <cell r="AN488" t="str">
            <v>JK</v>
          </cell>
        </row>
        <row r="489">
          <cell r="A489">
            <v>502</v>
          </cell>
          <cell r="B489" t="str">
            <v>JK</v>
          </cell>
          <cell r="C489" t="str">
            <v>Jeannie Kimberly</v>
          </cell>
          <cell r="D489" t="str">
            <v>(509) 495-8494</v>
          </cell>
          <cell r="E489">
            <v>37435</v>
          </cell>
          <cell r="G489" t="str">
            <v>Purchase</v>
          </cell>
          <cell r="H489" t="str">
            <v>Physical</v>
          </cell>
          <cell r="I489" t="str">
            <v>CA - SLTAHOE</v>
          </cell>
          <cell r="K489" t="str">
            <v>Enserco</v>
          </cell>
          <cell r="L489" t="str">
            <v>Darrell Danyluk</v>
          </cell>
          <cell r="M489" t="str">
            <v>Trader</v>
          </cell>
          <cell r="N489" t="str">
            <v>(403) 514-6912</v>
          </cell>
          <cell r="O489" t="str">
            <v>(403) 514-6913</v>
          </cell>
          <cell r="R489">
            <v>3000</v>
          </cell>
          <cell r="X489">
            <v>3.38</v>
          </cell>
          <cell r="Y489">
            <v>37561</v>
          </cell>
          <cell r="Z489">
            <v>37711</v>
          </cell>
          <cell r="AA489" t="str">
            <v>Firm</v>
          </cell>
          <cell r="AB489" t="str">
            <v>NWP</v>
          </cell>
          <cell r="AC489" t="str">
            <v>Paiute</v>
          </cell>
          <cell r="AD489">
            <v>100047</v>
          </cell>
          <cell r="AE489">
            <v>3000</v>
          </cell>
          <cell r="AF489" t="str">
            <v>OPAL</v>
          </cell>
          <cell r="AG489">
            <v>543</v>
          </cell>
          <cell r="AH489" t="str">
            <v>L168</v>
          </cell>
          <cell r="AI489">
            <v>399</v>
          </cell>
          <cell r="AJ489" t="str">
            <v>RENO</v>
          </cell>
          <cell r="AK489">
            <v>459</v>
          </cell>
          <cell r="AL489" t="str">
            <v>AVAC03SYS2</v>
          </cell>
          <cell r="AM489">
            <v>304</v>
          </cell>
          <cell r="AN489" t="str">
            <v>JK</v>
          </cell>
        </row>
        <row r="490">
          <cell r="A490">
            <v>503</v>
          </cell>
          <cell r="B490" t="str">
            <v>JK</v>
          </cell>
          <cell r="C490" t="str">
            <v>Jeannie Kimberly</v>
          </cell>
          <cell r="D490" t="str">
            <v>(509) 495-8494</v>
          </cell>
          <cell r="E490">
            <v>37435</v>
          </cell>
          <cell r="G490" t="str">
            <v>Purchase</v>
          </cell>
          <cell r="H490" t="str">
            <v>Physical</v>
          </cell>
          <cell r="I490" t="str">
            <v>RGEN</v>
          </cell>
          <cell r="M490" t="e">
            <v>#N/A</v>
          </cell>
          <cell r="N490" t="e">
            <v>#N/A</v>
          </cell>
          <cell r="O490" t="e">
            <v>#N/A</v>
          </cell>
          <cell r="R490">
            <v>701</v>
          </cell>
          <cell r="X490">
            <v>2.4</v>
          </cell>
          <cell r="Y490">
            <v>37423</v>
          </cell>
          <cell r="Z490">
            <v>37423</v>
          </cell>
          <cell r="AA490" t="str">
            <v>Interruptible</v>
          </cell>
          <cell r="AB490" t="str">
            <v>PGT</v>
          </cell>
          <cell r="AD490" t="str">
            <v>07536</v>
          </cell>
          <cell r="AE490">
            <v>10000</v>
          </cell>
          <cell r="AF490" t="str">
            <v>MALI-GTNW</v>
          </cell>
          <cell r="AJ490" t="str">
            <v>RGEN-WWP</v>
          </cell>
          <cell r="AL490" t="str">
            <v>FUEL</v>
          </cell>
          <cell r="AN490" t="str">
            <v>JK</v>
          </cell>
        </row>
        <row r="491">
          <cell r="A491">
            <v>504</v>
          </cell>
          <cell r="B491" t="str">
            <v>DA</v>
          </cell>
          <cell r="C491" t="str">
            <v>Diane Albers</v>
          </cell>
          <cell r="D491" t="str">
            <v>(509) 495-4705</v>
          </cell>
          <cell r="E491">
            <v>37438</v>
          </cell>
          <cell r="G491" t="str">
            <v>Purchase</v>
          </cell>
          <cell r="H491" t="str">
            <v>Physical</v>
          </cell>
          <cell r="I491" t="str">
            <v>CA - SLTAHOE</v>
          </cell>
          <cell r="K491" t="str">
            <v>Enserco</v>
          </cell>
          <cell r="L491" t="str">
            <v>Matt Reed</v>
          </cell>
          <cell r="M491" t="str">
            <v>Trader</v>
          </cell>
          <cell r="N491" t="str">
            <v>(303) 468-1244</v>
          </cell>
          <cell r="O491" t="str">
            <v>(403) 514-6913</v>
          </cell>
          <cell r="R491">
            <v>2500</v>
          </cell>
          <cell r="X491">
            <v>1.07</v>
          </cell>
          <cell r="Y491">
            <v>37439</v>
          </cell>
          <cell r="Z491">
            <v>37439</v>
          </cell>
          <cell r="AA491" t="str">
            <v>Interruptible</v>
          </cell>
          <cell r="AB491" t="str">
            <v>NWP</v>
          </cell>
          <cell r="AC491" t="str">
            <v>Paiute</v>
          </cell>
          <cell r="AD491">
            <v>100047</v>
          </cell>
          <cell r="AE491">
            <v>2500</v>
          </cell>
          <cell r="AF491" t="str">
            <v>WYOMING POOL</v>
          </cell>
          <cell r="AG491">
            <v>89</v>
          </cell>
          <cell r="AH491" t="str">
            <v>WYOMING POOL</v>
          </cell>
          <cell r="AI491">
            <v>399</v>
          </cell>
          <cell r="AJ491" t="str">
            <v>RENO</v>
          </cell>
          <cell r="AK491">
            <v>459</v>
          </cell>
          <cell r="AL491" t="str">
            <v>AVAC03SYS1</v>
          </cell>
          <cell r="AM491">
            <v>304</v>
          </cell>
          <cell r="AN491" t="str">
            <v>DA</v>
          </cell>
        </row>
        <row r="492">
          <cell r="A492">
            <v>505</v>
          </cell>
          <cell r="B492" t="str">
            <v>JK</v>
          </cell>
          <cell r="C492" t="str">
            <v>Jeannie Kimberly</v>
          </cell>
          <cell r="D492" t="str">
            <v>(509) 495-8494</v>
          </cell>
          <cell r="E492">
            <v>37445</v>
          </cell>
          <cell r="G492" t="str">
            <v>Purchase</v>
          </cell>
          <cell r="H492" t="str">
            <v>Physical</v>
          </cell>
          <cell r="I492" t="str">
            <v>RGEN</v>
          </cell>
          <cell r="K492" t="str">
            <v>Enserco</v>
          </cell>
          <cell r="L492" t="str">
            <v>Nancy Lissell</v>
          </cell>
          <cell r="M492" t="str">
            <v>Trader</v>
          </cell>
          <cell r="N492" t="str">
            <v>(403)303-4784</v>
          </cell>
          <cell r="O492" t="str">
            <v>(403) 514-6913</v>
          </cell>
          <cell r="R492">
            <v>10000</v>
          </cell>
          <cell r="X492">
            <v>2.11</v>
          </cell>
          <cell r="Y492">
            <v>37446</v>
          </cell>
          <cell r="Z492">
            <v>37446</v>
          </cell>
          <cell r="AA492" t="str">
            <v>Interruptible</v>
          </cell>
          <cell r="AB492" t="str">
            <v>PGT</v>
          </cell>
          <cell r="AD492" t="str">
            <v>07536</v>
          </cell>
          <cell r="AE492">
            <v>10000</v>
          </cell>
          <cell r="AF492" t="str">
            <v>MALI-GTNW</v>
          </cell>
          <cell r="AH492" t="str">
            <v>04659</v>
          </cell>
          <cell r="AJ492" t="str">
            <v>RGEN-WWP</v>
          </cell>
          <cell r="AL492" t="str">
            <v>FUEL</v>
          </cell>
          <cell r="AN492" t="str">
            <v>JK</v>
          </cell>
        </row>
        <row r="493">
          <cell r="A493">
            <v>506</v>
          </cell>
          <cell r="B493" t="str">
            <v>JK</v>
          </cell>
          <cell r="C493" t="str">
            <v>Jeannie Kimberly</v>
          </cell>
          <cell r="D493" t="str">
            <v>(509) 495-8494</v>
          </cell>
          <cell r="E493">
            <v>37445</v>
          </cell>
          <cell r="G493" t="str">
            <v>Sale</v>
          </cell>
          <cell r="H493" t="str">
            <v>Physical</v>
          </cell>
          <cell r="I493" t="str">
            <v>MALIN</v>
          </cell>
          <cell r="K493" t="str">
            <v>Enserco</v>
          </cell>
          <cell r="L493" t="str">
            <v>Nancy Lissell</v>
          </cell>
          <cell r="M493" t="str">
            <v>Trader</v>
          </cell>
          <cell r="N493" t="str">
            <v>(403)303-4784</v>
          </cell>
          <cell r="O493" t="str">
            <v>(403) 514-6913</v>
          </cell>
          <cell r="R493">
            <v>5000</v>
          </cell>
          <cell r="X493">
            <v>2.15</v>
          </cell>
          <cell r="Y493">
            <v>37446</v>
          </cell>
          <cell r="Z493">
            <v>37446</v>
          </cell>
          <cell r="AA493" t="str">
            <v>Interruptible</v>
          </cell>
          <cell r="AB493" t="str">
            <v>PGT</v>
          </cell>
          <cell r="AD493" t="str">
            <v>07536</v>
          </cell>
          <cell r="AE493">
            <v>5000</v>
          </cell>
          <cell r="AF493" t="str">
            <v>MALI-GTNW</v>
          </cell>
          <cell r="AH493" t="str">
            <v>00169</v>
          </cell>
          <cell r="AJ493" t="str">
            <v>MALI-GTNW</v>
          </cell>
          <cell r="AL493" t="str">
            <v>04659</v>
          </cell>
          <cell r="AN493" t="str">
            <v>JK</v>
          </cell>
        </row>
        <row r="494">
          <cell r="A494">
            <v>507</v>
          </cell>
          <cell r="B494" t="str">
            <v>JK</v>
          </cell>
          <cell r="C494" t="str">
            <v>Jeannie Kimberly</v>
          </cell>
          <cell r="D494" t="str">
            <v>(509) 495-8494</v>
          </cell>
          <cell r="E494">
            <v>37446</v>
          </cell>
          <cell r="G494" t="str">
            <v>Sale</v>
          </cell>
          <cell r="H494" t="str">
            <v>Physical</v>
          </cell>
          <cell r="I494" t="str">
            <v>CA - SLTAHOE</v>
          </cell>
          <cell r="K494" t="str">
            <v>Enserco</v>
          </cell>
          <cell r="L494" t="str">
            <v>Darrell Danyluk</v>
          </cell>
          <cell r="M494" t="str">
            <v>Trader</v>
          </cell>
          <cell r="N494" t="str">
            <v>(403) 514-6912</v>
          </cell>
          <cell r="O494" t="str">
            <v>(403) 514-6913</v>
          </cell>
          <cell r="R494">
            <v>2500</v>
          </cell>
          <cell r="X494">
            <v>1.25</v>
          </cell>
          <cell r="Y494">
            <v>37447</v>
          </cell>
          <cell r="Z494">
            <v>37447</v>
          </cell>
          <cell r="AA494" t="str">
            <v>Interruptible</v>
          </cell>
          <cell r="AB494" t="str">
            <v>NWP</v>
          </cell>
          <cell r="AC494" t="str">
            <v>Paiute</v>
          </cell>
          <cell r="AD494" t="str">
            <v>net out</v>
          </cell>
          <cell r="AJ494" t="str">
            <v>SUMAS - net out</v>
          </cell>
          <cell r="AN494" t="str">
            <v>JK</v>
          </cell>
        </row>
        <row r="495">
          <cell r="A495">
            <v>508</v>
          </cell>
          <cell r="B495" t="str">
            <v>JK</v>
          </cell>
          <cell r="C495" t="str">
            <v>Jeannie Kimberly</v>
          </cell>
          <cell r="D495" t="str">
            <v>(509) 495-8494</v>
          </cell>
          <cell r="E495">
            <v>37446</v>
          </cell>
          <cell r="G495" t="str">
            <v>Purchase</v>
          </cell>
          <cell r="H495" t="str">
            <v>Physical</v>
          </cell>
          <cell r="I495" t="str">
            <v>CA - SLTAHOE</v>
          </cell>
          <cell r="K495" t="str">
            <v>Enserco</v>
          </cell>
          <cell r="L495" t="str">
            <v>John Washabaugh</v>
          </cell>
          <cell r="M495" t="str">
            <v>Trader</v>
          </cell>
          <cell r="N495" t="str">
            <v>(303) 256-1666</v>
          </cell>
          <cell r="O495" t="str">
            <v>(303) 568-3250</v>
          </cell>
          <cell r="R495">
            <v>2500</v>
          </cell>
          <cell r="X495">
            <v>1.03</v>
          </cell>
          <cell r="Y495">
            <v>37447</v>
          </cell>
          <cell r="Z495">
            <v>37447</v>
          </cell>
          <cell r="AA495" t="str">
            <v>Interruptible</v>
          </cell>
          <cell r="AB495" t="str">
            <v>NWP</v>
          </cell>
          <cell r="AC495" t="str">
            <v>Paiute</v>
          </cell>
          <cell r="AD495">
            <v>100047</v>
          </cell>
          <cell r="AE495">
            <v>2500</v>
          </cell>
          <cell r="AF495" t="str">
            <v>WYOMING POOL</v>
          </cell>
          <cell r="AG495">
            <v>89</v>
          </cell>
          <cell r="AH495" t="str">
            <v>WYOMING POOL</v>
          </cell>
          <cell r="AI495">
            <v>399</v>
          </cell>
          <cell r="AJ495" t="str">
            <v>RENO</v>
          </cell>
          <cell r="AK495">
            <v>459</v>
          </cell>
          <cell r="AL495" t="str">
            <v>AVAC03SYS1</v>
          </cell>
          <cell r="AM495">
            <v>304</v>
          </cell>
          <cell r="AN495" t="str">
            <v>JK</v>
          </cell>
        </row>
        <row r="496">
          <cell r="A496">
            <v>509</v>
          </cell>
          <cell r="B496" t="str">
            <v>DA</v>
          </cell>
          <cell r="C496" t="str">
            <v>Diane Albers</v>
          </cell>
          <cell r="D496" t="str">
            <v>(509) 495-4705</v>
          </cell>
          <cell r="E496">
            <v>37452</v>
          </cell>
          <cell r="G496" t="str">
            <v>Sale</v>
          </cell>
          <cell r="H496" t="str">
            <v>Physical</v>
          </cell>
          <cell r="I496" t="str">
            <v>MALIN</v>
          </cell>
          <cell r="K496" t="str">
            <v>AEP Energy Services, Inc.</v>
          </cell>
          <cell r="L496" t="str">
            <v>Brad Bentley</v>
          </cell>
          <cell r="M496" t="str">
            <v>Trader</v>
          </cell>
          <cell r="N496" t="str">
            <v>(614) 583-7007</v>
          </cell>
          <cell r="O496" t="str">
            <v>(614) 583-1605</v>
          </cell>
          <cell r="R496">
            <v>22000</v>
          </cell>
          <cell r="X496">
            <v>2.2400000000000002</v>
          </cell>
          <cell r="Y496">
            <v>37500</v>
          </cell>
          <cell r="Z496">
            <v>37529</v>
          </cell>
          <cell r="AA496" t="str">
            <v>Firm</v>
          </cell>
          <cell r="AB496" t="str">
            <v>PGT</v>
          </cell>
          <cell r="AD496" t="str">
            <v>07536</v>
          </cell>
          <cell r="AE496">
            <v>22000</v>
          </cell>
          <cell r="AF496" t="str">
            <v>MALI-GTNW</v>
          </cell>
          <cell r="AJ496" t="str">
            <v>MALI-GTNW</v>
          </cell>
          <cell r="AL496" t="str">
            <v>06220</v>
          </cell>
          <cell r="AN496" t="str">
            <v>LM</v>
          </cell>
        </row>
        <row r="497">
          <cell r="A497">
            <v>510</v>
          </cell>
          <cell r="B497" t="str">
            <v>DA</v>
          </cell>
          <cell r="C497" t="str">
            <v>Diane Albers</v>
          </cell>
          <cell r="D497" t="str">
            <v>(509) 495-4705</v>
          </cell>
          <cell r="E497">
            <v>37452</v>
          </cell>
          <cell r="G497" t="str">
            <v>Sale</v>
          </cell>
          <cell r="H497" t="str">
            <v>Physical</v>
          </cell>
          <cell r="I497" t="str">
            <v>MALIN</v>
          </cell>
          <cell r="K497" t="str">
            <v>AEP Energy Services, Inc.</v>
          </cell>
          <cell r="L497" t="str">
            <v>Brad Bentley</v>
          </cell>
          <cell r="M497" t="str">
            <v>Trader</v>
          </cell>
          <cell r="N497" t="str">
            <v>(614) 583-7007</v>
          </cell>
          <cell r="O497" t="str">
            <v>(614) 583-1605</v>
          </cell>
          <cell r="R497">
            <v>25000</v>
          </cell>
          <cell r="X497">
            <v>2.2000000000000002</v>
          </cell>
          <cell r="Y497">
            <v>37469</v>
          </cell>
          <cell r="Z497">
            <v>37499</v>
          </cell>
          <cell r="AA497" t="str">
            <v>Firm</v>
          </cell>
          <cell r="AB497" t="str">
            <v>PGT</v>
          </cell>
          <cell r="AD497" t="str">
            <v>07536</v>
          </cell>
          <cell r="AE497">
            <v>25000</v>
          </cell>
          <cell r="AF497" t="str">
            <v>MALI-GTNW</v>
          </cell>
          <cell r="AJ497" t="str">
            <v>MALI-GTNW</v>
          </cell>
          <cell r="AL497" t="str">
            <v>06220</v>
          </cell>
          <cell r="AN497" t="str">
            <v>LM</v>
          </cell>
        </row>
        <row r="498">
          <cell r="A498">
            <v>511</v>
          </cell>
          <cell r="B498" t="str">
            <v>DA</v>
          </cell>
          <cell r="C498" t="str">
            <v>Diane Albers</v>
          </cell>
          <cell r="D498" t="str">
            <v>(509) 495-4705</v>
          </cell>
          <cell r="E498">
            <v>37452</v>
          </cell>
          <cell r="G498" t="str">
            <v>Sale</v>
          </cell>
          <cell r="H498" t="str">
            <v>Physical</v>
          </cell>
          <cell r="I498" t="str">
            <v>MALIN</v>
          </cell>
          <cell r="K498" t="str">
            <v>Cook Inlet Energy Supply LLC</v>
          </cell>
          <cell r="L498" t="str">
            <v>Cindy Khek</v>
          </cell>
          <cell r="M498" t="str">
            <v>Trader</v>
          </cell>
          <cell r="N498" t="str">
            <v xml:space="preserve">(310) 789-2324   </v>
          </cell>
          <cell r="O498" t="str">
            <v>(310) 789-3991</v>
          </cell>
          <cell r="R498">
            <v>5000</v>
          </cell>
          <cell r="X498">
            <v>2.2000000000000002</v>
          </cell>
          <cell r="Y498">
            <v>37469</v>
          </cell>
          <cell r="Z498">
            <v>37499</v>
          </cell>
          <cell r="AA498" t="str">
            <v>Firm</v>
          </cell>
          <cell r="AB498" t="str">
            <v>PGT</v>
          </cell>
          <cell r="AD498" t="str">
            <v>07536</v>
          </cell>
          <cell r="AE498">
            <v>5000</v>
          </cell>
          <cell r="AF498" t="str">
            <v>MALI-GTNW</v>
          </cell>
          <cell r="AJ498" t="str">
            <v>MALI-GTNW</v>
          </cell>
          <cell r="AL498" t="str">
            <v>00780</v>
          </cell>
          <cell r="AN498" t="str">
            <v>LM</v>
          </cell>
        </row>
        <row r="499">
          <cell r="A499">
            <v>512</v>
          </cell>
          <cell r="B499" t="str">
            <v>DA</v>
          </cell>
          <cell r="C499" t="str">
            <v>Diane Albers</v>
          </cell>
          <cell r="D499" t="str">
            <v>(509) 495-4705</v>
          </cell>
          <cell r="E499">
            <v>37453</v>
          </cell>
          <cell r="G499" t="str">
            <v>Sale</v>
          </cell>
          <cell r="H499" t="str">
            <v>Physical</v>
          </cell>
          <cell r="I499" t="str">
            <v>CA - SLTAHOE</v>
          </cell>
          <cell r="K499" t="str">
            <v>Enserco</v>
          </cell>
          <cell r="L499" t="str">
            <v>Darrell Danyluk</v>
          </cell>
          <cell r="M499" t="str">
            <v>Trader</v>
          </cell>
          <cell r="N499" t="str">
            <v>(403) 514-6912</v>
          </cell>
          <cell r="O499" t="str">
            <v>(403) 514-6913</v>
          </cell>
          <cell r="R499">
            <v>2500</v>
          </cell>
          <cell r="X499">
            <v>1.575</v>
          </cell>
          <cell r="Y499">
            <v>37454</v>
          </cell>
          <cell r="Z499">
            <v>37454</v>
          </cell>
          <cell r="AA499" t="str">
            <v>Interruptible</v>
          </cell>
          <cell r="AB499" t="str">
            <v>NWP</v>
          </cell>
          <cell r="AC499" t="str">
            <v>Paiute</v>
          </cell>
          <cell r="AD499" t="str">
            <v>net out</v>
          </cell>
          <cell r="AJ499" t="str">
            <v>SUMAS - net out</v>
          </cell>
          <cell r="AN499" t="str">
            <v>DA</v>
          </cell>
        </row>
        <row r="500">
          <cell r="A500">
            <v>513</v>
          </cell>
          <cell r="B500" t="str">
            <v>DA</v>
          </cell>
          <cell r="C500" t="str">
            <v>Diane Albers</v>
          </cell>
          <cell r="D500" t="str">
            <v>(509) 495-4705</v>
          </cell>
          <cell r="E500">
            <v>37453</v>
          </cell>
          <cell r="G500" t="str">
            <v>Purchase</v>
          </cell>
          <cell r="H500" t="str">
            <v>Physical</v>
          </cell>
          <cell r="I500" t="str">
            <v>CA - SLTAHOE</v>
          </cell>
          <cell r="J500">
            <v>109844960</v>
          </cell>
          <cell r="K500" t="str">
            <v>Dynegy Marketing and Trade</v>
          </cell>
          <cell r="L500" t="str">
            <v>Steve Floyd</v>
          </cell>
          <cell r="M500" t="str">
            <v>Trader</v>
          </cell>
          <cell r="N500" t="str">
            <v>(713) 767-8459</v>
          </cell>
          <cell r="O500" t="str">
            <v>(713) 507-6541</v>
          </cell>
          <cell r="R500">
            <v>2500</v>
          </cell>
          <cell r="X500">
            <v>1.5</v>
          </cell>
          <cell r="Y500">
            <v>37454</v>
          </cell>
          <cell r="Z500">
            <v>37454</v>
          </cell>
          <cell r="AA500" t="str">
            <v>Interruptible</v>
          </cell>
          <cell r="AB500" t="str">
            <v>NWP</v>
          </cell>
          <cell r="AC500" t="str">
            <v>Paiute</v>
          </cell>
          <cell r="AD500">
            <v>100047</v>
          </cell>
          <cell r="AE500">
            <v>2500</v>
          </cell>
          <cell r="AF500" t="str">
            <v>OPAL</v>
          </cell>
          <cell r="AG500">
            <v>543</v>
          </cell>
          <cell r="AJ500" t="str">
            <v>RENO</v>
          </cell>
          <cell r="AK500">
            <v>459</v>
          </cell>
          <cell r="AL500" t="str">
            <v>AVAC03SYS1</v>
          </cell>
          <cell r="AM500">
            <v>304</v>
          </cell>
          <cell r="AN500" t="str">
            <v>DA</v>
          </cell>
        </row>
        <row r="501">
          <cell r="A501">
            <v>514</v>
          </cell>
          <cell r="B501" t="str">
            <v>DA</v>
          </cell>
          <cell r="C501" t="str">
            <v>Diane Albers</v>
          </cell>
          <cell r="D501" t="str">
            <v>(509) 495-4705</v>
          </cell>
          <cell r="E501">
            <v>37455</v>
          </cell>
          <cell r="G501" t="str">
            <v>Sale</v>
          </cell>
          <cell r="H501" t="str">
            <v>Physical</v>
          </cell>
          <cell r="I501" t="str">
            <v>MALIN</v>
          </cell>
          <cell r="K501" t="str">
            <v>AEP Energy Services, Inc.</v>
          </cell>
          <cell r="L501" t="str">
            <v>Brad Bentley</v>
          </cell>
          <cell r="M501" t="str">
            <v>Trader</v>
          </cell>
          <cell r="N501" t="str">
            <v>(614) 583-7007</v>
          </cell>
          <cell r="O501" t="str">
            <v>(614) 583-1605</v>
          </cell>
          <cell r="R501">
            <v>7658</v>
          </cell>
          <cell r="U501" t="str">
            <v>NGI</v>
          </cell>
          <cell r="V501">
            <v>0</v>
          </cell>
          <cell r="W501" t="str">
            <v>Malin</v>
          </cell>
          <cell r="Y501">
            <v>37469</v>
          </cell>
          <cell r="Z501">
            <v>37499</v>
          </cell>
          <cell r="AA501" t="str">
            <v>Firm</v>
          </cell>
          <cell r="AB501" t="str">
            <v>PGT</v>
          </cell>
          <cell r="AD501" t="str">
            <v>07536</v>
          </cell>
          <cell r="AE501">
            <v>7658</v>
          </cell>
          <cell r="AF501" t="str">
            <v>MALI-GTNW</v>
          </cell>
          <cell r="AH501" t="str">
            <v>00169</v>
          </cell>
          <cell r="AJ501" t="str">
            <v>MALI-GTNW</v>
          </cell>
          <cell r="AL501" t="str">
            <v>06220</v>
          </cell>
          <cell r="AN501" t="str">
            <v>LM</v>
          </cell>
        </row>
        <row r="502">
          <cell r="A502">
            <v>515</v>
          </cell>
          <cell r="B502" t="str">
            <v>DA</v>
          </cell>
          <cell r="C502" t="str">
            <v>Diane Albers</v>
          </cell>
          <cell r="D502" t="str">
            <v>(509) 495-4705</v>
          </cell>
          <cell r="E502">
            <v>37455</v>
          </cell>
          <cell r="G502" t="str">
            <v>Sale</v>
          </cell>
          <cell r="H502" t="str">
            <v>Physical</v>
          </cell>
          <cell r="I502" t="str">
            <v>MALIN</v>
          </cell>
          <cell r="K502" t="str">
            <v>Enserco</v>
          </cell>
          <cell r="L502" t="str">
            <v>Darrell Danyluk</v>
          </cell>
          <cell r="M502" t="str">
            <v>Trader</v>
          </cell>
          <cell r="N502" t="str">
            <v>(403) 514-6912</v>
          </cell>
          <cell r="O502" t="str">
            <v>(403) 514-6913</v>
          </cell>
          <cell r="R502">
            <v>5000</v>
          </cell>
          <cell r="X502">
            <v>3.39</v>
          </cell>
          <cell r="Y502">
            <v>37681</v>
          </cell>
          <cell r="Z502">
            <v>37833</v>
          </cell>
          <cell r="AA502" t="str">
            <v>Firm</v>
          </cell>
          <cell r="AB502" t="str">
            <v>PGT</v>
          </cell>
          <cell r="AD502" t="str">
            <v>07536</v>
          </cell>
          <cell r="AE502">
            <v>5000</v>
          </cell>
          <cell r="AF502" t="str">
            <v>MALI-GTNW</v>
          </cell>
          <cell r="AJ502" t="str">
            <v>MALI-GTNW</v>
          </cell>
          <cell r="AL502" t="str">
            <v>04659</v>
          </cell>
          <cell r="AN502" t="str">
            <v>LM</v>
          </cell>
        </row>
        <row r="503">
          <cell r="A503">
            <v>516</v>
          </cell>
          <cell r="B503" t="str">
            <v>DA</v>
          </cell>
          <cell r="C503" t="str">
            <v>Diane Albers</v>
          </cell>
          <cell r="D503" t="str">
            <v>(509) 495-4705</v>
          </cell>
          <cell r="E503">
            <v>37456</v>
          </cell>
          <cell r="G503" t="str">
            <v>Sale</v>
          </cell>
          <cell r="H503" t="str">
            <v>Physical</v>
          </cell>
          <cell r="I503" t="str">
            <v>MALIN</v>
          </cell>
          <cell r="K503" t="str">
            <v>AEP Energy Services, Inc.</v>
          </cell>
          <cell r="L503" t="str">
            <v>Brad Bentley</v>
          </cell>
          <cell r="M503" t="str">
            <v>Trader</v>
          </cell>
          <cell r="N503" t="str">
            <v>(614) 583-7007</v>
          </cell>
          <cell r="O503" t="str">
            <v>(614) 583-1605</v>
          </cell>
          <cell r="R503">
            <v>5000</v>
          </cell>
          <cell r="X503">
            <v>3.36</v>
          </cell>
          <cell r="Y503">
            <v>37347</v>
          </cell>
          <cell r="Z503">
            <v>37437</v>
          </cell>
          <cell r="AA503" t="str">
            <v>Firm</v>
          </cell>
          <cell r="AB503" t="str">
            <v>PGT</v>
          </cell>
          <cell r="AD503" t="str">
            <v>07536</v>
          </cell>
          <cell r="AE503">
            <v>5000</v>
          </cell>
          <cell r="AF503" t="str">
            <v>MALI-GTNW</v>
          </cell>
          <cell r="AJ503" t="str">
            <v>MALI-GTNW</v>
          </cell>
          <cell r="AL503" t="str">
            <v>06220</v>
          </cell>
          <cell r="AN503" t="str">
            <v>LM</v>
          </cell>
        </row>
        <row r="504">
          <cell r="A504">
            <v>517</v>
          </cell>
          <cell r="B504" t="str">
            <v>DA</v>
          </cell>
          <cell r="C504" t="str">
            <v>Diane Albers</v>
          </cell>
          <cell r="D504" t="str">
            <v>(509) 495-4705</v>
          </cell>
          <cell r="E504">
            <v>37460</v>
          </cell>
          <cell r="G504" t="str">
            <v>Purchase</v>
          </cell>
          <cell r="H504" t="str">
            <v>Physical</v>
          </cell>
          <cell r="I504" t="str">
            <v>RGEN</v>
          </cell>
          <cell r="K504" t="str">
            <v>Enserco</v>
          </cell>
          <cell r="L504" t="str">
            <v>Darrell Danyluk</v>
          </cell>
          <cell r="M504" t="str">
            <v>Trader</v>
          </cell>
          <cell r="N504" t="str">
            <v>(403) 514-6912</v>
          </cell>
          <cell r="O504" t="str">
            <v>(403) 514-6913</v>
          </cell>
          <cell r="R504">
            <v>5000</v>
          </cell>
          <cell r="X504">
            <v>1.7</v>
          </cell>
          <cell r="Y504">
            <v>37461</v>
          </cell>
          <cell r="Z504">
            <v>37461</v>
          </cell>
          <cell r="AA504" t="str">
            <v>Interruptible</v>
          </cell>
          <cell r="AB504" t="str">
            <v>PGT</v>
          </cell>
          <cell r="AD504" t="str">
            <v>07536</v>
          </cell>
          <cell r="AE504">
            <v>5000</v>
          </cell>
          <cell r="AF504" t="str">
            <v>KING-GTNW</v>
          </cell>
          <cell r="AH504" t="str">
            <v>04659</v>
          </cell>
          <cell r="AJ504" t="str">
            <v>RGEN-WWP</v>
          </cell>
          <cell r="AL504" t="str">
            <v>FUEL</v>
          </cell>
          <cell r="AN504" t="str">
            <v>DA</v>
          </cell>
        </row>
        <row r="505">
          <cell r="A505">
            <v>518</v>
          </cell>
          <cell r="B505" t="str">
            <v>DA</v>
          </cell>
          <cell r="C505" t="str">
            <v>Diane Albers</v>
          </cell>
          <cell r="D505" t="str">
            <v>(509) 495-4705</v>
          </cell>
          <cell r="E505">
            <v>37460</v>
          </cell>
          <cell r="G505" t="str">
            <v>Purchase</v>
          </cell>
          <cell r="H505" t="str">
            <v>Physical</v>
          </cell>
          <cell r="I505" t="str">
            <v>RGEN</v>
          </cell>
          <cell r="K505" t="str">
            <v>Enserco</v>
          </cell>
          <cell r="L505" t="str">
            <v>Darrell Danyluk</v>
          </cell>
          <cell r="M505" t="str">
            <v>Trader</v>
          </cell>
          <cell r="N505" t="str">
            <v>(403) 514-6912</v>
          </cell>
          <cell r="O505" t="str">
            <v>(403) 514-6913</v>
          </cell>
          <cell r="R505">
            <v>10000</v>
          </cell>
          <cell r="X505">
            <v>1.65</v>
          </cell>
          <cell r="Y505">
            <v>37461</v>
          </cell>
          <cell r="Z505">
            <v>37461</v>
          </cell>
          <cell r="AA505" t="str">
            <v>Interruptible</v>
          </cell>
          <cell r="AB505" t="str">
            <v>PGT</v>
          </cell>
          <cell r="AD505" t="str">
            <v>07536</v>
          </cell>
          <cell r="AE505">
            <v>10000</v>
          </cell>
          <cell r="AF505" t="str">
            <v>KING-GTNW</v>
          </cell>
          <cell r="AH505" t="str">
            <v>04659</v>
          </cell>
          <cell r="AJ505" t="str">
            <v>RGEN-WWP</v>
          </cell>
          <cell r="AL505" t="str">
            <v>FUEL</v>
          </cell>
          <cell r="AN505" t="str">
            <v>DA</v>
          </cell>
        </row>
        <row r="506">
          <cell r="A506">
            <v>519</v>
          </cell>
          <cell r="B506" t="str">
            <v>DA</v>
          </cell>
          <cell r="C506" t="str">
            <v>Diane Albers</v>
          </cell>
          <cell r="D506" t="str">
            <v>(509) 495-4705</v>
          </cell>
          <cell r="E506">
            <v>37461</v>
          </cell>
          <cell r="G506" t="str">
            <v>Purchase</v>
          </cell>
          <cell r="H506" t="str">
            <v>Physical</v>
          </cell>
          <cell r="I506" t="str">
            <v>RGEN</v>
          </cell>
          <cell r="K506" t="str">
            <v>Enserco</v>
          </cell>
          <cell r="L506" t="str">
            <v>Darrell Danyluk</v>
          </cell>
          <cell r="M506" t="str">
            <v>Trader</v>
          </cell>
          <cell r="N506" t="str">
            <v>(403) 514-6912</v>
          </cell>
          <cell r="O506" t="str">
            <v>(403) 514-6913</v>
          </cell>
          <cell r="R506">
            <v>10000</v>
          </cell>
          <cell r="X506">
            <v>1.7</v>
          </cell>
          <cell r="Y506">
            <v>37462</v>
          </cell>
          <cell r="Z506">
            <v>37462</v>
          </cell>
          <cell r="AA506" t="str">
            <v>Interruptible</v>
          </cell>
          <cell r="AB506" t="str">
            <v>PGT</v>
          </cell>
          <cell r="AD506" t="str">
            <v>07536</v>
          </cell>
          <cell r="AE506">
            <v>10000</v>
          </cell>
          <cell r="AF506" t="str">
            <v>KING-GTNW</v>
          </cell>
          <cell r="AH506" t="str">
            <v>04659</v>
          </cell>
          <cell r="AJ506" t="str">
            <v>RGEN-WWP</v>
          </cell>
          <cell r="AL506" t="str">
            <v>FUEL</v>
          </cell>
          <cell r="AN506" t="str">
            <v>DA</v>
          </cell>
        </row>
        <row r="507">
          <cell r="A507">
            <v>520</v>
          </cell>
          <cell r="B507" t="str">
            <v>DA</v>
          </cell>
          <cell r="C507" t="str">
            <v>Diane Albers</v>
          </cell>
          <cell r="D507" t="str">
            <v>(509) 495-4705</v>
          </cell>
          <cell r="E507">
            <v>37461</v>
          </cell>
          <cell r="G507" t="str">
            <v>Purchase</v>
          </cell>
          <cell r="H507" t="str">
            <v>Physical</v>
          </cell>
          <cell r="I507" t="str">
            <v>MALIN</v>
          </cell>
          <cell r="K507" t="str">
            <v>AEP Energy Services, Inc.</v>
          </cell>
          <cell r="L507" t="str">
            <v>Brad Bentley</v>
          </cell>
          <cell r="M507" t="str">
            <v>Trader</v>
          </cell>
          <cell r="N507" t="str">
            <v>(614) 583-7007</v>
          </cell>
          <cell r="O507" t="str">
            <v>(614) 583-1605</v>
          </cell>
          <cell r="R507">
            <v>3000</v>
          </cell>
          <cell r="U507" t="str">
            <v>Gas Daily</v>
          </cell>
          <cell r="V507">
            <v>0</v>
          </cell>
          <cell r="W507" t="str">
            <v>Malin</v>
          </cell>
          <cell r="Y507">
            <v>37462</v>
          </cell>
          <cell r="Z507">
            <v>37463</v>
          </cell>
          <cell r="AA507" t="str">
            <v>Interruptible</v>
          </cell>
          <cell r="AB507" t="str">
            <v>PGT</v>
          </cell>
          <cell r="AD507" t="str">
            <v>07536</v>
          </cell>
          <cell r="AE507">
            <v>3000</v>
          </cell>
          <cell r="AF507" t="str">
            <v>MALI-GTNW</v>
          </cell>
          <cell r="AH507" t="str">
            <v>06220</v>
          </cell>
          <cell r="AJ507" t="str">
            <v>MALI-GTNW</v>
          </cell>
          <cell r="AL507" t="str">
            <v>07536 (07016 makeup of 2913 and 87 to FUEL)</v>
          </cell>
          <cell r="AN507" t="str">
            <v>DA</v>
          </cell>
        </row>
        <row r="508">
          <cell r="A508">
            <v>521</v>
          </cell>
          <cell r="B508" t="str">
            <v>DA</v>
          </cell>
          <cell r="C508" t="str">
            <v>Diane Albers</v>
          </cell>
          <cell r="D508" t="str">
            <v>(509) 495-4705</v>
          </cell>
          <cell r="E508">
            <v>37462</v>
          </cell>
          <cell r="G508" t="str">
            <v>Sale</v>
          </cell>
          <cell r="H508" t="str">
            <v>Physical</v>
          </cell>
          <cell r="I508" t="str">
            <v>RGEN</v>
          </cell>
          <cell r="K508" t="str">
            <v>Enserco</v>
          </cell>
          <cell r="L508" t="str">
            <v>Darrell Danyluk</v>
          </cell>
          <cell r="M508" t="str">
            <v>Trader</v>
          </cell>
          <cell r="N508" t="str">
            <v>(403) 514-6912</v>
          </cell>
          <cell r="O508" t="str">
            <v>(403) 514-6913</v>
          </cell>
          <cell r="R508">
            <v>15000</v>
          </cell>
          <cell r="X508">
            <v>1.77</v>
          </cell>
          <cell r="Y508">
            <v>37463</v>
          </cell>
          <cell r="Z508">
            <v>37463</v>
          </cell>
          <cell r="AA508" t="str">
            <v>Interruptible</v>
          </cell>
          <cell r="AB508" t="str">
            <v>PGT</v>
          </cell>
          <cell r="AD508" t="str">
            <v>07536</v>
          </cell>
          <cell r="AE508">
            <v>15000</v>
          </cell>
          <cell r="AF508" t="str">
            <v>RGEN-WWP</v>
          </cell>
          <cell r="AH508" t="str">
            <v>FUEL</v>
          </cell>
          <cell r="AJ508" t="str">
            <v>RGEN-GTNW</v>
          </cell>
          <cell r="AL508" t="str">
            <v>04659</v>
          </cell>
          <cell r="AN508" t="str">
            <v>DA</v>
          </cell>
        </row>
        <row r="509">
          <cell r="A509">
            <v>522</v>
          </cell>
          <cell r="B509" t="str">
            <v>DA</v>
          </cell>
          <cell r="C509" t="str">
            <v>Diane Albers</v>
          </cell>
          <cell r="D509" t="str">
            <v>(509) 495-4705</v>
          </cell>
          <cell r="E509">
            <v>37463</v>
          </cell>
          <cell r="G509" t="str">
            <v>Sale</v>
          </cell>
          <cell r="H509" t="str">
            <v>Physical</v>
          </cell>
          <cell r="I509" t="str">
            <v>CA - SLTAHOE</v>
          </cell>
          <cell r="K509" t="str">
            <v>Enserco</v>
          </cell>
          <cell r="L509" t="str">
            <v>Darrell Danyluk</v>
          </cell>
          <cell r="M509" t="str">
            <v>Trader</v>
          </cell>
          <cell r="N509" t="str">
            <v>(403) 514-6912</v>
          </cell>
          <cell r="O509" t="str">
            <v>(403) 514-6913</v>
          </cell>
          <cell r="R509">
            <v>2500</v>
          </cell>
          <cell r="X509">
            <v>1.84</v>
          </cell>
          <cell r="Y509">
            <v>37464</v>
          </cell>
          <cell r="Z509">
            <v>37466</v>
          </cell>
          <cell r="AA509" t="str">
            <v>Interruptible</v>
          </cell>
          <cell r="AB509" t="str">
            <v>NWP</v>
          </cell>
          <cell r="AC509" t="str">
            <v>Paiute</v>
          </cell>
          <cell r="AD509" t="str">
            <v>net out</v>
          </cell>
          <cell r="AJ509" t="str">
            <v>SUMAS - net out</v>
          </cell>
          <cell r="AN509" t="str">
            <v>DA</v>
          </cell>
        </row>
        <row r="510">
          <cell r="A510">
            <v>523</v>
          </cell>
          <cell r="B510" t="str">
            <v>DA</v>
          </cell>
          <cell r="C510" t="str">
            <v>Diane Albers</v>
          </cell>
          <cell r="D510" t="str">
            <v>(509) 495-4705</v>
          </cell>
          <cell r="E510">
            <v>37463</v>
          </cell>
          <cell r="G510" t="str">
            <v>Purchase</v>
          </cell>
          <cell r="H510" t="str">
            <v>Physical</v>
          </cell>
          <cell r="I510" t="str">
            <v>CA - SLTAHOE</v>
          </cell>
          <cell r="K510" t="str">
            <v>Enserco</v>
          </cell>
          <cell r="L510" t="str">
            <v>Matt Reed</v>
          </cell>
          <cell r="M510" t="str">
            <v>Trader</v>
          </cell>
          <cell r="N510" t="str">
            <v>(303) 468-1244</v>
          </cell>
          <cell r="O510" t="str">
            <v>(403) 514-6913</v>
          </cell>
          <cell r="R510">
            <v>2500</v>
          </cell>
          <cell r="X510">
            <v>1.75</v>
          </cell>
          <cell r="Y510">
            <v>37464</v>
          </cell>
          <cell r="Z510">
            <v>37466</v>
          </cell>
          <cell r="AA510" t="str">
            <v>Interruptible</v>
          </cell>
          <cell r="AB510" t="str">
            <v>NWP</v>
          </cell>
          <cell r="AC510" t="str">
            <v>Paiute</v>
          </cell>
          <cell r="AD510">
            <v>100047</v>
          </cell>
          <cell r="AE510">
            <v>2500</v>
          </cell>
          <cell r="AF510" t="str">
            <v>WYOMING POOL</v>
          </cell>
          <cell r="AG510">
            <v>89</v>
          </cell>
          <cell r="AH510" t="str">
            <v>WYOMING POOL</v>
          </cell>
          <cell r="AI510">
            <v>399</v>
          </cell>
          <cell r="AJ510" t="str">
            <v>RENO</v>
          </cell>
          <cell r="AK510">
            <v>459</v>
          </cell>
          <cell r="AL510" t="str">
            <v>AVAC03SYS1</v>
          </cell>
          <cell r="AM510">
            <v>304</v>
          </cell>
          <cell r="AN510" t="str">
            <v>DA</v>
          </cell>
        </row>
        <row r="511">
          <cell r="A511">
            <v>524</v>
          </cell>
          <cell r="B511" t="str">
            <v>JK</v>
          </cell>
          <cell r="C511" t="str">
            <v>Jeannie Kimberly</v>
          </cell>
          <cell r="D511" t="str">
            <v>(509) 495-8494</v>
          </cell>
          <cell r="E511">
            <v>37468</v>
          </cell>
          <cell r="G511" t="str">
            <v>Sale</v>
          </cell>
          <cell r="H511" t="str">
            <v>Physical</v>
          </cell>
          <cell r="I511" t="str">
            <v>CA - SLTAHOE</v>
          </cell>
          <cell r="K511" t="str">
            <v>Enserco</v>
          </cell>
          <cell r="L511" t="str">
            <v>Nancy Lissell</v>
          </cell>
          <cell r="M511" t="str">
            <v>Trader</v>
          </cell>
          <cell r="N511" t="str">
            <v>(403)303-4784</v>
          </cell>
          <cell r="O511" t="str">
            <v>(403) 514-6913</v>
          </cell>
          <cell r="R511">
            <v>2500</v>
          </cell>
          <cell r="X511">
            <v>1.54</v>
          </cell>
          <cell r="Y511">
            <v>37469</v>
          </cell>
          <cell r="Z511">
            <v>37469</v>
          </cell>
          <cell r="AA511" t="str">
            <v>Interruptible</v>
          </cell>
          <cell r="AB511" t="str">
            <v>NWP</v>
          </cell>
          <cell r="AC511" t="str">
            <v>Paiute</v>
          </cell>
          <cell r="AD511" t="str">
            <v>net out</v>
          </cell>
          <cell r="AJ511" t="str">
            <v>SUMAS - net out</v>
          </cell>
          <cell r="AN511" t="str">
            <v>JK</v>
          </cell>
        </row>
        <row r="512">
          <cell r="A512">
            <v>525</v>
          </cell>
          <cell r="B512" t="str">
            <v>JK</v>
          </cell>
          <cell r="C512" t="str">
            <v>Jeannie Kimberly</v>
          </cell>
          <cell r="D512" t="str">
            <v>(509) 495-8494</v>
          </cell>
          <cell r="E512">
            <v>37468</v>
          </cell>
          <cell r="G512" t="str">
            <v>Purchase</v>
          </cell>
          <cell r="H512" t="str">
            <v>Physical</v>
          </cell>
          <cell r="I512" t="str">
            <v>CA - SLTAHOE</v>
          </cell>
          <cell r="K512" t="str">
            <v>Enserco</v>
          </cell>
          <cell r="L512" t="str">
            <v>Nancy Lissell</v>
          </cell>
          <cell r="M512" t="str">
            <v>Trader</v>
          </cell>
          <cell r="N512" t="str">
            <v>(403)303-4784</v>
          </cell>
          <cell r="O512" t="str">
            <v>(403) 514-6913</v>
          </cell>
          <cell r="R512">
            <v>2500</v>
          </cell>
          <cell r="X512">
            <v>1.42</v>
          </cell>
          <cell r="Y512">
            <v>37469</v>
          </cell>
          <cell r="Z512">
            <v>37469</v>
          </cell>
          <cell r="AA512" t="str">
            <v>Interruptible</v>
          </cell>
          <cell r="AB512" t="str">
            <v>NWP</v>
          </cell>
          <cell r="AC512" t="str">
            <v>Paiute</v>
          </cell>
          <cell r="AD512">
            <v>100047</v>
          </cell>
          <cell r="AE512">
            <v>2500</v>
          </cell>
          <cell r="AF512" t="str">
            <v>WYOMING POOL</v>
          </cell>
          <cell r="AG512">
            <v>89</v>
          </cell>
          <cell r="AH512" t="str">
            <v>WYOMING POOL</v>
          </cell>
          <cell r="AI512">
            <v>399</v>
          </cell>
          <cell r="AJ512" t="str">
            <v>RENO</v>
          </cell>
          <cell r="AK512">
            <v>459</v>
          </cell>
          <cell r="AL512" t="str">
            <v>AVAC03SYS1</v>
          </cell>
          <cell r="AM512">
            <v>304</v>
          </cell>
          <cell r="AN512" t="str">
            <v>JK</v>
          </cell>
        </row>
        <row r="513">
          <cell r="A513">
            <v>526</v>
          </cell>
          <cell r="B513" t="str">
            <v>JK</v>
          </cell>
          <cell r="C513" t="str">
            <v>Jeannie Kimberly</v>
          </cell>
          <cell r="D513" t="str">
            <v>(509) 495-8494</v>
          </cell>
          <cell r="E513">
            <v>37469</v>
          </cell>
          <cell r="G513" t="str">
            <v>Sale</v>
          </cell>
          <cell r="H513" t="str">
            <v>Physical</v>
          </cell>
          <cell r="I513" t="str">
            <v>CA - SLTAHOE</v>
          </cell>
          <cell r="K513" t="str">
            <v>Enserco</v>
          </cell>
          <cell r="L513" t="str">
            <v>Nancy Lissell</v>
          </cell>
          <cell r="M513" t="str">
            <v>Trader</v>
          </cell>
          <cell r="N513" t="str">
            <v>(403)303-4784</v>
          </cell>
          <cell r="O513" t="str">
            <v>(403) 514-6913</v>
          </cell>
          <cell r="R513">
            <v>2500</v>
          </cell>
          <cell r="X513">
            <v>1.7</v>
          </cell>
          <cell r="Y513">
            <v>37470</v>
          </cell>
          <cell r="Z513">
            <v>37470</v>
          </cell>
          <cell r="AA513" t="str">
            <v>Interruptible</v>
          </cell>
          <cell r="AB513" t="str">
            <v>NWP</v>
          </cell>
          <cell r="AC513" t="str">
            <v>Paiute</v>
          </cell>
          <cell r="AD513" t="str">
            <v>net out</v>
          </cell>
          <cell r="AJ513" t="str">
            <v>SUMAS - net out</v>
          </cell>
          <cell r="AN513" t="str">
            <v>JK</v>
          </cell>
        </row>
        <row r="514">
          <cell r="A514">
            <v>527</v>
          </cell>
          <cell r="B514" t="str">
            <v>JK</v>
          </cell>
          <cell r="C514" t="str">
            <v>Jeannie Kimberly</v>
          </cell>
          <cell r="D514" t="str">
            <v>(509) 495-8494</v>
          </cell>
          <cell r="E514">
            <v>37469</v>
          </cell>
          <cell r="G514" t="str">
            <v>Purchase</v>
          </cell>
          <cell r="H514" t="str">
            <v>Physical</v>
          </cell>
          <cell r="I514" t="str">
            <v>CA - SLTAHOE</v>
          </cell>
          <cell r="K514" t="str">
            <v>Enserco</v>
          </cell>
          <cell r="L514" t="str">
            <v>Nancy Lissell</v>
          </cell>
          <cell r="M514" t="str">
            <v>Trader</v>
          </cell>
          <cell r="N514" t="str">
            <v>(403)303-4784</v>
          </cell>
          <cell r="O514" t="str">
            <v>(403) 514-6913</v>
          </cell>
          <cell r="R514">
            <v>2500</v>
          </cell>
          <cell r="X514">
            <v>1.55</v>
          </cell>
          <cell r="Y514">
            <v>37470</v>
          </cell>
          <cell r="Z514">
            <v>37470</v>
          </cell>
          <cell r="AA514" t="str">
            <v>Interruptible</v>
          </cell>
          <cell r="AB514" t="str">
            <v>NWP</v>
          </cell>
          <cell r="AC514" t="str">
            <v>Paiute</v>
          </cell>
          <cell r="AD514">
            <v>100047</v>
          </cell>
          <cell r="AE514">
            <v>2500</v>
          </cell>
          <cell r="AF514" t="str">
            <v>WYOMING POOL</v>
          </cell>
          <cell r="AG514">
            <v>89</v>
          </cell>
          <cell r="AH514" t="str">
            <v>WYOMING POOL</v>
          </cell>
          <cell r="AI514">
            <v>399</v>
          </cell>
          <cell r="AJ514" t="str">
            <v>RENO</v>
          </cell>
          <cell r="AK514">
            <v>459</v>
          </cell>
          <cell r="AL514" t="str">
            <v>AVAC03SYS1</v>
          </cell>
          <cell r="AM514">
            <v>304</v>
          </cell>
          <cell r="AN514" t="str">
            <v>JK</v>
          </cell>
        </row>
        <row r="515">
          <cell r="A515">
            <v>528</v>
          </cell>
          <cell r="B515" t="str">
            <v>JK</v>
          </cell>
          <cell r="C515" t="str">
            <v>Jeannie Kimberly</v>
          </cell>
          <cell r="D515" t="str">
            <v>(509) 495-8494</v>
          </cell>
          <cell r="E515">
            <v>37470</v>
          </cell>
          <cell r="G515" t="str">
            <v>Sale</v>
          </cell>
          <cell r="H515" t="str">
            <v>Physical</v>
          </cell>
          <cell r="I515" t="str">
            <v>CA - SLTAHOE</v>
          </cell>
          <cell r="K515" t="str">
            <v>Enserco</v>
          </cell>
          <cell r="L515" t="str">
            <v>Darrell Danyluk</v>
          </cell>
          <cell r="M515" t="str">
            <v>Trader</v>
          </cell>
          <cell r="N515" t="str">
            <v>(403) 514-6912</v>
          </cell>
          <cell r="O515" t="str">
            <v>(403) 514-6913</v>
          </cell>
          <cell r="R515">
            <v>2500</v>
          </cell>
          <cell r="X515">
            <v>1.8</v>
          </cell>
          <cell r="Y515">
            <v>37471</v>
          </cell>
          <cell r="Z515">
            <v>37474</v>
          </cell>
          <cell r="AA515" t="str">
            <v>Interruptible</v>
          </cell>
          <cell r="AB515" t="str">
            <v>NWP</v>
          </cell>
          <cell r="AC515" t="str">
            <v>Paiute</v>
          </cell>
          <cell r="AD515" t="str">
            <v>net out</v>
          </cell>
          <cell r="AJ515" t="str">
            <v>SUMAS - net out</v>
          </cell>
          <cell r="AN515" t="str">
            <v>JK</v>
          </cell>
        </row>
        <row r="516">
          <cell r="A516">
            <v>529</v>
          </cell>
          <cell r="B516" t="str">
            <v>JK</v>
          </cell>
          <cell r="C516" t="str">
            <v>Jeannie Kimberly</v>
          </cell>
          <cell r="D516" t="str">
            <v>(509) 495-8494</v>
          </cell>
          <cell r="E516">
            <v>37470</v>
          </cell>
          <cell r="G516" t="str">
            <v>Purchase</v>
          </cell>
          <cell r="H516" t="str">
            <v>Physical</v>
          </cell>
          <cell r="I516" t="str">
            <v>CA - SLTAHOE</v>
          </cell>
          <cell r="K516" t="str">
            <v>Enserco</v>
          </cell>
          <cell r="L516" t="str">
            <v>Darrell Danyluk</v>
          </cell>
          <cell r="M516" t="str">
            <v>Trader</v>
          </cell>
          <cell r="N516" t="str">
            <v>(403) 514-6912</v>
          </cell>
          <cell r="O516" t="str">
            <v>(403) 514-6913</v>
          </cell>
          <cell r="R516">
            <v>2500</v>
          </cell>
          <cell r="X516">
            <v>1.65</v>
          </cell>
          <cell r="Y516">
            <v>37471</v>
          </cell>
          <cell r="Z516">
            <v>37474</v>
          </cell>
          <cell r="AA516" t="str">
            <v>Interruptible</v>
          </cell>
          <cell r="AB516" t="str">
            <v>NWP</v>
          </cell>
          <cell r="AC516" t="str">
            <v>Paiute</v>
          </cell>
          <cell r="AD516">
            <v>100047</v>
          </cell>
          <cell r="AE516">
            <v>2500</v>
          </cell>
          <cell r="AF516" t="str">
            <v>WYOMING POOL</v>
          </cell>
          <cell r="AG516">
            <v>89</v>
          </cell>
          <cell r="AH516" t="str">
            <v>WYOMING POOL</v>
          </cell>
          <cell r="AI516">
            <v>399</v>
          </cell>
          <cell r="AJ516" t="str">
            <v>RENO</v>
          </cell>
          <cell r="AK516">
            <v>459</v>
          </cell>
          <cell r="AL516" t="str">
            <v>AVAC03SYS1</v>
          </cell>
          <cell r="AM516">
            <v>304</v>
          </cell>
          <cell r="AN516" t="str">
            <v>JK</v>
          </cell>
        </row>
        <row r="517">
          <cell r="A517">
            <v>530</v>
          </cell>
          <cell r="B517" t="str">
            <v>DA</v>
          </cell>
          <cell r="C517" t="str">
            <v>Diane Albers</v>
          </cell>
          <cell r="D517" t="str">
            <v>(509) 495-4705</v>
          </cell>
          <cell r="E517">
            <v>37474</v>
          </cell>
          <cell r="G517" t="str">
            <v>Sale</v>
          </cell>
          <cell r="H517" t="str">
            <v>Physical</v>
          </cell>
          <cell r="I517" t="str">
            <v>CA - SLTAHOE</v>
          </cell>
          <cell r="K517" t="str">
            <v>Enserco</v>
          </cell>
          <cell r="L517" t="str">
            <v>Nancy Lissell</v>
          </cell>
          <cell r="M517" t="str">
            <v>Trader</v>
          </cell>
          <cell r="N517" t="str">
            <v>(403)303-4784</v>
          </cell>
          <cell r="O517" t="str">
            <v>(403) 514-6913</v>
          </cell>
          <cell r="R517">
            <v>2500</v>
          </cell>
          <cell r="X517">
            <v>1.83</v>
          </cell>
          <cell r="Y517">
            <v>37475</v>
          </cell>
          <cell r="Z517">
            <v>37475</v>
          </cell>
          <cell r="AA517" t="str">
            <v>Interruptible</v>
          </cell>
          <cell r="AB517" t="str">
            <v>NWP</v>
          </cell>
          <cell r="AC517" t="str">
            <v>Paiute</v>
          </cell>
          <cell r="AD517" t="str">
            <v>net out</v>
          </cell>
          <cell r="AJ517" t="str">
            <v>SUMAS - net out</v>
          </cell>
          <cell r="AN517" t="str">
            <v>DA</v>
          </cell>
        </row>
        <row r="518">
          <cell r="A518">
            <v>531</v>
          </cell>
          <cell r="B518" t="str">
            <v>DA</v>
          </cell>
          <cell r="C518" t="str">
            <v>Diane Albers</v>
          </cell>
          <cell r="D518" t="str">
            <v>(509) 495-4705</v>
          </cell>
          <cell r="E518">
            <v>37474</v>
          </cell>
          <cell r="G518" t="str">
            <v>Purchase</v>
          </cell>
          <cell r="H518" t="str">
            <v>Physical</v>
          </cell>
          <cell r="I518" t="str">
            <v>CA - SLTAHOE</v>
          </cell>
          <cell r="J518">
            <v>621796934</v>
          </cell>
          <cell r="K518" t="str">
            <v>AEP Energy Services, Inc.</v>
          </cell>
          <cell r="L518" t="str">
            <v>Spencer Hallarn</v>
          </cell>
          <cell r="M518" t="str">
            <v>Trader</v>
          </cell>
          <cell r="N518" t="str">
            <v>(614) 583-7017</v>
          </cell>
          <cell r="O518" t="str">
            <v>(614) 583-1605</v>
          </cell>
          <cell r="R518">
            <v>2500</v>
          </cell>
          <cell r="X518">
            <v>1.45</v>
          </cell>
          <cell r="Y518">
            <v>37475</v>
          </cell>
          <cell r="Z518">
            <v>37475</v>
          </cell>
          <cell r="AA518" t="str">
            <v>Interruptible</v>
          </cell>
          <cell r="AB518" t="str">
            <v>NWP</v>
          </cell>
          <cell r="AC518" t="str">
            <v>Paiute</v>
          </cell>
          <cell r="AD518">
            <v>100047</v>
          </cell>
          <cell r="AE518">
            <v>2500</v>
          </cell>
          <cell r="AF518" t="str">
            <v>OPAL</v>
          </cell>
          <cell r="AG518">
            <v>543</v>
          </cell>
          <cell r="AH518" t="str">
            <v>G53</v>
          </cell>
          <cell r="AI518">
            <v>692</v>
          </cell>
          <cell r="AJ518" t="str">
            <v>RENO</v>
          </cell>
          <cell r="AK518">
            <v>459</v>
          </cell>
          <cell r="AL518" t="str">
            <v>AVAC03SYS1</v>
          </cell>
          <cell r="AM518">
            <v>304</v>
          </cell>
          <cell r="AN518" t="str">
            <v>DA</v>
          </cell>
        </row>
        <row r="519">
          <cell r="A519">
            <v>532</v>
          </cell>
          <cell r="B519" t="str">
            <v>DA</v>
          </cell>
          <cell r="C519" t="str">
            <v>Diane Albers</v>
          </cell>
          <cell r="D519" t="str">
            <v>(509) 495-4705</v>
          </cell>
          <cell r="E519">
            <v>37475</v>
          </cell>
          <cell r="G519" t="str">
            <v>Sale</v>
          </cell>
          <cell r="H519" t="str">
            <v>Physical</v>
          </cell>
          <cell r="I519" t="str">
            <v>CA - SLTAHOE</v>
          </cell>
          <cell r="K519" t="str">
            <v>Enserco</v>
          </cell>
          <cell r="L519" t="str">
            <v>Nancy Lissell</v>
          </cell>
          <cell r="M519" t="str">
            <v>Trader</v>
          </cell>
          <cell r="N519" t="str">
            <v>(403)303-4784</v>
          </cell>
          <cell r="O519" t="str">
            <v>(403) 514-6913</v>
          </cell>
          <cell r="R519">
            <v>2500</v>
          </cell>
          <cell r="X519">
            <v>1.85</v>
          </cell>
          <cell r="Y519">
            <v>37476</v>
          </cell>
          <cell r="Z519">
            <v>37476</v>
          </cell>
          <cell r="AA519" t="str">
            <v>Interruptible</v>
          </cell>
          <cell r="AB519" t="str">
            <v>NWP</v>
          </cell>
          <cell r="AC519" t="str">
            <v>Paiute</v>
          </cell>
          <cell r="AD519" t="str">
            <v>net out</v>
          </cell>
          <cell r="AJ519" t="str">
            <v>SUMAS - net out</v>
          </cell>
          <cell r="AN519" t="str">
            <v>DA</v>
          </cell>
        </row>
        <row r="520">
          <cell r="A520">
            <v>533</v>
          </cell>
          <cell r="B520" t="str">
            <v>DA</v>
          </cell>
          <cell r="C520" t="str">
            <v>Diane Albers</v>
          </cell>
          <cell r="D520" t="str">
            <v>(509) 495-4705</v>
          </cell>
          <cell r="E520">
            <v>37475</v>
          </cell>
          <cell r="G520" t="str">
            <v>Purchase</v>
          </cell>
          <cell r="H520" t="str">
            <v>Physical</v>
          </cell>
          <cell r="I520" t="str">
            <v>CA - SLTAHOE</v>
          </cell>
          <cell r="K520" t="str">
            <v>Enserco</v>
          </cell>
          <cell r="L520" t="str">
            <v>John Washabaugh</v>
          </cell>
          <cell r="M520" t="str">
            <v>Trader</v>
          </cell>
          <cell r="N520" t="str">
            <v>(303) 256-1666</v>
          </cell>
          <cell r="O520" t="str">
            <v>(303) 568-3250</v>
          </cell>
          <cell r="R520">
            <v>2500</v>
          </cell>
          <cell r="X520">
            <v>1.55</v>
          </cell>
          <cell r="Y520">
            <v>37476</v>
          </cell>
          <cell r="Z520">
            <v>37476</v>
          </cell>
          <cell r="AA520" t="str">
            <v>Interruptible</v>
          </cell>
          <cell r="AB520" t="str">
            <v>NWP</v>
          </cell>
          <cell r="AC520" t="str">
            <v>Paiute</v>
          </cell>
          <cell r="AD520">
            <v>100047</v>
          </cell>
          <cell r="AE520">
            <v>2500</v>
          </cell>
          <cell r="AF520" t="str">
            <v>WYOMING POOL</v>
          </cell>
          <cell r="AG520">
            <v>89</v>
          </cell>
          <cell r="AH520" t="str">
            <v>WYOMING POOL</v>
          </cell>
          <cell r="AI520">
            <v>399</v>
          </cell>
          <cell r="AJ520" t="str">
            <v>RENO</v>
          </cell>
          <cell r="AK520">
            <v>459</v>
          </cell>
          <cell r="AL520" t="str">
            <v>AVAC03SYS1</v>
          </cell>
          <cell r="AM520">
            <v>304</v>
          </cell>
          <cell r="AN520" t="str">
            <v>DA</v>
          </cell>
        </row>
        <row r="521">
          <cell r="A521">
            <v>534</v>
          </cell>
          <cell r="B521" t="str">
            <v>DA</v>
          </cell>
          <cell r="C521" t="str">
            <v>Diane Albers</v>
          </cell>
          <cell r="D521" t="str">
            <v>(509) 495-4705</v>
          </cell>
          <cell r="E521">
            <v>37476</v>
          </cell>
          <cell r="G521" t="str">
            <v>Sale</v>
          </cell>
          <cell r="H521" t="str">
            <v>Physical</v>
          </cell>
          <cell r="I521" t="str">
            <v>CA - SLTAHOE</v>
          </cell>
          <cell r="K521" t="str">
            <v>Enserco</v>
          </cell>
          <cell r="L521" t="str">
            <v>Nancy Lissell</v>
          </cell>
          <cell r="M521" t="str">
            <v>Trader</v>
          </cell>
          <cell r="N521" t="str">
            <v>(403)303-4784</v>
          </cell>
          <cell r="O521" t="str">
            <v>(403) 514-6913</v>
          </cell>
          <cell r="R521">
            <v>2500</v>
          </cell>
          <cell r="X521">
            <v>1.91</v>
          </cell>
          <cell r="Y521">
            <v>37477</v>
          </cell>
          <cell r="Z521">
            <v>37477</v>
          </cell>
          <cell r="AA521" t="str">
            <v>Interruptible</v>
          </cell>
          <cell r="AB521" t="str">
            <v>NWP</v>
          </cell>
          <cell r="AC521" t="str">
            <v>Paiute</v>
          </cell>
          <cell r="AD521" t="str">
            <v>net out</v>
          </cell>
          <cell r="AJ521" t="str">
            <v>SUMAS - net out</v>
          </cell>
          <cell r="AN521" t="str">
            <v>DA</v>
          </cell>
        </row>
        <row r="522">
          <cell r="A522">
            <v>535</v>
          </cell>
          <cell r="B522" t="str">
            <v>DA</v>
          </cell>
          <cell r="C522" t="str">
            <v>Diane Albers</v>
          </cell>
          <cell r="D522" t="str">
            <v>(509) 495-4705</v>
          </cell>
          <cell r="E522">
            <v>37476</v>
          </cell>
          <cell r="G522" t="str">
            <v>Purchase</v>
          </cell>
          <cell r="H522" t="str">
            <v>Physical</v>
          </cell>
          <cell r="I522" t="str">
            <v>CA - SLTAHOE</v>
          </cell>
          <cell r="J522">
            <v>510069188</v>
          </cell>
          <cell r="K522" t="str">
            <v>Dynegy Marketing and Trade</v>
          </cell>
          <cell r="L522" t="str">
            <v>Steve Floyd</v>
          </cell>
          <cell r="M522" t="str">
            <v>Trader</v>
          </cell>
          <cell r="N522" t="str">
            <v>(713) 767-8459</v>
          </cell>
          <cell r="O522" t="str">
            <v>(713) 507-6541</v>
          </cell>
          <cell r="R522">
            <v>2500</v>
          </cell>
          <cell r="X522">
            <v>1.3</v>
          </cell>
          <cell r="Y522">
            <v>37477</v>
          </cell>
          <cell r="Z522">
            <v>37477</v>
          </cell>
          <cell r="AA522" t="str">
            <v>Interruptible</v>
          </cell>
          <cell r="AB522" t="str">
            <v>NWP</v>
          </cell>
          <cell r="AC522" t="str">
            <v>Paiute</v>
          </cell>
          <cell r="AD522">
            <v>100047</v>
          </cell>
          <cell r="AE522">
            <v>2500</v>
          </cell>
          <cell r="AF522" t="str">
            <v>OPAL</v>
          </cell>
          <cell r="AG522">
            <v>543</v>
          </cell>
          <cell r="AH522" t="str">
            <v>K39</v>
          </cell>
          <cell r="AI522">
            <v>321</v>
          </cell>
          <cell r="AJ522" t="str">
            <v>RENO</v>
          </cell>
          <cell r="AK522">
            <v>459</v>
          </cell>
          <cell r="AL522" t="str">
            <v>AVAC03SYS1</v>
          </cell>
          <cell r="AM522">
            <v>304</v>
          </cell>
          <cell r="AN522" t="str">
            <v>DA</v>
          </cell>
        </row>
        <row r="523">
          <cell r="A523">
            <v>536</v>
          </cell>
          <cell r="B523" t="str">
            <v>DA</v>
          </cell>
          <cell r="C523" t="str">
            <v>Diane Albers</v>
          </cell>
          <cell r="D523" t="str">
            <v>(509) 495-4705</v>
          </cell>
          <cell r="E523">
            <v>37477</v>
          </cell>
          <cell r="G523" t="str">
            <v>Sale</v>
          </cell>
          <cell r="H523" t="str">
            <v>Physical</v>
          </cell>
          <cell r="I523" t="str">
            <v>CA - SLTAHOE</v>
          </cell>
          <cell r="K523" t="str">
            <v>Enserco</v>
          </cell>
          <cell r="L523" t="str">
            <v>Nancy Lissell</v>
          </cell>
          <cell r="M523" t="str">
            <v>Trader</v>
          </cell>
          <cell r="N523" t="str">
            <v>(403)303-4784</v>
          </cell>
          <cell r="O523" t="str">
            <v>(403) 514-6913</v>
          </cell>
          <cell r="R523">
            <v>2500</v>
          </cell>
          <cell r="X523">
            <v>1.94</v>
          </cell>
          <cell r="Y523">
            <v>37478</v>
          </cell>
          <cell r="Z523">
            <v>37480</v>
          </cell>
          <cell r="AA523" t="str">
            <v>Interruptible</v>
          </cell>
          <cell r="AB523" t="str">
            <v>NWP</v>
          </cell>
          <cell r="AC523" t="str">
            <v>Paiute</v>
          </cell>
          <cell r="AD523" t="str">
            <v>net out</v>
          </cell>
          <cell r="AJ523" t="str">
            <v>SUMAS - net out</v>
          </cell>
          <cell r="AN523" t="str">
            <v>DA</v>
          </cell>
        </row>
        <row r="524">
          <cell r="A524">
            <v>537</v>
          </cell>
          <cell r="B524" t="str">
            <v>DA</v>
          </cell>
          <cell r="C524" t="str">
            <v>Diane Albers</v>
          </cell>
          <cell r="D524" t="str">
            <v>(509) 495-4705</v>
          </cell>
          <cell r="E524">
            <v>37477</v>
          </cell>
          <cell r="G524" t="str">
            <v>Purchase</v>
          </cell>
          <cell r="H524" t="str">
            <v>Physical</v>
          </cell>
          <cell r="I524" t="str">
            <v>CA - SLTAHOE</v>
          </cell>
          <cell r="J524">
            <v>24549433736</v>
          </cell>
          <cell r="K524" t="str">
            <v>AEP Energy Services, Inc.</v>
          </cell>
          <cell r="L524" t="str">
            <v>Spencer Hallarn</v>
          </cell>
          <cell r="M524" t="str">
            <v>Trader</v>
          </cell>
          <cell r="N524" t="str">
            <v>(614) 583-7017</v>
          </cell>
          <cell r="O524" t="str">
            <v>(614) 583-1605</v>
          </cell>
          <cell r="R524">
            <v>2500</v>
          </cell>
          <cell r="X524">
            <v>1.2375</v>
          </cell>
          <cell r="Y524">
            <v>37478</v>
          </cell>
          <cell r="Z524">
            <v>37480</v>
          </cell>
          <cell r="AA524" t="str">
            <v>Interruptible</v>
          </cell>
          <cell r="AB524" t="str">
            <v>NWP</v>
          </cell>
          <cell r="AC524" t="str">
            <v>Paiute</v>
          </cell>
          <cell r="AD524">
            <v>100047</v>
          </cell>
          <cell r="AE524">
            <v>2500</v>
          </cell>
          <cell r="AF524" t="str">
            <v>OPAL</v>
          </cell>
          <cell r="AG524">
            <v>543</v>
          </cell>
          <cell r="AH524" t="str">
            <v>L84</v>
          </cell>
          <cell r="AI524">
            <v>692</v>
          </cell>
          <cell r="AJ524" t="str">
            <v>RENO</v>
          </cell>
          <cell r="AK524">
            <v>459</v>
          </cell>
          <cell r="AL524" t="str">
            <v>AVAC03SYS1</v>
          </cell>
          <cell r="AM524">
            <v>304</v>
          </cell>
          <cell r="AN524" t="str">
            <v>DA</v>
          </cell>
        </row>
        <row r="525">
          <cell r="A525">
            <v>538</v>
          </cell>
          <cell r="B525" t="str">
            <v>DA</v>
          </cell>
          <cell r="C525" t="str">
            <v>Diane Albers</v>
          </cell>
          <cell r="D525" t="str">
            <v>(509) 495-4705</v>
          </cell>
          <cell r="E525">
            <v>37477</v>
          </cell>
          <cell r="G525" t="str">
            <v>Purchase</v>
          </cell>
          <cell r="H525" t="str">
            <v>Physical</v>
          </cell>
          <cell r="I525" t="str">
            <v>CSII</v>
          </cell>
          <cell r="K525" t="str">
            <v>Enserco</v>
          </cell>
          <cell r="L525" t="str">
            <v>Nancy Lissell</v>
          </cell>
          <cell r="M525" t="str">
            <v>Trader</v>
          </cell>
          <cell r="N525" t="str">
            <v>(403)303-4784</v>
          </cell>
          <cell r="O525" t="str">
            <v>(403) 514-6913</v>
          </cell>
          <cell r="R525">
            <v>5000</v>
          </cell>
          <cell r="X525">
            <v>2.15</v>
          </cell>
          <cell r="Y525">
            <v>37478</v>
          </cell>
          <cell r="Z525">
            <v>37480</v>
          </cell>
          <cell r="AA525" t="str">
            <v>Interruptible</v>
          </cell>
          <cell r="AB525" t="str">
            <v>PGT</v>
          </cell>
          <cell r="AD525" t="str">
            <v>07536</v>
          </cell>
          <cell r="AE525">
            <v>5000</v>
          </cell>
          <cell r="AF525" t="str">
            <v>KING-GTNW</v>
          </cell>
          <cell r="AH525" t="str">
            <v>04659</v>
          </cell>
          <cell r="AJ525" t="str">
            <v>CSII-CSII</v>
          </cell>
          <cell r="AL525" t="str">
            <v>CSII</v>
          </cell>
          <cell r="AN525" t="str">
            <v>DA</v>
          </cell>
        </row>
        <row r="526">
          <cell r="A526">
            <v>539</v>
          </cell>
          <cell r="B526" t="str">
            <v>DA</v>
          </cell>
          <cell r="C526" t="str">
            <v>Diane Albers</v>
          </cell>
          <cell r="D526" t="str">
            <v>(509) 495-4705</v>
          </cell>
          <cell r="E526">
            <v>37480</v>
          </cell>
          <cell r="G526" t="str">
            <v>Sale</v>
          </cell>
          <cell r="H526" t="str">
            <v>Physical</v>
          </cell>
          <cell r="I526" t="str">
            <v>CA - SLTAHOE</v>
          </cell>
          <cell r="K526" t="str">
            <v>Enserco</v>
          </cell>
          <cell r="L526" t="str">
            <v>Dave Meyer</v>
          </cell>
          <cell r="M526" t="str">
            <v>Trader</v>
          </cell>
          <cell r="N526" t="str">
            <v>(303) 568-3230</v>
          </cell>
          <cell r="O526" t="str">
            <v>(303) 568-3250</v>
          </cell>
          <cell r="R526">
            <v>2500</v>
          </cell>
          <cell r="X526">
            <v>2.0499999999999998</v>
          </cell>
          <cell r="Y526">
            <v>37481</v>
          </cell>
          <cell r="Z526">
            <v>37481</v>
          </cell>
          <cell r="AA526" t="str">
            <v>Interruptible</v>
          </cell>
          <cell r="AB526" t="str">
            <v>NWP</v>
          </cell>
          <cell r="AC526" t="str">
            <v>Paiute</v>
          </cell>
          <cell r="AD526" t="str">
            <v>net out</v>
          </cell>
          <cell r="AJ526" t="str">
            <v>SUMAS - net out</v>
          </cell>
          <cell r="AN526" t="str">
            <v>DA</v>
          </cell>
        </row>
        <row r="527">
          <cell r="A527">
            <v>540</v>
          </cell>
          <cell r="B527" t="str">
            <v>DA</v>
          </cell>
          <cell r="C527" t="str">
            <v>Diane Albers</v>
          </cell>
          <cell r="D527" t="str">
            <v>(509) 495-4705</v>
          </cell>
          <cell r="E527">
            <v>37480</v>
          </cell>
          <cell r="G527" t="str">
            <v>Purchase</v>
          </cell>
          <cell r="H527" t="str">
            <v>Physical</v>
          </cell>
          <cell r="I527" t="str">
            <v>CA - SLTAHOE</v>
          </cell>
          <cell r="K527" t="str">
            <v>Enserco</v>
          </cell>
          <cell r="L527" t="str">
            <v>Dave Meyer</v>
          </cell>
          <cell r="M527" t="str">
            <v>Trader</v>
          </cell>
          <cell r="N527" t="str">
            <v>(303) 568-3230</v>
          </cell>
          <cell r="O527" t="str">
            <v>(303) 568-3250</v>
          </cell>
          <cell r="R527">
            <v>2500</v>
          </cell>
          <cell r="X527">
            <v>1.46</v>
          </cell>
          <cell r="Y527">
            <v>37481</v>
          </cell>
          <cell r="Z527">
            <v>37481</v>
          </cell>
          <cell r="AA527" t="str">
            <v>Interruptible</v>
          </cell>
          <cell r="AB527" t="str">
            <v>NWP</v>
          </cell>
          <cell r="AC527" t="str">
            <v>Paiute</v>
          </cell>
          <cell r="AD527">
            <v>100047</v>
          </cell>
          <cell r="AE527">
            <v>2500</v>
          </cell>
          <cell r="AF527" t="str">
            <v>WYOMING POOL</v>
          </cell>
          <cell r="AG527">
            <v>89</v>
          </cell>
          <cell r="AH527" t="str">
            <v>WYOMING POOL</v>
          </cell>
          <cell r="AI527">
            <v>399</v>
          </cell>
          <cell r="AJ527" t="str">
            <v>RENO</v>
          </cell>
          <cell r="AK527">
            <v>459</v>
          </cell>
          <cell r="AL527" t="str">
            <v>AVAC03SYS1</v>
          </cell>
          <cell r="AM527">
            <v>304</v>
          </cell>
          <cell r="AN527" t="str">
            <v>DA</v>
          </cell>
        </row>
        <row r="528">
          <cell r="A528">
            <v>541</v>
          </cell>
          <cell r="B528" t="str">
            <v>DA</v>
          </cell>
          <cell r="C528" t="str">
            <v>Diane Albers</v>
          </cell>
          <cell r="D528" t="str">
            <v>(509) 495-4705</v>
          </cell>
          <cell r="E528">
            <v>37481</v>
          </cell>
          <cell r="G528" t="str">
            <v>Sale</v>
          </cell>
          <cell r="H528" t="str">
            <v>Physical</v>
          </cell>
          <cell r="I528" t="str">
            <v>CA - SLTAHOE</v>
          </cell>
          <cell r="K528" t="str">
            <v>Enserco</v>
          </cell>
          <cell r="L528" t="str">
            <v>Dave Meyer</v>
          </cell>
          <cell r="M528" t="str">
            <v>Trader</v>
          </cell>
          <cell r="N528" t="str">
            <v>(303) 568-3230</v>
          </cell>
          <cell r="O528" t="str">
            <v>(303) 568-3250</v>
          </cell>
          <cell r="R528">
            <v>2500</v>
          </cell>
          <cell r="X528">
            <v>2.17</v>
          </cell>
          <cell r="Y528">
            <v>37482</v>
          </cell>
          <cell r="Z528">
            <v>37482</v>
          </cell>
          <cell r="AA528" t="str">
            <v>Interruptible</v>
          </cell>
          <cell r="AB528" t="str">
            <v>NWP</v>
          </cell>
          <cell r="AC528" t="str">
            <v>Paiute</v>
          </cell>
          <cell r="AD528" t="str">
            <v>net out</v>
          </cell>
          <cell r="AJ528" t="str">
            <v>SUMAS - net out</v>
          </cell>
          <cell r="AN528" t="str">
            <v>DA</v>
          </cell>
        </row>
        <row r="529">
          <cell r="A529">
            <v>542</v>
          </cell>
          <cell r="B529" t="str">
            <v>DA</v>
          </cell>
          <cell r="C529" t="str">
            <v>Diane Albers</v>
          </cell>
          <cell r="D529" t="str">
            <v>(509) 495-4705</v>
          </cell>
          <cell r="E529">
            <v>37481</v>
          </cell>
          <cell r="G529" t="str">
            <v>Purchase</v>
          </cell>
          <cell r="H529" t="str">
            <v>Physical</v>
          </cell>
          <cell r="I529" t="str">
            <v>CA - SLTAHOE</v>
          </cell>
          <cell r="K529" t="str">
            <v>Enserco</v>
          </cell>
          <cell r="L529" t="str">
            <v>Dave Meyer</v>
          </cell>
          <cell r="M529" t="str">
            <v>Trader</v>
          </cell>
          <cell r="N529" t="str">
            <v>(303) 568-3230</v>
          </cell>
          <cell r="O529" t="str">
            <v>(303) 568-3250</v>
          </cell>
          <cell r="R529">
            <v>2500</v>
          </cell>
          <cell r="X529">
            <v>1.67</v>
          </cell>
          <cell r="Y529">
            <v>37482</v>
          </cell>
          <cell r="Z529">
            <v>37482</v>
          </cell>
          <cell r="AA529" t="str">
            <v>Interruptible</v>
          </cell>
          <cell r="AB529" t="str">
            <v>NWP</v>
          </cell>
          <cell r="AC529" t="str">
            <v>Paiute</v>
          </cell>
          <cell r="AD529">
            <v>100047</v>
          </cell>
          <cell r="AE529">
            <v>2500</v>
          </cell>
          <cell r="AF529" t="str">
            <v>WYOMING POOL</v>
          </cell>
          <cell r="AG529">
            <v>89</v>
          </cell>
          <cell r="AH529" t="str">
            <v>WYOMING POOL</v>
          </cell>
          <cell r="AI529">
            <v>399</v>
          </cell>
          <cell r="AJ529" t="str">
            <v>RENO</v>
          </cell>
          <cell r="AK529">
            <v>459</v>
          </cell>
          <cell r="AL529" t="str">
            <v>AVAC03SYS1</v>
          </cell>
          <cell r="AM529">
            <v>304</v>
          </cell>
          <cell r="AN529" t="str">
            <v>DA</v>
          </cell>
        </row>
        <row r="530">
          <cell r="A530">
            <v>543</v>
          </cell>
          <cell r="B530" t="str">
            <v>DA</v>
          </cell>
          <cell r="C530" t="str">
            <v>Diane Albers</v>
          </cell>
          <cell r="D530" t="str">
            <v>(509) 495-4705</v>
          </cell>
          <cell r="E530">
            <v>37481</v>
          </cell>
          <cell r="G530" t="str">
            <v>Sale</v>
          </cell>
          <cell r="H530" t="str">
            <v>Physical</v>
          </cell>
          <cell r="I530" t="str">
            <v>MALIN</v>
          </cell>
          <cell r="K530" t="str">
            <v>AEP Energy Services, Inc.</v>
          </cell>
          <cell r="L530" t="str">
            <v>Brad Bentley</v>
          </cell>
          <cell r="M530" t="str">
            <v>Trader</v>
          </cell>
          <cell r="N530" t="str">
            <v>(614) 583-7007</v>
          </cell>
          <cell r="O530" t="str">
            <v>(614) 583-1605</v>
          </cell>
          <cell r="R530">
            <v>3000</v>
          </cell>
          <cell r="X530">
            <v>2.5499999999999998</v>
          </cell>
          <cell r="Y530">
            <v>37500</v>
          </cell>
          <cell r="Z530">
            <v>37529</v>
          </cell>
          <cell r="AA530" t="str">
            <v>Firm</v>
          </cell>
          <cell r="AB530" t="str">
            <v>PGT</v>
          </cell>
          <cell r="AD530" t="str">
            <v>07536</v>
          </cell>
          <cell r="AE530">
            <v>3000</v>
          </cell>
          <cell r="AF530" t="str">
            <v>MALI-GTNW</v>
          </cell>
          <cell r="AJ530" t="str">
            <v>MALI-GTNW</v>
          </cell>
          <cell r="AL530" t="str">
            <v>06220</v>
          </cell>
          <cell r="AN530" t="str">
            <v>LM</v>
          </cell>
        </row>
        <row r="531">
          <cell r="A531">
            <v>544</v>
          </cell>
          <cell r="B531" t="str">
            <v>DA</v>
          </cell>
          <cell r="C531" t="str">
            <v>Diane Albers</v>
          </cell>
          <cell r="D531" t="str">
            <v>(509) 495-4705</v>
          </cell>
          <cell r="E531">
            <v>37482</v>
          </cell>
          <cell r="G531" t="str">
            <v>Purchase</v>
          </cell>
          <cell r="H531" t="str">
            <v>Physical</v>
          </cell>
          <cell r="I531" t="str">
            <v>CSII</v>
          </cell>
          <cell r="K531" t="str">
            <v>Enserco</v>
          </cell>
          <cell r="L531" t="str">
            <v>Dave Meyer</v>
          </cell>
          <cell r="M531" t="str">
            <v>Trader</v>
          </cell>
          <cell r="N531" t="str">
            <v>(303) 568-3230</v>
          </cell>
          <cell r="O531" t="str">
            <v>(303) 568-3250</v>
          </cell>
          <cell r="R531">
            <v>10000</v>
          </cell>
          <cell r="X531">
            <v>2.2999999999999998</v>
          </cell>
          <cell r="Y531">
            <v>37483</v>
          </cell>
          <cell r="Z531">
            <v>37483</v>
          </cell>
          <cell r="AA531" t="str">
            <v>Interruptible</v>
          </cell>
          <cell r="AB531" t="str">
            <v>PGT</v>
          </cell>
          <cell r="AD531" t="str">
            <v>07536</v>
          </cell>
          <cell r="AE531">
            <v>10000</v>
          </cell>
          <cell r="AF531" t="str">
            <v>STAN-GTNW</v>
          </cell>
          <cell r="AH531" t="str">
            <v>04659</v>
          </cell>
          <cell r="AJ531" t="str">
            <v>CSII-CSII</v>
          </cell>
          <cell r="AL531" t="str">
            <v>CSII</v>
          </cell>
          <cell r="AN531" t="str">
            <v>DA</v>
          </cell>
        </row>
        <row r="532">
          <cell r="A532">
            <v>545</v>
          </cell>
          <cell r="B532" t="str">
            <v>DA</v>
          </cell>
          <cell r="C532" t="str">
            <v>Diane Albers</v>
          </cell>
          <cell r="D532" t="str">
            <v>(509) 495-4705</v>
          </cell>
          <cell r="E532">
            <v>37482</v>
          </cell>
          <cell r="G532" t="str">
            <v>Purchase</v>
          </cell>
          <cell r="H532" t="str">
            <v>Physical</v>
          </cell>
          <cell r="I532" t="str">
            <v>CSII</v>
          </cell>
          <cell r="K532" t="str">
            <v>Mirant Americas Energy Marketing, LP</v>
          </cell>
          <cell r="L532" t="str">
            <v>Rob Hozjen</v>
          </cell>
          <cell r="M532" t="str">
            <v>Trader</v>
          </cell>
          <cell r="N532" t="str">
            <v>(403) 218-1079</v>
          </cell>
          <cell r="O532" t="str">
            <v>(403) 218-1519</v>
          </cell>
          <cell r="R532">
            <v>10000</v>
          </cell>
          <cell r="X532">
            <v>2.2999999999999998</v>
          </cell>
          <cell r="Y532">
            <v>37483</v>
          </cell>
          <cell r="Z532">
            <v>37483</v>
          </cell>
          <cell r="AA532" t="str">
            <v>Interruptible</v>
          </cell>
          <cell r="AB532" t="str">
            <v>PGT</v>
          </cell>
          <cell r="AD532" t="str">
            <v>07536</v>
          </cell>
          <cell r="AE532">
            <v>10000</v>
          </cell>
          <cell r="AF532" t="str">
            <v>STAN-GTNW</v>
          </cell>
          <cell r="AH532" t="str">
            <v>07116</v>
          </cell>
          <cell r="AJ532" t="str">
            <v>CSII-CSII</v>
          </cell>
          <cell r="AL532" t="str">
            <v>CSII</v>
          </cell>
          <cell r="AN532" t="str">
            <v>DA</v>
          </cell>
        </row>
        <row r="533">
          <cell r="A533">
            <v>546</v>
          </cell>
          <cell r="B533" t="str">
            <v>DA</v>
          </cell>
          <cell r="C533" t="str">
            <v>Diane Albers</v>
          </cell>
          <cell r="D533" t="str">
            <v>(509) 495-4705</v>
          </cell>
          <cell r="E533">
            <v>37482</v>
          </cell>
          <cell r="G533" t="str">
            <v>Sale</v>
          </cell>
          <cell r="H533" t="str">
            <v>Physical</v>
          </cell>
          <cell r="I533" t="str">
            <v>CA - SLTAHOE</v>
          </cell>
          <cell r="K533" t="str">
            <v>Enserco</v>
          </cell>
          <cell r="L533" t="str">
            <v>Dave Meyer</v>
          </cell>
          <cell r="M533" t="str">
            <v>Trader</v>
          </cell>
          <cell r="N533" t="str">
            <v>(303) 568-3230</v>
          </cell>
          <cell r="O533" t="str">
            <v>(303) 568-3250</v>
          </cell>
          <cell r="R533">
            <v>2500</v>
          </cell>
          <cell r="X533">
            <v>2.2000000000000002</v>
          </cell>
          <cell r="Y533">
            <v>37483</v>
          </cell>
          <cell r="Z533">
            <v>37483</v>
          </cell>
          <cell r="AA533" t="str">
            <v>Interruptible</v>
          </cell>
          <cell r="AB533" t="str">
            <v>NWP</v>
          </cell>
          <cell r="AC533" t="str">
            <v>Paiute</v>
          </cell>
          <cell r="AD533" t="str">
            <v>net out</v>
          </cell>
          <cell r="AJ533" t="str">
            <v>SUMAS - net out</v>
          </cell>
          <cell r="AN533" t="str">
            <v>DA</v>
          </cell>
        </row>
        <row r="534">
          <cell r="A534">
            <v>547</v>
          </cell>
          <cell r="B534" t="str">
            <v>DA</v>
          </cell>
          <cell r="C534" t="str">
            <v>Diane Albers</v>
          </cell>
          <cell r="D534" t="str">
            <v>(509) 495-4705</v>
          </cell>
          <cell r="E534">
            <v>37482</v>
          </cell>
          <cell r="G534" t="str">
            <v>Purchase</v>
          </cell>
          <cell r="H534" t="str">
            <v>Physical</v>
          </cell>
          <cell r="I534" t="str">
            <v>CA - SLTAHOE</v>
          </cell>
          <cell r="K534" t="str">
            <v>Enserco</v>
          </cell>
          <cell r="L534" t="str">
            <v>Dave Meyer</v>
          </cell>
          <cell r="M534" t="str">
            <v>Trader</v>
          </cell>
          <cell r="N534" t="str">
            <v>(303) 568-3230</v>
          </cell>
          <cell r="O534" t="str">
            <v>(303) 568-3250</v>
          </cell>
          <cell r="R534">
            <v>2500</v>
          </cell>
          <cell r="X534">
            <v>1.88</v>
          </cell>
          <cell r="Y534">
            <v>37483</v>
          </cell>
          <cell r="Z534">
            <v>37483</v>
          </cell>
          <cell r="AA534" t="str">
            <v>Interruptible</v>
          </cell>
          <cell r="AB534" t="str">
            <v>NWP</v>
          </cell>
          <cell r="AC534" t="str">
            <v>Paiute</v>
          </cell>
          <cell r="AD534">
            <v>100047</v>
          </cell>
          <cell r="AE534">
            <v>2500</v>
          </cell>
          <cell r="AF534" t="str">
            <v>WYOMING POOL</v>
          </cell>
          <cell r="AG534">
            <v>89</v>
          </cell>
          <cell r="AH534" t="str">
            <v>WYOMING POOL</v>
          </cell>
          <cell r="AI534">
            <v>399</v>
          </cell>
          <cell r="AJ534" t="str">
            <v>RENO</v>
          </cell>
          <cell r="AK534">
            <v>459</v>
          </cell>
          <cell r="AL534" t="str">
            <v>AVAC03SYS1</v>
          </cell>
          <cell r="AM534">
            <v>304</v>
          </cell>
          <cell r="AN534" t="str">
            <v>DA</v>
          </cell>
        </row>
        <row r="535">
          <cell r="A535">
            <v>548</v>
          </cell>
          <cell r="B535" t="str">
            <v>DA</v>
          </cell>
          <cell r="C535" t="str">
            <v>Diane Albers</v>
          </cell>
          <cell r="D535" t="str">
            <v>(509) 495-4705</v>
          </cell>
          <cell r="E535">
            <v>37482</v>
          </cell>
          <cell r="G535" t="str">
            <v>Purchase</v>
          </cell>
          <cell r="H535" t="str">
            <v>Physical</v>
          </cell>
          <cell r="I535" t="str">
            <v>RGEN</v>
          </cell>
          <cell r="J535">
            <v>175862996</v>
          </cell>
          <cell r="K535" t="str">
            <v>Dynegy Marketing &amp; Trade</v>
          </cell>
          <cell r="L535" t="str">
            <v>Scott Wischoff</v>
          </cell>
          <cell r="M535" t="str">
            <v>Trader</v>
          </cell>
          <cell r="N535" t="str">
            <v>(713) 767-8214</v>
          </cell>
          <cell r="O535" t="str">
            <v>(713) 507-6541</v>
          </cell>
          <cell r="R535">
            <v>5000</v>
          </cell>
          <cell r="X535">
            <v>2.34</v>
          </cell>
          <cell r="Y535">
            <v>37483</v>
          </cell>
          <cell r="Z535">
            <v>37483</v>
          </cell>
          <cell r="AA535" t="str">
            <v>Interruptible</v>
          </cell>
          <cell r="AB535" t="str">
            <v>PGT</v>
          </cell>
          <cell r="AD535" t="str">
            <v>07536</v>
          </cell>
          <cell r="AE535">
            <v>5000</v>
          </cell>
          <cell r="AF535" t="str">
            <v>STAN-WWP</v>
          </cell>
          <cell r="AH535" t="str">
            <v>01355</v>
          </cell>
          <cell r="AJ535" t="str">
            <v>RGEN-WWP</v>
          </cell>
          <cell r="AL535" t="str">
            <v>FUEL</v>
          </cell>
          <cell r="AN535" t="str">
            <v>DA</v>
          </cell>
        </row>
        <row r="536">
          <cell r="A536">
            <v>549</v>
          </cell>
          <cell r="B536" t="str">
            <v>DA</v>
          </cell>
          <cell r="C536" t="str">
            <v>Diane Albers</v>
          </cell>
          <cell r="D536" t="str">
            <v>(509) 495-4705</v>
          </cell>
          <cell r="E536">
            <v>37482</v>
          </cell>
          <cell r="G536" t="str">
            <v>Purchase</v>
          </cell>
          <cell r="H536" t="str">
            <v>Physical</v>
          </cell>
          <cell r="I536" t="str">
            <v>CSII</v>
          </cell>
          <cell r="K536" t="str">
            <v>AEP Energy Services, Inc.</v>
          </cell>
          <cell r="L536" t="str">
            <v>Brad Bentley</v>
          </cell>
          <cell r="M536" t="str">
            <v>Trader</v>
          </cell>
          <cell r="N536" t="str">
            <v>(614) 583-7007</v>
          </cell>
          <cell r="O536" t="str">
            <v>(614) 583-1605</v>
          </cell>
          <cell r="R536">
            <v>10000</v>
          </cell>
          <cell r="X536">
            <v>2.37</v>
          </cell>
          <cell r="Y536">
            <v>37483</v>
          </cell>
          <cell r="Z536">
            <v>37483</v>
          </cell>
          <cell r="AA536" t="str">
            <v>Interruptible</v>
          </cell>
          <cell r="AB536" t="str">
            <v>PGT</v>
          </cell>
          <cell r="AD536" t="str">
            <v>07536</v>
          </cell>
          <cell r="AE536">
            <v>10000</v>
          </cell>
          <cell r="AF536" t="str">
            <v>STAN-GTNW</v>
          </cell>
          <cell r="AH536" t="str">
            <v>06220</v>
          </cell>
          <cell r="AJ536" t="str">
            <v>CSII-CSII</v>
          </cell>
          <cell r="AL536" t="str">
            <v>CSII</v>
          </cell>
          <cell r="AN536" t="str">
            <v>DA</v>
          </cell>
        </row>
        <row r="537">
          <cell r="A537">
            <v>550</v>
          </cell>
          <cell r="B537" t="str">
            <v>DA</v>
          </cell>
          <cell r="C537" t="str">
            <v>Diane Albers</v>
          </cell>
          <cell r="D537" t="str">
            <v>(509) 495-4705</v>
          </cell>
          <cell r="E537">
            <v>37483</v>
          </cell>
          <cell r="G537" t="str">
            <v>Sale</v>
          </cell>
          <cell r="H537" t="str">
            <v>Physical</v>
          </cell>
          <cell r="I537" t="str">
            <v>CA - SLTAHOE</v>
          </cell>
          <cell r="K537" t="str">
            <v>Enserco</v>
          </cell>
          <cell r="L537" t="str">
            <v>Tim Wickersham</v>
          </cell>
          <cell r="M537" t="str">
            <v>Trader</v>
          </cell>
          <cell r="N537" t="str">
            <v>(303) 568-3224</v>
          </cell>
          <cell r="O537" t="str">
            <v>(303) 568-3250</v>
          </cell>
          <cell r="R537">
            <v>2500</v>
          </cell>
          <cell r="X537">
            <v>2.15</v>
          </cell>
          <cell r="Y537">
            <v>37484</v>
          </cell>
          <cell r="Z537">
            <v>37484</v>
          </cell>
          <cell r="AA537" t="str">
            <v>Interruptible</v>
          </cell>
          <cell r="AB537" t="str">
            <v>NWP</v>
          </cell>
          <cell r="AC537" t="str">
            <v>Paiute</v>
          </cell>
          <cell r="AD537" t="str">
            <v>net out</v>
          </cell>
          <cell r="AJ537" t="str">
            <v>SUMAS - net out</v>
          </cell>
          <cell r="AN537" t="str">
            <v>DA</v>
          </cell>
        </row>
        <row r="538">
          <cell r="A538">
            <v>551</v>
          </cell>
          <cell r="B538" t="str">
            <v>DA</v>
          </cell>
          <cell r="C538" t="str">
            <v>Diane Albers</v>
          </cell>
          <cell r="D538" t="str">
            <v>(509) 495-4705</v>
          </cell>
          <cell r="E538">
            <v>37483</v>
          </cell>
          <cell r="G538" t="str">
            <v>Purchase</v>
          </cell>
          <cell r="H538" t="str">
            <v>Physical</v>
          </cell>
          <cell r="I538" t="str">
            <v>CA - SLTAHOE</v>
          </cell>
          <cell r="K538" t="str">
            <v>Enserco</v>
          </cell>
          <cell r="L538" t="str">
            <v>Tim Wickersham</v>
          </cell>
          <cell r="M538" t="str">
            <v>Trader</v>
          </cell>
          <cell r="N538" t="str">
            <v>(303) 568-3224</v>
          </cell>
          <cell r="O538" t="str">
            <v>(303) 568-3250</v>
          </cell>
          <cell r="R538">
            <v>2500</v>
          </cell>
          <cell r="X538">
            <v>1.75</v>
          </cell>
          <cell r="Y538">
            <v>37484</v>
          </cell>
          <cell r="Z538">
            <v>37484</v>
          </cell>
          <cell r="AA538" t="str">
            <v>Interruptible</v>
          </cell>
          <cell r="AB538" t="str">
            <v>NWP</v>
          </cell>
          <cell r="AC538" t="str">
            <v>Paiute</v>
          </cell>
          <cell r="AD538">
            <v>100047</v>
          </cell>
          <cell r="AE538">
            <v>2500</v>
          </cell>
          <cell r="AF538" t="str">
            <v>WYOMING POOL</v>
          </cell>
          <cell r="AG538">
            <v>89</v>
          </cell>
          <cell r="AH538" t="str">
            <v>WYOMING POOL</v>
          </cell>
          <cell r="AI538">
            <v>399</v>
          </cell>
          <cell r="AJ538" t="str">
            <v>RENO</v>
          </cell>
          <cell r="AK538">
            <v>459</v>
          </cell>
          <cell r="AL538" t="str">
            <v>AVAC03SYS1</v>
          </cell>
          <cell r="AM538">
            <v>304</v>
          </cell>
          <cell r="AN538" t="str">
            <v>DA</v>
          </cell>
        </row>
        <row r="539">
          <cell r="A539">
            <v>552</v>
          </cell>
          <cell r="B539" t="str">
            <v>DA</v>
          </cell>
          <cell r="C539" t="str">
            <v>Diane Albers</v>
          </cell>
          <cell r="D539" t="str">
            <v>(509) 495-4705</v>
          </cell>
          <cell r="E539">
            <v>37483</v>
          </cell>
          <cell r="G539" t="str">
            <v>Sale</v>
          </cell>
          <cell r="H539" t="str">
            <v>Physical</v>
          </cell>
          <cell r="I539" t="str">
            <v>MALIN</v>
          </cell>
          <cell r="K539" t="str">
            <v>E-Prime, Inc.</v>
          </cell>
          <cell r="L539" t="str">
            <v>Kevin Legg</v>
          </cell>
          <cell r="M539" t="str">
            <v>Trader</v>
          </cell>
          <cell r="N539" t="str">
            <v>(303) 308-2823</v>
          </cell>
          <cell r="O539" t="str">
            <v>(303) 308-7615</v>
          </cell>
          <cell r="R539">
            <v>5000</v>
          </cell>
          <cell r="X539">
            <v>3.8</v>
          </cell>
          <cell r="Y539">
            <v>37622</v>
          </cell>
          <cell r="Z539">
            <v>37652</v>
          </cell>
          <cell r="AA539" t="str">
            <v>Firm</v>
          </cell>
          <cell r="AB539" t="str">
            <v>PGT</v>
          </cell>
          <cell r="AD539" t="str">
            <v>07536</v>
          </cell>
          <cell r="AE539">
            <v>5000</v>
          </cell>
          <cell r="AF539" t="str">
            <v>MALI-GTNW</v>
          </cell>
          <cell r="AJ539" t="str">
            <v>MALI-GTNW</v>
          </cell>
          <cell r="AL539" t="str">
            <v>07016</v>
          </cell>
          <cell r="AN539" t="str">
            <v>BG</v>
          </cell>
        </row>
        <row r="540">
          <cell r="A540">
            <v>553</v>
          </cell>
          <cell r="B540" t="str">
            <v>DA</v>
          </cell>
          <cell r="C540" t="str">
            <v>Diane Albers</v>
          </cell>
          <cell r="D540" t="str">
            <v>(509) 495-4705</v>
          </cell>
          <cell r="E540">
            <v>37483</v>
          </cell>
          <cell r="G540" t="str">
            <v>Sale</v>
          </cell>
          <cell r="H540" t="str">
            <v>Physical</v>
          </cell>
          <cell r="I540" t="str">
            <v>MALIN</v>
          </cell>
          <cell r="K540" t="str">
            <v>E-Prime, Inc.</v>
          </cell>
          <cell r="L540" t="str">
            <v>Kevin Legg</v>
          </cell>
          <cell r="M540" t="str">
            <v>Trader</v>
          </cell>
          <cell r="N540" t="str">
            <v>(303) 308-2823</v>
          </cell>
          <cell r="O540" t="str">
            <v>(303) 308-7615</v>
          </cell>
          <cell r="R540">
            <v>5000</v>
          </cell>
          <cell r="X540">
            <v>3.7</v>
          </cell>
          <cell r="Y540">
            <v>37653</v>
          </cell>
          <cell r="Z540">
            <v>37680</v>
          </cell>
          <cell r="AA540" t="str">
            <v>Firm</v>
          </cell>
          <cell r="AB540" t="str">
            <v>PGT</v>
          </cell>
          <cell r="AD540" t="str">
            <v>07536</v>
          </cell>
          <cell r="AE540">
            <v>5000</v>
          </cell>
          <cell r="AF540" t="str">
            <v>MALI-GTNW</v>
          </cell>
          <cell r="AJ540" t="str">
            <v>MALI-GTNW</v>
          </cell>
          <cell r="AL540" t="str">
            <v>07016</v>
          </cell>
          <cell r="AN540" t="str">
            <v>BG</v>
          </cell>
        </row>
        <row r="541">
          <cell r="A541">
            <v>554</v>
          </cell>
          <cell r="B541" t="str">
            <v>DA</v>
          </cell>
          <cell r="C541" t="str">
            <v>Diane Albers</v>
          </cell>
          <cell r="D541" t="str">
            <v>(509) 495-4705</v>
          </cell>
          <cell r="E541">
            <v>37483</v>
          </cell>
          <cell r="G541" t="str">
            <v>Sale</v>
          </cell>
          <cell r="H541" t="str">
            <v>Physical</v>
          </cell>
          <cell r="I541" t="str">
            <v>MALIN</v>
          </cell>
          <cell r="K541" t="str">
            <v>E-Prime, Inc.</v>
          </cell>
          <cell r="L541" t="str">
            <v>Kevin Legg</v>
          </cell>
          <cell r="M541" t="str">
            <v>Trader</v>
          </cell>
          <cell r="N541" t="str">
            <v>(303) 308-2823</v>
          </cell>
          <cell r="O541" t="str">
            <v>(303) 308-7615</v>
          </cell>
          <cell r="R541">
            <v>5000</v>
          </cell>
          <cell r="X541">
            <v>3.53</v>
          </cell>
          <cell r="Y541">
            <v>37681</v>
          </cell>
          <cell r="Z541">
            <v>37711</v>
          </cell>
          <cell r="AA541" t="str">
            <v>Firm</v>
          </cell>
          <cell r="AB541" t="str">
            <v>PGT</v>
          </cell>
          <cell r="AD541" t="str">
            <v>07536</v>
          </cell>
          <cell r="AE541">
            <v>5000</v>
          </cell>
          <cell r="AF541" t="str">
            <v>MALI-GTNW</v>
          </cell>
          <cell r="AJ541" t="str">
            <v>MALI-GTNW</v>
          </cell>
          <cell r="AL541" t="str">
            <v>07016</v>
          </cell>
          <cell r="AN541" t="str">
            <v>BG</v>
          </cell>
        </row>
        <row r="542">
          <cell r="A542">
            <v>555</v>
          </cell>
          <cell r="B542" t="str">
            <v>DA</v>
          </cell>
          <cell r="C542" t="str">
            <v>Diane Albers</v>
          </cell>
          <cell r="D542" t="str">
            <v>(509) 495-4705</v>
          </cell>
          <cell r="E542">
            <v>37484</v>
          </cell>
          <cell r="G542" t="str">
            <v>Sale</v>
          </cell>
          <cell r="H542" t="str">
            <v>Physical</v>
          </cell>
          <cell r="I542" t="str">
            <v>CA - SLTAHOE</v>
          </cell>
          <cell r="K542" t="str">
            <v>Enserco</v>
          </cell>
          <cell r="L542" t="str">
            <v>Tim Wickersham</v>
          </cell>
          <cell r="M542" t="str">
            <v>Trader</v>
          </cell>
          <cell r="N542" t="str">
            <v>(303) 568-3224</v>
          </cell>
          <cell r="O542" t="str">
            <v>(303) 568-3250</v>
          </cell>
          <cell r="R542">
            <v>2500</v>
          </cell>
          <cell r="X542">
            <v>2.15</v>
          </cell>
          <cell r="Y542">
            <v>37485</v>
          </cell>
          <cell r="Z542">
            <v>37487</v>
          </cell>
          <cell r="AA542" t="str">
            <v>Interruptible</v>
          </cell>
          <cell r="AB542" t="str">
            <v>NWP</v>
          </cell>
          <cell r="AC542" t="str">
            <v>Paiute</v>
          </cell>
          <cell r="AD542" t="str">
            <v>net out</v>
          </cell>
          <cell r="AJ542" t="str">
            <v>SUMAS - net out</v>
          </cell>
          <cell r="AN542" t="str">
            <v>DA</v>
          </cell>
        </row>
        <row r="543">
          <cell r="A543">
            <v>556</v>
          </cell>
          <cell r="B543" t="str">
            <v>DA</v>
          </cell>
          <cell r="C543" t="str">
            <v>Diane Albers</v>
          </cell>
          <cell r="D543" t="str">
            <v>(509) 495-4705</v>
          </cell>
          <cell r="E543">
            <v>37484</v>
          </cell>
          <cell r="G543" t="str">
            <v>Purchase</v>
          </cell>
          <cell r="H543" t="str">
            <v>Physical</v>
          </cell>
          <cell r="I543" t="str">
            <v>CA - SLTAHOE</v>
          </cell>
          <cell r="K543" t="str">
            <v>Enserco</v>
          </cell>
          <cell r="L543" t="str">
            <v>Tim Wickersham</v>
          </cell>
          <cell r="M543" t="str">
            <v>Trader</v>
          </cell>
          <cell r="N543" t="str">
            <v>(303) 568-3224</v>
          </cell>
          <cell r="O543" t="str">
            <v>(303) 568-3250</v>
          </cell>
          <cell r="R543">
            <v>2500</v>
          </cell>
          <cell r="X543">
            <v>1.46</v>
          </cell>
          <cell r="Y543">
            <v>37485</v>
          </cell>
          <cell r="Z543">
            <v>37487</v>
          </cell>
          <cell r="AA543" t="str">
            <v>Interruptible</v>
          </cell>
          <cell r="AB543" t="str">
            <v>NWP</v>
          </cell>
          <cell r="AC543" t="str">
            <v>Paiute</v>
          </cell>
          <cell r="AD543">
            <v>100047</v>
          </cell>
          <cell r="AE543">
            <v>2500</v>
          </cell>
          <cell r="AF543" t="str">
            <v>WYOMING POOL</v>
          </cell>
          <cell r="AG543">
            <v>89</v>
          </cell>
          <cell r="AH543" t="str">
            <v>WYOMING POOL</v>
          </cell>
          <cell r="AI543">
            <v>399</v>
          </cell>
          <cell r="AJ543" t="str">
            <v>RENO</v>
          </cell>
          <cell r="AK543">
            <v>459</v>
          </cell>
          <cell r="AL543" t="str">
            <v>AVAC03SYS1</v>
          </cell>
          <cell r="AM543">
            <v>304</v>
          </cell>
          <cell r="AN543" t="str">
            <v>DA</v>
          </cell>
        </row>
        <row r="544">
          <cell r="A544">
            <v>557</v>
          </cell>
          <cell r="B544" t="str">
            <v>DA</v>
          </cell>
          <cell r="C544" t="str">
            <v>Diane Albers</v>
          </cell>
          <cell r="D544" t="str">
            <v>(509) 495-4705</v>
          </cell>
          <cell r="E544">
            <v>37488</v>
          </cell>
          <cell r="G544" t="str">
            <v>Sale</v>
          </cell>
          <cell r="H544" t="str">
            <v>Physical</v>
          </cell>
          <cell r="I544" t="str">
            <v>CA - SLTAHOE</v>
          </cell>
          <cell r="K544" t="str">
            <v>Enserco</v>
          </cell>
          <cell r="L544" t="str">
            <v>Dave Meyer</v>
          </cell>
          <cell r="M544" t="str">
            <v>Trader</v>
          </cell>
          <cell r="N544" t="str">
            <v>(303) 568-3230</v>
          </cell>
          <cell r="O544" t="str">
            <v>(303) 568-3250</v>
          </cell>
          <cell r="R544">
            <v>2500</v>
          </cell>
          <cell r="X544">
            <v>2.12</v>
          </cell>
          <cell r="Y544">
            <v>37489</v>
          </cell>
          <cell r="Z544">
            <v>37489</v>
          </cell>
          <cell r="AA544" t="str">
            <v>Interruptible</v>
          </cell>
          <cell r="AB544" t="str">
            <v>NWP</v>
          </cell>
          <cell r="AC544" t="str">
            <v>Paiute</v>
          </cell>
          <cell r="AD544" t="str">
            <v>net out</v>
          </cell>
          <cell r="AJ544" t="str">
            <v>SUMAS - net out</v>
          </cell>
          <cell r="AN544" t="str">
            <v>DA</v>
          </cell>
        </row>
        <row r="545">
          <cell r="A545">
            <v>558</v>
          </cell>
          <cell r="B545" t="str">
            <v>DA</v>
          </cell>
          <cell r="C545" t="str">
            <v>Diane Albers</v>
          </cell>
          <cell r="D545" t="str">
            <v>(509) 495-4705</v>
          </cell>
          <cell r="E545">
            <v>37488</v>
          </cell>
          <cell r="G545" t="str">
            <v>Purchase</v>
          </cell>
          <cell r="H545" t="str">
            <v>Physical</v>
          </cell>
          <cell r="I545" t="str">
            <v>CA - SLTAHOE</v>
          </cell>
          <cell r="K545" t="str">
            <v>Enserco</v>
          </cell>
          <cell r="L545" t="str">
            <v>Dave Meyer</v>
          </cell>
          <cell r="M545" t="str">
            <v>Trader</v>
          </cell>
          <cell r="N545" t="str">
            <v>(303) 568-3230</v>
          </cell>
          <cell r="O545" t="str">
            <v>(303) 568-3250</v>
          </cell>
          <cell r="R545">
            <v>2500</v>
          </cell>
          <cell r="X545">
            <v>1.4350000000000001</v>
          </cell>
          <cell r="Y545">
            <v>37489</v>
          </cell>
          <cell r="Z545">
            <v>37489</v>
          </cell>
          <cell r="AA545" t="str">
            <v>Interruptible</v>
          </cell>
          <cell r="AB545" t="str">
            <v>NWP</v>
          </cell>
          <cell r="AC545" t="str">
            <v>Paiute</v>
          </cell>
          <cell r="AD545">
            <v>100047</v>
          </cell>
          <cell r="AE545">
            <v>2500</v>
          </cell>
          <cell r="AF545" t="str">
            <v>WYOMING POOL</v>
          </cell>
          <cell r="AG545">
            <v>89</v>
          </cell>
          <cell r="AH545" t="str">
            <v>WYOMING POOL</v>
          </cell>
          <cell r="AI545">
            <v>399</v>
          </cell>
          <cell r="AJ545" t="str">
            <v>RENO</v>
          </cell>
          <cell r="AK545">
            <v>459</v>
          </cell>
          <cell r="AL545" t="str">
            <v>AVAC03SYS1</v>
          </cell>
          <cell r="AM545">
            <v>304</v>
          </cell>
          <cell r="AN545" t="str">
            <v>DA</v>
          </cell>
        </row>
        <row r="546">
          <cell r="A546">
            <v>559</v>
          </cell>
          <cell r="B546" t="str">
            <v>DA</v>
          </cell>
          <cell r="C546" t="str">
            <v>Diane Albers</v>
          </cell>
          <cell r="D546" t="str">
            <v>(509) 495-4705</v>
          </cell>
          <cell r="E546">
            <v>37488</v>
          </cell>
          <cell r="G546" t="str">
            <v>Purchase</v>
          </cell>
          <cell r="H546" t="str">
            <v>Physical</v>
          </cell>
          <cell r="I546" t="str">
            <v>RGEN</v>
          </cell>
          <cell r="K546" t="str">
            <v>Enserco</v>
          </cell>
          <cell r="L546" t="str">
            <v>Dave Meyer</v>
          </cell>
          <cell r="M546" t="str">
            <v>Trader</v>
          </cell>
          <cell r="N546" t="str">
            <v>(303) 568-3230</v>
          </cell>
          <cell r="O546" t="str">
            <v>(303) 568-3250</v>
          </cell>
          <cell r="R546">
            <v>5000</v>
          </cell>
          <cell r="X546">
            <v>2.25</v>
          </cell>
          <cell r="Y546">
            <v>37489</v>
          </cell>
          <cell r="Z546">
            <v>37489</v>
          </cell>
          <cell r="AA546" t="str">
            <v>Interruptible</v>
          </cell>
          <cell r="AB546" t="str">
            <v>PGT</v>
          </cell>
          <cell r="AD546" t="str">
            <v>07536</v>
          </cell>
          <cell r="AE546">
            <v>5000</v>
          </cell>
          <cell r="AF546" t="str">
            <v>STAN-WWP</v>
          </cell>
          <cell r="AH546" t="str">
            <v>04659</v>
          </cell>
          <cell r="AJ546" t="str">
            <v>RGEN-WWP</v>
          </cell>
          <cell r="AL546" t="str">
            <v>FUEL</v>
          </cell>
          <cell r="AN546" t="str">
            <v>DA</v>
          </cell>
        </row>
        <row r="547">
          <cell r="A547">
            <v>560</v>
          </cell>
          <cell r="B547" t="str">
            <v>DA</v>
          </cell>
          <cell r="C547" t="str">
            <v>Diane Albers</v>
          </cell>
          <cell r="D547" t="str">
            <v>(509) 495-4705</v>
          </cell>
          <cell r="E547">
            <v>37489</v>
          </cell>
          <cell r="G547" t="str">
            <v>Sale</v>
          </cell>
          <cell r="H547" t="str">
            <v>Physical</v>
          </cell>
          <cell r="I547" t="str">
            <v>CA - SLTAHOE</v>
          </cell>
          <cell r="K547" t="str">
            <v>Enserco</v>
          </cell>
          <cell r="L547" t="str">
            <v>Tim Wickersham</v>
          </cell>
          <cell r="M547" t="str">
            <v>Trader</v>
          </cell>
          <cell r="N547" t="str">
            <v>(303) 568-3224</v>
          </cell>
          <cell r="O547" t="str">
            <v>(303) 568-3250</v>
          </cell>
          <cell r="R547">
            <v>2500</v>
          </cell>
          <cell r="X547">
            <v>1.98</v>
          </cell>
          <cell r="Y547">
            <v>37490</v>
          </cell>
          <cell r="Z547">
            <v>37490</v>
          </cell>
          <cell r="AA547" t="str">
            <v>Interruptible</v>
          </cell>
          <cell r="AB547" t="str">
            <v>NWP</v>
          </cell>
          <cell r="AC547" t="str">
            <v>Paiute</v>
          </cell>
          <cell r="AD547" t="str">
            <v>net out</v>
          </cell>
          <cell r="AJ547" t="str">
            <v>SUMAS - net out</v>
          </cell>
          <cell r="AN547" t="str">
            <v>DA</v>
          </cell>
        </row>
        <row r="548">
          <cell r="A548">
            <v>561</v>
          </cell>
          <cell r="B548" t="str">
            <v>DA</v>
          </cell>
          <cell r="C548" t="str">
            <v>Diane Albers</v>
          </cell>
          <cell r="D548" t="str">
            <v>(509) 495-4705</v>
          </cell>
          <cell r="E548">
            <v>37489</v>
          </cell>
          <cell r="G548" t="str">
            <v>Purchase</v>
          </cell>
          <cell r="H548" t="str">
            <v>Physical</v>
          </cell>
          <cell r="I548" t="str">
            <v>CA - SLTAHOE</v>
          </cell>
          <cell r="K548" t="str">
            <v>Enserco</v>
          </cell>
          <cell r="L548" t="str">
            <v>Tim Wickersham</v>
          </cell>
          <cell r="M548" t="str">
            <v>Trader</v>
          </cell>
          <cell r="N548" t="str">
            <v>(303) 568-3224</v>
          </cell>
          <cell r="O548" t="str">
            <v>(303) 568-3250</v>
          </cell>
          <cell r="R548">
            <v>2500</v>
          </cell>
          <cell r="X548">
            <v>1.38</v>
          </cell>
          <cell r="Y548">
            <v>37490</v>
          </cell>
          <cell r="Z548">
            <v>37490</v>
          </cell>
          <cell r="AA548" t="str">
            <v>Interruptible</v>
          </cell>
          <cell r="AB548" t="str">
            <v>NWP</v>
          </cell>
          <cell r="AC548" t="str">
            <v>Paiute</v>
          </cell>
          <cell r="AD548">
            <v>100047</v>
          </cell>
          <cell r="AE548">
            <v>2500</v>
          </cell>
          <cell r="AF548" t="str">
            <v>WYOMING POOL</v>
          </cell>
          <cell r="AG548">
            <v>89</v>
          </cell>
          <cell r="AH548" t="str">
            <v>WYOMING POOL</v>
          </cell>
          <cell r="AI548">
            <v>399</v>
          </cell>
          <cell r="AJ548" t="str">
            <v>RENO</v>
          </cell>
          <cell r="AK548">
            <v>459</v>
          </cell>
          <cell r="AL548" t="str">
            <v>AVAC03SYS1</v>
          </cell>
          <cell r="AM548">
            <v>304</v>
          </cell>
          <cell r="AN548" t="str">
            <v>DA</v>
          </cell>
        </row>
        <row r="549">
          <cell r="A549">
            <v>562</v>
          </cell>
          <cell r="B549" t="str">
            <v>DA</v>
          </cell>
          <cell r="C549" t="str">
            <v>Diane Albers</v>
          </cell>
          <cell r="D549" t="str">
            <v>(509) 495-4705</v>
          </cell>
          <cell r="E549">
            <v>37490</v>
          </cell>
          <cell r="G549" t="str">
            <v>Sale</v>
          </cell>
          <cell r="H549" t="str">
            <v>Physical</v>
          </cell>
          <cell r="I549" t="str">
            <v>CA - SLTAHOE</v>
          </cell>
          <cell r="K549" t="str">
            <v>Enserco</v>
          </cell>
          <cell r="L549" t="str">
            <v>Dave Meyer</v>
          </cell>
          <cell r="M549" t="str">
            <v>Trader</v>
          </cell>
          <cell r="N549" t="str">
            <v>(303) 568-3230</v>
          </cell>
          <cell r="O549" t="str">
            <v>(303) 568-3250</v>
          </cell>
          <cell r="R549">
            <v>2500</v>
          </cell>
          <cell r="X549">
            <v>2.0699999999999998</v>
          </cell>
          <cell r="Y549">
            <v>37491</v>
          </cell>
          <cell r="Z549">
            <v>37491</v>
          </cell>
          <cell r="AA549" t="str">
            <v>Interruptible</v>
          </cell>
          <cell r="AB549" t="str">
            <v>NWP</v>
          </cell>
          <cell r="AC549" t="str">
            <v>Paiute</v>
          </cell>
          <cell r="AD549" t="str">
            <v>net out</v>
          </cell>
          <cell r="AJ549" t="str">
            <v>SUMAS - net out</v>
          </cell>
          <cell r="AN549" t="str">
            <v>DA</v>
          </cell>
        </row>
        <row r="550">
          <cell r="A550">
            <v>563</v>
          </cell>
          <cell r="B550" t="str">
            <v>DA</v>
          </cell>
          <cell r="C550" t="str">
            <v>Diane Albers</v>
          </cell>
          <cell r="D550" t="str">
            <v>(509) 495-4705</v>
          </cell>
          <cell r="E550">
            <v>37490</v>
          </cell>
          <cell r="G550" t="str">
            <v>Purchase</v>
          </cell>
          <cell r="H550" t="str">
            <v>Physical</v>
          </cell>
          <cell r="I550" t="str">
            <v>CA - SLTAHOE</v>
          </cell>
          <cell r="K550" t="str">
            <v>Enserco</v>
          </cell>
          <cell r="L550" t="str">
            <v>Dave Meyer</v>
          </cell>
          <cell r="M550" t="str">
            <v>Trader</v>
          </cell>
          <cell r="N550" t="str">
            <v>(303) 568-3230</v>
          </cell>
          <cell r="O550" t="str">
            <v>(303) 568-3250</v>
          </cell>
          <cell r="R550">
            <v>2500</v>
          </cell>
          <cell r="X550">
            <v>1.1499999999999999</v>
          </cell>
          <cell r="Y550">
            <v>37491</v>
          </cell>
          <cell r="Z550">
            <v>37491</v>
          </cell>
          <cell r="AA550" t="str">
            <v>Interruptible</v>
          </cell>
          <cell r="AB550" t="str">
            <v>NWP</v>
          </cell>
          <cell r="AC550" t="str">
            <v>Paiute</v>
          </cell>
          <cell r="AD550">
            <v>100047</v>
          </cell>
          <cell r="AE550">
            <v>2500</v>
          </cell>
          <cell r="AF550" t="str">
            <v>WYOMING POOL</v>
          </cell>
          <cell r="AG550">
            <v>89</v>
          </cell>
          <cell r="AH550" t="str">
            <v>WYOMING POOL</v>
          </cell>
          <cell r="AI550">
            <v>399</v>
          </cell>
          <cell r="AJ550" t="str">
            <v>RENO</v>
          </cell>
          <cell r="AK550">
            <v>459</v>
          </cell>
          <cell r="AL550" t="str">
            <v>AVAC03SYS1</v>
          </cell>
          <cell r="AM550">
            <v>304</v>
          </cell>
          <cell r="AN550" t="str">
            <v>DA</v>
          </cell>
        </row>
        <row r="551">
          <cell r="A551">
            <v>564</v>
          </cell>
          <cell r="B551" t="str">
            <v>DA</v>
          </cell>
          <cell r="C551" t="str">
            <v>Diane Albers</v>
          </cell>
          <cell r="D551" t="str">
            <v>(509) 495-4705</v>
          </cell>
          <cell r="E551">
            <v>37490</v>
          </cell>
          <cell r="G551" t="str">
            <v>Purchase</v>
          </cell>
          <cell r="H551" t="str">
            <v>Physical</v>
          </cell>
          <cell r="I551" t="str">
            <v>CA - SLTAHOE</v>
          </cell>
          <cell r="J551">
            <v>162960147</v>
          </cell>
          <cell r="K551" t="str">
            <v>AEP Energy Services, Inc.</v>
          </cell>
          <cell r="L551" t="str">
            <v>Spencer Hallarn</v>
          </cell>
          <cell r="M551" t="str">
            <v>Trader</v>
          </cell>
          <cell r="N551" t="str">
            <v>(614) 583-7017</v>
          </cell>
          <cell r="O551" t="str">
            <v>(614) 583-1605</v>
          </cell>
          <cell r="R551">
            <v>1000</v>
          </cell>
          <cell r="X551">
            <v>1.1575</v>
          </cell>
          <cell r="Y551">
            <v>37491</v>
          </cell>
          <cell r="Z551">
            <v>37491</v>
          </cell>
          <cell r="AA551" t="str">
            <v>Interruptible</v>
          </cell>
          <cell r="AB551" t="str">
            <v>NWP</v>
          </cell>
          <cell r="AC551" t="str">
            <v>Paiute</v>
          </cell>
          <cell r="AD551">
            <v>100047</v>
          </cell>
          <cell r="AE551" t="str">
            <v>812 / 188</v>
          </cell>
          <cell r="AF551" t="str">
            <v>OPAL</v>
          </cell>
          <cell r="AG551">
            <v>543</v>
          </cell>
          <cell r="AH551" t="str">
            <v>G54</v>
          </cell>
          <cell r="AI551">
            <v>692</v>
          </cell>
          <cell r="AJ551" t="str">
            <v>NWP Bal Pt / Reno</v>
          </cell>
          <cell r="AK551" t="str">
            <v>5 / 459</v>
          </cell>
          <cell r="AL551" t="str">
            <v>100047 / AVAC03SYS2</v>
          </cell>
          <cell r="AM551" t="str">
            <v>6 / 304</v>
          </cell>
          <cell r="AN551" t="str">
            <v>DA</v>
          </cell>
        </row>
        <row r="552">
          <cell r="A552">
            <v>565</v>
          </cell>
          <cell r="B552" t="str">
            <v>DA</v>
          </cell>
          <cell r="C552" t="str">
            <v>Diane Albers</v>
          </cell>
          <cell r="D552" t="str">
            <v>(509) 495-4705</v>
          </cell>
          <cell r="E552">
            <v>37491</v>
          </cell>
          <cell r="G552" t="str">
            <v>Sale</v>
          </cell>
          <cell r="H552" t="str">
            <v>Physical</v>
          </cell>
          <cell r="I552" t="str">
            <v>CA - SLTAHOE</v>
          </cell>
          <cell r="K552" t="str">
            <v>Enserco</v>
          </cell>
          <cell r="L552" t="str">
            <v>John Washabaugh</v>
          </cell>
          <cell r="M552" t="str">
            <v>Trader</v>
          </cell>
          <cell r="N552" t="str">
            <v>(303) 256-1666</v>
          </cell>
          <cell r="O552" t="str">
            <v>(303) 568-3250</v>
          </cell>
          <cell r="R552">
            <v>2500</v>
          </cell>
          <cell r="X552">
            <v>2.2000000000000002</v>
          </cell>
          <cell r="Y552">
            <v>37492</v>
          </cell>
          <cell r="Z552">
            <v>37494</v>
          </cell>
          <cell r="AA552" t="str">
            <v>Interruptible</v>
          </cell>
          <cell r="AB552" t="str">
            <v>NWP</v>
          </cell>
          <cell r="AC552" t="str">
            <v>Paiute</v>
          </cell>
          <cell r="AD552" t="str">
            <v>net out</v>
          </cell>
          <cell r="AJ552" t="str">
            <v>SUMAS - net out</v>
          </cell>
          <cell r="AN552" t="str">
            <v>DA</v>
          </cell>
        </row>
        <row r="553">
          <cell r="A553">
            <v>566</v>
          </cell>
          <cell r="B553" t="str">
            <v>DA</v>
          </cell>
          <cell r="C553" t="str">
            <v>Diane Albers</v>
          </cell>
          <cell r="D553" t="str">
            <v>(509) 495-4705</v>
          </cell>
          <cell r="E553">
            <v>37491</v>
          </cell>
          <cell r="G553" t="str">
            <v>Purchase</v>
          </cell>
          <cell r="H553" t="str">
            <v>Physical</v>
          </cell>
          <cell r="I553" t="str">
            <v>CA - SLTAHOE</v>
          </cell>
          <cell r="K553" t="str">
            <v>Enserco</v>
          </cell>
          <cell r="L553" t="str">
            <v>John Washabaugh</v>
          </cell>
          <cell r="M553" t="str">
            <v>Trader</v>
          </cell>
          <cell r="N553" t="str">
            <v>(303) 256-1666</v>
          </cell>
          <cell r="O553" t="str">
            <v>(303) 568-3250</v>
          </cell>
          <cell r="R553">
            <v>2500</v>
          </cell>
          <cell r="X553">
            <v>1.3</v>
          </cell>
          <cell r="Y553">
            <v>37492</v>
          </cell>
          <cell r="Z553">
            <v>37494</v>
          </cell>
          <cell r="AA553" t="str">
            <v>Interruptible</v>
          </cell>
          <cell r="AB553" t="str">
            <v>NWP</v>
          </cell>
          <cell r="AC553" t="str">
            <v>Paiute</v>
          </cell>
          <cell r="AD553">
            <v>100047</v>
          </cell>
          <cell r="AE553">
            <v>2500</v>
          </cell>
          <cell r="AF553" t="str">
            <v>WYOMING POOL</v>
          </cell>
          <cell r="AG553">
            <v>89</v>
          </cell>
          <cell r="AH553" t="str">
            <v>WYOMING POOL</v>
          </cell>
          <cell r="AI553">
            <v>399</v>
          </cell>
          <cell r="AJ553" t="str">
            <v>RENO</v>
          </cell>
          <cell r="AK553">
            <v>459</v>
          </cell>
          <cell r="AL553" t="str">
            <v>AVAC03SYS1</v>
          </cell>
          <cell r="AM553">
            <v>304</v>
          </cell>
          <cell r="AN553" t="str">
            <v>DA</v>
          </cell>
        </row>
        <row r="554">
          <cell r="A554">
            <v>567</v>
          </cell>
          <cell r="B554" t="str">
            <v>DA</v>
          </cell>
          <cell r="C554" t="str">
            <v>Diane Albers</v>
          </cell>
          <cell r="D554" t="str">
            <v>(509) 495-4705</v>
          </cell>
          <cell r="E554">
            <v>37491</v>
          </cell>
          <cell r="G554" t="str">
            <v>Purchase</v>
          </cell>
          <cell r="H554" t="str">
            <v>Physical</v>
          </cell>
          <cell r="I554" t="str">
            <v>CSII</v>
          </cell>
          <cell r="K554" t="str">
            <v>Mirant Americas Energy Marketing, LP</v>
          </cell>
          <cell r="L554" t="str">
            <v>Chi Chan</v>
          </cell>
          <cell r="M554" t="str">
            <v>Trader</v>
          </cell>
          <cell r="N554" t="str">
            <v>(403) 218-1045</v>
          </cell>
          <cell r="O554" t="str">
            <v>(403) 218-1519</v>
          </cell>
          <cell r="R554">
            <v>5000</v>
          </cell>
          <cell r="X554">
            <v>2.4</v>
          </cell>
          <cell r="Y554">
            <v>37492</v>
          </cell>
          <cell r="Z554">
            <v>37494</v>
          </cell>
          <cell r="AA554" t="str">
            <v>Interruptible</v>
          </cell>
          <cell r="AB554" t="str">
            <v>PGT</v>
          </cell>
          <cell r="AD554" t="str">
            <v>07536</v>
          </cell>
          <cell r="AE554">
            <v>5000</v>
          </cell>
          <cell r="AF554" t="str">
            <v>STAN-GTNW</v>
          </cell>
          <cell r="AH554" t="str">
            <v>07116</v>
          </cell>
          <cell r="AJ554" t="str">
            <v>CSII-CSII</v>
          </cell>
          <cell r="AL554" t="str">
            <v>CSII</v>
          </cell>
          <cell r="AN554" t="str">
            <v>DA</v>
          </cell>
        </row>
        <row r="555">
          <cell r="A555">
            <v>568</v>
          </cell>
          <cell r="B555" t="str">
            <v>DA</v>
          </cell>
          <cell r="C555" t="str">
            <v>Diane Albers</v>
          </cell>
          <cell r="D555" t="str">
            <v>(509) 495-4705</v>
          </cell>
          <cell r="E555">
            <v>37491</v>
          </cell>
          <cell r="G555" t="str">
            <v>Purchase</v>
          </cell>
          <cell r="H555" t="str">
            <v>Physical</v>
          </cell>
          <cell r="I555" t="str">
            <v>CSII</v>
          </cell>
          <cell r="K555" t="str">
            <v>Enserco</v>
          </cell>
          <cell r="L555" t="str">
            <v>Dave Meyer</v>
          </cell>
          <cell r="M555" t="str">
            <v>Trader</v>
          </cell>
          <cell r="N555" t="str">
            <v>(303) 568-3230</v>
          </cell>
          <cell r="O555" t="str">
            <v>(303) 568-3250</v>
          </cell>
          <cell r="R555">
            <v>5000</v>
          </cell>
          <cell r="U555" t="str">
            <v>GDA</v>
          </cell>
          <cell r="V555">
            <v>0</v>
          </cell>
          <cell r="W555" t="str">
            <v>Stanfield</v>
          </cell>
          <cell r="Y555">
            <v>37495</v>
          </cell>
          <cell r="Z555">
            <v>37495</v>
          </cell>
          <cell r="AA555" t="str">
            <v>Interruptible</v>
          </cell>
          <cell r="AB555" t="str">
            <v>PGT</v>
          </cell>
          <cell r="AD555" t="str">
            <v>07536</v>
          </cell>
          <cell r="AE555">
            <v>5000</v>
          </cell>
          <cell r="AF555" t="str">
            <v>STAN-GTNW</v>
          </cell>
          <cell r="AH555" t="str">
            <v>04659</v>
          </cell>
          <cell r="AJ555" t="str">
            <v>CSII-CSII</v>
          </cell>
          <cell r="AL555" t="str">
            <v>CSII</v>
          </cell>
          <cell r="AN555" t="str">
            <v>DA</v>
          </cell>
        </row>
        <row r="556">
          <cell r="A556">
            <v>569</v>
          </cell>
          <cell r="B556" t="str">
            <v>JK</v>
          </cell>
          <cell r="C556" t="str">
            <v>Jeannie Kimberly</v>
          </cell>
          <cell r="D556" t="str">
            <v>(509) 495-8494</v>
          </cell>
          <cell r="E556">
            <v>37494</v>
          </cell>
          <cell r="G556" t="str">
            <v>Sale</v>
          </cell>
          <cell r="H556" t="str">
            <v>Physical</v>
          </cell>
          <cell r="I556" t="str">
            <v>CA - SLTAHOE</v>
          </cell>
          <cell r="K556" t="str">
            <v>Enserco</v>
          </cell>
          <cell r="L556" t="str">
            <v>Dave Meyer</v>
          </cell>
          <cell r="M556" t="str">
            <v>Trader</v>
          </cell>
          <cell r="N556" t="str">
            <v>(303) 568-3230</v>
          </cell>
          <cell r="O556" t="str">
            <v>(303) 568-3250</v>
          </cell>
          <cell r="R556">
            <v>2500</v>
          </cell>
          <cell r="X556">
            <v>2.27</v>
          </cell>
          <cell r="Y556">
            <v>37495</v>
          </cell>
          <cell r="Z556">
            <v>37495</v>
          </cell>
          <cell r="AA556" t="str">
            <v>Interruptible</v>
          </cell>
          <cell r="AB556" t="str">
            <v>NWP</v>
          </cell>
          <cell r="AC556" t="str">
            <v>Paiute</v>
          </cell>
          <cell r="AD556" t="str">
            <v>net out</v>
          </cell>
          <cell r="AJ556" t="str">
            <v>SUMAS - net out</v>
          </cell>
          <cell r="AN556" t="str">
            <v>JK</v>
          </cell>
        </row>
        <row r="557">
          <cell r="A557">
            <v>570</v>
          </cell>
          <cell r="B557" t="str">
            <v>JK</v>
          </cell>
          <cell r="C557" t="str">
            <v>Jeannie Kimberly</v>
          </cell>
          <cell r="D557" t="str">
            <v>(509) 495-8494</v>
          </cell>
          <cell r="E557">
            <v>37494</v>
          </cell>
          <cell r="G557" t="str">
            <v>Purchase</v>
          </cell>
          <cell r="H557" t="str">
            <v>Physical</v>
          </cell>
          <cell r="I557" t="str">
            <v>CA - SLTAHOE</v>
          </cell>
          <cell r="K557" t="str">
            <v>Enserco</v>
          </cell>
          <cell r="L557" t="str">
            <v>Dave Meyer</v>
          </cell>
          <cell r="M557" t="str">
            <v>Trader</v>
          </cell>
          <cell r="N557" t="str">
            <v>(303) 568-3230</v>
          </cell>
          <cell r="O557" t="str">
            <v>(303) 568-3250</v>
          </cell>
          <cell r="R557">
            <v>2500</v>
          </cell>
          <cell r="X557">
            <v>0.93</v>
          </cell>
          <cell r="Y557">
            <v>37495</v>
          </cell>
          <cell r="Z557">
            <v>37495</v>
          </cell>
          <cell r="AA557" t="str">
            <v>Interruptible</v>
          </cell>
          <cell r="AB557" t="str">
            <v>NWP</v>
          </cell>
          <cell r="AC557" t="str">
            <v>Paiute</v>
          </cell>
          <cell r="AD557">
            <v>100047</v>
          </cell>
          <cell r="AE557">
            <v>2500</v>
          </cell>
          <cell r="AF557" t="str">
            <v>WYOMING POOL</v>
          </cell>
          <cell r="AG557">
            <v>89</v>
          </cell>
          <cell r="AH557" t="str">
            <v>WYOMING POOL</v>
          </cell>
          <cell r="AI557">
            <v>399</v>
          </cell>
          <cell r="AJ557" t="str">
            <v>RENO</v>
          </cell>
          <cell r="AK557">
            <v>459</v>
          </cell>
          <cell r="AL557" t="str">
            <v>AVAC03SYS1</v>
          </cell>
          <cell r="AM557">
            <v>304</v>
          </cell>
          <cell r="AN557" t="str">
            <v>JK</v>
          </cell>
        </row>
        <row r="558">
          <cell r="A558">
            <v>571</v>
          </cell>
          <cell r="B558" t="str">
            <v>JK</v>
          </cell>
          <cell r="C558" t="str">
            <v>Jeannie Kimberly</v>
          </cell>
          <cell r="D558" t="str">
            <v>(509) 495-8494</v>
          </cell>
          <cell r="E558">
            <v>37495</v>
          </cell>
          <cell r="G558" t="str">
            <v>Sale</v>
          </cell>
          <cell r="H558" t="str">
            <v>Physical</v>
          </cell>
          <cell r="I558" t="str">
            <v>CA - SLTAHOE</v>
          </cell>
          <cell r="K558" t="str">
            <v>Enserco</v>
          </cell>
          <cell r="L558" t="str">
            <v>Dave Meyer</v>
          </cell>
          <cell r="M558" t="str">
            <v>Trader</v>
          </cell>
          <cell r="N558" t="str">
            <v>(303) 568-3230</v>
          </cell>
          <cell r="O558" t="str">
            <v>(303) 568-3250</v>
          </cell>
          <cell r="R558">
            <v>2500</v>
          </cell>
          <cell r="X558">
            <v>2.2599999999999998</v>
          </cell>
          <cell r="Y558">
            <v>37496</v>
          </cell>
          <cell r="Z558">
            <v>37496</v>
          </cell>
          <cell r="AA558" t="str">
            <v>Interruptible</v>
          </cell>
          <cell r="AB558" t="str">
            <v>NWP</v>
          </cell>
          <cell r="AC558" t="str">
            <v>Paiute</v>
          </cell>
          <cell r="AD558" t="str">
            <v>net out</v>
          </cell>
          <cell r="AJ558" t="str">
            <v>SUMAS - net out</v>
          </cell>
          <cell r="AN558" t="str">
            <v>JK</v>
          </cell>
        </row>
        <row r="559">
          <cell r="A559">
            <v>572</v>
          </cell>
          <cell r="B559" t="str">
            <v>JK</v>
          </cell>
          <cell r="C559" t="str">
            <v>Jeannie Kimberly</v>
          </cell>
          <cell r="D559" t="str">
            <v>(509) 495-8494</v>
          </cell>
          <cell r="E559">
            <v>37495</v>
          </cell>
          <cell r="G559" t="str">
            <v>Purchase</v>
          </cell>
          <cell r="H559" t="str">
            <v>Physical</v>
          </cell>
          <cell r="I559" t="str">
            <v>CA - SLTAHOE</v>
          </cell>
          <cell r="K559" t="str">
            <v>Enserco</v>
          </cell>
          <cell r="L559" t="str">
            <v>Dave Meyer</v>
          </cell>
          <cell r="M559" t="str">
            <v>Trader</v>
          </cell>
          <cell r="N559" t="str">
            <v>(303) 568-3230</v>
          </cell>
          <cell r="O559" t="str">
            <v>(303) 568-3250</v>
          </cell>
          <cell r="R559">
            <v>2500</v>
          </cell>
          <cell r="X559">
            <v>1.24</v>
          </cell>
          <cell r="Y559">
            <v>37496</v>
          </cell>
          <cell r="Z559">
            <v>37496</v>
          </cell>
          <cell r="AA559" t="str">
            <v>Interruptible</v>
          </cell>
          <cell r="AB559" t="str">
            <v>NWP</v>
          </cell>
          <cell r="AC559" t="str">
            <v>Paiute</v>
          </cell>
          <cell r="AD559">
            <v>100047</v>
          </cell>
          <cell r="AE559">
            <v>2500</v>
          </cell>
          <cell r="AF559" t="str">
            <v>WYOMING POOL</v>
          </cell>
          <cell r="AG559">
            <v>89</v>
          </cell>
          <cell r="AH559" t="str">
            <v>WYOMING POOL</v>
          </cell>
          <cell r="AI559">
            <v>399</v>
          </cell>
          <cell r="AJ559" t="str">
            <v>RENO</v>
          </cell>
          <cell r="AK559">
            <v>459</v>
          </cell>
          <cell r="AL559" t="str">
            <v>AVAC03SYS1</v>
          </cell>
          <cell r="AM559">
            <v>304</v>
          </cell>
          <cell r="AN559" t="str">
            <v>JK</v>
          </cell>
        </row>
        <row r="560">
          <cell r="A560">
            <v>573</v>
          </cell>
          <cell r="B560" t="str">
            <v>JK</v>
          </cell>
          <cell r="C560" t="str">
            <v>Jeannie Kimberly</v>
          </cell>
          <cell r="D560" t="str">
            <v>(509) 495-8494</v>
          </cell>
          <cell r="E560">
            <v>37495</v>
          </cell>
          <cell r="G560" t="str">
            <v>Purchase</v>
          </cell>
          <cell r="H560" t="str">
            <v>Physical</v>
          </cell>
          <cell r="I560" t="str">
            <v>CSII</v>
          </cell>
          <cell r="K560" t="str">
            <v>Enserco</v>
          </cell>
          <cell r="L560" t="str">
            <v>Dave Meyer</v>
          </cell>
          <cell r="M560" t="str">
            <v>Trader</v>
          </cell>
          <cell r="N560" t="str">
            <v>(303) 568-3230</v>
          </cell>
          <cell r="O560" t="str">
            <v>(303) 568-3250</v>
          </cell>
          <cell r="R560">
            <v>8000</v>
          </cell>
          <cell r="X560">
            <v>2.4500000000000002</v>
          </cell>
          <cell r="Y560">
            <v>37496</v>
          </cell>
          <cell r="Z560">
            <v>37496</v>
          </cell>
          <cell r="AA560" t="str">
            <v>Interruptible</v>
          </cell>
          <cell r="AB560" t="str">
            <v>PGT</v>
          </cell>
          <cell r="AD560" t="str">
            <v>07536</v>
          </cell>
          <cell r="AE560">
            <v>8000</v>
          </cell>
          <cell r="AF560" t="str">
            <v>STAN-GTNW</v>
          </cell>
          <cell r="AH560" t="str">
            <v>04659</v>
          </cell>
          <cell r="AJ560" t="str">
            <v>CSII-CSII</v>
          </cell>
          <cell r="AL560" t="str">
            <v>CSII</v>
          </cell>
          <cell r="AN560" t="str">
            <v>JK</v>
          </cell>
        </row>
        <row r="561">
          <cell r="A561">
            <v>574</v>
          </cell>
          <cell r="B561" t="str">
            <v>JK</v>
          </cell>
          <cell r="C561" t="str">
            <v>Jeannie Kimberly</v>
          </cell>
          <cell r="D561" t="str">
            <v>(509) 495-8494</v>
          </cell>
          <cell r="E561">
            <v>37495</v>
          </cell>
          <cell r="G561" t="str">
            <v>Sale</v>
          </cell>
          <cell r="H561" t="str">
            <v>Physical</v>
          </cell>
          <cell r="I561" t="str">
            <v>MALIN</v>
          </cell>
          <cell r="K561" t="str">
            <v>AEP Energy Services, Inc.</v>
          </cell>
          <cell r="L561" t="str">
            <v>Brad Bentley</v>
          </cell>
          <cell r="M561" t="str">
            <v>Trader</v>
          </cell>
          <cell r="N561" t="str">
            <v>(614) 583-7007</v>
          </cell>
          <cell r="O561" t="str">
            <v>(614) 583-1605</v>
          </cell>
          <cell r="R561">
            <v>7658</v>
          </cell>
          <cell r="U561" t="str">
            <v>NGI</v>
          </cell>
          <cell r="V561">
            <v>-0.01</v>
          </cell>
          <cell r="W561" t="str">
            <v>Malin</v>
          </cell>
          <cell r="Y561">
            <v>37500</v>
          </cell>
          <cell r="Z561">
            <v>37529</v>
          </cell>
          <cell r="AA561" t="str">
            <v>Firm</v>
          </cell>
          <cell r="AB561" t="str">
            <v>PGT</v>
          </cell>
          <cell r="AD561" t="str">
            <v>07536</v>
          </cell>
          <cell r="AE561">
            <v>7658</v>
          </cell>
          <cell r="AF561" t="str">
            <v>MALI-GTNW</v>
          </cell>
          <cell r="AH561" t="str">
            <v>00169</v>
          </cell>
          <cell r="AJ561" t="str">
            <v>MALI-GTNW</v>
          </cell>
          <cell r="AL561" t="str">
            <v>06220</v>
          </cell>
          <cell r="AN561" t="str">
            <v>BG</v>
          </cell>
          <cell r="AO561">
            <v>37497</v>
          </cell>
          <cell r="AP561" t="str">
            <v>JK</v>
          </cell>
        </row>
        <row r="562">
          <cell r="A562">
            <v>575</v>
          </cell>
          <cell r="B562" t="str">
            <v>JK</v>
          </cell>
          <cell r="C562" t="str">
            <v>Jeannie Kimberly</v>
          </cell>
          <cell r="D562" t="str">
            <v>(509) 495-8494</v>
          </cell>
          <cell r="E562">
            <v>37496</v>
          </cell>
          <cell r="G562" t="str">
            <v>Sale</v>
          </cell>
          <cell r="H562" t="str">
            <v>Physical</v>
          </cell>
          <cell r="I562" t="str">
            <v>CA - SLTAHOE</v>
          </cell>
          <cell r="K562" t="str">
            <v>Enserco</v>
          </cell>
          <cell r="L562" t="str">
            <v>Dave Meyer</v>
          </cell>
          <cell r="M562" t="str">
            <v>Trader</v>
          </cell>
          <cell r="N562" t="str">
            <v>(303) 568-3230</v>
          </cell>
          <cell r="O562" t="str">
            <v>(303) 568-3250</v>
          </cell>
          <cell r="R562">
            <v>2500</v>
          </cell>
          <cell r="X562">
            <v>2.2200000000000002</v>
          </cell>
          <cell r="Y562">
            <v>37497</v>
          </cell>
          <cell r="Z562">
            <v>37497</v>
          </cell>
          <cell r="AA562" t="str">
            <v>Interruptible</v>
          </cell>
          <cell r="AB562" t="str">
            <v>NWP</v>
          </cell>
          <cell r="AC562" t="str">
            <v>Paiute</v>
          </cell>
          <cell r="AD562" t="str">
            <v>net out</v>
          </cell>
          <cell r="AJ562" t="str">
            <v>SUMAS - net out</v>
          </cell>
          <cell r="AN562" t="str">
            <v>JK</v>
          </cell>
        </row>
        <row r="563">
          <cell r="A563">
            <v>576</v>
          </cell>
          <cell r="B563" t="str">
            <v>JK</v>
          </cell>
          <cell r="C563" t="str">
            <v>Jeannie Kimberly</v>
          </cell>
          <cell r="D563" t="str">
            <v>(509) 495-8494</v>
          </cell>
          <cell r="E563">
            <v>37496</v>
          </cell>
          <cell r="G563" t="str">
            <v>Purchase</v>
          </cell>
          <cell r="H563" t="str">
            <v>Physical</v>
          </cell>
          <cell r="I563" t="str">
            <v>CA - SLTAHOE</v>
          </cell>
          <cell r="K563" t="str">
            <v>Enserco</v>
          </cell>
          <cell r="L563" t="str">
            <v>Dave Meyer</v>
          </cell>
          <cell r="M563" t="str">
            <v>Trader</v>
          </cell>
          <cell r="N563" t="str">
            <v>(303) 568-3230</v>
          </cell>
          <cell r="O563" t="str">
            <v>(303) 568-3250</v>
          </cell>
          <cell r="R563">
            <v>2500</v>
          </cell>
          <cell r="X563">
            <v>0.99</v>
          </cell>
          <cell r="Y563">
            <v>37497</v>
          </cell>
          <cell r="Z563">
            <v>37497</v>
          </cell>
          <cell r="AA563" t="str">
            <v>Interruptible</v>
          </cell>
          <cell r="AB563" t="str">
            <v>NWP</v>
          </cell>
          <cell r="AC563" t="str">
            <v>Paiute</v>
          </cell>
          <cell r="AD563">
            <v>100047</v>
          </cell>
          <cell r="AE563">
            <v>2500</v>
          </cell>
          <cell r="AF563" t="str">
            <v>WYOMING POOL</v>
          </cell>
          <cell r="AG563">
            <v>89</v>
          </cell>
          <cell r="AH563" t="str">
            <v>WYOMING POOL</v>
          </cell>
          <cell r="AI563">
            <v>399</v>
          </cell>
          <cell r="AJ563" t="str">
            <v>RENO</v>
          </cell>
          <cell r="AK563">
            <v>459</v>
          </cell>
          <cell r="AL563" t="str">
            <v>AVAC03SYS1</v>
          </cell>
          <cell r="AM563">
            <v>304</v>
          </cell>
          <cell r="AN563" t="str">
            <v>JK</v>
          </cell>
        </row>
        <row r="564">
          <cell r="A564">
            <v>577</v>
          </cell>
          <cell r="B564" t="str">
            <v>JK</v>
          </cell>
          <cell r="C564" t="str">
            <v>Jeannie Kimberly</v>
          </cell>
          <cell r="D564" t="str">
            <v>(509) 495-8494</v>
          </cell>
          <cell r="E564">
            <v>37496</v>
          </cell>
          <cell r="G564" t="str">
            <v>Purchase</v>
          </cell>
          <cell r="H564" t="str">
            <v>Physical</v>
          </cell>
          <cell r="I564" t="str">
            <v>BPK</v>
          </cell>
          <cell r="K564" t="str">
            <v>Enserco</v>
          </cell>
          <cell r="L564" t="str">
            <v>Dave Meyer</v>
          </cell>
          <cell r="M564" t="str">
            <v>Trader</v>
          </cell>
          <cell r="N564" t="str">
            <v>(303) 568-3230</v>
          </cell>
          <cell r="O564" t="str">
            <v>(303) 568-3250</v>
          </cell>
          <cell r="R564">
            <v>3000</v>
          </cell>
          <cell r="X564">
            <v>2.39</v>
          </cell>
          <cell r="Y564">
            <v>37497</v>
          </cell>
          <cell r="Z564">
            <v>37497</v>
          </cell>
          <cell r="AA564" t="str">
            <v>Interruptible</v>
          </cell>
          <cell r="AB564" t="str">
            <v>PGT</v>
          </cell>
          <cell r="AD564" t="str">
            <v>07536</v>
          </cell>
          <cell r="AE564">
            <v>3000</v>
          </cell>
          <cell r="AF564" t="str">
            <v>STAN-GTNW</v>
          </cell>
          <cell r="AH564" t="str">
            <v>04659</v>
          </cell>
          <cell r="AJ564" t="str">
            <v>SWWP-WWP</v>
          </cell>
          <cell r="AL564" t="str">
            <v>BPK</v>
          </cell>
          <cell r="AN564" t="str">
            <v>JK</v>
          </cell>
        </row>
        <row r="565">
          <cell r="A565">
            <v>578</v>
          </cell>
          <cell r="B565" t="str">
            <v>JK</v>
          </cell>
          <cell r="C565" t="str">
            <v>Jeannie Kimberly</v>
          </cell>
          <cell r="D565" t="str">
            <v>(509) 495-8494</v>
          </cell>
          <cell r="E565">
            <v>37496</v>
          </cell>
          <cell r="G565" t="str">
            <v>Purchase</v>
          </cell>
          <cell r="H565" t="str">
            <v>Physical</v>
          </cell>
          <cell r="I565" t="str">
            <v>BPK</v>
          </cell>
          <cell r="K565" t="str">
            <v>Enserco</v>
          </cell>
          <cell r="L565" t="str">
            <v>Dave Meyer</v>
          </cell>
          <cell r="M565" t="str">
            <v>Trader</v>
          </cell>
          <cell r="N565" t="str">
            <v>(303) 568-3230</v>
          </cell>
          <cell r="O565" t="str">
            <v>(303) 568-3250</v>
          </cell>
          <cell r="R565">
            <v>3000</v>
          </cell>
          <cell r="X565">
            <v>2.4</v>
          </cell>
          <cell r="Y565">
            <v>37498</v>
          </cell>
          <cell r="Z565">
            <v>37498</v>
          </cell>
          <cell r="AA565" t="str">
            <v>Interruptible</v>
          </cell>
          <cell r="AB565" t="str">
            <v>PGT</v>
          </cell>
          <cell r="AD565" t="str">
            <v>07536</v>
          </cell>
          <cell r="AE565">
            <v>3000</v>
          </cell>
          <cell r="AF565" t="str">
            <v>STAN-GTNW</v>
          </cell>
          <cell r="AH565" t="str">
            <v>04659</v>
          </cell>
          <cell r="AJ565" t="str">
            <v>SWWP-WWP</v>
          </cell>
          <cell r="AL565" t="str">
            <v>BPK</v>
          </cell>
          <cell r="AN565" t="str">
            <v>JK</v>
          </cell>
        </row>
        <row r="566">
          <cell r="A566">
            <v>579</v>
          </cell>
          <cell r="B566" t="str">
            <v>JK</v>
          </cell>
          <cell r="C566" t="str">
            <v>Jeannie Kimberly</v>
          </cell>
          <cell r="D566" t="str">
            <v>(509) 495-8494</v>
          </cell>
          <cell r="E566">
            <v>37497</v>
          </cell>
          <cell r="G566" t="str">
            <v>Sale</v>
          </cell>
          <cell r="H566" t="str">
            <v>Physical</v>
          </cell>
          <cell r="I566" t="str">
            <v>CA - SLTAHOE</v>
          </cell>
          <cell r="K566" t="str">
            <v>Enserco</v>
          </cell>
          <cell r="L566" t="str">
            <v>Dave Meyer</v>
          </cell>
          <cell r="M566" t="str">
            <v>Trader</v>
          </cell>
          <cell r="N566" t="str">
            <v>(303) 568-3230</v>
          </cell>
          <cell r="O566" t="str">
            <v>(303) 568-3250</v>
          </cell>
          <cell r="R566">
            <v>2500</v>
          </cell>
          <cell r="X566">
            <v>2.36</v>
          </cell>
          <cell r="Y566">
            <v>37498</v>
          </cell>
          <cell r="Z566">
            <v>37499</v>
          </cell>
          <cell r="AA566" t="str">
            <v>Interruptible</v>
          </cell>
          <cell r="AB566" t="str">
            <v>NWP</v>
          </cell>
          <cell r="AC566" t="str">
            <v>Paiute</v>
          </cell>
          <cell r="AD566" t="str">
            <v>net out</v>
          </cell>
          <cell r="AJ566" t="str">
            <v>SUMAS - net out</v>
          </cell>
          <cell r="AN566" t="str">
            <v>JK</v>
          </cell>
        </row>
        <row r="567">
          <cell r="A567">
            <v>580</v>
          </cell>
          <cell r="B567" t="str">
            <v>JK</v>
          </cell>
          <cell r="C567" t="str">
            <v>Jeannie Kimberly</v>
          </cell>
          <cell r="D567" t="str">
            <v>(509) 495-8494</v>
          </cell>
          <cell r="E567">
            <v>37497</v>
          </cell>
          <cell r="G567" t="str">
            <v>Purchase</v>
          </cell>
          <cell r="H567" t="str">
            <v>Physical</v>
          </cell>
          <cell r="I567" t="str">
            <v>CA - SLTAHOE</v>
          </cell>
          <cell r="K567" t="str">
            <v>Enserco</v>
          </cell>
          <cell r="L567" t="str">
            <v>Dave Meyer</v>
          </cell>
          <cell r="M567" t="str">
            <v>Trader</v>
          </cell>
          <cell r="N567" t="str">
            <v>(303) 568-3230</v>
          </cell>
          <cell r="O567" t="str">
            <v>(303) 568-3250</v>
          </cell>
          <cell r="R567">
            <v>2500</v>
          </cell>
          <cell r="X567">
            <v>0.85</v>
          </cell>
          <cell r="Y567">
            <v>37498</v>
          </cell>
          <cell r="Z567">
            <v>37499</v>
          </cell>
          <cell r="AA567" t="str">
            <v>Interruptible</v>
          </cell>
          <cell r="AB567" t="str">
            <v>NWP</v>
          </cell>
          <cell r="AC567" t="str">
            <v>Paiute</v>
          </cell>
          <cell r="AD567">
            <v>100047</v>
          </cell>
          <cell r="AE567">
            <v>2500</v>
          </cell>
          <cell r="AF567" t="str">
            <v>WYOMING POOL</v>
          </cell>
          <cell r="AG567">
            <v>89</v>
          </cell>
          <cell r="AH567" t="str">
            <v>WYOMING POOL</v>
          </cell>
          <cell r="AI567">
            <v>399</v>
          </cell>
          <cell r="AJ567" t="str">
            <v>RENO</v>
          </cell>
          <cell r="AK567">
            <v>459</v>
          </cell>
          <cell r="AL567" t="str">
            <v>AVAC03SYS1</v>
          </cell>
          <cell r="AM567">
            <v>304</v>
          </cell>
          <cell r="AN567" t="str">
            <v>JK</v>
          </cell>
        </row>
        <row r="568">
          <cell r="A568">
            <v>581</v>
          </cell>
          <cell r="B568" t="str">
            <v>JK</v>
          </cell>
          <cell r="C568" t="str">
            <v>Jeannie Kimberly</v>
          </cell>
          <cell r="D568" t="str">
            <v>(509) 495-8494</v>
          </cell>
          <cell r="E568">
            <v>37497</v>
          </cell>
          <cell r="G568" t="str">
            <v>Purchase</v>
          </cell>
          <cell r="H568" t="str">
            <v>Physical</v>
          </cell>
          <cell r="I568" t="str">
            <v>RGEN</v>
          </cell>
          <cell r="K568" t="str">
            <v>Enserco</v>
          </cell>
          <cell r="L568" t="str">
            <v>Dave Meyer</v>
          </cell>
          <cell r="M568" t="str">
            <v>Trader</v>
          </cell>
          <cell r="N568" t="str">
            <v>(303) 568-3230</v>
          </cell>
          <cell r="O568" t="str">
            <v>(303) 568-3250</v>
          </cell>
          <cell r="R568">
            <v>10000</v>
          </cell>
          <cell r="X568">
            <v>2.6</v>
          </cell>
          <cell r="Y568">
            <v>37497</v>
          </cell>
          <cell r="Z568">
            <v>37497</v>
          </cell>
          <cell r="AA568" t="str">
            <v>Interruptible</v>
          </cell>
          <cell r="AB568" t="str">
            <v>PGT</v>
          </cell>
          <cell r="AD568" t="str">
            <v>07536</v>
          </cell>
          <cell r="AE568">
            <v>10000</v>
          </cell>
          <cell r="AF568" t="str">
            <v>RGEN-GTNW</v>
          </cell>
          <cell r="AH568" t="str">
            <v>04659</v>
          </cell>
          <cell r="AJ568" t="str">
            <v>RGEN-WWP</v>
          </cell>
          <cell r="AL568" t="str">
            <v>FUEL</v>
          </cell>
          <cell r="AN568" t="str">
            <v>JK</v>
          </cell>
        </row>
        <row r="569">
          <cell r="A569">
            <v>582</v>
          </cell>
          <cell r="B569" t="str">
            <v>JK</v>
          </cell>
          <cell r="C569" t="str">
            <v>Jeannie Kimberly</v>
          </cell>
          <cell r="D569" t="str">
            <v>(509) 495-8494</v>
          </cell>
          <cell r="E569">
            <v>37498</v>
          </cell>
          <cell r="G569" t="str">
            <v>Purchase</v>
          </cell>
          <cell r="H569" t="str">
            <v>Physical</v>
          </cell>
          <cell r="I569" t="str">
            <v>BPK</v>
          </cell>
          <cell r="K569" t="str">
            <v>Enserco</v>
          </cell>
          <cell r="L569" t="str">
            <v>Dave Meyer</v>
          </cell>
          <cell r="M569" t="str">
            <v>Trader</v>
          </cell>
          <cell r="N569" t="str">
            <v>(303) 568-3230</v>
          </cell>
          <cell r="O569" t="str">
            <v>(303) 568-3250</v>
          </cell>
          <cell r="R569">
            <v>2000</v>
          </cell>
          <cell r="X569">
            <v>2.5099999999999998</v>
          </cell>
          <cell r="Y569">
            <v>37500</v>
          </cell>
          <cell r="Z569">
            <v>37502</v>
          </cell>
          <cell r="AA569" t="str">
            <v>Interruptible</v>
          </cell>
          <cell r="AB569" t="str">
            <v>PGT</v>
          </cell>
          <cell r="AD569" t="str">
            <v>07536</v>
          </cell>
          <cell r="AE569">
            <v>2000</v>
          </cell>
          <cell r="AF569" t="str">
            <v>STAN-GTNW</v>
          </cell>
          <cell r="AH569" t="str">
            <v>04659</v>
          </cell>
          <cell r="AJ569" t="str">
            <v>SWWP-WWP</v>
          </cell>
          <cell r="AL569" t="str">
            <v>BPK</v>
          </cell>
          <cell r="AN569" t="str">
            <v>JK</v>
          </cell>
        </row>
        <row r="570">
          <cell r="A570">
            <v>583</v>
          </cell>
          <cell r="B570" t="str">
            <v>JK</v>
          </cell>
          <cell r="C570" t="str">
            <v>Jeannie Kimberly</v>
          </cell>
          <cell r="D570" t="str">
            <v>(509) 495-8494</v>
          </cell>
          <cell r="E570">
            <v>37498</v>
          </cell>
          <cell r="G570" t="str">
            <v>Sale</v>
          </cell>
          <cell r="H570" t="str">
            <v>Physical</v>
          </cell>
          <cell r="I570" t="str">
            <v>CA - SLTAHOE</v>
          </cell>
          <cell r="K570" t="str">
            <v>Enserco</v>
          </cell>
          <cell r="L570" t="str">
            <v>Dave Meyer</v>
          </cell>
          <cell r="M570" t="str">
            <v>Trader</v>
          </cell>
          <cell r="N570" t="str">
            <v>(303) 568-3230</v>
          </cell>
          <cell r="O570" t="str">
            <v>(303) 568-3250</v>
          </cell>
          <cell r="R570">
            <v>2500</v>
          </cell>
          <cell r="X570">
            <v>2.25</v>
          </cell>
          <cell r="Y570">
            <v>37500</v>
          </cell>
          <cell r="Z570">
            <v>37502</v>
          </cell>
          <cell r="AA570" t="str">
            <v>Interruptible</v>
          </cell>
          <cell r="AB570" t="str">
            <v>NWP</v>
          </cell>
          <cell r="AC570" t="str">
            <v>Paiute</v>
          </cell>
          <cell r="AD570" t="str">
            <v>net out</v>
          </cell>
          <cell r="AJ570" t="str">
            <v>SUMAS - net out</v>
          </cell>
          <cell r="AN570" t="str">
            <v>JK</v>
          </cell>
        </row>
        <row r="571">
          <cell r="A571">
            <v>584</v>
          </cell>
          <cell r="B571" t="str">
            <v>JK</v>
          </cell>
          <cell r="C571" t="str">
            <v>Jeannie Kimberly</v>
          </cell>
          <cell r="D571" t="str">
            <v>(509) 495-8494</v>
          </cell>
          <cell r="E571">
            <v>37498</v>
          </cell>
          <cell r="G571" t="str">
            <v>Purchase</v>
          </cell>
          <cell r="H571" t="str">
            <v>Physical</v>
          </cell>
          <cell r="I571" t="str">
            <v>CA - SLTAHOE</v>
          </cell>
          <cell r="K571" t="str">
            <v>Enserco</v>
          </cell>
          <cell r="L571" t="str">
            <v>Dave Meyer</v>
          </cell>
          <cell r="M571" t="str">
            <v>Trader</v>
          </cell>
          <cell r="N571" t="str">
            <v>(303) 568-3230</v>
          </cell>
          <cell r="O571" t="str">
            <v>(303) 568-3250</v>
          </cell>
          <cell r="R571">
            <v>2500</v>
          </cell>
          <cell r="X571">
            <v>0.98</v>
          </cell>
          <cell r="Y571">
            <v>37500</v>
          </cell>
          <cell r="Z571">
            <v>37502</v>
          </cell>
          <cell r="AA571" t="str">
            <v>Interruptible</v>
          </cell>
          <cell r="AB571" t="str">
            <v>NWP</v>
          </cell>
          <cell r="AC571" t="str">
            <v>Paiute</v>
          </cell>
          <cell r="AD571">
            <v>100047</v>
          </cell>
          <cell r="AE571">
            <v>2500</v>
          </cell>
          <cell r="AF571" t="str">
            <v>WYOMING POOL</v>
          </cell>
          <cell r="AG571">
            <v>89</v>
          </cell>
          <cell r="AH571" t="str">
            <v>WYOMING POOL</v>
          </cell>
          <cell r="AI571">
            <v>399</v>
          </cell>
          <cell r="AJ571" t="str">
            <v>RENO</v>
          </cell>
          <cell r="AK571">
            <v>459</v>
          </cell>
          <cell r="AL571" t="str">
            <v>AVAC03SYS1</v>
          </cell>
          <cell r="AM571">
            <v>304</v>
          </cell>
          <cell r="AN571" t="str">
            <v>JK</v>
          </cell>
        </row>
        <row r="572">
          <cell r="A572">
            <v>585</v>
          </cell>
          <cell r="B572" t="str">
            <v>BG</v>
          </cell>
          <cell r="C572" t="str">
            <v>Bob Gruber</v>
          </cell>
          <cell r="D572" t="str">
            <v>(509) 495-4001</v>
          </cell>
          <cell r="E572">
            <v>37498</v>
          </cell>
          <cell r="G572" t="str">
            <v>Purchase</v>
          </cell>
          <cell r="H572" t="str">
            <v>Physical</v>
          </cell>
          <cell r="I572" t="str">
            <v>BASIC</v>
          </cell>
          <cell r="K572" t="str">
            <v>McKeon &amp; Assoc</v>
          </cell>
          <cell r="M572" t="e">
            <v>#N/A</v>
          </cell>
          <cell r="N572" t="e">
            <v>#N/A</v>
          </cell>
          <cell r="O572" t="e">
            <v>#N/A</v>
          </cell>
          <cell r="R572">
            <v>914</v>
          </cell>
          <cell r="X572">
            <v>2.7967</v>
          </cell>
          <cell r="Y572">
            <v>37498</v>
          </cell>
          <cell r="AN572" t="str">
            <v>BG</v>
          </cell>
        </row>
        <row r="573">
          <cell r="A573">
            <v>586</v>
          </cell>
          <cell r="B573" t="str">
            <v>JK</v>
          </cell>
          <cell r="C573" t="str">
            <v>Jeannie Kimberly</v>
          </cell>
          <cell r="D573" t="str">
            <v>(509) 495-8494</v>
          </cell>
          <cell r="E573">
            <v>37502</v>
          </cell>
          <cell r="G573" t="str">
            <v>Purchase</v>
          </cell>
          <cell r="H573" t="str">
            <v>Physical</v>
          </cell>
          <cell r="I573" t="str">
            <v>KFCT</v>
          </cell>
          <cell r="K573" t="str">
            <v>Enserco</v>
          </cell>
          <cell r="L573" t="str">
            <v>Dave Meyer</v>
          </cell>
          <cell r="M573" t="str">
            <v>Trader</v>
          </cell>
          <cell r="N573" t="str">
            <v>(303) 568-3230</v>
          </cell>
          <cell r="O573" t="str">
            <v>(303) 568-3250</v>
          </cell>
          <cell r="R573">
            <v>2000</v>
          </cell>
          <cell r="X573">
            <v>2.4300000000000002</v>
          </cell>
          <cell r="Y573">
            <v>37503</v>
          </cell>
          <cell r="Z573">
            <v>37503</v>
          </cell>
          <cell r="AA573" t="str">
            <v>Interruptible</v>
          </cell>
          <cell r="AB573" t="str">
            <v>NWP</v>
          </cell>
          <cell r="AE573">
            <v>2000</v>
          </cell>
          <cell r="AF573" t="str">
            <v>SPOKANE (KETTLE FALLS)</v>
          </cell>
          <cell r="AG573">
            <v>384</v>
          </cell>
          <cell r="AH573">
            <v>125875</v>
          </cell>
          <cell r="AI573">
            <v>399</v>
          </cell>
          <cell r="AJ573" t="str">
            <v>SPOKANE (KETTLE FALLS)</v>
          </cell>
          <cell r="AK573">
            <v>384</v>
          </cell>
          <cell r="AL573" t="str">
            <v>KFCT</v>
          </cell>
          <cell r="AM573">
            <v>6</v>
          </cell>
          <cell r="AN573" t="str">
            <v>JK</v>
          </cell>
        </row>
        <row r="574">
          <cell r="A574">
            <v>587</v>
          </cell>
          <cell r="B574" t="str">
            <v>JK</v>
          </cell>
          <cell r="C574" t="str">
            <v>Jeannie Kimberly</v>
          </cell>
          <cell r="D574" t="str">
            <v>(509) 495-8494</v>
          </cell>
          <cell r="E574">
            <v>37502</v>
          </cell>
          <cell r="G574" t="str">
            <v>Sale</v>
          </cell>
          <cell r="H574" t="str">
            <v>Physical</v>
          </cell>
          <cell r="I574" t="str">
            <v>CA - SLTAHOE</v>
          </cell>
          <cell r="K574" t="str">
            <v>Enserco</v>
          </cell>
          <cell r="L574" t="str">
            <v>Dave Meyer</v>
          </cell>
          <cell r="M574" t="str">
            <v>Trader</v>
          </cell>
          <cell r="N574" t="str">
            <v>(303) 568-3230</v>
          </cell>
          <cell r="O574" t="str">
            <v>(303) 568-3250</v>
          </cell>
          <cell r="R574">
            <v>2500</v>
          </cell>
          <cell r="X574">
            <v>2.35</v>
          </cell>
          <cell r="Y574">
            <v>37503</v>
          </cell>
          <cell r="Z574">
            <v>37503</v>
          </cell>
          <cell r="AA574" t="str">
            <v>Interruptible</v>
          </cell>
          <cell r="AB574" t="str">
            <v>NWP</v>
          </cell>
          <cell r="AC574" t="str">
            <v>Paiute</v>
          </cell>
          <cell r="AD574" t="str">
            <v>net out</v>
          </cell>
          <cell r="AJ574" t="str">
            <v>SUMAS - net out</v>
          </cell>
          <cell r="AN574" t="str">
            <v>JK</v>
          </cell>
        </row>
        <row r="575">
          <cell r="A575">
            <v>588</v>
          </cell>
          <cell r="B575" t="str">
            <v>JK</v>
          </cell>
          <cell r="C575" t="str">
            <v>Jeannie Kimberly</v>
          </cell>
          <cell r="D575" t="str">
            <v>(509) 495-8494</v>
          </cell>
          <cell r="E575">
            <v>37502</v>
          </cell>
          <cell r="G575" t="str">
            <v>Purchase</v>
          </cell>
          <cell r="H575" t="str">
            <v>Physical</v>
          </cell>
          <cell r="I575" t="str">
            <v>CA - SLTAHOE</v>
          </cell>
          <cell r="K575" t="str">
            <v>Enserco</v>
          </cell>
          <cell r="L575" t="str">
            <v>Dave Meyer</v>
          </cell>
          <cell r="M575" t="str">
            <v>Trader</v>
          </cell>
          <cell r="N575" t="str">
            <v>(303) 568-3230</v>
          </cell>
          <cell r="O575" t="str">
            <v>(303) 568-3250</v>
          </cell>
          <cell r="R575">
            <v>2500</v>
          </cell>
          <cell r="X575">
            <v>0.56000000000000005</v>
          </cell>
          <cell r="Y575">
            <v>37503</v>
          </cell>
          <cell r="Z575">
            <v>37503</v>
          </cell>
          <cell r="AA575" t="str">
            <v>Interruptible</v>
          </cell>
          <cell r="AB575" t="str">
            <v>NWP</v>
          </cell>
          <cell r="AC575" t="str">
            <v>Paiute</v>
          </cell>
          <cell r="AD575">
            <v>100047</v>
          </cell>
          <cell r="AE575">
            <v>2500</v>
          </cell>
          <cell r="AF575" t="str">
            <v>WYOMING POOL</v>
          </cell>
          <cell r="AG575">
            <v>89</v>
          </cell>
          <cell r="AH575" t="str">
            <v>WYOMING POOL</v>
          </cell>
          <cell r="AI575">
            <v>399</v>
          </cell>
          <cell r="AJ575" t="str">
            <v>RENO</v>
          </cell>
          <cell r="AK575">
            <v>459</v>
          </cell>
          <cell r="AL575" t="str">
            <v>AVAC03SYS1</v>
          </cell>
          <cell r="AM575">
            <v>304</v>
          </cell>
          <cell r="AN575" t="str">
            <v>JK</v>
          </cell>
        </row>
        <row r="576">
          <cell r="A576">
            <v>589</v>
          </cell>
          <cell r="B576" t="str">
            <v>JK</v>
          </cell>
          <cell r="C576" t="str">
            <v>Jeannie Kimberly</v>
          </cell>
          <cell r="D576" t="str">
            <v>(509) 495-8494</v>
          </cell>
          <cell r="E576">
            <v>37503</v>
          </cell>
          <cell r="G576" t="str">
            <v>Purchase</v>
          </cell>
          <cell r="H576" t="str">
            <v>Physical</v>
          </cell>
          <cell r="I576" t="str">
            <v>KFCT</v>
          </cell>
          <cell r="K576" t="str">
            <v>Enserco</v>
          </cell>
          <cell r="L576" t="str">
            <v>Dave Meyer</v>
          </cell>
          <cell r="M576" t="str">
            <v>Trader</v>
          </cell>
          <cell r="N576" t="str">
            <v>(303) 568-3230</v>
          </cell>
          <cell r="O576" t="str">
            <v>(303) 568-3250</v>
          </cell>
          <cell r="R576">
            <v>3000</v>
          </cell>
          <cell r="X576">
            <v>2.46</v>
          </cell>
          <cell r="Y576">
            <v>37504</v>
          </cell>
          <cell r="Z576">
            <v>37504</v>
          </cell>
          <cell r="AA576" t="str">
            <v>Interruptible</v>
          </cell>
          <cell r="AB576" t="str">
            <v>NWP</v>
          </cell>
          <cell r="AE576">
            <v>3000</v>
          </cell>
          <cell r="AF576" t="str">
            <v>SPOKANE (KETTLE FALLS)</v>
          </cell>
          <cell r="AG576">
            <v>384</v>
          </cell>
          <cell r="AH576">
            <v>125875</v>
          </cell>
          <cell r="AI576">
            <v>399</v>
          </cell>
          <cell r="AJ576" t="str">
            <v>SPOKANE (KETTLE FALLS)</v>
          </cell>
          <cell r="AK576">
            <v>384</v>
          </cell>
          <cell r="AL576" t="str">
            <v>KFCT</v>
          </cell>
          <cell r="AM576">
            <v>6</v>
          </cell>
          <cell r="AN576" t="str">
            <v>JK</v>
          </cell>
        </row>
        <row r="577">
          <cell r="A577">
            <v>590</v>
          </cell>
          <cell r="B577" t="str">
            <v>JK</v>
          </cell>
          <cell r="C577" t="str">
            <v>Jeannie Kimberly</v>
          </cell>
          <cell r="D577" t="str">
            <v>(509) 495-8494</v>
          </cell>
          <cell r="E577">
            <v>37503</v>
          </cell>
          <cell r="G577" t="str">
            <v>Sale</v>
          </cell>
          <cell r="H577" t="str">
            <v>Physical</v>
          </cell>
          <cell r="I577" t="str">
            <v>CA - SLTAHOE</v>
          </cell>
          <cell r="K577" t="str">
            <v>Enserco</v>
          </cell>
          <cell r="L577" t="str">
            <v>Dave Meyer</v>
          </cell>
          <cell r="M577" t="str">
            <v>Trader</v>
          </cell>
          <cell r="N577" t="str">
            <v>(303) 568-3230</v>
          </cell>
          <cell r="O577" t="str">
            <v>(303) 568-3250</v>
          </cell>
          <cell r="R577">
            <v>2500</v>
          </cell>
          <cell r="X577">
            <v>2.21</v>
          </cell>
          <cell r="Y577">
            <v>37504</v>
          </cell>
          <cell r="Z577">
            <v>37504</v>
          </cell>
          <cell r="AA577" t="str">
            <v>Interruptible</v>
          </cell>
          <cell r="AB577" t="str">
            <v>NWP</v>
          </cell>
          <cell r="AC577" t="str">
            <v>Paiute</v>
          </cell>
          <cell r="AD577" t="str">
            <v>net out</v>
          </cell>
          <cell r="AJ577" t="str">
            <v>SUMAS - net out</v>
          </cell>
          <cell r="AN577" t="str">
            <v>JK</v>
          </cell>
        </row>
        <row r="578">
          <cell r="A578">
            <v>591</v>
          </cell>
          <cell r="B578" t="str">
            <v>JK</v>
          </cell>
          <cell r="C578" t="str">
            <v>Jeannie Kimberly</v>
          </cell>
          <cell r="D578" t="str">
            <v>(509) 495-8494</v>
          </cell>
          <cell r="E578">
            <v>37503</v>
          </cell>
          <cell r="G578" t="str">
            <v>Purchase</v>
          </cell>
          <cell r="H578" t="str">
            <v>Physical</v>
          </cell>
          <cell r="I578" t="str">
            <v>CA - SLTAHOE</v>
          </cell>
          <cell r="K578" t="str">
            <v>Enserco</v>
          </cell>
          <cell r="L578" t="str">
            <v>Dave Meyer</v>
          </cell>
          <cell r="M578" t="str">
            <v>Trader</v>
          </cell>
          <cell r="N578" t="str">
            <v>(303) 568-3230</v>
          </cell>
          <cell r="O578" t="str">
            <v>(303) 568-3250</v>
          </cell>
          <cell r="R578">
            <v>2500</v>
          </cell>
          <cell r="X578">
            <v>1.05</v>
          </cell>
          <cell r="Y578">
            <v>37504</v>
          </cell>
          <cell r="Z578">
            <v>37504</v>
          </cell>
          <cell r="AA578" t="str">
            <v>Interruptible</v>
          </cell>
          <cell r="AB578" t="str">
            <v>NWP</v>
          </cell>
          <cell r="AC578" t="str">
            <v>Paiute</v>
          </cell>
          <cell r="AD578">
            <v>100047</v>
          </cell>
          <cell r="AE578">
            <v>2500</v>
          </cell>
          <cell r="AF578" t="str">
            <v>WYOMING POOL</v>
          </cell>
          <cell r="AG578">
            <v>89</v>
          </cell>
          <cell r="AH578" t="str">
            <v>WYOMING POOL</v>
          </cell>
          <cell r="AI578">
            <v>399</v>
          </cell>
          <cell r="AJ578" t="str">
            <v>RENO</v>
          </cell>
          <cell r="AK578">
            <v>459</v>
          </cell>
          <cell r="AL578" t="str">
            <v>AVAC03SYS1</v>
          </cell>
          <cell r="AM578">
            <v>304</v>
          </cell>
          <cell r="AN578" t="str">
            <v>JK</v>
          </cell>
        </row>
        <row r="579">
          <cell r="A579">
            <v>592</v>
          </cell>
          <cell r="B579" t="str">
            <v>JK</v>
          </cell>
          <cell r="C579" t="str">
            <v>Jeannie Kimberly</v>
          </cell>
          <cell r="D579" t="str">
            <v>(509) 495-8494</v>
          </cell>
          <cell r="E579">
            <v>37504</v>
          </cell>
          <cell r="G579" t="str">
            <v>Purchase</v>
          </cell>
          <cell r="H579" t="str">
            <v>Physical</v>
          </cell>
          <cell r="I579" t="str">
            <v>CSII</v>
          </cell>
          <cell r="K579" t="str">
            <v>Enserco</v>
          </cell>
          <cell r="L579" t="str">
            <v>Dave Meyer</v>
          </cell>
          <cell r="M579" t="str">
            <v>Trader</v>
          </cell>
          <cell r="N579" t="str">
            <v>(303) 568-3230</v>
          </cell>
          <cell r="O579" t="str">
            <v>(303) 568-3250</v>
          </cell>
          <cell r="R579">
            <v>2000</v>
          </cell>
          <cell r="X579">
            <v>2.4</v>
          </cell>
          <cell r="Y579">
            <v>37505</v>
          </cell>
          <cell r="Z579">
            <v>37505</v>
          </cell>
          <cell r="AA579" t="str">
            <v>Interruptible</v>
          </cell>
          <cell r="AB579" t="str">
            <v>PGT</v>
          </cell>
          <cell r="AD579" t="str">
            <v>07536</v>
          </cell>
          <cell r="AE579">
            <v>2000</v>
          </cell>
          <cell r="AF579" t="str">
            <v>STAN-GTNW</v>
          </cell>
          <cell r="AH579" t="str">
            <v>04659</v>
          </cell>
          <cell r="AJ579" t="str">
            <v>CSII-CSII</v>
          </cell>
          <cell r="AL579" t="str">
            <v>CSII</v>
          </cell>
          <cell r="AN579" t="str">
            <v>JK</v>
          </cell>
        </row>
        <row r="580">
          <cell r="A580">
            <v>593</v>
          </cell>
          <cell r="B580" t="str">
            <v>JK</v>
          </cell>
          <cell r="C580" t="str">
            <v>Jeannie Kimberly</v>
          </cell>
          <cell r="D580" t="str">
            <v>(509) 495-8494</v>
          </cell>
          <cell r="E580">
            <v>37504</v>
          </cell>
          <cell r="G580" t="str">
            <v>Purchase</v>
          </cell>
          <cell r="H580" t="str">
            <v>Physical</v>
          </cell>
          <cell r="I580" t="str">
            <v>KFCT</v>
          </cell>
          <cell r="K580" t="str">
            <v>Enserco</v>
          </cell>
          <cell r="L580" t="str">
            <v>Dave Meyer</v>
          </cell>
          <cell r="M580" t="str">
            <v>Trader</v>
          </cell>
          <cell r="N580" t="str">
            <v>(303) 568-3230</v>
          </cell>
          <cell r="O580" t="str">
            <v>(303) 568-3250</v>
          </cell>
          <cell r="R580">
            <v>3000</v>
          </cell>
          <cell r="X580">
            <v>2.46</v>
          </cell>
          <cell r="Y580">
            <v>37505</v>
          </cell>
          <cell r="Z580">
            <v>37505</v>
          </cell>
          <cell r="AA580" t="str">
            <v>Interruptible</v>
          </cell>
          <cell r="AB580" t="str">
            <v>NWP</v>
          </cell>
          <cell r="AE580">
            <v>3000</v>
          </cell>
          <cell r="AF580" t="str">
            <v>SPOKANE (KETTLE FALLS)</v>
          </cell>
          <cell r="AG580">
            <v>384</v>
          </cell>
          <cell r="AH580">
            <v>125875</v>
          </cell>
          <cell r="AI580">
            <v>399</v>
          </cell>
          <cell r="AJ580" t="str">
            <v>SPOKANE (KETTLE FALLS)</v>
          </cell>
          <cell r="AK580">
            <v>384</v>
          </cell>
          <cell r="AL580" t="str">
            <v>KFCT</v>
          </cell>
          <cell r="AM580">
            <v>6</v>
          </cell>
          <cell r="AN580" t="str">
            <v>JK</v>
          </cell>
        </row>
        <row r="581">
          <cell r="A581">
            <v>594</v>
          </cell>
          <cell r="B581" t="str">
            <v>JK</v>
          </cell>
          <cell r="C581" t="str">
            <v>Jeannie Kimberly</v>
          </cell>
          <cell r="D581" t="str">
            <v>(509) 495-8494</v>
          </cell>
          <cell r="E581">
            <v>37504</v>
          </cell>
          <cell r="G581" t="str">
            <v>Sale</v>
          </cell>
          <cell r="H581" t="str">
            <v>Physical</v>
          </cell>
          <cell r="I581" t="str">
            <v>CA - SLTAHOE</v>
          </cell>
          <cell r="K581" t="str">
            <v>Enserco</v>
          </cell>
          <cell r="L581" t="str">
            <v>Dave Meyer</v>
          </cell>
          <cell r="M581" t="str">
            <v>Trader</v>
          </cell>
          <cell r="N581" t="str">
            <v>(303) 568-3230</v>
          </cell>
          <cell r="O581" t="str">
            <v>(303) 568-3250</v>
          </cell>
          <cell r="R581">
            <v>2500</v>
          </cell>
          <cell r="X581">
            <v>2.2850000000000001</v>
          </cell>
          <cell r="Y581">
            <v>37505</v>
          </cell>
          <cell r="Z581">
            <v>37505</v>
          </cell>
          <cell r="AA581" t="str">
            <v>Interruptible</v>
          </cell>
          <cell r="AB581" t="str">
            <v>NWP</v>
          </cell>
          <cell r="AC581" t="str">
            <v>Paiute</v>
          </cell>
          <cell r="AD581" t="str">
            <v>net out</v>
          </cell>
          <cell r="AJ581" t="str">
            <v>SUMAS - net out</v>
          </cell>
          <cell r="AN581" t="str">
            <v>JK</v>
          </cell>
        </row>
        <row r="582">
          <cell r="A582">
            <v>595</v>
          </cell>
          <cell r="B582" t="str">
            <v>JK</v>
          </cell>
          <cell r="C582" t="str">
            <v>Jeannie Kimberly</v>
          </cell>
          <cell r="D582" t="str">
            <v>(509) 495-8494</v>
          </cell>
          <cell r="E582">
            <v>37504</v>
          </cell>
          <cell r="G582" t="str">
            <v>Purchase</v>
          </cell>
          <cell r="H582" t="str">
            <v>Physical</v>
          </cell>
          <cell r="I582" t="str">
            <v>CA - SLTAHOE</v>
          </cell>
          <cell r="K582" t="str">
            <v>Enserco</v>
          </cell>
          <cell r="L582" t="str">
            <v>Dave Meyer</v>
          </cell>
          <cell r="M582" t="str">
            <v>Trader</v>
          </cell>
          <cell r="N582" t="str">
            <v>(303) 568-3230</v>
          </cell>
          <cell r="O582" t="str">
            <v>(303) 568-3250</v>
          </cell>
          <cell r="R582">
            <v>2500</v>
          </cell>
          <cell r="X582">
            <v>1.07</v>
          </cell>
          <cell r="Y582">
            <v>37505</v>
          </cell>
          <cell r="Z582">
            <v>37505</v>
          </cell>
          <cell r="AA582" t="str">
            <v>Interruptible</v>
          </cell>
          <cell r="AB582" t="str">
            <v>NWP</v>
          </cell>
          <cell r="AC582" t="str">
            <v>Paiute</v>
          </cell>
          <cell r="AD582">
            <v>100047</v>
          </cell>
          <cell r="AE582">
            <v>2500</v>
          </cell>
          <cell r="AF582" t="str">
            <v>WYOMING POOL</v>
          </cell>
          <cell r="AG582">
            <v>89</v>
          </cell>
          <cell r="AH582" t="str">
            <v>WYOMING POOL</v>
          </cell>
          <cell r="AI582">
            <v>399</v>
          </cell>
          <cell r="AJ582" t="str">
            <v>RENO</v>
          </cell>
          <cell r="AK582">
            <v>459</v>
          </cell>
          <cell r="AL582" t="str">
            <v>AVAC03SYS1</v>
          </cell>
          <cell r="AM582">
            <v>304</v>
          </cell>
          <cell r="AN582" t="str">
            <v>JK</v>
          </cell>
        </row>
        <row r="583">
          <cell r="A583">
            <v>596</v>
          </cell>
          <cell r="B583" t="str">
            <v>JK</v>
          </cell>
          <cell r="C583" t="str">
            <v>Jeannie Kimberly</v>
          </cell>
          <cell r="D583" t="str">
            <v>(509) 495-8494</v>
          </cell>
          <cell r="E583">
            <v>37505</v>
          </cell>
          <cell r="G583" t="str">
            <v>Purchase</v>
          </cell>
          <cell r="H583" t="str">
            <v>Physical</v>
          </cell>
          <cell r="I583" t="str">
            <v>KFCT</v>
          </cell>
          <cell r="K583" t="str">
            <v>Enserco</v>
          </cell>
          <cell r="L583" t="str">
            <v>Dave Meyer</v>
          </cell>
          <cell r="M583" t="str">
            <v>Trader</v>
          </cell>
          <cell r="N583" t="str">
            <v>(303) 568-3230</v>
          </cell>
          <cell r="O583" t="str">
            <v>(303) 568-3250</v>
          </cell>
          <cell r="R583">
            <v>5000</v>
          </cell>
          <cell r="X583">
            <v>2.8</v>
          </cell>
          <cell r="Y583">
            <v>37506</v>
          </cell>
          <cell r="Z583">
            <v>37508</v>
          </cell>
          <cell r="AA583" t="str">
            <v>Interruptible</v>
          </cell>
          <cell r="AB583" t="str">
            <v>NWP</v>
          </cell>
          <cell r="AE583">
            <v>5000</v>
          </cell>
          <cell r="AF583" t="str">
            <v>SPOKANE (KETTLE FALLS)</v>
          </cell>
          <cell r="AG583">
            <v>384</v>
          </cell>
          <cell r="AH583">
            <v>125875</v>
          </cell>
          <cell r="AI583">
            <v>399</v>
          </cell>
          <cell r="AJ583" t="str">
            <v>SPOKANE (KETTLE FALLS)</v>
          </cell>
          <cell r="AK583">
            <v>384</v>
          </cell>
          <cell r="AL583" t="str">
            <v>KFCT</v>
          </cell>
          <cell r="AM583">
            <v>6</v>
          </cell>
          <cell r="AN583" t="str">
            <v>JK</v>
          </cell>
        </row>
        <row r="584">
          <cell r="A584">
            <v>597</v>
          </cell>
          <cell r="B584" t="str">
            <v>JK</v>
          </cell>
          <cell r="C584" t="str">
            <v>Jeannie Kimberly</v>
          </cell>
          <cell r="D584" t="str">
            <v>(509) 495-8494</v>
          </cell>
          <cell r="E584">
            <v>37505</v>
          </cell>
          <cell r="G584" t="str">
            <v>Sale</v>
          </cell>
          <cell r="H584" t="str">
            <v>Physical</v>
          </cell>
          <cell r="I584" t="str">
            <v>CA - SLTAHOE</v>
          </cell>
          <cell r="K584" t="str">
            <v>Enserco</v>
          </cell>
          <cell r="L584" t="str">
            <v>Dave Meyer</v>
          </cell>
          <cell r="M584" t="str">
            <v>Trader</v>
          </cell>
          <cell r="N584" t="str">
            <v>(303) 568-3230</v>
          </cell>
          <cell r="O584" t="str">
            <v>(303) 568-3250</v>
          </cell>
          <cell r="R584">
            <v>2500</v>
          </cell>
          <cell r="X584">
            <v>2.59</v>
          </cell>
          <cell r="Y584">
            <v>37506</v>
          </cell>
          <cell r="Z584">
            <v>37508</v>
          </cell>
          <cell r="AA584" t="str">
            <v>Interruptible</v>
          </cell>
          <cell r="AB584" t="str">
            <v>NWP</v>
          </cell>
          <cell r="AC584" t="str">
            <v>Paiute</v>
          </cell>
          <cell r="AD584" t="str">
            <v>net out</v>
          </cell>
          <cell r="AJ584" t="str">
            <v>SUMAS - net out</v>
          </cell>
          <cell r="AN584" t="str">
            <v>JK</v>
          </cell>
        </row>
        <row r="585">
          <cell r="A585">
            <v>598</v>
          </cell>
          <cell r="B585" t="str">
            <v>JK</v>
          </cell>
          <cell r="C585" t="str">
            <v>Jeannie Kimberly</v>
          </cell>
          <cell r="D585" t="str">
            <v>(509) 495-8494</v>
          </cell>
          <cell r="E585">
            <v>37505</v>
          </cell>
          <cell r="G585" t="str">
            <v>Purchase</v>
          </cell>
          <cell r="H585" t="str">
            <v>Physical</v>
          </cell>
          <cell r="I585" t="str">
            <v>CA - SLTAHOE</v>
          </cell>
          <cell r="K585" t="str">
            <v>Enserco</v>
          </cell>
          <cell r="L585" t="str">
            <v>Dave Meyer</v>
          </cell>
          <cell r="M585" t="str">
            <v>Trader</v>
          </cell>
          <cell r="N585" t="str">
            <v>(303) 568-3230</v>
          </cell>
          <cell r="O585" t="str">
            <v>(303) 568-3250</v>
          </cell>
          <cell r="R585">
            <v>2500</v>
          </cell>
          <cell r="X585">
            <v>0.95499999999999996</v>
          </cell>
          <cell r="Y585">
            <v>37506</v>
          </cell>
          <cell r="Z585">
            <v>37508</v>
          </cell>
          <cell r="AA585" t="str">
            <v>Interruptible</v>
          </cell>
          <cell r="AB585" t="str">
            <v>NWP</v>
          </cell>
          <cell r="AC585" t="str">
            <v>Paiute</v>
          </cell>
          <cell r="AD585">
            <v>100047</v>
          </cell>
          <cell r="AE585">
            <v>2500</v>
          </cell>
          <cell r="AF585" t="str">
            <v>WYOMING POOL</v>
          </cell>
          <cell r="AG585">
            <v>89</v>
          </cell>
          <cell r="AH585" t="str">
            <v>WYOMING POOL</v>
          </cell>
          <cell r="AI585">
            <v>399</v>
          </cell>
          <cell r="AJ585" t="str">
            <v>RENO</v>
          </cell>
          <cell r="AK585">
            <v>459</v>
          </cell>
          <cell r="AL585" t="str">
            <v>AVAC03SYS1</v>
          </cell>
          <cell r="AM585">
            <v>304</v>
          </cell>
          <cell r="AN585" t="str">
            <v>JK</v>
          </cell>
        </row>
        <row r="586">
          <cell r="A586">
            <v>599</v>
          </cell>
          <cell r="B586" t="str">
            <v>DA</v>
          </cell>
          <cell r="C586" t="str">
            <v>Diane Albers</v>
          </cell>
          <cell r="D586" t="str">
            <v>(509) 495-4705</v>
          </cell>
          <cell r="E586">
            <v>37508</v>
          </cell>
          <cell r="G586" t="str">
            <v>Sale</v>
          </cell>
          <cell r="H586" t="str">
            <v>Physical</v>
          </cell>
          <cell r="I586" t="str">
            <v>CA - SLTAHOE</v>
          </cell>
          <cell r="K586" t="str">
            <v>Enserco</v>
          </cell>
          <cell r="L586" t="str">
            <v>John Washabaugh</v>
          </cell>
          <cell r="M586" t="str">
            <v>Trader</v>
          </cell>
          <cell r="N586" t="str">
            <v>(303) 256-1666</v>
          </cell>
          <cell r="O586" t="str">
            <v>(303) 568-3250</v>
          </cell>
          <cell r="R586">
            <v>2500</v>
          </cell>
          <cell r="X586">
            <v>2.4300000000000002</v>
          </cell>
          <cell r="Y586">
            <v>37509</v>
          </cell>
          <cell r="Z586">
            <v>37509</v>
          </cell>
          <cell r="AA586" t="str">
            <v>Interruptible</v>
          </cell>
          <cell r="AB586" t="str">
            <v>NWP</v>
          </cell>
          <cell r="AC586" t="str">
            <v>Paiute</v>
          </cell>
          <cell r="AD586" t="str">
            <v>net out</v>
          </cell>
          <cell r="AJ586" t="str">
            <v>SUMAS - net out</v>
          </cell>
          <cell r="AN586" t="str">
            <v>DA</v>
          </cell>
        </row>
        <row r="587">
          <cell r="A587">
            <v>600</v>
          </cell>
          <cell r="B587" t="str">
            <v>DA</v>
          </cell>
          <cell r="C587" t="str">
            <v>Diane Albers</v>
          </cell>
          <cell r="D587" t="str">
            <v>(509) 495-4705</v>
          </cell>
          <cell r="E587">
            <v>37508</v>
          </cell>
          <cell r="G587" t="str">
            <v>Purchase</v>
          </cell>
          <cell r="H587" t="str">
            <v>Physical</v>
          </cell>
          <cell r="I587" t="str">
            <v>CA - SLTAHOE</v>
          </cell>
          <cell r="K587" t="str">
            <v>Enserco</v>
          </cell>
          <cell r="L587" t="str">
            <v>John Washabaugh</v>
          </cell>
          <cell r="M587" t="str">
            <v>Trader</v>
          </cell>
          <cell r="N587" t="str">
            <v>(303) 256-1666</v>
          </cell>
          <cell r="O587" t="str">
            <v>(303) 568-3250</v>
          </cell>
          <cell r="R587">
            <v>2500</v>
          </cell>
          <cell r="X587">
            <v>0.85</v>
          </cell>
          <cell r="Y587">
            <v>37509</v>
          </cell>
          <cell r="Z587">
            <v>37509</v>
          </cell>
          <cell r="AA587" t="str">
            <v>Interruptible</v>
          </cell>
          <cell r="AB587" t="str">
            <v>NWP</v>
          </cell>
          <cell r="AC587" t="str">
            <v>Paiute</v>
          </cell>
          <cell r="AD587">
            <v>100047</v>
          </cell>
          <cell r="AE587">
            <v>2500</v>
          </cell>
          <cell r="AF587" t="str">
            <v>WYOMING POOL</v>
          </cell>
          <cell r="AG587">
            <v>89</v>
          </cell>
          <cell r="AH587" t="str">
            <v>WYOMING POOL</v>
          </cell>
          <cell r="AI587">
            <v>399</v>
          </cell>
          <cell r="AJ587" t="str">
            <v>RENO</v>
          </cell>
          <cell r="AK587">
            <v>459</v>
          </cell>
          <cell r="AL587" t="str">
            <v>AVAC03SYS1</v>
          </cell>
          <cell r="AM587">
            <v>304</v>
          </cell>
          <cell r="AN587" t="str">
            <v>DA</v>
          </cell>
        </row>
        <row r="588">
          <cell r="A588">
            <v>601</v>
          </cell>
          <cell r="B588" t="str">
            <v>DA</v>
          </cell>
          <cell r="C588" t="str">
            <v>Diane Albers</v>
          </cell>
          <cell r="D588" t="str">
            <v>(509) 495-4705</v>
          </cell>
          <cell r="E588">
            <v>37509</v>
          </cell>
          <cell r="G588" t="str">
            <v>Purchase</v>
          </cell>
          <cell r="H588" t="str">
            <v>Physical</v>
          </cell>
          <cell r="I588" t="str">
            <v>BPK</v>
          </cell>
          <cell r="K588" t="str">
            <v>Enserco</v>
          </cell>
          <cell r="L588" t="str">
            <v>Dave Meyer</v>
          </cell>
          <cell r="M588" t="str">
            <v>Trader</v>
          </cell>
          <cell r="N588" t="str">
            <v>(303) 568-3230</v>
          </cell>
          <cell r="O588" t="str">
            <v>(303) 568-3250</v>
          </cell>
          <cell r="R588">
            <v>3000</v>
          </cell>
          <cell r="X588">
            <v>2.83</v>
          </cell>
          <cell r="Y588">
            <v>37510</v>
          </cell>
          <cell r="Z588">
            <v>37510</v>
          </cell>
          <cell r="AA588" t="str">
            <v>Interruptible</v>
          </cell>
          <cell r="AB588" t="str">
            <v>PGT</v>
          </cell>
          <cell r="AD588" t="str">
            <v>07536</v>
          </cell>
          <cell r="AE588">
            <v>3000</v>
          </cell>
          <cell r="AF588" t="str">
            <v>SWWP-GTNW</v>
          </cell>
          <cell r="AH588" t="str">
            <v>04659</v>
          </cell>
          <cell r="AJ588" t="str">
            <v>SWWP-WWP</v>
          </cell>
          <cell r="AL588" t="str">
            <v>BPK</v>
          </cell>
          <cell r="AN588" t="str">
            <v>DA</v>
          </cell>
        </row>
        <row r="589">
          <cell r="A589">
            <v>602</v>
          </cell>
          <cell r="B589" t="str">
            <v>DA</v>
          </cell>
          <cell r="C589" t="str">
            <v>Diane Albers</v>
          </cell>
          <cell r="D589" t="str">
            <v>(509) 495-4705</v>
          </cell>
          <cell r="E589">
            <v>37509</v>
          </cell>
          <cell r="G589" t="str">
            <v>Sale</v>
          </cell>
          <cell r="H589" t="str">
            <v>Physical</v>
          </cell>
          <cell r="I589" t="str">
            <v>CA - SLTAHOE</v>
          </cell>
          <cell r="K589" t="str">
            <v>Enserco</v>
          </cell>
          <cell r="L589" t="str">
            <v>Dave Meyer</v>
          </cell>
          <cell r="M589" t="str">
            <v>Trader</v>
          </cell>
          <cell r="N589" t="str">
            <v>(303) 568-3230</v>
          </cell>
          <cell r="O589" t="str">
            <v>(303) 568-3250</v>
          </cell>
          <cell r="R589">
            <v>2500</v>
          </cell>
          <cell r="X589">
            <v>2.7</v>
          </cell>
          <cell r="Y589">
            <v>37510</v>
          </cell>
          <cell r="Z589">
            <v>37510</v>
          </cell>
          <cell r="AA589" t="str">
            <v>Interruptible</v>
          </cell>
          <cell r="AB589" t="str">
            <v>NWP</v>
          </cell>
          <cell r="AC589" t="str">
            <v>Paiute</v>
          </cell>
          <cell r="AD589" t="str">
            <v>net out</v>
          </cell>
          <cell r="AJ589" t="str">
            <v>SUMAS - net out</v>
          </cell>
          <cell r="AN589" t="str">
            <v>DA</v>
          </cell>
        </row>
        <row r="590">
          <cell r="A590">
            <v>603</v>
          </cell>
          <cell r="B590" t="str">
            <v>DA</v>
          </cell>
          <cell r="C590" t="str">
            <v>Diane Albers</v>
          </cell>
          <cell r="D590" t="str">
            <v>(509) 495-4705</v>
          </cell>
          <cell r="E590">
            <v>37509</v>
          </cell>
          <cell r="G590" t="str">
            <v>Purchase</v>
          </cell>
          <cell r="H590" t="str">
            <v>Physical</v>
          </cell>
          <cell r="I590" t="str">
            <v>CA - SLTAHOE</v>
          </cell>
          <cell r="K590" t="str">
            <v>Enserco</v>
          </cell>
          <cell r="L590" t="str">
            <v>Dave Meyer</v>
          </cell>
          <cell r="M590" t="str">
            <v>Trader</v>
          </cell>
          <cell r="N590" t="str">
            <v>(303) 568-3230</v>
          </cell>
          <cell r="O590" t="str">
            <v>(303) 568-3250</v>
          </cell>
          <cell r="R590">
            <v>2500</v>
          </cell>
          <cell r="X590">
            <v>0.57999999999999996</v>
          </cell>
          <cell r="Y590">
            <v>37510</v>
          </cell>
          <cell r="Z590">
            <v>37510</v>
          </cell>
          <cell r="AA590" t="str">
            <v>Interruptible</v>
          </cell>
          <cell r="AB590" t="str">
            <v>NWP</v>
          </cell>
          <cell r="AC590" t="str">
            <v>Paiute</v>
          </cell>
          <cell r="AD590">
            <v>100047</v>
          </cell>
          <cell r="AE590">
            <v>2500</v>
          </cell>
          <cell r="AF590" t="str">
            <v>WYOMING POOL</v>
          </cell>
          <cell r="AG590">
            <v>89</v>
          </cell>
          <cell r="AH590" t="str">
            <v>WYOMING POOL</v>
          </cell>
          <cell r="AI590">
            <v>399</v>
          </cell>
          <cell r="AJ590" t="str">
            <v>RENO</v>
          </cell>
          <cell r="AK590">
            <v>459</v>
          </cell>
          <cell r="AL590" t="str">
            <v>AVAC03SYS1</v>
          </cell>
          <cell r="AM590">
            <v>304</v>
          </cell>
          <cell r="AN590" t="str">
            <v>DA</v>
          </cell>
        </row>
        <row r="591">
          <cell r="A591">
            <v>604</v>
          </cell>
          <cell r="B591" t="str">
            <v>DA</v>
          </cell>
          <cell r="C591" t="str">
            <v>Diane Albers</v>
          </cell>
          <cell r="D591" t="str">
            <v>(509) 495-4705</v>
          </cell>
          <cell r="E591">
            <v>37509</v>
          </cell>
          <cell r="G591" t="str">
            <v>Sale</v>
          </cell>
          <cell r="H591" t="str">
            <v>Physical</v>
          </cell>
          <cell r="I591" t="str">
            <v>MALIN</v>
          </cell>
          <cell r="K591" t="str">
            <v>AEP Energy Services, Inc.</v>
          </cell>
          <cell r="L591" t="str">
            <v>Brad Bentley</v>
          </cell>
          <cell r="M591" t="str">
            <v>Trader</v>
          </cell>
          <cell r="N591" t="str">
            <v>(614) 583-7007</v>
          </cell>
          <cell r="O591" t="str">
            <v>(614) 583-1605</v>
          </cell>
          <cell r="R591">
            <v>4000</v>
          </cell>
          <cell r="X591">
            <v>2.99</v>
          </cell>
          <cell r="Y591">
            <v>37530</v>
          </cell>
          <cell r="Z591">
            <v>37560</v>
          </cell>
          <cell r="AA591" t="str">
            <v>Firm</v>
          </cell>
          <cell r="AB591" t="str">
            <v>PGT</v>
          </cell>
          <cell r="AD591" t="str">
            <v>07536</v>
          </cell>
          <cell r="AE591">
            <v>4000</v>
          </cell>
          <cell r="AF591" t="str">
            <v>MALI-GTNW</v>
          </cell>
          <cell r="AJ591" t="str">
            <v>MALI-GTNW</v>
          </cell>
          <cell r="AL591" t="str">
            <v>06220</v>
          </cell>
          <cell r="AN591" t="str">
            <v>LM</v>
          </cell>
        </row>
        <row r="592">
          <cell r="A592">
            <v>605</v>
          </cell>
          <cell r="B592" t="str">
            <v>DA</v>
          </cell>
          <cell r="C592" t="str">
            <v>Diane Albers</v>
          </cell>
          <cell r="D592" t="str">
            <v>(509) 495-4705</v>
          </cell>
          <cell r="E592">
            <v>37510</v>
          </cell>
          <cell r="G592" t="str">
            <v>Sale</v>
          </cell>
          <cell r="H592" t="str">
            <v>Physical</v>
          </cell>
          <cell r="I592" t="str">
            <v>CA - SLTAHOE</v>
          </cell>
          <cell r="K592" t="str">
            <v>Enserco</v>
          </cell>
          <cell r="L592" t="str">
            <v>John Washabaugh</v>
          </cell>
          <cell r="M592" t="str">
            <v>Trader</v>
          </cell>
          <cell r="N592" t="str">
            <v>(303) 256-1666</v>
          </cell>
          <cell r="O592" t="str">
            <v>(303) 568-3250</v>
          </cell>
          <cell r="R592">
            <v>2500</v>
          </cell>
          <cell r="X592">
            <v>2.7</v>
          </cell>
          <cell r="Y592">
            <v>37511</v>
          </cell>
          <cell r="Z592">
            <v>37511</v>
          </cell>
          <cell r="AA592" t="str">
            <v>Interruptible</v>
          </cell>
          <cell r="AB592" t="str">
            <v>NWP</v>
          </cell>
          <cell r="AC592" t="str">
            <v>Paiute</v>
          </cell>
          <cell r="AD592" t="str">
            <v>net out</v>
          </cell>
          <cell r="AJ592" t="str">
            <v>SUMAS - net out</v>
          </cell>
          <cell r="AN592" t="str">
            <v>DA</v>
          </cell>
        </row>
        <row r="593">
          <cell r="A593">
            <v>606</v>
          </cell>
          <cell r="B593" t="str">
            <v>DA</v>
          </cell>
          <cell r="C593" t="str">
            <v>Diane Albers</v>
          </cell>
          <cell r="D593" t="str">
            <v>(509) 495-4705</v>
          </cell>
          <cell r="E593">
            <v>37510</v>
          </cell>
          <cell r="G593" t="str">
            <v>Purchase</v>
          </cell>
          <cell r="H593" t="str">
            <v>Physical</v>
          </cell>
          <cell r="I593" t="str">
            <v>CA - SLTAHOE</v>
          </cell>
          <cell r="K593" t="str">
            <v>Enserco</v>
          </cell>
          <cell r="L593" t="str">
            <v>John Washabaugh</v>
          </cell>
          <cell r="M593" t="str">
            <v>Trader</v>
          </cell>
          <cell r="N593" t="str">
            <v>(303) 256-1666</v>
          </cell>
          <cell r="O593" t="str">
            <v>(303) 568-3250</v>
          </cell>
          <cell r="R593">
            <v>2500</v>
          </cell>
          <cell r="X593">
            <v>0.92</v>
          </cell>
          <cell r="Y593">
            <v>37511</v>
          </cell>
          <cell r="Z593">
            <v>37511</v>
          </cell>
          <cell r="AA593" t="str">
            <v>Interruptible</v>
          </cell>
          <cell r="AB593" t="str">
            <v>NWP</v>
          </cell>
          <cell r="AC593" t="str">
            <v>Paiute</v>
          </cell>
          <cell r="AD593">
            <v>100047</v>
          </cell>
          <cell r="AE593">
            <v>2500</v>
          </cell>
          <cell r="AF593" t="str">
            <v>WYOMING POOL</v>
          </cell>
          <cell r="AG593">
            <v>89</v>
          </cell>
          <cell r="AH593" t="str">
            <v>WYOMING POOL</v>
          </cell>
          <cell r="AI593">
            <v>399</v>
          </cell>
          <cell r="AJ593" t="str">
            <v>RENO</v>
          </cell>
          <cell r="AK593">
            <v>459</v>
          </cell>
          <cell r="AL593" t="str">
            <v>AVAC03SYS1</v>
          </cell>
          <cell r="AM593">
            <v>304</v>
          </cell>
          <cell r="AN593" t="str">
            <v>DA</v>
          </cell>
        </row>
        <row r="594">
          <cell r="A594">
            <v>607</v>
          </cell>
          <cell r="B594" t="str">
            <v>DA</v>
          </cell>
          <cell r="C594" t="str">
            <v>Diane Albers</v>
          </cell>
          <cell r="D594" t="str">
            <v>(509) 495-4705</v>
          </cell>
          <cell r="E594">
            <v>37510</v>
          </cell>
          <cell r="G594" t="str">
            <v>Purchase</v>
          </cell>
          <cell r="H594" t="str">
            <v>Physical</v>
          </cell>
          <cell r="I594" t="str">
            <v>BPK</v>
          </cell>
          <cell r="K594" t="str">
            <v>Enserco</v>
          </cell>
          <cell r="L594" t="str">
            <v>Dave Huck</v>
          </cell>
          <cell r="M594" t="str">
            <v>Trader</v>
          </cell>
          <cell r="N594" t="str">
            <v>(403) 269-5522</v>
          </cell>
          <cell r="O594" t="str">
            <v>(303) 568-3250</v>
          </cell>
          <cell r="R594">
            <v>5000</v>
          </cell>
          <cell r="X594">
            <v>2.85</v>
          </cell>
          <cell r="Y594">
            <v>37511</v>
          </cell>
          <cell r="Z594">
            <v>37511</v>
          </cell>
          <cell r="AA594" t="str">
            <v>Interruptible</v>
          </cell>
          <cell r="AB594" t="str">
            <v>PGT</v>
          </cell>
          <cell r="AD594" t="str">
            <v>07536</v>
          </cell>
          <cell r="AE594">
            <v>5000</v>
          </cell>
          <cell r="AF594" t="str">
            <v>SWWP-GTNW</v>
          </cell>
          <cell r="AH594" t="str">
            <v>04659</v>
          </cell>
          <cell r="AJ594" t="str">
            <v>SWWP-WWP</v>
          </cell>
          <cell r="AL594" t="str">
            <v>BPK</v>
          </cell>
          <cell r="AN594" t="str">
            <v>DA</v>
          </cell>
        </row>
        <row r="595">
          <cell r="A595">
            <v>608</v>
          </cell>
          <cell r="B595" t="str">
            <v>DA</v>
          </cell>
          <cell r="C595" t="str">
            <v>Diane Albers</v>
          </cell>
          <cell r="D595" t="str">
            <v>(509) 495-4705</v>
          </cell>
          <cell r="E595">
            <v>37511</v>
          </cell>
          <cell r="G595" t="str">
            <v>Sale</v>
          </cell>
          <cell r="H595" t="str">
            <v>Physical</v>
          </cell>
          <cell r="I595" t="str">
            <v>CA - SLTAHOE</v>
          </cell>
          <cell r="K595" t="str">
            <v>Enserco</v>
          </cell>
          <cell r="L595" t="str">
            <v>John Washabaugh</v>
          </cell>
          <cell r="M595" t="str">
            <v>Trader</v>
          </cell>
          <cell r="N595" t="str">
            <v>(303) 256-1666</v>
          </cell>
          <cell r="O595" t="str">
            <v>(303) 568-3250</v>
          </cell>
          <cell r="R595">
            <v>2500</v>
          </cell>
          <cell r="X595">
            <v>2.62</v>
          </cell>
          <cell r="Y595">
            <v>37512</v>
          </cell>
          <cell r="Z595">
            <v>37512</v>
          </cell>
          <cell r="AA595" t="str">
            <v>Interruptible</v>
          </cell>
          <cell r="AB595" t="str">
            <v>NWP</v>
          </cell>
          <cell r="AC595" t="str">
            <v>Paiute</v>
          </cell>
          <cell r="AD595" t="str">
            <v>net out</v>
          </cell>
          <cell r="AJ595" t="str">
            <v>SUMAS - net out</v>
          </cell>
          <cell r="AN595" t="str">
            <v>DA</v>
          </cell>
        </row>
        <row r="596">
          <cell r="A596">
            <v>609</v>
          </cell>
          <cell r="B596" t="str">
            <v>DA</v>
          </cell>
          <cell r="C596" t="str">
            <v>Diane Albers</v>
          </cell>
          <cell r="D596" t="str">
            <v>(509) 495-4705</v>
          </cell>
          <cell r="E596">
            <v>37511</v>
          </cell>
          <cell r="G596" t="str">
            <v>Purchase</v>
          </cell>
          <cell r="H596" t="str">
            <v>Physical</v>
          </cell>
          <cell r="I596" t="str">
            <v>CA - SLTAHOE</v>
          </cell>
          <cell r="K596" t="str">
            <v>Enserco</v>
          </cell>
          <cell r="L596" t="str">
            <v>John Washabaugh</v>
          </cell>
          <cell r="M596" t="str">
            <v>Trader</v>
          </cell>
          <cell r="N596" t="str">
            <v>(303) 256-1666</v>
          </cell>
          <cell r="O596" t="str">
            <v>(303) 568-3250</v>
          </cell>
          <cell r="R596">
            <v>2500</v>
          </cell>
          <cell r="X596">
            <v>1.43</v>
          </cell>
          <cell r="Y596">
            <v>37512</v>
          </cell>
          <cell r="Z596">
            <v>37512</v>
          </cell>
          <cell r="AA596" t="str">
            <v>Interruptible</v>
          </cell>
          <cell r="AB596" t="str">
            <v>NWP</v>
          </cell>
          <cell r="AC596" t="str">
            <v>Paiute</v>
          </cell>
          <cell r="AD596">
            <v>100047</v>
          </cell>
          <cell r="AE596">
            <v>2500</v>
          </cell>
          <cell r="AF596" t="str">
            <v>WYOMING POOL</v>
          </cell>
          <cell r="AG596">
            <v>89</v>
          </cell>
          <cell r="AH596" t="str">
            <v>WYOMING POOL</v>
          </cell>
          <cell r="AI596">
            <v>399</v>
          </cell>
          <cell r="AJ596" t="str">
            <v>RENO</v>
          </cell>
          <cell r="AK596">
            <v>459</v>
          </cell>
          <cell r="AL596" t="str">
            <v>AVAC03SYS1</v>
          </cell>
          <cell r="AM596">
            <v>304</v>
          </cell>
          <cell r="AN596" t="str">
            <v>DA</v>
          </cell>
        </row>
        <row r="597">
          <cell r="A597">
            <v>610</v>
          </cell>
          <cell r="B597" t="str">
            <v>DA</v>
          </cell>
          <cell r="C597" t="str">
            <v>Diane Albers</v>
          </cell>
          <cell r="D597" t="str">
            <v>(509) 495-4705</v>
          </cell>
          <cell r="E597">
            <v>37511</v>
          </cell>
          <cell r="G597" t="str">
            <v>Purchase</v>
          </cell>
          <cell r="H597" t="str">
            <v>Physical</v>
          </cell>
          <cell r="I597" t="str">
            <v>KFCT</v>
          </cell>
          <cell r="K597" t="str">
            <v>Enserco</v>
          </cell>
          <cell r="L597" t="str">
            <v>Dave Huck</v>
          </cell>
          <cell r="M597" t="str">
            <v>Trader</v>
          </cell>
          <cell r="N597" t="str">
            <v>(403) 269-5522</v>
          </cell>
          <cell r="O597" t="str">
            <v>(303) 568-3250</v>
          </cell>
          <cell r="R597">
            <v>2000</v>
          </cell>
          <cell r="X597">
            <v>2.75</v>
          </cell>
          <cell r="Y597">
            <v>37512</v>
          </cell>
          <cell r="Z597">
            <v>37512</v>
          </cell>
          <cell r="AA597" t="str">
            <v>Interruptible</v>
          </cell>
          <cell r="AB597" t="str">
            <v>NWP</v>
          </cell>
          <cell r="AE597">
            <v>5000</v>
          </cell>
          <cell r="AF597" t="str">
            <v>SPOKANE (KETTLE FALLS)</v>
          </cell>
          <cell r="AG597">
            <v>384</v>
          </cell>
          <cell r="AH597">
            <v>125875</v>
          </cell>
          <cell r="AI597">
            <v>399</v>
          </cell>
          <cell r="AJ597" t="str">
            <v>SPOKANE (KETTLE FALLS)</v>
          </cell>
          <cell r="AK597">
            <v>384</v>
          </cell>
          <cell r="AL597" t="str">
            <v>KFCT</v>
          </cell>
          <cell r="AM597">
            <v>6</v>
          </cell>
          <cell r="AN597" t="str">
            <v>DA</v>
          </cell>
        </row>
        <row r="598">
          <cell r="A598">
            <v>611</v>
          </cell>
          <cell r="B598" t="str">
            <v>DA</v>
          </cell>
          <cell r="C598" t="str">
            <v>Diane Albers</v>
          </cell>
          <cell r="D598" t="str">
            <v>(509) 495-4705</v>
          </cell>
          <cell r="E598">
            <v>37511</v>
          </cell>
          <cell r="G598" t="str">
            <v>Purchase</v>
          </cell>
          <cell r="H598" t="str">
            <v>Physical</v>
          </cell>
          <cell r="I598" t="str">
            <v>CSII</v>
          </cell>
          <cell r="K598" t="str">
            <v>Enserco</v>
          </cell>
          <cell r="L598" t="str">
            <v>Dave Huck</v>
          </cell>
          <cell r="M598" t="str">
            <v>Trader</v>
          </cell>
          <cell r="N598" t="str">
            <v>(403) 269-5522</v>
          </cell>
          <cell r="O598" t="str">
            <v>(303) 568-3250</v>
          </cell>
          <cell r="R598">
            <v>2000</v>
          </cell>
          <cell r="X598">
            <v>2.75</v>
          </cell>
          <cell r="Y598">
            <v>37512</v>
          </cell>
          <cell r="Z598">
            <v>37512</v>
          </cell>
          <cell r="AA598" t="str">
            <v>Interruptible</v>
          </cell>
          <cell r="AB598" t="str">
            <v>PGT</v>
          </cell>
          <cell r="AD598" t="str">
            <v>07536</v>
          </cell>
          <cell r="AE598">
            <v>2000</v>
          </cell>
          <cell r="AF598" t="str">
            <v>STAN-GTNW</v>
          </cell>
          <cell r="AH598" t="str">
            <v>04659</v>
          </cell>
          <cell r="AJ598" t="str">
            <v>CSII-CSII</v>
          </cell>
          <cell r="AL598" t="str">
            <v>CSII</v>
          </cell>
          <cell r="AN598" t="str">
            <v>DA</v>
          </cell>
        </row>
        <row r="599">
          <cell r="A599">
            <v>612</v>
          </cell>
          <cell r="B599" t="str">
            <v>DA</v>
          </cell>
          <cell r="C599" t="str">
            <v>Diane Albers</v>
          </cell>
          <cell r="D599" t="str">
            <v>(509) 495-4705</v>
          </cell>
          <cell r="E599">
            <v>37512</v>
          </cell>
          <cell r="G599" t="str">
            <v>Sale</v>
          </cell>
          <cell r="H599" t="str">
            <v>Physical</v>
          </cell>
          <cell r="I599" t="str">
            <v>CA - SLTAHOE</v>
          </cell>
          <cell r="K599" t="str">
            <v>Enserco</v>
          </cell>
          <cell r="L599" t="str">
            <v>John Washabaugh</v>
          </cell>
          <cell r="M599" t="str">
            <v>Trader</v>
          </cell>
          <cell r="N599" t="str">
            <v>(303) 256-1666</v>
          </cell>
          <cell r="O599" t="str">
            <v>(303) 568-3250</v>
          </cell>
          <cell r="R599">
            <v>2500</v>
          </cell>
          <cell r="X599">
            <v>2.6</v>
          </cell>
          <cell r="Y599">
            <v>37513</v>
          </cell>
          <cell r="Z599">
            <v>37515</v>
          </cell>
          <cell r="AA599" t="str">
            <v>Interruptible</v>
          </cell>
          <cell r="AB599" t="str">
            <v>NWP</v>
          </cell>
          <cell r="AC599" t="str">
            <v>Paiute</v>
          </cell>
          <cell r="AD599" t="str">
            <v>net out</v>
          </cell>
          <cell r="AJ599" t="str">
            <v>SUMAS - net out</v>
          </cell>
          <cell r="AN599" t="str">
            <v>DA</v>
          </cell>
        </row>
        <row r="600">
          <cell r="A600">
            <v>613</v>
          </cell>
          <cell r="B600" t="str">
            <v>DA</v>
          </cell>
          <cell r="C600" t="str">
            <v>Diane Albers</v>
          </cell>
          <cell r="D600" t="str">
            <v>(509) 495-4705</v>
          </cell>
          <cell r="E600">
            <v>37512</v>
          </cell>
          <cell r="G600" t="str">
            <v>Purchase</v>
          </cell>
          <cell r="H600" t="str">
            <v>Physical</v>
          </cell>
          <cell r="I600" t="str">
            <v>CA - SLTAHOE</v>
          </cell>
          <cell r="K600" t="str">
            <v>Enserco</v>
          </cell>
          <cell r="L600" t="str">
            <v>John Washabaugh</v>
          </cell>
          <cell r="M600" t="str">
            <v>Trader</v>
          </cell>
          <cell r="N600" t="str">
            <v>(303) 256-1666</v>
          </cell>
          <cell r="O600" t="str">
            <v>(303) 568-3250</v>
          </cell>
          <cell r="R600">
            <v>2500</v>
          </cell>
          <cell r="X600">
            <v>1.08</v>
          </cell>
          <cell r="Y600">
            <v>37513</v>
          </cell>
          <cell r="Z600">
            <v>37515</v>
          </cell>
          <cell r="AA600" t="str">
            <v>Interruptible</v>
          </cell>
          <cell r="AB600" t="str">
            <v>NWP</v>
          </cell>
          <cell r="AC600" t="str">
            <v>Paiute</v>
          </cell>
          <cell r="AD600">
            <v>100047</v>
          </cell>
          <cell r="AE600">
            <v>2500</v>
          </cell>
          <cell r="AF600" t="str">
            <v>WYOMING POOL</v>
          </cell>
          <cell r="AG600">
            <v>89</v>
          </cell>
          <cell r="AH600" t="str">
            <v>WYOMING POOL</v>
          </cell>
          <cell r="AI600">
            <v>399</v>
          </cell>
          <cell r="AJ600" t="str">
            <v>RENO</v>
          </cell>
          <cell r="AK600">
            <v>459</v>
          </cell>
          <cell r="AL600" t="str">
            <v>AVAC03SYS1</v>
          </cell>
          <cell r="AM600">
            <v>304</v>
          </cell>
          <cell r="AN600" t="str">
            <v>DA</v>
          </cell>
        </row>
        <row r="601">
          <cell r="A601">
            <v>614</v>
          </cell>
          <cell r="B601" t="str">
            <v>DA</v>
          </cell>
          <cell r="C601" t="str">
            <v>Diane Albers</v>
          </cell>
          <cell r="D601" t="str">
            <v>(509) 495-4705</v>
          </cell>
          <cell r="E601">
            <v>37512</v>
          </cell>
          <cell r="G601" t="str">
            <v>Purchase</v>
          </cell>
          <cell r="H601" t="str">
            <v>Physical</v>
          </cell>
          <cell r="I601" t="str">
            <v>KFCT</v>
          </cell>
          <cell r="K601" t="str">
            <v>Enserco</v>
          </cell>
          <cell r="L601" t="str">
            <v>Dave Huck</v>
          </cell>
          <cell r="M601" t="str">
            <v>Trader</v>
          </cell>
          <cell r="N601" t="str">
            <v>(403) 269-5522</v>
          </cell>
          <cell r="O601" t="str">
            <v>(303) 568-3250</v>
          </cell>
          <cell r="R601">
            <v>1000</v>
          </cell>
          <cell r="X601">
            <v>2.75</v>
          </cell>
          <cell r="Y601">
            <v>37513</v>
          </cell>
          <cell r="Z601">
            <v>37515</v>
          </cell>
          <cell r="AA601" t="str">
            <v>Interruptible</v>
          </cell>
          <cell r="AB601" t="str">
            <v>NWP</v>
          </cell>
          <cell r="AE601">
            <v>1000</v>
          </cell>
          <cell r="AF601" t="str">
            <v>SPOKANE (KETTLE FALLS)</v>
          </cell>
          <cell r="AG601">
            <v>384</v>
          </cell>
          <cell r="AH601">
            <v>125875</v>
          </cell>
          <cell r="AI601">
            <v>399</v>
          </cell>
          <cell r="AJ601" t="str">
            <v>SPOKANE (KETTLE FALLS)</v>
          </cell>
          <cell r="AK601">
            <v>384</v>
          </cell>
          <cell r="AL601" t="str">
            <v>KFCT</v>
          </cell>
          <cell r="AM601">
            <v>6</v>
          </cell>
          <cell r="AN601" t="str">
            <v>DA</v>
          </cell>
        </row>
        <row r="602">
          <cell r="A602">
            <v>615</v>
          </cell>
          <cell r="B602" t="str">
            <v>DA</v>
          </cell>
          <cell r="C602" t="str">
            <v>Diane Albers</v>
          </cell>
          <cell r="D602" t="str">
            <v>(509) 495-4705</v>
          </cell>
          <cell r="E602">
            <v>37512</v>
          </cell>
          <cell r="G602" t="str">
            <v>Purchase</v>
          </cell>
          <cell r="H602" t="str">
            <v>Physical</v>
          </cell>
          <cell r="I602" t="str">
            <v>CSII</v>
          </cell>
          <cell r="K602" t="str">
            <v>Enserco</v>
          </cell>
          <cell r="L602" t="str">
            <v>Dave Huck</v>
          </cell>
          <cell r="M602" t="str">
            <v>Trader</v>
          </cell>
          <cell r="N602" t="str">
            <v>(403) 269-5522</v>
          </cell>
          <cell r="O602" t="str">
            <v>(303) 568-3250</v>
          </cell>
          <cell r="R602">
            <v>2000</v>
          </cell>
          <cell r="X602">
            <v>2.75</v>
          </cell>
          <cell r="Y602">
            <v>37513</v>
          </cell>
          <cell r="Z602">
            <v>37515</v>
          </cell>
          <cell r="AA602" t="str">
            <v>Interruptible</v>
          </cell>
          <cell r="AB602" t="str">
            <v>PGT</v>
          </cell>
          <cell r="AD602" t="str">
            <v>07536</v>
          </cell>
          <cell r="AE602">
            <v>2000</v>
          </cell>
          <cell r="AF602" t="str">
            <v>STAN-GTNW</v>
          </cell>
          <cell r="AH602" t="str">
            <v>04659</v>
          </cell>
          <cell r="AJ602" t="str">
            <v>CSII-CSII</v>
          </cell>
          <cell r="AL602" t="str">
            <v>CSII</v>
          </cell>
          <cell r="AN602" t="str">
            <v>DA</v>
          </cell>
        </row>
        <row r="603">
          <cell r="A603">
            <v>616</v>
          </cell>
          <cell r="B603" t="str">
            <v>DA</v>
          </cell>
          <cell r="C603" t="str">
            <v>Diane Albers</v>
          </cell>
          <cell r="D603" t="str">
            <v>(509) 495-4705</v>
          </cell>
          <cell r="E603">
            <v>37512</v>
          </cell>
          <cell r="G603" t="str">
            <v>Purchase</v>
          </cell>
          <cell r="H603" t="str">
            <v>Physical</v>
          </cell>
          <cell r="I603" t="str">
            <v>BPK</v>
          </cell>
          <cell r="K603" t="str">
            <v>Enserco</v>
          </cell>
          <cell r="L603" t="str">
            <v>Dave Huck</v>
          </cell>
          <cell r="M603" t="str">
            <v>Trader</v>
          </cell>
          <cell r="N603" t="str">
            <v>(403) 269-5522</v>
          </cell>
          <cell r="O603" t="str">
            <v>(303) 568-3250</v>
          </cell>
          <cell r="R603">
            <v>2000</v>
          </cell>
          <cell r="X603">
            <v>2.72</v>
          </cell>
          <cell r="Y603">
            <v>37513</v>
          </cell>
          <cell r="Z603">
            <v>37515</v>
          </cell>
          <cell r="AA603" t="str">
            <v>Interruptible</v>
          </cell>
          <cell r="AB603" t="str">
            <v>PGT</v>
          </cell>
          <cell r="AD603" t="str">
            <v>07536</v>
          </cell>
          <cell r="AE603">
            <v>2000</v>
          </cell>
          <cell r="AF603" t="str">
            <v>KING-GTNW</v>
          </cell>
          <cell r="AH603" t="str">
            <v>04659</v>
          </cell>
          <cell r="AJ603" t="str">
            <v>SWWP-WWP</v>
          </cell>
          <cell r="AL603" t="str">
            <v>BPK</v>
          </cell>
          <cell r="AN603" t="str">
            <v>DA</v>
          </cell>
        </row>
        <row r="604">
          <cell r="A604">
            <v>617</v>
          </cell>
          <cell r="B604" t="str">
            <v>DA</v>
          </cell>
          <cell r="C604" t="str">
            <v>Diane Albers</v>
          </cell>
          <cell r="D604" t="str">
            <v>(509) 495-4705</v>
          </cell>
          <cell r="E604">
            <v>37512</v>
          </cell>
          <cell r="G604" t="str">
            <v>Purchase</v>
          </cell>
          <cell r="H604" t="str">
            <v>Physical</v>
          </cell>
          <cell r="I604" t="str">
            <v>BPK</v>
          </cell>
          <cell r="K604" t="str">
            <v>Enserco</v>
          </cell>
          <cell r="L604" t="str">
            <v>Dave Huck</v>
          </cell>
          <cell r="M604" t="str">
            <v>Trader</v>
          </cell>
          <cell r="N604" t="str">
            <v>(403) 269-5522</v>
          </cell>
          <cell r="O604" t="str">
            <v>(303) 568-3250</v>
          </cell>
          <cell r="R604">
            <v>1000</v>
          </cell>
          <cell r="X604">
            <v>2.76</v>
          </cell>
          <cell r="Y604">
            <v>37513</v>
          </cell>
          <cell r="Z604">
            <v>37515</v>
          </cell>
          <cell r="AA604" t="str">
            <v>Interruptible</v>
          </cell>
          <cell r="AB604" t="str">
            <v>PGT</v>
          </cell>
          <cell r="AD604" t="str">
            <v>07536</v>
          </cell>
          <cell r="AE604">
            <v>1000</v>
          </cell>
          <cell r="AF604" t="str">
            <v>KING-GTNW</v>
          </cell>
          <cell r="AH604" t="str">
            <v>04659</v>
          </cell>
          <cell r="AJ604" t="str">
            <v>SWWP-WWP</v>
          </cell>
          <cell r="AL604" t="str">
            <v>BPK</v>
          </cell>
          <cell r="AN604" t="str">
            <v>DA</v>
          </cell>
        </row>
        <row r="605">
          <cell r="A605">
            <v>618</v>
          </cell>
          <cell r="B605" t="str">
            <v>DA</v>
          </cell>
          <cell r="C605" t="str">
            <v>Diane Albers</v>
          </cell>
          <cell r="D605" t="str">
            <v>(509) 495-4705</v>
          </cell>
          <cell r="E605">
            <v>37515</v>
          </cell>
          <cell r="G605" t="str">
            <v>Sale</v>
          </cell>
          <cell r="H605" t="str">
            <v>Physical</v>
          </cell>
          <cell r="I605" t="str">
            <v>CA - SLTAHOE</v>
          </cell>
          <cell r="K605" t="str">
            <v>Enserco</v>
          </cell>
          <cell r="L605" t="str">
            <v>Dave Meyer</v>
          </cell>
          <cell r="M605" t="str">
            <v>Trader</v>
          </cell>
          <cell r="N605" t="str">
            <v>(303) 568-3230</v>
          </cell>
          <cell r="O605" t="str">
            <v>(303) 568-3250</v>
          </cell>
          <cell r="R605">
            <v>2500</v>
          </cell>
          <cell r="X605">
            <v>2.84</v>
          </cell>
          <cell r="Y605">
            <v>37516</v>
          </cell>
          <cell r="Z605">
            <v>37516</v>
          </cell>
          <cell r="AA605" t="str">
            <v>Interruptible</v>
          </cell>
          <cell r="AB605" t="str">
            <v>NWP</v>
          </cell>
          <cell r="AC605" t="str">
            <v>Paiute</v>
          </cell>
          <cell r="AD605" t="str">
            <v>net out</v>
          </cell>
          <cell r="AJ605" t="str">
            <v>SUMAS - net out</v>
          </cell>
          <cell r="AN605" t="str">
            <v>DA</v>
          </cell>
        </row>
        <row r="606">
          <cell r="A606">
            <v>619</v>
          </cell>
          <cell r="B606" t="str">
            <v>DA</v>
          </cell>
          <cell r="C606" t="str">
            <v>Diane Albers</v>
          </cell>
          <cell r="D606" t="str">
            <v>(509) 495-4705</v>
          </cell>
          <cell r="E606">
            <v>37515</v>
          </cell>
          <cell r="G606" t="str">
            <v>Purchase</v>
          </cell>
          <cell r="H606" t="str">
            <v>Physical</v>
          </cell>
          <cell r="I606" t="str">
            <v>CA - SLTAHOE</v>
          </cell>
          <cell r="K606" t="str">
            <v>Enserco</v>
          </cell>
          <cell r="L606" t="str">
            <v>Dave Meyer</v>
          </cell>
          <cell r="M606" t="str">
            <v>Trader</v>
          </cell>
          <cell r="N606" t="str">
            <v>(303) 568-3230</v>
          </cell>
          <cell r="O606" t="str">
            <v>(303) 568-3250</v>
          </cell>
          <cell r="R606">
            <v>2500</v>
          </cell>
          <cell r="X606">
            <v>1.23</v>
          </cell>
          <cell r="Y606">
            <v>37516</v>
          </cell>
          <cell r="Z606">
            <v>37516</v>
          </cell>
          <cell r="AA606" t="str">
            <v>Interruptible</v>
          </cell>
          <cell r="AB606" t="str">
            <v>NWP</v>
          </cell>
          <cell r="AC606" t="str">
            <v>Paiute</v>
          </cell>
          <cell r="AD606">
            <v>100047</v>
          </cell>
          <cell r="AE606">
            <v>2500</v>
          </cell>
          <cell r="AF606" t="str">
            <v>WYOMING POOL</v>
          </cell>
          <cell r="AG606">
            <v>89</v>
          </cell>
          <cell r="AH606" t="str">
            <v>WYOMING POOL</v>
          </cell>
          <cell r="AI606">
            <v>399</v>
          </cell>
          <cell r="AJ606" t="str">
            <v>RENO</v>
          </cell>
          <cell r="AK606">
            <v>459</v>
          </cell>
          <cell r="AL606" t="str">
            <v>AVAC03SYS1</v>
          </cell>
          <cell r="AM606">
            <v>304</v>
          </cell>
          <cell r="AN606" t="str">
            <v>DA</v>
          </cell>
        </row>
        <row r="607">
          <cell r="A607">
            <v>620</v>
          </cell>
          <cell r="B607" t="str">
            <v>DA</v>
          </cell>
          <cell r="C607" t="str">
            <v>Diane Albers</v>
          </cell>
          <cell r="D607" t="str">
            <v>(509) 495-4705</v>
          </cell>
          <cell r="E607">
            <v>37515</v>
          </cell>
          <cell r="G607" t="str">
            <v>Purchase</v>
          </cell>
          <cell r="H607" t="str">
            <v>Physical</v>
          </cell>
          <cell r="I607" t="str">
            <v>KFCT</v>
          </cell>
          <cell r="K607" t="str">
            <v>Enserco</v>
          </cell>
          <cell r="L607" t="str">
            <v>Dave Huck</v>
          </cell>
          <cell r="M607" t="str">
            <v>Trader</v>
          </cell>
          <cell r="N607" t="str">
            <v>(403) 269-5522</v>
          </cell>
          <cell r="O607" t="str">
            <v>(303) 568-3250</v>
          </cell>
          <cell r="R607">
            <v>1000</v>
          </cell>
          <cell r="X607">
            <v>3</v>
          </cell>
          <cell r="Y607">
            <v>37516</v>
          </cell>
          <cell r="Z607">
            <v>37516</v>
          </cell>
          <cell r="AA607" t="str">
            <v>Interruptible</v>
          </cell>
          <cell r="AB607" t="str">
            <v>NWP</v>
          </cell>
          <cell r="AE607">
            <v>1000</v>
          </cell>
          <cell r="AF607" t="str">
            <v>SPOKANE (KETTLE FALLS)</v>
          </cell>
          <cell r="AG607">
            <v>384</v>
          </cell>
          <cell r="AH607">
            <v>125875</v>
          </cell>
          <cell r="AI607">
            <v>399</v>
          </cell>
          <cell r="AJ607" t="str">
            <v>SPOKANE (KETTLE FALLS)</v>
          </cell>
          <cell r="AK607">
            <v>384</v>
          </cell>
          <cell r="AL607" t="str">
            <v>KFCT</v>
          </cell>
          <cell r="AM607">
            <v>6</v>
          </cell>
          <cell r="AN607" t="str">
            <v>DA</v>
          </cell>
        </row>
        <row r="608">
          <cell r="A608">
            <v>621</v>
          </cell>
          <cell r="B608" t="str">
            <v>DA</v>
          </cell>
          <cell r="C608" t="str">
            <v>Diane Albers</v>
          </cell>
          <cell r="D608" t="str">
            <v>(509) 495-4705</v>
          </cell>
          <cell r="E608">
            <v>37516</v>
          </cell>
          <cell r="G608" t="str">
            <v>Sale</v>
          </cell>
          <cell r="H608" t="str">
            <v>Physical</v>
          </cell>
          <cell r="I608" t="str">
            <v>CA - SLTAHOE</v>
          </cell>
          <cell r="K608" t="str">
            <v>Enserco</v>
          </cell>
          <cell r="L608" t="str">
            <v>John Washabaugh</v>
          </cell>
          <cell r="M608" t="str">
            <v>Trader</v>
          </cell>
          <cell r="N608" t="str">
            <v>(303) 256-1666</v>
          </cell>
          <cell r="O608" t="str">
            <v>(303) 568-3250</v>
          </cell>
          <cell r="R608">
            <v>1500</v>
          </cell>
          <cell r="X608">
            <v>2.8250000000000002</v>
          </cell>
          <cell r="Y608">
            <v>37517</v>
          </cell>
          <cell r="Z608">
            <v>37517</v>
          </cell>
          <cell r="AA608" t="str">
            <v>Interruptible</v>
          </cell>
          <cell r="AB608" t="str">
            <v>NWP</v>
          </cell>
          <cell r="AC608" t="str">
            <v>Paiute</v>
          </cell>
          <cell r="AD608" t="str">
            <v>net out</v>
          </cell>
          <cell r="AJ608" t="str">
            <v>SUMAS - net out</v>
          </cell>
          <cell r="AN608" t="str">
            <v>DA</v>
          </cell>
        </row>
        <row r="609">
          <cell r="A609">
            <v>622</v>
          </cell>
          <cell r="B609" t="str">
            <v>DA</v>
          </cell>
          <cell r="C609" t="str">
            <v>Diane Albers</v>
          </cell>
          <cell r="D609" t="str">
            <v>(509) 495-4705</v>
          </cell>
          <cell r="E609">
            <v>37516</v>
          </cell>
          <cell r="G609" t="str">
            <v>Purchase</v>
          </cell>
          <cell r="H609" t="str">
            <v>Physical</v>
          </cell>
          <cell r="I609" t="str">
            <v>CA - SLTAHOE</v>
          </cell>
          <cell r="K609" t="str">
            <v>Enserco</v>
          </cell>
          <cell r="L609" t="str">
            <v>John Washabaugh</v>
          </cell>
          <cell r="M609" t="str">
            <v>Trader</v>
          </cell>
          <cell r="N609" t="str">
            <v>(303) 256-1666</v>
          </cell>
          <cell r="O609" t="str">
            <v>(303) 568-3250</v>
          </cell>
          <cell r="R609">
            <v>2500</v>
          </cell>
          <cell r="X609">
            <v>1.05</v>
          </cell>
          <cell r="Y609">
            <v>37517</v>
          </cell>
          <cell r="Z609">
            <v>37517</v>
          </cell>
          <cell r="AA609" t="str">
            <v>Interruptible</v>
          </cell>
          <cell r="AB609" t="str">
            <v>NWP</v>
          </cell>
          <cell r="AC609" t="str">
            <v>Paiute</v>
          </cell>
          <cell r="AD609">
            <v>100047</v>
          </cell>
          <cell r="AE609">
            <v>2500</v>
          </cell>
          <cell r="AF609" t="str">
            <v>WYOMING POOL</v>
          </cell>
          <cell r="AG609">
            <v>89</v>
          </cell>
          <cell r="AH609" t="str">
            <v>WYOMING POOL</v>
          </cell>
          <cell r="AI609">
            <v>399</v>
          </cell>
          <cell r="AJ609" t="str">
            <v>RENO</v>
          </cell>
          <cell r="AK609">
            <v>459</v>
          </cell>
          <cell r="AL609" t="str">
            <v>AVAC03SYS1</v>
          </cell>
          <cell r="AM609">
            <v>304</v>
          </cell>
          <cell r="AN609" t="str">
            <v>DA</v>
          </cell>
        </row>
        <row r="610">
          <cell r="A610">
            <v>623</v>
          </cell>
          <cell r="B610" t="str">
            <v>DA</v>
          </cell>
          <cell r="C610" t="str">
            <v>Diane Albers</v>
          </cell>
          <cell r="D610" t="str">
            <v>(509) 495-4705</v>
          </cell>
          <cell r="E610">
            <v>37516</v>
          </cell>
          <cell r="G610" t="str">
            <v>Purchase</v>
          </cell>
          <cell r="H610" t="str">
            <v>Physical</v>
          </cell>
          <cell r="I610" t="str">
            <v>KFCT</v>
          </cell>
          <cell r="K610" t="str">
            <v>Enserco</v>
          </cell>
          <cell r="L610" t="str">
            <v>Dave Huck</v>
          </cell>
          <cell r="M610" t="str">
            <v>Trader</v>
          </cell>
          <cell r="N610" t="str">
            <v>(403) 269-5522</v>
          </cell>
          <cell r="O610" t="str">
            <v>(303) 568-3250</v>
          </cell>
          <cell r="R610">
            <v>1000</v>
          </cell>
          <cell r="X610">
            <v>3.02</v>
          </cell>
          <cell r="Y610">
            <v>37517</v>
          </cell>
          <cell r="Z610">
            <v>37517</v>
          </cell>
          <cell r="AA610" t="str">
            <v>Interruptible</v>
          </cell>
          <cell r="AB610" t="str">
            <v>NWP</v>
          </cell>
          <cell r="AE610">
            <v>1000</v>
          </cell>
          <cell r="AF610" t="str">
            <v>SPOKANE (KETTLE FALLS)</v>
          </cell>
          <cell r="AG610">
            <v>384</v>
          </cell>
          <cell r="AH610">
            <v>125875</v>
          </cell>
          <cell r="AI610">
            <v>399</v>
          </cell>
          <cell r="AJ610" t="str">
            <v>SPOKANE (KETTLE FALLS)</v>
          </cell>
          <cell r="AK610">
            <v>384</v>
          </cell>
          <cell r="AL610" t="str">
            <v>KFCT</v>
          </cell>
          <cell r="AM610">
            <v>6</v>
          </cell>
          <cell r="AN610" t="str">
            <v>DA</v>
          </cell>
        </row>
        <row r="611">
          <cell r="A611">
            <v>624</v>
          </cell>
          <cell r="B611" t="str">
            <v>DA</v>
          </cell>
          <cell r="C611" t="str">
            <v>Diane Albers</v>
          </cell>
          <cell r="D611" t="str">
            <v>(509) 495-4705</v>
          </cell>
          <cell r="E611">
            <v>37516</v>
          </cell>
          <cell r="G611" t="str">
            <v>Sale</v>
          </cell>
          <cell r="H611" t="str">
            <v>Physical</v>
          </cell>
          <cell r="I611" t="str">
            <v>MALIN</v>
          </cell>
          <cell r="K611" t="str">
            <v>AEP Energy Services, Inc.</v>
          </cell>
          <cell r="L611" t="str">
            <v>Brad Bentley</v>
          </cell>
          <cell r="M611" t="str">
            <v>Trader</v>
          </cell>
          <cell r="N611" t="str">
            <v>(614) 583-7007</v>
          </cell>
          <cell r="O611" t="str">
            <v>(614) 583-1605</v>
          </cell>
          <cell r="R611">
            <v>11000</v>
          </cell>
          <cell r="X611">
            <v>4.0199999999999996</v>
          </cell>
          <cell r="Y611">
            <v>37591</v>
          </cell>
          <cell r="Z611">
            <v>37621</v>
          </cell>
          <cell r="AA611" t="str">
            <v>Firm</v>
          </cell>
          <cell r="AB611" t="str">
            <v>PGT</v>
          </cell>
          <cell r="AD611" t="str">
            <v>07536</v>
          </cell>
          <cell r="AE611">
            <v>11000</v>
          </cell>
          <cell r="AF611" t="str">
            <v>MALI-GTNW</v>
          </cell>
          <cell r="AJ611" t="str">
            <v>MALI-GTNW</v>
          </cell>
          <cell r="AL611" t="str">
            <v>06220</v>
          </cell>
          <cell r="AN611" t="str">
            <v>BG</v>
          </cell>
        </row>
        <row r="612">
          <cell r="A612">
            <v>625</v>
          </cell>
          <cell r="B612" t="str">
            <v>DA</v>
          </cell>
          <cell r="C612" t="str">
            <v>Diane Albers</v>
          </cell>
          <cell r="D612" t="str">
            <v>(509) 495-4705</v>
          </cell>
          <cell r="E612">
            <v>37516</v>
          </cell>
          <cell r="G612" t="str">
            <v>Sale</v>
          </cell>
          <cell r="H612" t="str">
            <v>Physical</v>
          </cell>
          <cell r="I612" t="str">
            <v>MALIN</v>
          </cell>
          <cell r="K612" t="str">
            <v>AEP Energy Services, Inc.</v>
          </cell>
          <cell r="L612" t="str">
            <v>Brad Bentley</v>
          </cell>
          <cell r="M612" t="str">
            <v>Trader</v>
          </cell>
          <cell r="N612" t="str">
            <v>(614) 583-7007</v>
          </cell>
          <cell r="O612" t="str">
            <v>(614) 583-1605</v>
          </cell>
          <cell r="R612">
            <v>7658</v>
          </cell>
          <cell r="U612" t="str">
            <v>NGI</v>
          </cell>
          <cell r="V612">
            <v>5.0000000000000001E-3</v>
          </cell>
          <cell r="W612" t="str">
            <v>Malin</v>
          </cell>
          <cell r="Y612">
            <v>37530</v>
          </cell>
          <cell r="Z612">
            <v>37560</v>
          </cell>
          <cell r="AA612" t="str">
            <v>Firm</v>
          </cell>
          <cell r="AB612" t="str">
            <v>PGT</v>
          </cell>
          <cell r="AD612" t="str">
            <v>07536</v>
          </cell>
          <cell r="AE612">
            <v>7658</v>
          </cell>
          <cell r="AF612" t="str">
            <v>MALI-GTNW</v>
          </cell>
          <cell r="AH612" t="str">
            <v>00169</v>
          </cell>
          <cell r="AJ612" t="str">
            <v>MALI-GTNW</v>
          </cell>
          <cell r="AL612" t="str">
            <v>06220</v>
          </cell>
          <cell r="AN612" t="str">
            <v>BG</v>
          </cell>
        </row>
        <row r="613">
          <cell r="A613">
            <v>626</v>
          </cell>
          <cell r="B613" t="str">
            <v>DA</v>
          </cell>
          <cell r="C613" t="str">
            <v>Diane Albers</v>
          </cell>
          <cell r="D613" t="str">
            <v>(509) 495-4705</v>
          </cell>
          <cell r="E613">
            <v>37517</v>
          </cell>
          <cell r="G613" t="str">
            <v>Sale</v>
          </cell>
          <cell r="H613" t="str">
            <v>Physical</v>
          </cell>
          <cell r="I613" t="str">
            <v>CA - SLTAHOE</v>
          </cell>
          <cell r="K613" t="str">
            <v>Enserco</v>
          </cell>
          <cell r="L613" t="str">
            <v>Dave Meyer</v>
          </cell>
          <cell r="M613" t="str">
            <v>Trader</v>
          </cell>
          <cell r="N613" t="str">
            <v>(303) 568-3230</v>
          </cell>
          <cell r="O613" t="str">
            <v>(303) 568-3250</v>
          </cell>
          <cell r="R613">
            <v>1000</v>
          </cell>
          <cell r="X613">
            <v>3.16</v>
          </cell>
          <cell r="Y613">
            <v>37518</v>
          </cell>
          <cell r="Z613">
            <v>37518</v>
          </cell>
          <cell r="AA613" t="str">
            <v>Interruptible</v>
          </cell>
          <cell r="AB613" t="str">
            <v>NWP</v>
          </cell>
          <cell r="AC613" t="str">
            <v>Paiute</v>
          </cell>
          <cell r="AD613" t="str">
            <v>net out</v>
          </cell>
          <cell r="AJ613" t="str">
            <v>SUMAS - net out</v>
          </cell>
          <cell r="AN613" t="str">
            <v>DA</v>
          </cell>
        </row>
        <row r="614">
          <cell r="A614">
            <v>627</v>
          </cell>
          <cell r="B614" t="str">
            <v>DA</v>
          </cell>
          <cell r="C614" t="str">
            <v>Diane Albers</v>
          </cell>
          <cell r="D614" t="str">
            <v>(509) 495-4705</v>
          </cell>
          <cell r="E614">
            <v>37517</v>
          </cell>
          <cell r="G614" t="str">
            <v>Purchase</v>
          </cell>
          <cell r="H614" t="str">
            <v>Physical</v>
          </cell>
          <cell r="I614" t="str">
            <v>CA - SLTAHOE</v>
          </cell>
          <cell r="K614" t="str">
            <v>Enserco</v>
          </cell>
          <cell r="L614" t="str">
            <v>Dave Meyer</v>
          </cell>
          <cell r="M614" t="str">
            <v>Trader</v>
          </cell>
          <cell r="N614" t="str">
            <v>(303) 568-3230</v>
          </cell>
          <cell r="O614" t="str">
            <v>(303) 568-3250</v>
          </cell>
          <cell r="R614">
            <v>2500</v>
          </cell>
          <cell r="X614">
            <v>0.92</v>
          </cell>
          <cell r="Y614">
            <v>37518</v>
          </cell>
          <cell r="Z614">
            <v>37518</v>
          </cell>
          <cell r="AA614" t="str">
            <v>Interruptible</v>
          </cell>
          <cell r="AB614" t="str">
            <v>NWP</v>
          </cell>
          <cell r="AC614" t="str">
            <v>Paiute</v>
          </cell>
          <cell r="AD614">
            <v>100047</v>
          </cell>
          <cell r="AE614">
            <v>2500</v>
          </cell>
          <cell r="AF614" t="str">
            <v>WYOMING POOL</v>
          </cell>
          <cell r="AG614">
            <v>89</v>
          </cell>
          <cell r="AH614" t="str">
            <v>WYOMING POOL</v>
          </cell>
          <cell r="AI614">
            <v>399</v>
          </cell>
          <cell r="AJ614" t="str">
            <v>RENO</v>
          </cell>
          <cell r="AK614">
            <v>459</v>
          </cell>
          <cell r="AL614" t="str">
            <v>AVAC03SYS1</v>
          </cell>
          <cell r="AM614">
            <v>304</v>
          </cell>
          <cell r="AN614" t="str">
            <v>DA</v>
          </cell>
        </row>
        <row r="615">
          <cell r="A615">
            <v>628</v>
          </cell>
          <cell r="B615" t="str">
            <v>DA</v>
          </cell>
          <cell r="C615" t="str">
            <v>Diane Albers</v>
          </cell>
          <cell r="D615" t="str">
            <v>(509) 495-4705</v>
          </cell>
          <cell r="E615">
            <v>37517</v>
          </cell>
          <cell r="G615" t="str">
            <v>Purchase</v>
          </cell>
          <cell r="H615" t="str">
            <v>Physical</v>
          </cell>
          <cell r="I615" t="str">
            <v>KFCT</v>
          </cell>
          <cell r="K615" t="str">
            <v>Enserco</v>
          </cell>
          <cell r="L615" t="str">
            <v>Dave Huck</v>
          </cell>
          <cell r="M615" t="str">
            <v>Trader</v>
          </cell>
          <cell r="N615" t="str">
            <v>(403) 269-5522</v>
          </cell>
          <cell r="O615" t="str">
            <v>(303) 568-3250</v>
          </cell>
          <cell r="R615">
            <v>3000</v>
          </cell>
          <cell r="X615">
            <v>3.3</v>
          </cell>
          <cell r="Y615">
            <v>37518</v>
          </cell>
          <cell r="Z615">
            <v>37518</v>
          </cell>
          <cell r="AA615" t="str">
            <v>Interruptible</v>
          </cell>
          <cell r="AB615" t="str">
            <v>NWP</v>
          </cell>
          <cell r="AE615">
            <v>3000</v>
          </cell>
          <cell r="AF615" t="str">
            <v>SPOKANE (KETTLE FALLS)</v>
          </cell>
          <cell r="AG615">
            <v>384</v>
          </cell>
          <cell r="AH615">
            <v>125875</v>
          </cell>
          <cell r="AI615">
            <v>399</v>
          </cell>
          <cell r="AJ615" t="str">
            <v>SPOKANE (KETTLE FALLS)</v>
          </cell>
          <cell r="AK615">
            <v>384</v>
          </cell>
          <cell r="AL615" t="str">
            <v>KFCT</v>
          </cell>
          <cell r="AM615">
            <v>6</v>
          </cell>
          <cell r="AN615" t="str">
            <v>DA</v>
          </cell>
        </row>
        <row r="616">
          <cell r="A616">
            <v>629</v>
          </cell>
          <cell r="B616" t="str">
            <v>DA</v>
          </cell>
          <cell r="C616" t="str">
            <v>Diane Albers</v>
          </cell>
          <cell r="D616" t="str">
            <v>(509) 495-4705</v>
          </cell>
          <cell r="E616">
            <v>37518</v>
          </cell>
          <cell r="G616" t="str">
            <v>Sale</v>
          </cell>
          <cell r="H616" t="str">
            <v>Physical</v>
          </cell>
          <cell r="I616" t="str">
            <v>CA - SLTAHOE</v>
          </cell>
          <cell r="K616" t="str">
            <v>Enserco</v>
          </cell>
          <cell r="L616" t="str">
            <v>Dave Myers</v>
          </cell>
          <cell r="M616" t="str">
            <v>Trader</v>
          </cell>
          <cell r="N616" t="str">
            <v>(303) 568-3230</v>
          </cell>
          <cell r="O616" t="str">
            <v>(303) 568-3250</v>
          </cell>
          <cell r="R616">
            <v>1000</v>
          </cell>
          <cell r="X616">
            <v>3.27</v>
          </cell>
          <cell r="Y616">
            <v>37519</v>
          </cell>
          <cell r="Z616">
            <v>37519</v>
          </cell>
          <cell r="AA616" t="str">
            <v>Interruptible</v>
          </cell>
          <cell r="AB616" t="str">
            <v>NWP</v>
          </cell>
          <cell r="AC616" t="str">
            <v>Paiute</v>
          </cell>
          <cell r="AD616" t="str">
            <v>net out</v>
          </cell>
          <cell r="AJ616" t="str">
            <v>SUMAS - net out</v>
          </cell>
          <cell r="AN616" t="str">
            <v>DA</v>
          </cell>
        </row>
        <row r="617">
          <cell r="A617">
            <v>630</v>
          </cell>
          <cell r="B617" t="str">
            <v>DA</v>
          </cell>
          <cell r="C617" t="str">
            <v>Diane Albers</v>
          </cell>
          <cell r="D617" t="str">
            <v>(509) 495-4705</v>
          </cell>
          <cell r="E617">
            <v>37518</v>
          </cell>
          <cell r="G617" t="str">
            <v>Purchase</v>
          </cell>
          <cell r="H617" t="str">
            <v>Physical</v>
          </cell>
          <cell r="I617" t="str">
            <v>CA - SLTAHOE</v>
          </cell>
          <cell r="K617" t="str">
            <v>Enserco</v>
          </cell>
          <cell r="L617" t="str">
            <v>Dave Myers</v>
          </cell>
          <cell r="M617" t="str">
            <v>Trader</v>
          </cell>
          <cell r="N617" t="str">
            <v>(303) 568-3230</v>
          </cell>
          <cell r="O617" t="str">
            <v>(303) 568-3250</v>
          </cell>
          <cell r="R617">
            <v>2500</v>
          </cell>
          <cell r="X617">
            <v>1.18</v>
          </cell>
          <cell r="Y617">
            <v>37519</v>
          </cell>
          <cell r="Z617">
            <v>37519</v>
          </cell>
          <cell r="AA617" t="str">
            <v>Interruptible</v>
          </cell>
          <cell r="AB617" t="str">
            <v>NWP</v>
          </cell>
          <cell r="AC617" t="str">
            <v>Paiute</v>
          </cell>
          <cell r="AD617">
            <v>100047</v>
          </cell>
          <cell r="AE617">
            <v>2500</v>
          </cell>
          <cell r="AF617" t="str">
            <v>WYOMING POOL</v>
          </cell>
          <cell r="AG617">
            <v>89</v>
          </cell>
          <cell r="AH617" t="str">
            <v>WYOMING POOL</v>
          </cell>
          <cell r="AI617">
            <v>399</v>
          </cell>
          <cell r="AJ617" t="str">
            <v>RENO</v>
          </cell>
          <cell r="AK617">
            <v>459</v>
          </cell>
          <cell r="AL617" t="str">
            <v>AVAC03SYS1</v>
          </cell>
          <cell r="AM617">
            <v>304</v>
          </cell>
          <cell r="AN617" t="str">
            <v>DA</v>
          </cell>
        </row>
        <row r="618">
          <cell r="A618">
            <v>631</v>
          </cell>
          <cell r="B618" t="str">
            <v>DA</v>
          </cell>
          <cell r="C618" t="str">
            <v>Diane Albers</v>
          </cell>
          <cell r="D618" t="str">
            <v>(509) 495-4705</v>
          </cell>
          <cell r="E618">
            <v>37518</v>
          </cell>
          <cell r="G618" t="str">
            <v>Purchase</v>
          </cell>
          <cell r="H618" t="str">
            <v>Physical</v>
          </cell>
          <cell r="I618" t="str">
            <v>KFCT</v>
          </cell>
          <cell r="K618" t="str">
            <v>Enserco</v>
          </cell>
          <cell r="L618" t="str">
            <v>Dave Huck</v>
          </cell>
          <cell r="M618" t="str">
            <v>Trader</v>
          </cell>
          <cell r="N618" t="str">
            <v>(403) 269-5522</v>
          </cell>
          <cell r="O618" t="str">
            <v>(303) 568-3250</v>
          </cell>
          <cell r="R618">
            <v>2000</v>
          </cell>
          <cell r="X618">
            <v>3.41</v>
          </cell>
          <cell r="Y618">
            <v>37519</v>
          </cell>
          <cell r="Z618">
            <v>37519</v>
          </cell>
          <cell r="AA618" t="str">
            <v>Interruptible</v>
          </cell>
          <cell r="AB618" t="str">
            <v>NWP</v>
          </cell>
          <cell r="AE618">
            <v>2000</v>
          </cell>
          <cell r="AF618" t="str">
            <v>SPOKANE (KETTLE FALLS)</v>
          </cell>
          <cell r="AG618">
            <v>384</v>
          </cell>
          <cell r="AH618">
            <v>125875</v>
          </cell>
          <cell r="AI618">
            <v>399</v>
          </cell>
          <cell r="AJ618" t="str">
            <v>SPOKANE (KETTLE FALLS)</v>
          </cell>
          <cell r="AK618">
            <v>384</v>
          </cell>
          <cell r="AL618" t="str">
            <v>KFCT</v>
          </cell>
          <cell r="AM618">
            <v>6</v>
          </cell>
          <cell r="AN618" t="str">
            <v>DA</v>
          </cell>
        </row>
        <row r="619">
          <cell r="A619">
            <v>632</v>
          </cell>
          <cell r="B619" t="str">
            <v>DA</v>
          </cell>
          <cell r="C619" t="str">
            <v>Diane Albers</v>
          </cell>
          <cell r="D619" t="str">
            <v>(509) 495-4705</v>
          </cell>
          <cell r="E619">
            <v>37519</v>
          </cell>
          <cell r="G619" t="str">
            <v>Sale</v>
          </cell>
          <cell r="H619" t="str">
            <v>Physical</v>
          </cell>
          <cell r="I619" t="str">
            <v>CA - SLTAHOE</v>
          </cell>
          <cell r="K619" t="str">
            <v>Enserco</v>
          </cell>
          <cell r="L619" t="str">
            <v>Dave Myers</v>
          </cell>
          <cell r="M619" t="str">
            <v>Trader</v>
          </cell>
          <cell r="N619" t="str">
            <v>(303) 568-3230</v>
          </cell>
          <cell r="O619" t="str">
            <v>(303) 568-3250</v>
          </cell>
          <cell r="R619">
            <v>1000</v>
          </cell>
          <cell r="X619">
            <v>3.25</v>
          </cell>
          <cell r="Y619">
            <v>37520</v>
          </cell>
          <cell r="Z619">
            <v>37522</v>
          </cell>
          <cell r="AA619" t="str">
            <v>Interruptible</v>
          </cell>
          <cell r="AB619" t="str">
            <v>NWP</v>
          </cell>
          <cell r="AC619" t="str">
            <v>Paiute</v>
          </cell>
          <cell r="AD619" t="str">
            <v>net out</v>
          </cell>
          <cell r="AJ619" t="str">
            <v>SUMAS - net out</v>
          </cell>
          <cell r="AN619" t="str">
            <v>DA</v>
          </cell>
        </row>
        <row r="620">
          <cell r="A620">
            <v>633</v>
          </cell>
          <cell r="B620" t="str">
            <v>DA</v>
          </cell>
          <cell r="C620" t="str">
            <v>Diane Albers</v>
          </cell>
          <cell r="D620" t="str">
            <v>(509) 495-4705</v>
          </cell>
          <cell r="E620">
            <v>37519</v>
          </cell>
          <cell r="G620" t="str">
            <v>Purchase</v>
          </cell>
          <cell r="H620" t="str">
            <v>Physical</v>
          </cell>
          <cell r="I620" t="str">
            <v>CA - SLTAHOE</v>
          </cell>
          <cell r="K620" t="str">
            <v>Enserco</v>
          </cell>
          <cell r="L620" t="str">
            <v>Dave Myers</v>
          </cell>
          <cell r="M620" t="str">
            <v>Trader</v>
          </cell>
          <cell r="N620" t="str">
            <v>(303) 568-3230</v>
          </cell>
          <cell r="O620" t="str">
            <v>(303) 568-3250</v>
          </cell>
          <cell r="R620">
            <v>2500</v>
          </cell>
          <cell r="X620">
            <v>1.08</v>
          </cell>
          <cell r="Y620">
            <v>37520</v>
          </cell>
          <cell r="Z620">
            <v>37522</v>
          </cell>
          <cell r="AA620" t="str">
            <v>Interruptible</v>
          </cell>
          <cell r="AB620" t="str">
            <v>NWP</v>
          </cell>
          <cell r="AC620" t="str">
            <v>Paiute</v>
          </cell>
          <cell r="AD620">
            <v>100047</v>
          </cell>
          <cell r="AE620">
            <v>2500</v>
          </cell>
          <cell r="AF620" t="str">
            <v>WYOMING POOL</v>
          </cell>
          <cell r="AG620">
            <v>89</v>
          </cell>
          <cell r="AH620" t="str">
            <v>WYOMING POOL</v>
          </cell>
          <cell r="AI620">
            <v>399</v>
          </cell>
          <cell r="AJ620" t="str">
            <v>RENO</v>
          </cell>
          <cell r="AK620">
            <v>459</v>
          </cell>
          <cell r="AL620" t="str">
            <v>AVAC03SYS1</v>
          </cell>
          <cell r="AM620">
            <v>304</v>
          </cell>
          <cell r="AN620" t="str">
            <v>DA</v>
          </cell>
        </row>
        <row r="621">
          <cell r="A621">
            <v>634</v>
          </cell>
          <cell r="B621" t="str">
            <v>DA</v>
          </cell>
          <cell r="C621" t="str">
            <v>Diane Albers</v>
          </cell>
          <cell r="D621" t="str">
            <v>(509) 495-4705</v>
          </cell>
          <cell r="E621">
            <v>37519</v>
          </cell>
          <cell r="G621" t="str">
            <v>Purchase</v>
          </cell>
          <cell r="H621" t="str">
            <v>Physical</v>
          </cell>
          <cell r="I621" t="str">
            <v>KFCT</v>
          </cell>
          <cell r="K621" t="str">
            <v>Enserco</v>
          </cell>
          <cell r="L621" t="str">
            <v>Dave Huck</v>
          </cell>
          <cell r="M621" t="str">
            <v>Trader</v>
          </cell>
          <cell r="N621" t="str">
            <v>(403) 269-5522</v>
          </cell>
          <cell r="O621" t="str">
            <v>(303) 568-3250</v>
          </cell>
          <cell r="R621">
            <v>1500</v>
          </cell>
          <cell r="X621">
            <v>3.39</v>
          </cell>
          <cell r="Y621">
            <v>37520</v>
          </cell>
          <cell r="Z621">
            <v>37522</v>
          </cell>
          <cell r="AA621" t="str">
            <v>Interruptible</v>
          </cell>
          <cell r="AB621" t="str">
            <v>NWP</v>
          </cell>
          <cell r="AE621">
            <v>1500</v>
          </cell>
          <cell r="AF621" t="str">
            <v>SPOKANE (KETTLE FALLS)</v>
          </cell>
          <cell r="AG621">
            <v>384</v>
          </cell>
          <cell r="AH621">
            <v>125875</v>
          </cell>
          <cell r="AI621">
            <v>399</v>
          </cell>
          <cell r="AJ621" t="str">
            <v>SPOKANE (KETTLE FALLS)</v>
          </cell>
          <cell r="AK621">
            <v>384</v>
          </cell>
          <cell r="AL621" t="str">
            <v>KFCT</v>
          </cell>
          <cell r="AM621">
            <v>6</v>
          </cell>
          <cell r="AN621" t="str">
            <v>DA</v>
          </cell>
        </row>
        <row r="622">
          <cell r="A622">
            <v>635</v>
          </cell>
          <cell r="B622" t="str">
            <v>DA</v>
          </cell>
          <cell r="C622" t="str">
            <v>Diane Albers</v>
          </cell>
          <cell r="D622" t="str">
            <v>(509) 495-4705</v>
          </cell>
          <cell r="E622">
            <v>37519</v>
          </cell>
          <cell r="G622" t="str">
            <v>Purchase</v>
          </cell>
          <cell r="H622" t="str">
            <v>Physical</v>
          </cell>
          <cell r="I622" t="str">
            <v>RGEN</v>
          </cell>
          <cell r="J622">
            <v>196038239</v>
          </cell>
          <cell r="K622" t="str">
            <v>AEP Energy Services, Inc.</v>
          </cell>
          <cell r="L622" t="str">
            <v>Shahid Shah</v>
          </cell>
          <cell r="M622" t="str">
            <v>Trader</v>
          </cell>
          <cell r="N622" t="str">
            <v>(614) 583-7017</v>
          </cell>
          <cell r="O622" t="str">
            <v>(614) 583-1605</v>
          </cell>
          <cell r="R622">
            <v>5000</v>
          </cell>
          <cell r="X622">
            <v>3.5375000000000001</v>
          </cell>
          <cell r="Y622">
            <v>37520</v>
          </cell>
          <cell r="Z622">
            <v>37522</v>
          </cell>
          <cell r="AA622" t="str">
            <v>Interruptible</v>
          </cell>
          <cell r="AB622" t="str">
            <v>PGE</v>
          </cell>
          <cell r="AE622">
            <v>5000</v>
          </cell>
          <cell r="AF622" t="str">
            <v>CG</v>
          </cell>
          <cell r="AH622" t="str">
            <v>CG0034N</v>
          </cell>
          <cell r="AJ622" t="str">
            <v>STOR</v>
          </cell>
          <cell r="AL622" t="str">
            <v>1111NAS001</v>
          </cell>
          <cell r="AN622" t="str">
            <v>DA</v>
          </cell>
        </row>
        <row r="623">
          <cell r="A623">
            <v>636</v>
          </cell>
          <cell r="B623" t="str">
            <v>DA</v>
          </cell>
          <cell r="C623" t="str">
            <v>Diane Albers</v>
          </cell>
          <cell r="D623" t="str">
            <v>(509) 495-4705</v>
          </cell>
          <cell r="E623">
            <v>37519</v>
          </cell>
          <cell r="G623" t="str">
            <v>Purchase</v>
          </cell>
          <cell r="H623" t="str">
            <v>Physical</v>
          </cell>
          <cell r="I623" t="str">
            <v>CSII</v>
          </cell>
          <cell r="K623" t="str">
            <v>Dynegy Marketing &amp; Trade</v>
          </cell>
          <cell r="L623" t="str">
            <v>Mark Mickelson</v>
          </cell>
          <cell r="M623" t="str">
            <v>Trader</v>
          </cell>
          <cell r="N623" t="str">
            <v>(713) 767-6673</v>
          </cell>
          <cell r="O623" t="str">
            <v>(713) 507-6541</v>
          </cell>
          <cell r="R623">
            <v>6611</v>
          </cell>
          <cell r="X623">
            <v>3.3</v>
          </cell>
          <cell r="Y623">
            <v>37520</v>
          </cell>
          <cell r="Z623">
            <v>37520</v>
          </cell>
          <cell r="AA623" t="str">
            <v>Interruptible</v>
          </cell>
          <cell r="AB623" t="str">
            <v>PGT</v>
          </cell>
          <cell r="AD623" t="str">
            <v>07536</v>
          </cell>
          <cell r="AE623">
            <v>6611</v>
          </cell>
          <cell r="AF623" t="str">
            <v>STAN-GTNW</v>
          </cell>
          <cell r="AH623" t="str">
            <v>01355</v>
          </cell>
          <cell r="AJ623" t="str">
            <v>CSII-CSII</v>
          </cell>
          <cell r="AL623" t="str">
            <v>CSII</v>
          </cell>
          <cell r="AN623" t="str">
            <v>DA</v>
          </cell>
        </row>
        <row r="624">
          <cell r="A624">
            <v>637</v>
          </cell>
          <cell r="B624" t="str">
            <v>DA</v>
          </cell>
          <cell r="C624" t="str">
            <v>Diane Albers</v>
          </cell>
          <cell r="D624" t="str">
            <v>(509) 495-4705</v>
          </cell>
          <cell r="E624">
            <v>37522</v>
          </cell>
          <cell r="G624" t="str">
            <v>Sale</v>
          </cell>
          <cell r="H624" t="str">
            <v>Physical</v>
          </cell>
          <cell r="I624" t="str">
            <v>CA - SLTAHOE</v>
          </cell>
          <cell r="K624" t="str">
            <v>Enserco</v>
          </cell>
          <cell r="L624" t="str">
            <v>Dave Myers</v>
          </cell>
          <cell r="M624" t="str">
            <v>Trader</v>
          </cell>
          <cell r="N624" t="str">
            <v>(303) 568-3230</v>
          </cell>
          <cell r="O624" t="str">
            <v>(303) 568-3250</v>
          </cell>
          <cell r="R624">
            <v>1000</v>
          </cell>
          <cell r="X624">
            <v>2.9</v>
          </cell>
          <cell r="Y624">
            <v>37523</v>
          </cell>
          <cell r="Z624">
            <v>37523</v>
          </cell>
          <cell r="AA624" t="str">
            <v>Interruptible</v>
          </cell>
          <cell r="AB624" t="str">
            <v>NWP</v>
          </cell>
          <cell r="AC624" t="str">
            <v>Paiute</v>
          </cell>
          <cell r="AD624" t="str">
            <v>net out</v>
          </cell>
          <cell r="AJ624" t="str">
            <v>SUMAS - net out</v>
          </cell>
          <cell r="AN624" t="str">
            <v>DA</v>
          </cell>
        </row>
        <row r="625">
          <cell r="A625">
            <v>638</v>
          </cell>
          <cell r="B625" t="str">
            <v>DA</v>
          </cell>
          <cell r="C625" t="str">
            <v>Diane Albers</v>
          </cell>
          <cell r="D625" t="str">
            <v>(509) 495-4705</v>
          </cell>
          <cell r="E625">
            <v>37522</v>
          </cell>
          <cell r="G625" t="str">
            <v>Purchase</v>
          </cell>
          <cell r="H625" t="str">
            <v>Physical</v>
          </cell>
          <cell r="I625" t="str">
            <v>CA - SLTAHOE</v>
          </cell>
          <cell r="K625" t="str">
            <v>Enserco</v>
          </cell>
          <cell r="L625" t="str">
            <v>Dave Myers</v>
          </cell>
          <cell r="M625" t="str">
            <v>Trader</v>
          </cell>
          <cell r="N625" t="str">
            <v>(303) 568-3230</v>
          </cell>
          <cell r="O625" t="str">
            <v>(303) 568-3250</v>
          </cell>
          <cell r="R625">
            <v>2500</v>
          </cell>
          <cell r="X625">
            <v>1.07</v>
          </cell>
          <cell r="Y625">
            <v>37523</v>
          </cell>
          <cell r="Z625">
            <v>37523</v>
          </cell>
          <cell r="AA625" t="str">
            <v>Interruptible</v>
          </cell>
          <cell r="AB625" t="str">
            <v>NWP</v>
          </cell>
          <cell r="AC625" t="str">
            <v>Paiute</v>
          </cell>
          <cell r="AD625">
            <v>100047</v>
          </cell>
          <cell r="AE625">
            <v>2500</v>
          </cell>
          <cell r="AF625" t="str">
            <v>WYOMING POOL</v>
          </cell>
          <cell r="AG625">
            <v>89</v>
          </cell>
          <cell r="AH625" t="str">
            <v>WYOMING POOL</v>
          </cell>
          <cell r="AI625">
            <v>399</v>
          </cell>
          <cell r="AJ625" t="str">
            <v>RENO</v>
          </cell>
          <cell r="AK625">
            <v>459</v>
          </cell>
          <cell r="AL625" t="str">
            <v>AVAC03SYS1</v>
          </cell>
          <cell r="AM625">
            <v>304</v>
          </cell>
          <cell r="AN625" t="str">
            <v>DA</v>
          </cell>
        </row>
        <row r="626">
          <cell r="A626">
            <v>639</v>
          </cell>
          <cell r="B626" t="str">
            <v>DA</v>
          </cell>
          <cell r="C626" t="str">
            <v>Diane Albers</v>
          </cell>
          <cell r="D626" t="str">
            <v>(509) 495-4705</v>
          </cell>
          <cell r="E626">
            <v>37522</v>
          </cell>
          <cell r="G626" t="str">
            <v>Purchase</v>
          </cell>
          <cell r="H626" t="str">
            <v>Physical</v>
          </cell>
          <cell r="I626" t="str">
            <v>KFCT</v>
          </cell>
          <cell r="K626" t="str">
            <v>Enserco</v>
          </cell>
          <cell r="L626" t="str">
            <v>Dave Huck</v>
          </cell>
          <cell r="M626" t="str">
            <v>Trader</v>
          </cell>
          <cell r="N626" t="str">
            <v>(403) 269-5522</v>
          </cell>
          <cell r="O626" t="str">
            <v>(303) 568-3250</v>
          </cell>
          <cell r="R626">
            <v>3000</v>
          </cell>
          <cell r="X626">
            <v>3.04</v>
          </cell>
          <cell r="Y626">
            <v>37523</v>
          </cell>
          <cell r="Z626">
            <v>37523</v>
          </cell>
          <cell r="AA626" t="str">
            <v>Interruptible</v>
          </cell>
          <cell r="AB626" t="str">
            <v>NWP</v>
          </cell>
          <cell r="AE626">
            <v>3000</v>
          </cell>
          <cell r="AF626" t="str">
            <v>SPOKANE (KETTLE FALLS)</v>
          </cell>
          <cell r="AG626">
            <v>384</v>
          </cell>
          <cell r="AH626">
            <v>125875</v>
          </cell>
          <cell r="AI626">
            <v>399</v>
          </cell>
          <cell r="AJ626" t="str">
            <v>SPOKANE (KETTLE FALLS)</v>
          </cell>
          <cell r="AK626">
            <v>384</v>
          </cell>
          <cell r="AL626" t="str">
            <v>KFCT</v>
          </cell>
          <cell r="AM626">
            <v>6</v>
          </cell>
          <cell r="AN626" t="str">
            <v>DA</v>
          </cell>
        </row>
        <row r="627">
          <cell r="A627">
            <v>640</v>
          </cell>
          <cell r="B627" t="str">
            <v>JK</v>
          </cell>
          <cell r="C627" t="str">
            <v>Jeannie Kimberly</v>
          </cell>
          <cell r="D627" t="str">
            <v>(509) 495-8494</v>
          </cell>
          <cell r="E627">
            <v>37523</v>
          </cell>
          <cell r="G627" t="str">
            <v>Sale</v>
          </cell>
          <cell r="H627" t="str">
            <v>Physical</v>
          </cell>
          <cell r="I627" t="str">
            <v>CA - SLTAHOE</v>
          </cell>
          <cell r="K627" t="str">
            <v>Enserco</v>
          </cell>
          <cell r="L627" t="str">
            <v>John Washabaugh</v>
          </cell>
          <cell r="M627" t="str">
            <v>Trader</v>
          </cell>
          <cell r="N627" t="str">
            <v>(303) 256-1666</v>
          </cell>
          <cell r="O627" t="str">
            <v>(303) 568-3250</v>
          </cell>
          <cell r="R627">
            <v>1000</v>
          </cell>
          <cell r="X627">
            <v>2.95</v>
          </cell>
          <cell r="Y627">
            <v>37524</v>
          </cell>
          <cell r="Z627">
            <v>37524</v>
          </cell>
          <cell r="AA627" t="str">
            <v>Interruptible</v>
          </cell>
          <cell r="AB627" t="str">
            <v>NWP</v>
          </cell>
          <cell r="AC627" t="str">
            <v>Paiute</v>
          </cell>
          <cell r="AD627" t="str">
            <v>net out</v>
          </cell>
          <cell r="AJ627" t="str">
            <v>SUMAS - net out</v>
          </cell>
          <cell r="AN627" t="str">
            <v>JK</v>
          </cell>
        </row>
        <row r="628">
          <cell r="A628">
            <v>641</v>
          </cell>
          <cell r="B628" t="str">
            <v>JK</v>
          </cell>
          <cell r="C628" t="str">
            <v>Jeannie Kimberly</v>
          </cell>
          <cell r="D628" t="str">
            <v>(509) 495-8494</v>
          </cell>
          <cell r="E628">
            <v>37523</v>
          </cell>
          <cell r="G628" t="str">
            <v>Purchase</v>
          </cell>
          <cell r="H628" t="str">
            <v>Physical</v>
          </cell>
          <cell r="I628" t="str">
            <v>CA - SLTAHOE</v>
          </cell>
          <cell r="K628" t="str">
            <v>Enserco</v>
          </cell>
          <cell r="L628" t="str">
            <v>John Washabaugh</v>
          </cell>
          <cell r="M628" t="str">
            <v>Trader</v>
          </cell>
          <cell r="N628" t="str">
            <v>(303) 256-1666</v>
          </cell>
          <cell r="O628" t="str">
            <v>(303) 568-3250</v>
          </cell>
          <cell r="R628">
            <v>2500</v>
          </cell>
          <cell r="X628">
            <v>1.22</v>
          </cell>
          <cell r="Y628">
            <v>37524</v>
          </cell>
          <cell r="Z628">
            <v>37524</v>
          </cell>
          <cell r="AA628" t="str">
            <v>Interruptible</v>
          </cell>
          <cell r="AB628" t="str">
            <v>NWP</v>
          </cell>
          <cell r="AC628" t="str">
            <v>Paiute</v>
          </cell>
          <cell r="AD628">
            <v>100047</v>
          </cell>
          <cell r="AE628">
            <v>2500</v>
          </cell>
          <cell r="AF628" t="str">
            <v>WYOMING POOL</v>
          </cell>
          <cell r="AG628">
            <v>89</v>
          </cell>
          <cell r="AH628" t="str">
            <v>WYOMING POOL</v>
          </cell>
          <cell r="AI628">
            <v>399</v>
          </cell>
          <cell r="AJ628" t="str">
            <v>RENO</v>
          </cell>
          <cell r="AK628">
            <v>459</v>
          </cell>
          <cell r="AL628" t="str">
            <v>AVAC03SYS1</v>
          </cell>
          <cell r="AM628">
            <v>304</v>
          </cell>
          <cell r="AN628" t="str">
            <v>JK</v>
          </cell>
        </row>
        <row r="629">
          <cell r="A629">
            <v>642</v>
          </cell>
          <cell r="B629" t="str">
            <v>JK</v>
          </cell>
          <cell r="C629" t="str">
            <v>Jeannie Kimberly</v>
          </cell>
          <cell r="D629" t="str">
            <v>(509) 495-8494</v>
          </cell>
          <cell r="E629">
            <v>37523</v>
          </cell>
          <cell r="G629" t="str">
            <v>Purchase</v>
          </cell>
          <cell r="H629" t="str">
            <v>Physical</v>
          </cell>
          <cell r="I629" t="str">
            <v>KFCT</v>
          </cell>
          <cell r="K629" t="str">
            <v>Enserco</v>
          </cell>
          <cell r="L629" t="str">
            <v>Dave Huck</v>
          </cell>
          <cell r="M629" t="str">
            <v>Trader</v>
          </cell>
          <cell r="N629" t="str">
            <v>(403) 269-5522</v>
          </cell>
          <cell r="O629" t="str">
            <v>(303) 568-3250</v>
          </cell>
          <cell r="R629">
            <v>1500</v>
          </cell>
          <cell r="X629">
            <v>3.12</v>
          </cell>
          <cell r="Y629">
            <v>37524</v>
          </cell>
          <cell r="Z629">
            <v>37524</v>
          </cell>
          <cell r="AA629" t="str">
            <v>Interruptible</v>
          </cell>
          <cell r="AB629" t="str">
            <v>NWP</v>
          </cell>
          <cell r="AE629">
            <v>1500</v>
          </cell>
          <cell r="AF629" t="str">
            <v>SPOKANE (KETTLE FALLS)</v>
          </cell>
          <cell r="AG629">
            <v>384</v>
          </cell>
          <cell r="AH629">
            <v>125875</v>
          </cell>
          <cell r="AI629">
            <v>399</v>
          </cell>
          <cell r="AJ629" t="str">
            <v>SPOKANE (KETTLE FALLS)</v>
          </cell>
          <cell r="AK629">
            <v>384</v>
          </cell>
          <cell r="AL629" t="str">
            <v>KFCT</v>
          </cell>
          <cell r="AM629">
            <v>6</v>
          </cell>
          <cell r="AN629" t="str">
            <v>JK</v>
          </cell>
        </row>
        <row r="630">
          <cell r="A630">
            <v>643</v>
          </cell>
          <cell r="B630" t="str">
            <v>JK</v>
          </cell>
          <cell r="C630" t="str">
            <v>Jeannie Kimberly</v>
          </cell>
          <cell r="D630" t="str">
            <v>(509) 495-8494</v>
          </cell>
          <cell r="E630">
            <v>37524</v>
          </cell>
          <cell r="G630" t="str">
            <v>Sale</v>
          </cell>
          <cell r="H630" t="str">
            <v>Physical</v>
          </cell>
          <cell r="I630" t="str">
            <v>CA - SLTAHOE</v>
          </cell>
          <cell r="K630" t="str">
            <v>Enserco</v>
          </cell>
          <cell r="L630" t="str">
            <v>Dave Myers</v>
          </cell>
          <cell r="M630" t="str">
            <v>Trader</v>
          </cell>
          <cell r="N630" t="str">
            <v>(303) 568-3230</v>
          </cell>
          <cell r="O630" t="str">
            <v>(303) 568-3250</v>
          </cell>
          <cell r="R630">
            <v>1000</v>
          </cell>
          <cell r="X630">
            <v>2.72</v>
          </cell>
          <cell r="Y630">
            <v>37525</v>
          </cell>
          <cell r="Z630">
            <v>37525</v>
          </cell>
          <cell r="AA630" t="str">
            <v>Interruptible</v>
          </cell>
          <cell r="AB630" t="str">
            <v>NWP</v>
          </cell>
          <cell r="AC630" t="str">
            <v>Paiute</v>
          </cell>
          <cell r="AD630" t="str">
            <v>net out</v>
          </cell>
          <cell r="AJ630" t="str">
            <v>SUMAS - net out</v>
          </cell>
          <cell r="AN630" t="str">
            <v>JK</v>
          </cell>
        </row>
        <row r="631">
          <cell r="A631">
            <v>644</v>
          </cell>
          <cell r="B631" t="str">
            <v>JK</v>
          </cell>
          <cell r="C631" t="str">
            <v>Jeannie Kimberly</v>
          </cell>
          <cell r="D631" t="str">
            <v>(509) 495-8494</v>
          </cell>
          <cell r="E631">
            <v>37524</v>
          </cell>
          <cell r="G631" t="str">
            <v>Purchase</v>
          </cell>
          <cell r="H631" t="str">
            <v>Physical</v>
          </cell>
          <cell r="I631" t="str">
            <v>CA - SLTAHOE</v>
          </cell>
          <cell r="K631" t="str">
            <v>Enserco</v>
          </cell>
          <cell r="L631" t="str">
            <v>Dave Myers</v>
          </cell>
          <cell r="M631" t="str">
            <v>Trader</v>
          </cell>
          <cell r="N631" t="str">
            <v>(303) 568-3230</v>
          </cell>
          <cell r="O631" t="str">
            <v>(303) 568-3250</v>
          </cell>
          <cell r="R631">
            <v>2500</v>
          </cell>
          <cell r="X631">
            <v>1.44</v>
          </cell>
          <cell r="Y631">
            <v>37525</v>
          </cell>
          <cell r="Z631">
            <v>37525</v>
          </cell>
          <cell r="AA631" t="str">
            <v>Interruptible</v>
          </cell>
          <cell r="AB631" t="str">
            <v>NWP</v>
          </cell>
          <cell r="AC631" t="str">
            <v>Paiute</v>
          </cell>
          <cell r="AD631">
            <v>100047</v>
          </cell>
          <cell r="AE631">
            <v>2500</v>
          </cell>
          <cell r="AF631" t="str">
            <v>WYOMING POOL</v>
          </cell>
          <cell r="AG631">
            <v>89</v>
          </cell>
          <cell r="AH631" t="str">
            <v>WYOMING POOL</v>
          </cell>
          <cell r="AI631">
            <v>399</v>
          </cell>
          <cell r="AJ631" t="str">
            <v>RENO</v>
          </cell>
          <cell r="AK631">
            <v>459</v>
          </cell>
          <cell r="AL631" t="str">
            <v>AVAC03SYS1</v>
          </cell>
          <cell r="AM631">
            <v>304</v>
          </cell>
          <cell r="AN631" t="str">
            <v>JK</v>
          </cell>
        </row>
        <row r="632">
          <cell r="A632">
            <v>645</v>
          </cell>
          <cell r="B632" t="str">
            <v>JK</v>
          </cell>
          <cell r="C632" t="str">
            <v>Jeannie Kimberly</v>
          </cell>
          <cell r="D632" t="str">
            <v>(509) 495-8494</v>
          </cell>
          <cell r="E632">
            <v>37524</v>
          </cell>
          <cell r="G632" t="str">
            <v>Purchase</v>
          </cell>
          <cell r="H632" t="str">
            <v>Physical</v>
          </cell>
          <cell r="I632" t="str">
            <v>KFCT</v>
          </cell>
          <cell r="K632" t="str">
            <v>Enserco</v>
          </cell>
          <cell r="L632" t="str">
            <v>Dave Huck</v>
          </cell>
          <cell r="M632" t="str">
            <v>Trader</v>
          </cell>
          <cell r="N632" t="str">
            <v>(403) 269-5522</v>
          </cell>
          <cell r="O632" t="str">
            <v>(303) 568-3250</v>
          </cell>
          <cell r="R632">
            <v>2000</v>
          </cell>
          <cell r="X632">
            <v>3.01</v>
          </cell>
          <cell r="Y632">
            <v>37525</v>
          </cell>
          <cell r="Z632">
            <v>37525</v>
          </cell>
          <cell r="AA632" t="str">
            <v>Interruptible</v>
          </cell>
          <cell r="AB632" t="str">
            <v>NWP</v>
          </cell>
          <cell r="AE632">
            <v>2000</v>
          </cell>
          <cell r="AF632" t="str">
            <v>SPOKANE (KETTLE FALLS)</v>
          </cell>
          <cell r="AG632">
            <v>384</v>
          </cell>
          <cell r="AH632">
            <v>125875</v>
          </cell>
          <cell r="AI632">
            <v>399</v>
          </cell>
          <cell r="AJ632" t="str">
            <v>SPOKANE (KETTLE FALLS)</v>
          </cell>
          <cell r="AK632">
            <v>384</v>
          </cell>
          <cell r="AL632" t="str">
            <v>KFCT</v>
          </cell>
          <cell r="AM632">
            <v>6</v>
          </cell>
          <cell r="AN632" t="str">
            <v>JK</v>
          </cell>
        </row>
        <row r="633">
          <cell r="A633">
            <v>646</v>
          </cell>
          <cell r="B633" t="str">
            <v>JK</v>
          </cell>
          <cell r="C633" t="str">
            <v>Jeannie Kimberly</v>
          </cell>
          <cell r="D633" t="str">
            <v>(509) 495-8494</v>
          </cell>
          <cell r="E633">
            <v>37525</v>
          </cell>
          <cell r="G633" t="str">
            <v>Purchase</v>
          </cell>
          <cell r="H633" t="str">
            <v>Physical</v>
          </cell>
          <cell r="I633" t="str">
            <v>CA - SLTAHOE</v>
          </cell>
          <cell r="K633" t="str">
            <v>Enserco</v>
          </cell>
          <cell r="L633" t="str">
            <v>Dave Myers</v>
          </cell>
          <cell r="M633" t="str">
            <v>Trader</v>
          </cell>
          <cell r="N633" t="str">
            <v>(303) 568-3230</v>
          </cell>
          <cell r="O633" t="str">
            <v>(303) 568-3250</v>
          </cell>
          <cell r="R633">
            <v>2500</v>
          </cell>
          <cell r="X633">
            <v>1.3</v>
          </cell>
          <cell r="Y633">
            <v>37526</v>
          </cell>
          <cell r="Z633">
            <v>37529</v>
          </cell>
          <cell r="AA633" t="str">
            <v>Interruptible</v>
          </cell>
          <cell r="AB633" t="str">
            <v>NWP</v>
          </cell>
          <cell r="AC633" t="str">
            <v>Paiute</v>
          </cell>
          <cell r="AD633">
            <v>100047</v>
          </cell>
          <cell r="AE633">
            <v>2500</v>
          </cell>
          <cell r="AF633" t="str">
            <v>WYOMING POOL</v>
          </cell>
          <cell r="AG633">
            <v>89</v>
          </cell>
          <cell r="AH633" t="str">
            <v>WYOMING POOL</v>
          </cell>
          <cell r="AI633">
            <v>399</v>
          </cell>
          <cell r="AJ633" t="str">
            <v>RENO</v>
          </cell>
          <cell r="AK633">
            <v>459</v>
          </cell>
          <cell r="AL633" t="str">
            <v>AVAC03SYS1</v>
          </cell>
          <cell r="AM633">
            <v>304</v>
          </cell>
          <cell r="AN633" t="str">
            <v>JK</v>
          </cell>
        </row>
        <row r="634">
          <cell r="A634">
            <v>647</v>
          </cell>
          <cell r="B634" t="str">
            <v>JK</v>
          </cell>
          <cell r="C634" t="str">
            <v>Jeannie Kimberly</v>
          </cell>
          <cell r="D634" t="str">
            <v>(509) 495-8494</v>
          </cell>
          <cell r="E634">
            <v>37525</v>
          </cell>
          <cell r="G634" t="str">
            <v>Purchase</v>
          </cell>
          <cell r="H634" t="str">
            <v>Physical</v>
          </cell>
          <cell r="I634" t="str">
            <v>KFCT</v>
          </cell>
          <cell r="K634" t="str">
            <v>Enserco</v>
          </cell>
          <cell r="L634" t="str">
            <v>Dave Huck</v>
          </cell>
          <cell r="M634" t="str">
            <v>Trader</v>
          </cell>
          <cell r="N634" t="str">
            <v>(403) 269-5522</v>
          </cell>
          <cell r="O634" t="str">
            <v>(303) 568-3250</v>
          </cell>
          <cell r="R634">
            <v>2500</v>
          </cell>
          <cell r="X634">
            <v>3</v>
          </cell>
          <cell r="Y634">
            <v>37526</v>
          </cell>
          <cell r="Z634">
            <v>37526</v>
          </cell>
          <cell r="AA634" t="str">
            <v>Interruptible</v>
          </cell>
          <cell r="AB634" t="str">
            <v>NWP</v>
          </cell>
          <cell r="AE634">
            <v>2500</v>
          </cell>
          <cell r="AF634" t="str">
            <v>SPOKANE (KETTLE FALLS)</v>
          </cell>
          <cell r="AG634">
            <v>384</v>
          </cell>
          <cell r="AH634">
            <v>125875</v>
          </cell>
          <cell r="AI634">
            <v>399</v>
          </cell>
          <cell r="AJ634" t="str">
            <v>SPOKANE (KETTLE FALLS)</v>
          </cell>
          <cell r="AK634">
            <v>384</v>
          </cell>
          <cell r="AL634" t="str">
            <v>KFCT</v>
          </cell>
          <cell r="AM634">
            <v>6</v>
          </cell>
          <cell r="AN634" t="str">
            <v>JK</v>
          </cell>
        </row>
        <row r="635">
          <cell r="A635">
            <v>648</v>
          </cell>
          <cell r="B635" t="str">
            <v>JK</v>
          </cell>
          <cell r="C635" t="str">
            <v>Jeannie Kimberly</v>
          </cell>
          <cell r="D635" t="str">
            <v>(509) 495-8494</v>
          </cell>
          <cell r="E635">
            <v>37525</v>
          </cell>
          <cell r="G635" t="str">
            <v>Sale</v>
          </cell>
          <cell r="H635" t="str">
            <v>Physical</v>
          </cell>
          <cell r="I635" t="str">
            <v>RGEN</v>
          </cell>
          <cell r="K635" t="str">
            <v>AEP Energy Services, Inc.</v>
          </cell>
          <cell r="L635" t="str">
            <v>Brad Bentley</v>
          </cell>
          <cell r="M635" t="str">
            <v>Trader</v>
          </cell>
          <cell r="N635" t="str">
            <v>(614) 583-7007</v>
          </cell>
          <cell r="O635" t="str">
            <v>(614) 583-1605</v>
          </cell>
          <cell r="R635">
            <v>10000</v>
          </cell>
          <cell r="X635">
            <v>3.35</v>
          </cell>
          <cell r="Y635">
            <v>37526</v>
          </cell>
          <cell r="Z635">
            <v>37526</v>
          </cell>
          <cell r="AA635" t="str">
            <v>Interruptible</v>
          </cell>
          <cell r="AB635" t="str">
            <v>PGE</v>
          </cell>
          <cell r="AE635">
            <v>10000</v>
          </cell>
          <cell r="AF635" t="str">
            <v>CG</v>
          </cell>
          <cell r="AH635" t="str">
            <v>CG0034N</v>
          </cell>
          <cell r="AJ635" t="str">
            <v>STOR</v>
          </cell>
          <cell r="AL635" t="str">
            <v>1111NAS001</v>
          </cell>
          <cell r="AN635" t="str">
            <v>JK</v>
          </cell>
        </row>
        <row r="636">
          <cell r="A636">
            <v>649</v>
          </cell>
          <cell r="B636" t="str">
            <v>JK</v>
          </cell>
          <cell r="C636" t="str">
            <v>Jeannie Kimberly</v>
          </cell>
          <cell r="D636" t="str">
            <v>(509) 495-8494</v>
          </cell>
          <cell r="E636">
            <v>37525</v>
          </cell>
          <cell r="G636" t="str">
            <v>Purchase</v>
          </cell>
          <cell r="H636" t="str">
            <v>Physical</v>
          </cell>
          <cell r="I636" t="str">
            <v>CA - SLTAHOE</v>
          </cell>
          <cell r="K636" t="str">
            <v>Enserco</v>
          </cell>
          <cell r="L636" t="str">
            <v>Dave Myers</v>
          </cell>
          <cell r="M636" t="str">
            <v>Trader</v>
          </cell>
          <cell r="N636" t="str">
            <v>(303) 568-3230</v>
          </cell>
          <cell r="O636" t="str">
            <v>(303) 568-3250</v>
          </cell>
          <cell r="R636">
            <v>1500</v>
          </cell>
          <cell r="U636" t="str">
            <v>GD</v>
          </cell>
          <cell r="V636" t="str">
            <v>Flat</v>
          </cell>
          <cell r="W636" t="str">
            <v>Opal</v>
          </cell>
          <cell r="Y636">
            <v>37530</v>
          </cell>
          <cell r="Z636">
            <v>37560</v>
          </cell>
          <cell r="AA636" t="str">
            <v>Interruptible</v>
          </cell>
          <cell r="AB636" t="str">
            <v>NWP</v>
          </cell>
          <cell r="AC636" t="str">
            <v>Paiute</v>
          </cell>
          <cell r="AD636">
            <v>100047</v>
          </cell>
          <cell r="AE636">
            <v>1500</v>
          </cell>
          <cell r="AF636" t="str">
            <v>WYOMING POOL</v>
          </cell>
          <cell r="AG636">
            <v>89</v>
          </cell>
          <cell r="AH636" t="str">
            <v>WYOMING POOL</v>
          </cell>
          <cell r="AI636">
            <v>399</v>
          </cell>
          <cell r="AJ636" t="str">
            <v>RENO</v>
          </cell>
          <cell r="AK636">
            <v>459</v>
          </cell>
          <cell r="AL636" t="str">
            <v>AVAC03SYS2</v>
          </cell>
          <cell r="AM636">
            <v>304</v>
          </cell>
          <cell r="AN636" t="str">
            <v>LM</v>
          </cell>
        </row>
        <row r="637">
          <cell r="A637">
            <v>650</v>
          </cell>
          <cell r="B637" t="str">
            <v>JK</v>
          </cell>
          <cell r="C637" t="str">
            <v>Jeannie Kimberly</v>
          </cell>
          <cell r="D637" t="str">
            <v>(509) 495-8494</v>
          </cell>
          <cell r="E637">
            <v>37526</v>
          </cell>
          <cell r="G637" t="str">
            <v>Purchase</v>
          </cell>
          <cell r="H637" t="str">
            <v>Physical</v>
          </cell>
          <cell r="I637" t="str">
            <v>KFCT</v>
          </cell>
          <cell r="K637" t="str">
            <v>Enserco</v>
          </cell>
          <cell r="L637" t="str">
            <v>Dave Huck</v>
          </cell>
          <cell r="M637" t="str">
            <v>Trader</v>
          </cell>
          <cell r="N637" t="str">
            <v>(403) 269-5522</v>
          </cell>
          <cell r="O637" t="str">
            <v>(303) 568-3250</v>
          </cell>
          <cell r="R637">
            <v>2000</v>
          </cell>
          <cell r="X637">
            <v>3.11</v>
          </cell>
          <cell r="Y637">
            <v>37527</v>
          </cell>
          <cell r="Z637">
            <v>37529</v>
          </cell>
          <cell r="AA637" t="str">
            <v>Interruptible</v>
          </cell>
          <cell r="AB637" t="str">
            <v>NWP</v>
          </cell>
          <cell r="AE637">
            <v>2000</v>
          </cell>
          <cell r="AF637" t="str">
            <v>SPOKANE (KETTLE FALLS)</v>
          </cell>
          <cell r="AG637">
            <v>384</v>
          </cell>
          <cell r="AH637">
            <v>125875</v>
          </cell>
          <cell r="AI637">
            <v>399</v>
          </cell>
          <cell r="AJ637" t="str">
            <v>SPOKANE (KETTLE FALLS)</v>
          </cell>
          <cell r="AK637">
            <v>384</v>
          </cell>
          <cell r="AL637" t="str">
            <v>KFCT</v>
          </cell>
          <cell r="AM637">
            <v>6</v>
          </cell>
          <cell r="AN637" t="str">
            <v>JK</v>
          </cell>
        </row>
        <row r="638">
          <cell r="A638">
            <v>651</v>
          </cell>
          <cell r="B638" t="str">
            <v>JK</v>
          </cell>
          <cell r="C638" t="str">
            <v>Jeannie Kimberly</v>
          </cell>
          <cell r="D638" t="str">
            <v>(509) 495-8494</v>
          </cell>
          <cell r="E638">
            <v>37526</v>
          </cell>
          <cell r="G638" t="str">
            <v>Purchase</v>
          </cell>
          <cell r="H638" t="str">
            <v>Physical</v>
          </cell>
          <cell r="I638" t="str">
            <v>KFGS</v>
          </cell>
          <cell r="K638" t="str">
            <v>Enserco</v>
          </cell>
          <cell r="L638" t="str">
            <v>Dave Huck</v>
          </cell>
          <cell r="M638" t="str">
            <v>Trader</v>
          </cell>
          <cell r="N638" t="str">
            <v>(403) 269-5522</v>
          </cell>
          <cell r="O638" t="str">
            <v>(303) 568-3250</v>
          </cell>
          <cell r="R638">
            <v>370</v>
          </cell>
          <cell r="X638">
            <v>3.11</v>
          </cell>
          <cell r="Y638">
            <v>37527</v>
          </cell>
          <cell r="Z638">
            <v>37527</v>
          </cell>
          <cell r="AA638" t="str">
            <v>Interruptible</v>
          </cell>
          <cell r="AB638" t="str">
            <v>NWP</v>
          </cell>
          <cell r="AE638">
            <v>370</v>
          </cell>
          <cell r="AF638" t="str">
            <v>SPOKANE (KETTLE FALLS)</v>
          </cell>
          <cell r="AG638">
            <v>384</v>
          </cell>
          <cell r="AH638">
            <v>125875</v>
          </cell>
          <cell r="AI638">
            <v>399</v>
          </cell>
          <cell r="AJ638" t="str">
            <v>SPOKANE (KETTLE FALLS)</v>
          </cell>
          <cell r="AK638">
            <v>384</v>
          </cell>
          <cell r="AL638" t="str">
            <v>KFGS</v>
          </cell>
          <cell r="AM638">
            <v>6</v>
          </cell>
          <cell r="AN638" t="str">
            <v>JK</v>
          </cell>
        </row>
        <row r="639">
          <cell r="A639">
            <v>652</v>
          </cell>
          <cell r="B639" t="str">
            <v>JK</v>
          </cell>
          <cell r="C639" t="str">
            <v>Jeannie Kimberly</v>
          </cell>
          <cell r="D639" t="str">
            <v>(509) 495-8494</v>
          </cell>
          <cell r="E639">
            <v>37526</v>
          </cell>
          <cell r="G639" t="str">
            <v>Purchase</v>
          </cell>
          <cell r="H639" t="str">
            <v>Physical</v>
          </cell>
          <cell r="I639" t="str">
            <v>RGEN</v>
          </cell>
          <cell r="K639" t="str">
            <v>AEP Energy Services, Inc.</v>
          </cell>
          <cell r="L639" t="str">
            <v>Brad Bentley</v>
          </cell>
          <cell r="M639" t="str">
            <v>Trader</v>
          </cell>
          <cell r="N639" t="str">
            <v>(614) 583-7007</v>
          </cell>
          <cell r="O639" t="str">
            <v>(614) 583-1605</v>
          </cell>
          <cell r="R639">
            <v>10000</v>
          </cell>
          <cell r="X639">
            <v>3.4</v>
          </cell>
          <cell r="Y639">
            <v>37527</v>
          </cell>
          <cell r="Z639">
            <v>37529</v>
          </cell>
          <cell r="AA639" t="str">
            <v>Interruptible</v>
          </cell>
          <cell r="AB639" t="str">
            <v>PGE</v>
          </cell>
          <cell r="AE639">
            <v>10000</v>
          </cell>
          <cell r="AF639" t="str">
            <v>CG</v>
          </cell>
          <cell r="AH639" t="str">
            <v>CG0034N</v>
          </cell>
          <cell r="AJ639" t="str">
            <v>STOR</v>
          </cell>
          <cell r="AL639" t="str">
            <v>1111NAS001</v>
          </cell>
          <cell r="AN639" t="str">
            <v>JK</v>
          </cell>
        </row>
        <row r="640">
          <cell r="A640">
            <v>653</v>
          </cell>
          <cell r="B640" t="str">
            <v>JK</v>
          </cell>
          <cell r="C640" t="str">
            <v>Jeannie Kimberly</v>
          </cell>
          <cell r="D640" t="str">
            <v>(509) 495-8494</v>
          </cell>
          <cell r="E640">
            <v>37529</v>
          </cell>
          <cell r="G640" t="str">
            <v>Purchase</v>
          </cell>
          <cell r="H640" t="str">
            <v>Physical</v>
          </cell>
          <cell r="I640" t="str">
            <v>CA - SLTAHOE</v>
          </cell>
          <cell r="K640" t="str">
            <v>Enserco</v>
          </cell>
          <cell r="L640" t="str">
            <v>Dave Myers</v>
          </cell>
          <cell r="M640" t="str">
            <v>Trader</v>
          </cell>
          <cell r="N640" t="str">
            <v>(303) 568-3230</v>
          </cell>
          <cell r="O640" t="str">
            <v>(303) 568-3250</v>
          </cell>
          <cell r="R640">
            <v>1000</v>
          </cell>
          <cell r="X640">
            <v>1.3</v>
          </cell>
          <cell r="Y640">
            <v>37530</v>
          </cell>
          <cell r="Z640">
            <v>37530</v>
          </cell>
          <cell r="AA640" t="str">
            <v>Interruptible</v>
          </cell>
          <cell r="AB640" t="str">
            <v>NWP</v>
          </cell>
          <cell r="AC640" t="str">
            <v>Paiute</v>
          </cell>
          <cell r="AD640">
            <v>100047</v>
          </cell>
          <cell r="AE640">
            <v>1000</v>
          </cell>
          <cell r="AF640" t="str">
            <v>WYOMING POOL</v>
          </cell>
          <cell r="AG640">
            <v>89</v>
          </cell>
          <cell r="AH640" t="str">
            <v>WYOMING POOL</v>
          </cell>
          <cell r="AI640">
            <v>399</v>
          </cell>
          <cell r="AJ640" t="str">
            <v>RENO</v>
          </cell>
          <cell r="AK640">
            <v>459</v>
          </cell>
          <cell r="AL640" t="str">
            <v>AVAC03SYS3</v>
          </cell>
          <cell r="AM640">
            <v>304</v>
          </cell>
          <cell r="AN640" t="str">
            <v>JK</v>
          </cell>
        </row>
        <row r="641">
          <cell r="A641">
            <v>654</v>
          </cell>
          <cell r="B641" t="str">
            <v>JK</v>
          </cell>
          <cell r="C641" t="str">
            <v>Jeannie Kimberly</v>
          </cell>
          <cell r="D641" t="str">
            <v>(509) 495-8494</v>
          </cell>
          <cell r="E641">
            <v>37529</v>
          </cell>
          <cell r="G641" t="str">
            <v>Purchase</v>
          </cell>
          <cell r="H641" t="str">
            <v>Physical</v>
          </cell>
          <cell r="I641" t="str">
            <v>KFCT</v>
          </cell>
          <cell r="K641" t="str">
            <v>Enserco</v>
          </cell>
          <cell r="L641" t="str">
            <v>Dave Huck</v>
          </cell>
          <cell r="M641" t="str">
            <v>Trader</v>
          </cell>
          <cell r="N641" t="str">
            <v>(403) 269-5522</v>
          </cell>
          <cell r="O641" t="str">
            <v>(303) 568-3250</v>
          </cell>
          <cell r="R641">
            <v>1500</v>
          </cell>
          <cell r="X641">
            <v>3.25</v>
          </cell>
          <cell r="Y641">
            <v>37530</v>
          </cell>
          <cell r="Z641">
            <v>37530</v>
          </cell>
          <cell r="AA641" t="str">
            <v>Interruptible</v>
          </cell>
          <cell r="AB641" t="str">
            <v>NWP</v>
          </cell>
          <cell r="AE641">
            <v>1500</v>
          </cell>
          <cell r="AF641" t="str">
            <v>SPOKANE (KETTLE FALLS)</v>
          </cell>
          <cell r="AG641">
            <v>384</v>
          </cell>
          <cell r="AH641">
            <v>128750</v>
          </cell>
          <cell r="AI641">
            <v>399</v>
          </cell>
          <cell r="AJ641" t="str">
            <v>SPOKANE (KETTLE FALLS)</v>
          </cell>
          <cell r="AK641">
            <v>384</v>
          </cell>
          <cell r="AL641" t="str">
            <v>KFCT</v>
          </cell>
          <cell r="AM641">
            <v>6</v>
          </cell>
          <cell r="AN641" t="str">
            <v>JK</v>
          </cell>
        </row>
        <row r="642">
          <cell r="A642">
            <v>655</v>
          </cell>
          <cell r="B642" t="str">
            <v>JK</v>
          </cell>
          <cell r="C642" t="str">
            <v>Jeannie Kimberly</v>
          </cell>
          <cell r="D642" t="str">
            <v>(509) 495-8494</v>
          </cell>
          <cell r="E642">
            <v>37529</v>
          </cell>
          <cell r="G642" t="str">
            <v>Sale</v>
          </cell>
          <cell r="H642" t="str">
            <v>Physical</v>
          </cell>
          <cell r="I642" t="str">
            <v>MALIN</v>
          </cell>
          <cell r="K642" t="str">
            <v>AEP Energy Services, Inc.</v>
          </cell>
          <cell r="L642" t="str">
            <v>Brad Bentley</v>
          </cell>
          <cell r="M642" t="str">
            <v>Trader</v>
          </cell>
          <cell r="N642" t="str">
            <v>(614) 583-7007</v>
          </cell>
          <cell r="O642" t="str">
            <v>(614) 583-1605</v>
          </cell>
          <cell r="R642">
            <v>10000</v>
          </cell>
          <cell r="X642">
            <v>3.55</v>
          </cell>
          <cell r="Y642">
            <v>37742</v>
          </cell>
          <cell r="Z642">
            <v>37802</v>
          </cell>
          <cell r="AA642" t="str">
            <v>Firm</v>
          </cell>
          <cell r="AB642" t="str">
            <v>PGT</v>
          </cell>
          <cell r="AD642" t="str">
            <v>07536</v>
          </cell>
          <cell r="AE642">
            <v>10000</v>
          </cell>
          <cell r="AF642" t="str">
            <v>MALI-GTNW</v>
          </cell>
          <cell r="AH642" t="str">
            <v>00169</v>
          </cell>
          <cell r="AJ642" t="str">
            <v>MALI-GTNW</v>
          </cell>
          <cell r="AL642" t="str">
            <v>06220</v>
          </cell>
          <cell r="AN642" t="str">
            <v>BG</v>
          </cell>
          <cell r="AO642">
            <v>37531</v>
          </cell>
          <cell r="AP642" t="str">
            <v>JK</v>
          </cell>
        </row>
        <row r="643">
          <cell r="A643">
            <v>656</v>
          </cell>
          <cell r="B643" t="str">
            <v>JK</v>
          </cell>
          <cell r="C643" t="str">
            <v>Jeannie Kimberly</v>
          </cell>
          <cell r="D643" t="str">
            <v>(509) 495-8494</v>
          </cell>
          <cell r="E643">
            <v>37529</v>
          </cell>
          <cell r="G643" t="str">
            <v>Sale</v>
          </cell>
          <cell r="H643" t="str">
            <v>Physical</v>
          </cell>
          <cell r="I643" t="str">
            <v>MALIN</v>
          </cell>
          <cell r="K643" t="str">
            <v>AEP Energy Services, Inc.</v>
          </cell>
          <cell r="L643" t="str">
            <v>Brad Bentley</v>
          </cell>
          <cell r="M643" t="str">
            <v>Trader</v>
          </cell>
          <cell r="N643" t="str">
            <v>(614) 583-7007</v>
          </cell>
          <cell r="O643" t="str">
            <v>(614) 583-1605</v>
          </cell>
          <cell r="R643">
            <v>10000</v>
          </cell>
          <cell r="X643">
            <v>3.53</v>
          </cell>
          <cell r="Y643">
            <v>37742</v>
          </cell>
          <cell r="Z643">
            <v>37772</v>
          </cell>
          <cell r="AA643" t="str">
            <v>Firm</v>
          </cell>
          <cell r="AB643" t="str">
            <v>PGT</v>
          </cell>
          <cell r="AD643" t="str">
            <v>07536</v>
          </cell>
          <cell r="AE643">
            <v>10000</v>
          </cell>
          <cell r="AF643" t="str">
            <v>MALI-GTNW</v>
          </cell>
          <cell r="AH643" t="str">
            <v>00169</v>
          </cell>
          <cell r="AJ643" t="str">
            <v>MALI-GTNW</v>
          </cell>
          <cell r="AL643" t="str">
            <v>06220</v>
          </cell>
          <cell r="AN643" t="str">
            <v>BG</v>
          </cell>
          <cell r="AO643">
            <v>37531</v>
          </cell>
          <cell r="AP643" t="str">
            <v>JK</v>
          </cell>
        </row>
        <row r="644">
          <cell r="A644">
            <v>657</v>
          </cell>
          <cell r="B644" t="str">
            <v>JK</v>
          </cell>
          <cell r="C644" t="str">
            <v>Jeannie Kimberly</v>
          </cell>
          <cell r="D644" t="str">
            <v>(509) 495-8494</v>
          </cell>
          <cell r="E644">
            <v>37530</v>
          </cell>
          <cell r="G644" t="str">
            <v>Purchase</v>
          </cell>
          <cell r="H644" t="str">
            <v>Physical</v>
          </cell>
          <cell r="I644" t="str">
            <v>CA - SLTAHOE</v>
          </cell>
          <cell r="K644" t="str">
            <v>Enserco</v>
          </cell>
          <cell r="L644" t="str">
            <v>Dave Myers</v>
          </cell>
          <cell r="M644" t="str">
            <v>Trader</v>
          </cell>
          <cell r="N644" t="str">
            <v>(303) 568-3230</v>
          </cell>
          <cell r="O644" t="str">
            <v>(303) 568-3250</v>
          </cell>
          <cell r="R644">
            <v>1000</v>
          </cell>
          <cell r="X644">
            <v>1.43</v>
          </cell>
          <cell r="Y644">
            <v>37531</v>
          </cell>
          <cell r="Z644">
            <v>37531</v>
          </cell>
          <cell r="AA644" t="str">
            <v>Interruptible</v>
          </cell>
          <cell r="AB644" t="str">
            <v>NWP</v>
          </cell>
          <cell r="AC644" t="str">
            <v>Paiute</v>
          </cell>
          <cell r="AD644">
            <v>100047</v>
          </cell>
          <cell r="AE644">
            <v>1000</v>
          </cell>
          <cell r="AF644" t="str">
            <v>WYOMING POOL</v>
          </cell>
          <cell r="AG644">
            <v>89</v>
          </cell>
          <cell r="AH644" t="str">
            <v>WYOMING POOL</v>
          </cell>
          <cell r="AI644">
            <v>399</v>
          </cell>
          <cell r="AJ644" t="str">
            <v>RENO</v>
          </cell>
          <cell r="AK644">
            <v>459</v>
          </cell>
          <cell r="AL644" t="str">
            <v>AVAC03SYS3</v>
          </cell>
          <cell r="AM644">
            <v>304</v>
          </cell>
          <cell r="AN644" t="str">
            <v>JK</v>
          </cell>
        </row>
        <row r="645">
          <cell r="A645">
            <v>658</v>
          </cell>
          <cell r="B645" t="str">
            <v>JK</v>
          </cell>
          <cell r="C645" t="str">
            <v>Jeannie Kimberly</v>
          </cell>
          <cell r="D645" t="str">
            <v>(509) 495-8494</v>
          </cell>
          <cell r="E645">
            <v>37530</v>
          </cell>
          <cell r="G645" t="str">
            <v>Purchase</v>
          </cell>
          <cell r="H645" t="str">
            <v>Physical</v>
          </cell>
          <cell r="I645" t="str">
            <v>KFCT</v>
          </cell>
          <cell r="K645" t="str">
            <v>Enserco</v>
          </cell>
          <cell r="L645" t="str">
            <v>Dave Huck</v>
          </cell>
          <cell r="M645" t="str">
            <v>Trader</v>
          </cell>
          <cell r="N645" t="str">
            <v>(403) 269-5522</v>
          </cell>
          <cell r="O645" t="str">
            <v>(303) 568-3250</v>
          </cell>
          <cell r="R645">
            <v>1500</v>
          </cell>
          <cell r="X645">
            <v>3.5</v>
          </cell>
          <cell r="Y645">
            <v>37531</v>
          </cell>
          <cell r="Z645">
            <v>37531</v>
          </cell>
          <cell r="AA645" t="str">
            <v>Interruptible</v>
          </cell>
          <cell r="AB645" t="str">
            <v>NWP</v>
          </cell>
          <cell r="AE645">
            <v>1500</v>
          </cell>
          <cell r="AF645" t="str">
            <v>SPOKANE (KETTLE FALLS)</v>
          </cell>
          <cell r="AG645">
            <v>384</v>
          </cell>
          <cell r="AH645">
            <v>128750</v>
          </cell>
          <cell r="AI645">
            <v>399</v>
          </cell>
          <cell r="AJ645" t="str">
            <v>SPOKANE (KETTLE FALLS)</v>
          </cell>
          <cell r="AK645">
            <v>384</v>
          </cell>
          <cell r="AL645" t="str">
            <v>KFCT</v>
          </cell>
          <cell r="AM645">
            <v>6</v>
          </cell>
          <cell r="AN645" t="str">
            <v>JK</v>
          </cell>
        </row>
        <row r="646">
          <cell r="A646">
            <v>659</v>
          </cell>
          <cell r="B646" t="str">
            <v>JK</v>
          </cell>
          <cell r="C646" t="str">
            <v>Jeannie Kimberly</v>
          </cell>
          <cell r="D646" t="str">
            <v>(509) 495-8494</v>
          </cell>
          <cell r="E646">
            <v>37530</v>
          </cell>
          <cell r="G646" t="str">
            <v>Sale</v>
          </cell>
          <cell r="H646" t="str">
            <v>Physical</v>
          </cell>
          <cell r="I646" t="str">
            <v>MALIN</v>
          </cell>
          <cell r="K646" t="str">
            <v>AEP Energy Services, Inc.</v>
          </cell>
          <cell r="L646" t="str">
            <v>Brad Bentley</v>
          </cell>
          <cell r="M646" t="str">
            <v>Trader</v>
          </cell>
          <cell r="N646" t="str">
            <v>(614) 583-7007</v>
          </cell>
          <cell r="O646" t="str">
            <v>(614) 583-1605</v>
          </cell>
          <cell r="R646">
            <v>3000</v>
          </cell>
          <cell r="X646">
            <v>3.6</v>
          </cell>
          <cell r="Y646">
            <v>37531</v>
          </cell>
          <cell r="Z646">
            <v>37531</v>
          </cell>
          <cell r="AA646" t="str">
            <v>Interruptible</v>
          </cell>
          <cell r="AB646" t="str">
            <v>PGT</v>
          </cell>
          <cell r="AD646" t="str">
            <v>07536</v>
          </cell>
          <cell r="AE646">
            <v>3000</v>
          </cell>
          <cell r="AF646" t="str">
            <v>MALI-GTNW</v>
          </cell>
          <cell r="AH646" t="str">
            <v>00169</v>
          </cell>
          <cell r="AJ646" t="str">
            <v>MALI-GTNW</v>
          </cell>
          <cell r="AL646" t="str">
            <v>06220</v>
          </cell>
          <cell r="AN646" t="str">
            <v>JK</v>
          </cell>
          <cell r="AO646">
            <v>37532</v>
          </cell>
          <cell r="AP646" t="str">
            <v>JK</v>
          </cell>
        </row>
        <row r="647">
          <cell r="A647">
            <v>660</v>
          </cell>
          <cell r="B647" t="str">
            <v>JK</v>
          </cell>
          <cell r="C647" t="str">
            <v>Jeannie Kimberly</v>
          </cell>
          <cell r="D647" t="str">
            <v>(509) 495-8494</v>
          </cell>
          <cell r="E647">
            <v>37530</v>
          </cell>
          <cell r="G647" t="str">
            <v>Sale</v>
          </cell>
          <cell r="H647" t="str">
            <v>Physical</v>
          </cell>
          <cell r="I647" t="str">
            <v>MALIN</v>
          </cell>
          <cell r="K647" t="str">
            <v>AEP Energy Services, Inc.</v>
          </cell>
          <cell r="L647" t="str">
            <v>Brad Bentley</v>
          </cell>
          <cell r="M647" t="str">
            <v>Trader</v>
          </cell>
          <cell r="N647" t="str">
            <v>(614) 583-7007</v>
          </cell>
          <cell r="O647" t="str">
            <v>(614) 583-1605</v>
          </cell>
          <cell r="R647">
            <v>3000</v>
          </cell>
          <cell r="X647">
            <v>3.7250000000000001</v>
          </cell>
          <cell r="Y647">
            <v>37561</v>
          </cell>
          <cell r="Z647">
            <v>37590</v>
          </cell>
          <cell r="AA647" t="str">
            <v>Firm</v>
          </cell>
          <cell r="AB647" t="str">
            <v>PGT</v>
          </cell>
          <cell r="AD647" t="str">
            <v>07536</v>
          </cell>
          <cell r="AE647">
            <v>3000</v>
          </cell>
          <cell r="AF647" t="str">
            <v>MALI-GTNW</v>
          </cell>
          <cell r="AH647" t="str">
            <v>00169</v>
          </cell>
          <cell r="AJ647" t="str">
            <v>MALI-GTNW</v>
          </cell>
          <cell r="AL647" t="str">
            <v>06220</v>
          </cell>
          <cell r="AN647" t="str">
            <v>BG</v>
          </cell>
          <cell r="AO647">
            <v>37532</v>
          </cell>
          <cell r="AP647" t="str">
            <v>JK</v>
          </cell>
        </row>
        <row r="648">
          <cell r="A648">
            <v>661</v>
          </cell>
          <cell r="B648" t="str">
            <v>JK</v>
          </cell>
          <cell r="C648" t="str">
            <v>Jeannie Kimberly</v>
          </cell>
          <cell r="D648" t="str">
            <v>(509) 495-8494</v>
          </cell>
          <cell r="E648">
            <v>37530</v>
          </cell>
          <cell r="G648" t="str">
            <v>Sale</v>
          </cell>
          <cell r="H648" t="str">
            <v>Physical</v>
          </cell>
          <cell r="I648" t="str">
            <v>MALIN</v>
          </cell>
          <cell r="K648" t="str">
            <v>Enserco</v>
          </cell>
          <cell r="L648" t="str">
            <v>Dave Huck</v>
          </cell>
          <cell r="M648" t="str">
            <v>Trader</v>
          </cell>
          <cell r="N648" t="str">
            <v>(403) 269-5522</v>
          </cell>
          <cell r="O648" t="str">
            <v>(303) 568-3250</v>
          </cell>
          <cell r="R648">
            <v>3000</v>
          </cell>
          <cell r="X648">
            <v>3.48</v>
          </cell>
          <cell r="Y648">
            <v>37532</v>
          </cell>
          <cell r="Z648">
            <v>37560</v>
          </cell>
          <cell r="AA648" t="str">
            <v>Firm</v>
          </cell>
          <cell r="AB648" t="str">
            <v>PGT</v>
          </cell>
          <cell r="AD648" t="str">
            <v>07536</v>
          </cell>
          <cell r="AE648">
            <v>3000</v>
          </cell>
          <cell r="AF648" t="str">
            <v>MALI-GTNW</v>
          </cell>
          <cell r="AH648" t="str">
            <v>00169</v>
          </cell>
          <cell r="AJ648" t="str">
            <v>MALI-GTNW</v>
          </cell>
          <cell r="AL648" t="str">
            <v>04659</v>
          </cell>
          <cell r="AN648" t="str">
            <v>BG</v>
          </cell>
          <cell r="AO648">
            <v>37536</v>
          </cell>
          <cell r="AP648" t="str">
            <v>JK</v>
          </cell>
        </row>
        <row r="649">
          <cell r="A649">
            <v>662</v>
          </cell>
          <cell r="B649" t="str">
            <v>JK</v>
          </cell>
          <cell r="C649" t="str">
            <v>Jeannie Kimberly</v>
          </cell>
          <cell r="D649" t="str">
            <v>(509) 495-8494</v>
          </cell>
          <cell r="E649">
            <v>37531</v>
          </cell>
          <cell r="G649" t="str">
            <v>Purchase</v>
          </cell>
          <cell r="H649" t="str">
            <v>Physical</v>
          </cell>
          <cell r="I649" t="str">
            <v>CA - SLTAHOE</v>
          </cell>
          <cell r="K649" t="str">
            <v>Enserco</v>
          </cell>
          <cell r="L649" t="str">
            <v>John Washabaugh</v>
          </cell>
          <cell r="M649" t="str">
            <v>Trader</v>
          </cell>
          <cell r="N649" t="str">
            <v>(303) 256-1666</v>
          </cell>
          <cell r="O649" t="str">
            <v>(303) 568-3250</v>
          </cell>
          <cell r="R649">
            <v>1000</v>
          </cell>
          <cell r="X649">
            <v>2.9</v>
          </cell>
          <cell r="Y649">
            <v>37532</v>
          </cell>
          <cell r="Z649">
            <v>37532</v>
          </cell>
          <cell r="AA649" t="str">
            <v>Interruptible</v>
          </cell>
          <cell r="AB649" t="str">
            <v>NWP</v>
          </cell>
          <cell r="AC649" t="str">
            <v>Paiute</v>
          </cell>
          <cell r="AD649">
            <v>100047</v>
          </cell>
          <cell r="AE649">
            <v>1000</v>
          </cell>
          <cell r="AF649" t="str">
            <v>WYOMING POOL</v>
          </cell>
          <cell r="AG649">
            <v>89</v>
          </cell>
          <cell r="AH649" t="str">
            <v>WYOMING POOL</v>
          </cell>
          <cell r="AI649">
            <v>399</v>
          </cell>
          <cell r="AJ649" t="str">
            <v>RENO</v>
          </cell>
          <cell r="AK649">
            <v>459</v>
          </cell>
          <cell r="AL649" t="str">
            <v>AVAC03SYS3</v>
          </cell>
          <cell r="AM649">
            <v>304</v>
          </cell>
          <cell r="AN649" t="str">
            <v>JK</v>
          </cell>
        </row>
        <row r="650">
          <cell r="A650">
            <v>663</v>
          </cell>
          <cell r="B650" t="str">
            <v>JK</v>
          </cell>
          <cell r="C650" t="str">
            <v>Jeannie Kimberly</v>
          </cell>
          <cell r="D650" t="str">
            <v>(509) 495-8494</v>
          </cell>
          <cell r="E650">
            <v>37531</v>
          </cell>
          <cell r="G650" t="str">
            <v>Purchase</v>
          </cell>
          <cell r="H650" t="str">
            <v>Physical</v>
          </cell>
          <cell r="I650" t="str">
            <v>CA - SLTAHOE</v>
          </cell>
          <cell r="K650" t="str">
            <v>Enserco</v>
          </cell>
          <cell r="L650" t="str">
            <v>John Washabaugh</v>
          </cell>
          <cell r="M650" t="str">
            <v>Trader</v>
          </cell>
          <cell r="N650" t="str">
            <v>(303) 256-1666</v>
          </cell>
          <cell r="O650" t="str">
            <v>(303) 568-3250</v>
          </cell>
          <cell r="R650">
            <v>1000</v>
          </cell>
          <cell r="X650">
            <v>2.75</v>
          </cell>
          <cell r="Y650">
            <v>37532</v>
          </cell>
          <cell r="Z650">
            <v>37532</v>
          </cell>
          <cell r="AA650" t="str">
            <v>Interruptible</v>
          </cell>
          <cell r="AB650" t="str">
            <v>NWP</v>
          </cell>
          <cell r="AC650" t="str">
            <v>Paiute</v>
          </cell>
          <cell r="AD650">
            <v>100047</v>
          </cell>
          <cell r="AE650">
            <v>1000</v>
          </cell>
          <cell r="AF650" t="str">
            <v>ROCKY MTN POOL</v>
          </cell>
          <cell r="AG650">
            <v>65</v>
          </cell>
          <cell r="AH650" t="str">
            <v>ROCKY MTN POOL</v>
          </cell>
          <cell r="AI650">
            <v>399</v>
          </cell>
          <cell r="AJ650" t="str">
            <v>RENO</v>
          </cell>
          <cell r="AK650">
            <v>459</v>
          </cell>
          <cell r="AL650" t="str">
            <v>AVAC03SYS4</v>
          </cell>
          <cell r="AM650">
            <v>304</v>
          </cell>
          <cell r="AN650" t="str">
            <v>JK</v>
          </cell>
        </row>
        <row r="651">
          <cell r="A651">
            <v>664</v>
          </cell>
          <cell r="B651" t="str">
            <v>JK</v>
          </cell>
          <cell r="C651" t="str">
            <v>Jeannie Kimberly</v>
          </cell>
          <cell r="D651" t="str">
            <v>(509) 495-8494</v>
          </cell>
          <cell r="E651">
            <v>37532</v>
          </cell>
          <cell r="G651" t="str">
            <v>Purchase</v>
          </cell>
          <cell r="H651" t="str">
            <v>Physical</v>
          </cell>
          <cell r="I651" t="str">
            <v>RGEN</v>
          </cell>
          <cell r="K651" t="str">
            <v>AEP Energy Services, Inc.</v>
          </cell>
          <cell r="L651" t="str">
            <v>Brad Bentley</v>
          </cell>
          <cell r="M651" t="str">
            <v>Trader</v>
          </cell>
          <cell r="N651" t="str">
            <v>(614) 583-7007</v>
          </cell>
          <cell r="O651" t="str">
            <v>(614) 583-1605</v>
          </cell>
          <cell r="R651">
            <v>10000</v>
          </cell>
          <cell r="X651">
            <v>3.4375</v>
          </cell>
          <cell r="Y651">
            <v>37533</v>
          </cell>
          <cell r="Z651">
            <v>37533</v>
          </cell>
          <cell r="AA651" t="str">
            <v>Interruptible</v>
          </cell>
          <cell r="AB651" t="str">
            <v>PGE</v>
          </cell>
          <cell r="AE651">
            <v>10000</v>
          </cell>
          <cell r="AF651" t="str">
            <v>CG</v>
          </cell>
          <cell r="AH651" t="str">
            <v>CG0034N</v>
          </cell>
          <cell r="AJ651" t="str">
            <v>STOR</v>
          </cell>
          <cell r="AL651" t="str">
            <v>1111NAS001</v>
          </cell>
          <cell r="AN651" t="str">
            <v>JK</v>
          </cell>
          <cell r="AO651">
            <v>37536</v>
          </cell>
          <cell r="AP651" t="str">
            <v>JK</v>
          </cell>
        </row>
        <row r="652">
          <cell r="A652">
            <v>665</v>
          </cell>
          <cell r="B652" t="str">
            <v>JK</v>
          </cell>
          <cell r="C652" t="str">
            <v>Jeannie Kimberly</v>
          </cell>
          <cell r="D652" t="str">
            <v>(509) 495-8494</v>
          </cell>
          <cell r="E652">
            <v>37532</v>
          </cell>
          <cell r="G652" t="str">
            <v>Purchase</v>
          </cell>
          <cell r="H652" t="str">
            <v>Physical</v>
          </cell>
          <cell r="I652" t="str">
            <v>CA - SLTAHOE</v>
          </cell>
          <cell r="K652" t="str">
            <v>Enserco</v>
          </cell>
          <cell r="L652" t="str">
            <v>John Washabaugh</v>
          </cell>
          <cell r="M652" t="str">
            <v>Trader</v>
          </cell>
          <cell r="N652" t="str">
            <v>(303) 256-1666</v>
          </cell>
          <cell r="O652" t="str">
            <v>(303) 568-3250</v>
          </cell>
          <cell r="R652">
            <v>3000</v>
          </cell>
          <cell r="X652">
            <v>1.71</v>
          </cell>
          <cell r="Y652">
            <v>37533</v>
          </cell>
          <cell r="Z652">
            <v>37533</v>
          </cell>
          <cell r="AA652" t="str">
            <v>Interruptible</v>
          </cell>
          <cell r="AB652" t="str">
            <v>NWP</v>
          </cell>
          <cell r="AC652" t="str">
            <v>Paiute</v>
          </cell>
          <cell r="AD652">
            <v>100047</v>
          </cell>
          <cell r="AE652">
            <v>3000</v>
          </cell>
          <cell r="AF652" t="str">
            <v>WYOMING POOL</v>
          </cell>
          <cell r="AG652">
            <v>89</v>
          </cell>
          <cell r="AH652" t="str">
            <v>WYOMING POOL</v>
          </cell>
          <cell r="AI652">
            <v>399</v>
          </cell>
          <cell r="AJ652" t="str">
            <v>RENO</v>
          </cell>
          <cell r="AK652">
            <v>459</v>
          </cell>
          <cell r="AL652" t="str">
            <v>AVAC03SYS3</v>
          </cell>
          <cell r="AM652">
            <v>304</v>
          </cell>
          <cell r="AN652" t="str">
            <v>JK</v>
          </cell>
        </row>
        <row r="653">
          <cell r="A653">
            <v>666</v>
          </cell>
          <cell r="B653" t="str">
            <v>JK</v>
          </cell>
          <cell r="C653" t="str">
            <v>Jeannie Kimberly</v>
          </cell>
          <cell r="D653" t="str">
            <v>(509) 495-8494</v>
          </cell>
          <cell r="E653">
            <v>37533</v>
          </cell>
          <cell r="G653" t="str">
            <v>Purchase</v>
          </cell>
          <cell r="H653" t="str">
            <v>Physical</v>
          </cell>
          <cell r="I653" t="str">
            <v>CA - SLTAHOE</v>
          </cell>
          <cell r="K653" t="str">
            <v>Enserco</v>
          </cell>
          <cell r="L653" t="str">
            <v>Dave Huck</v>
          </cell>
          <cell r="M653" t="str">
            <v>Trader</v>
          </cell>
          <cell r="N653" t="str">
            <v>(403) 269-5522</v>
          </cell>
          <cell r="O653" t="str">
            <v>(303) 568-3250</v>
          </cell>
          <cell r="R653">
            <v>2500</v>
          </cell>
          <cell r="X653">
            <v>1.25</v>
          </cell>
          <cell r="Y653">
            <v>37534</v>
          </cell>
          <cell r="Z653">
            <v>37536</v>
          </cell>
          <cell r="AA653" t="str">
            <v>Interruptible</v>
          </cell>
          <cell r="AB653" t="str">
            <v>NWP</v>
          </cell>
          <cell r="AC653" t="str">
            <v>Paiute</v>
          </cell>
          <cell r="AD653">
            <v>100047</v>
          </cell>
          <cell r="AE653">
            <v>2500</v>
          </cell>
          <cell r="AF653" t="str">
            <v>WYOMING POOL</v>
          </cell>
          <cell r="AG653">
            <v>89</v>
          </cell>
          <cell r="AH653" t="str">
            <v>WYOMING POOL</v>
          </cell>
          <cell r="AI653">
            <v>399</v>
          </cell>
          <cell r="AJ653" t="str">
            <v>RENO</v>
          </cell>
          <cell r="AK653">
            <v>459</v>
          </cell>
          <cell r="AL653" t="str">
            <v>AVAC03SYS3</v>
          </cell>
          <cell r="AM653">
            <v>304</v>
          </cell>
          <cell r="AN653" t="str">
            <v>JK</v>
          </cell>
        </row>
        <row r="654">
          <cell r="A654">
            <v>667</v>
          </cell>
          <cell r="B654" t="str">
            <v>JK</v>
          </cell>
          <cell r="C654" t="str">
            <v>Jeannie Kimberly</v>
          </cell>
          <cell r="D654" t="str">
            <v>(509) 495-8494</v>
          </cell>
          <cell r="E654">
            <v>37533</v>
          </cell>
          <cell r="G654" t="str">
            <v>Purchase</v>
          </cell>
          <cell r="H654" t="str">
            <v>Physical</v>
          </cell>
          <cell r="I654" t="str">
            <v>RGEN</v>
          </cell>
          <cell r="K654" t="str">
            <v>AEP Energy Services, Inc.</v>
          </cell>
          <cell r="L654" t="str">
            <v>Brad Bentley</v>
          </cell>
          <cell r="M654" t="str">
            <v>Trader</v>
          </cell>
          <cell r="N654" t="str">
            <v>(614) 583-7007</v>
          </cell>
          <cell r="O654" t="str">
            <v>(614) 583-1605</v>
          </cell>
          <cell r="R654">
            <v>5000</v>
          </cell>
          <cell r="X654">
            <v>3.25</v>
          </cell>
          <cell r="Y654">
            <v>37534</v>
          </cell>
          <cell r="Z654">
            <v>37536</v>
          </cell>
          <cell r="AA654" t="str">
            <v>Interruptible</v>
          </cell>
          <cell r="AB654" t="str">
            <v>PGE</v>
          </cell>
          <cell r="AE654">
            <v>5000</v>
          </cell>
          <cell r="AF654" t="str">
            <v>CG</v>
          </cell>
          <cell r="AH654" t="str">
            <v>CG0034N</v>
          </cell>
          <cell r="AJ654" t="str">
            <v>STOR</v>
          </cell>
          <cell r="AL654" t="str">
            <v>1111NAS001</v>
          </cell>
          <cell r="AN654" t="str">
            <v>JK</v>
          </cell>
          <cell r="AO654">
            <v>37536</v>
          </cell>
          <cell r="AP654" t="str">
            <v>JK</v>
          </cell>
        </row>
        <row r="655">
          <cell r="A655">
            <v>668</v>
          </cell>
          <cell r="B655" t="str">
            <v>JK</v>
          </cell>
          <cell r="C655" t="str">
            <v>Jeannie Kimberly</v>
          </cell>
          <cell r="D655" t="str">
            <v>(509) 495-8494</v>
          </cell>
          <cell r="E655">
            <v>37533</v>
          </cell>
          <cell r="G655" t="str">
            <v>Purchase</v>
          </cell>
          <cell r="H655" t="str">
            <v>Physical</v>
          </cell>
          <cell r="I655" t="str">
            <v>BOULDER PARK</v>
          </cell>
          <cell r="K655" t="str">
            <v>Enserco</v>
          </cell>
          <cell r="L655" t="str">
            <v>Dave Huck</v>
          </cell>
          <cell r="M655" t="str">
            <v>Trader</v>
          </cell>
          <cell r="N655" t="str">
            <v>(403) 269-5522</v>
          </cell>
          <cell r="O655" t="str">
            <v>(303) 568-3250</v>
          </cell>
          <cell r="R655">
            <v>1000</v>
          </cell>
          <cell r="X655">
            <v>3.03</v>
          </cell>
          <cell r="Y655">
            <v>37534</v>
          </cell>
          <cell r="Z655">
            <v>37536</v>
          </cell>
          <cell r="AA655" t="str">
            <v>Interruptible</v>
          </cell>
          <cell r="AB655" t="str">
            <v>PGT</v>
          </cell>
          <cell r="AD655" t="str">
            <v>07536</v>
          </cell>
          <cell r="AE655">
            <v>1000</v>
          </cell>
          <cell r="AF655" t="str">
            <v>STAN-GTNW</v>
          </cell>
          <cell r="AH655" t="str">
            <v>04659</v>
          </cell>
          <cell r="AJ655" t="str">
            <v>SWWP-WWP</v>
          </cell>
          <cell r="AL655" t="str">
            <v>BPK</v>
          </cell>
          <cell r="AN655" t="str">
            <v>JK</v>
          </cell>
        </row>
        <row r="656">
          <cell r="A656">
            <v>669</v>
          </cell>
          <cell r="B656" t="str">
            <v>DA</v>
          </cell>
          <cell r="C656" t="str">
            <v>Diane Albers</v>
          </cell>
          <cell r="D656" t="str">
            <v>(509) 495-4705</v>
          </cell>
          <cell r="E656">
            <v>37536</v>
          </cell>
          <cell r="G656" t="str">
            <v>Purchase</v>
          </cell>
          <cell r="H656" t="str">
            <v>Physical</v>
          </cell>
          <cell r="I656" t="str">
            <v>RGEN</v>
          </cell>
          <cell r="J656">
            <v>125126050</v>
          </cell>
          <cell r="K656" t="str">
            <v>AEP Energy Services, Inc.</v>
          </cell>
          <cell r="L656" t="str">
            <v>Shahid Shah</v>
          </cell>
          <cell r="M656" t="str">
            <v>Trader</v>
          </cell>
          <cell r="N656" t="str">
            <v>(614) 583-7017</v>
          </cell>
          <cell r="O656" t="str">
            <v>(614) 583-1605</v>
          </cell>
          <cell r="R656">
            <v>5000</v>
          </cell>
          <cell r="X656">
            <v>3.415</v>
          </cell>
          <cell r="Y656">
            <v>37537</v>
          </cell>
          <cell r="Z656">
            <v>37537</v>
          </cell>
          <cell r="AA656" t="str">
            <v>Interruptible</v>
          </cell>
          <cell r="AB656" t="str">
            <v>PGE</v>
          </cell>
          <cell r="AE656">
            <v>5000</v>
          </cell>
          <cell r="AF656" t="str">
            <v>CG</v>
          </cell>
          <cell r="AH656" t="str">
            <v>CG0034N</v>
          </cell>
          <cell r="AJ656" t="str">
            <v>STOR</v>
          </cell>
          <cell r="AL656" t="str">
            <v>1111NAS001</v>
          </cell>
          <cell r="AN656" t="str">
            <v>DA</v>
          </cell>
        </row>
        <row r="657">
          <cell r="A657">
            <v>670</v>
          </cell>
          <cell r="B657" t="str">
            <v>DA</v>
          </cell>
          <cell r="C657" t="str">
            <v>Diane Albers</v>
          </cell>
          <cell r="D657" t="str">
            <v>(509) 495-4705</v>
          </cell>
          <cell r="E657">
            <v>37536</v>
          </cell>
          <cell r="G657" t="str">
            <v>Purchase</v>
          </cell>
          <cell r="H657" t="str">
            <v>Physical</v>
          </cell>
          <cell r="I657" t="str">
            <v>RGEN</v>
          </cell>
          <cell r="J657">
            <v>141463392</v>
          </cell>
          <cell r="K657" t="str">
            <v>Dynegy Marketing &amp; Trade</v>
          </cell>
          <cell r="L657" t="str">
            <v>Scott Wischoff</v>
          </cell>
          <cell r="M657" t="str">
            <v>Trader</v>
          </cell>
          <cell r="N657" t="str">
            <v>(713) 767-8214</v>
          </cell>
          <cell r="O657" t="str">
            <v>(713) 507-6541</v>
          </cell>
          <cell r="R657">
            <v>5000</v>
          </cell>
          <cell r="X657">
            <v>3.4449999999999998</v>
          </cell>
          <cell r="Y657">
            <v>37537</v>
          </cell>
          <cell r="Z657">
            <v>37537</v>
          </cell>
          <cell r="AA657" t="str">
            <v>Interruptible</v>
          </cell>
          <cell r="AB657" t="str">
            <v>PGE</v>
          </cell>
          <cell r="AE657">
            <v>5000</v>
          </cell>
          <cell r="AF657" t="str">
            <v>CG</v>
          </cell>
          <cell r="AH657" t="str">
            <v>CG0651N</v>
          </cell>
          <cell r="AJ657" t="str">
            <v>STOR</v>
          </cell>
          <cell r="AL657" t="str">
            <v>1111NAS001</v>
          </cell>
          <cell r="AN657" t="str">
            <v>DA</v>
          </cell>
        </row>
        <row r="658">
          <cell r="A658">
            <v>671</v>
          </cell>
          <cell r="B658" t="str">
            <v>DA</v>
          </cell>
          <cell r="C658" t="str">
            <v>Diane Albers</v>
          </cell>
          <cell r="D658" t="str">
            <v>(509) 495-4705</v>
          </cell>
          <cell r="E658">
            <v>37537</v>
          </cell>
          <cell r="G658" t="str">
            <v>Purchase</v>
          </cell>
          <cell r="H658" t="str">
            <v>Physical</v>
          </cell>
          <cell r="I658" t="str">
            <v>CA - SLTAHOE</v>
          </cell>
          <cell r="K658" t="str">
            <v>Enserco</v>
          </cell>
          <cell r="L658" t="str">
            <v>Dave Myers</v>
          </cell>
          <cell r="M658" t="str">
            <v>Trader</v>
          </cell>
          <cell r="N658" t="str">
            <v>(303) 568-3230</v>
          </cell>
          <cell r="O658" t="str">
            <v>(303) 568-3250</v>
          </cell>
          <cell r="R658">
            <v>2000</v>
          </cell>
          <cell r="X658">
            <v>1.8</v>
          </cell>
          <cell r="Y658">
            <v>37538</v>
          </cell>
          <cell r="Z658">
            <v>37538</v>
          </cell>
          <cell r="AA658" t="str">
            <v>Interruptible</v>
          </cell>
          <cell r="AB658" t="str">
            <v>NWP</v>
          </cell>
          <cell r="AC658" t="str">
            <v>Paiute</v>
          </cell>
          <cell r="AD658">
            <v>100047</v>
          </cell>
          <cell r="AE658">
            <v>2000</v>
          </cell>
          <cell r="AF658" t="str">
            <v>WYOMING POOL</v>
          </cell>
          <cell r="AG658">
            <v>89</v>
          </cell>
          <cell r="AH658" t="str">
            <v>WYOMING POOL</v>
          </cell>
          <cell r="AI658">
            <v>399</v>
          </cell>
          <cell r="AJ658" t="str">
            <v>RENO</v>
          </cell>
          <cell r="AK658">
            <v>459</v>
          </cell>
          <cell r="AL658" t="str">
            <v>AVAC03SYS3</v>
          </cell>
          <cell r="AM658">
            <v>304</v>
          </cell>
          <cell r="AN658" t="str">
            <v>DA</v>
          </cell>
        </row>
        <row r="659">
          <cell r="A659">
            <v>672</v>
          </cell>
          <cell r="B659" t="str">
            <v>DA</v>
          </cell>
          <cell r="C659" t="str">
            <v>Diane Albers</v>
          </cell>
          <cell r="D659" t="str">
            <v>(509) 495-4705</v>
          </cell>
          <cell r="E659">
            <v>37538</v>
          </cell>
          <cell r="G659" t="str">
            <v>Purchase</v>
          </cell>
          <cell r="H659" t="str">
            <v>Physical</v>
          </cell>
          <cell r="I659" t="str">
            <v>CA - SLTAHOE</v>
          </cell>
          <cell r="J659">
            <v>898336300</v>
          </cell>
          <cell r="K659" t="str">
            <v>E-Prime, Inc.</v>
          </cell>
          <cell r="L659" t="str">
            <v>Kevin Headrick</v>
          </cell>
          <cell r="M659" t="str">
            <v>Trader</v>
          </cell>
          <cell r="N659" t="str">
            <v>(303) 308-6034</v>
          </cell>
          <cell r="O659" t="str">
            <v>(303) 308-7615</v>
          </cell>
          <cell r="R659">
            <v>1500</v>
          </cell>
          <cell r="X659">
            <v>1.83</v>
          </cell>
          <cell r="Y659">
            <v>37539</v>
          </cell>
          <cell r="Z659">
            <v>37539</v>
          </cell>
          <cell r="AA659" t="str">
            <v>Interruptible</v>
          </cell>
          <cell r="AB659" t="str">
            <v>NWP</v>
          </cell>
          <cell r="AC659" t="str">
            <v>Paiute</v>
          </cell>
          <cell r="AD659">
            <v>100047</v>
          </cell>
          <cell r="AE659">
            <v>1500</v>
          </cell>
          <cell r="AF659" t="str">
            <v>OPAL</v>
          </cell>
          <cell r="AG659">
            <v>543</v>
          </cell>
          <cell r="AH659" t="str">
            <v>K81</v>
          </cell>
          <cell r="AI659">
            <v>694</v>
          </cell>
          <cell r="AJ659" t="str">
            <v>RENO</v>
          </cell>
          <cell r="AK659">
            <v>459</v>
          </cell>
          <cell r="AL659" t="str">
            <v>AVAC03SYS3</v>
          </cell>
          <cell r="AM659">
            <v>304</v>
          </cell>
          <cell r="AN659" t="str">
            <v>DA</v>
          </cell>
        </row>
        <row r="660">
          <cell r="A660">
            <v>673</v>
          </cell>
          <cell r="B660" t="str">
            <v>DA</v>
          </cell>
          <cell r="C660" t="str">
            <v>Diane Albers</v>
          </cell>
          <cell r="D660" t="str">
            <v>(509) 495-4705</v>
          </cell>
          <cell r="E660">
            <v>37538</v>
          </cell>
          <cell r="G660" t="str">
            <v>Purchase</v>
          </cell>
          <cell r="H660" t="str">
            <v>Physical</v>
          </cell>
          <cell r="I660" t="str">
            <v>CA - SLTAHOE</v>
          </cell>
          <cell r="J660">
            <v>104159581</v>
          </cell>
          <cell r="K660" t="str">
            <v>E-Prime, Inc.</v>
          </cell>
          <cell r="L660" t="str">
            <v>Kevin Headrick</v>
          </cell>
          <cell r="M660" t="str">
            <v>Trader</v>
          </cell>
          <cell r="N660" t="str">
            <v>(303) 308-6034</v>
          </cell>
          <cell r="O660" t="str">
            <v>(303) 308-7615</v>
          </cell>
          <cell r="R660">
            <v>500</v>
          </cell>
          <cell r="X660">
            <v>1.7350000000000001</v>
          </cell>
          <cell r="Y660">
            <v>37539</v>
          </cell>
          <cell r="Z660">
            <v>37539</v>
          </cell>
          <cell r="AA660" t="str">
            <v>Interruptible</v>
          </cell>
          <cell r="AB660" t="str">
            <v>NWP</v>
          </cell>
          <cell r="AC660" t="str">
            <v>Paiute</v>
          </cell>
          <cell r="AD660">
            <v>100047</v>
          </cell>
          <cell r="AE660">
            <v>500</v>
          </cell>
          <cell r="AF660" t="str">
            <v>OPAL</v>
          </cell>
          <cell r="AG660">
            <v>543</v>
          </cell>
          <cell r="AH660" t="str">
            <v>K81</v>
          </cell>
          <cell r="AI660">
            <v>694</v>
          </cell>
          <cell r="AJ660" t="str">
            <v>RENO</v>
          </cell>
          <cell r="AK660">
            <v>459</v>
          </cell>
          <cell r="AL660" t="str">
            <v>AVAC03SYS3</v>
          </cell>
          <cell r="AM660">
            <v>304</v>
          </cell>
          <cell r="AN660" t="str">
            <v>DA</v>
          </cell>
        </row>
        <row r="661">
          <cell r="A661">
            <v>674</v>
          </cell>
          <cell r="B661" t="str">
            <v>DA</v>
          </cell>
          <cell r="C661" t="str">
            <v>Diane Albers</v>
          </cell>
          <cell r="D661" t="str">
            <v>(509) 495-4705</v>
          </cell>
          <cell r="E661">
            <v>37538</v>
          </cell>
          <cell r="G661" t="str">
            <v>Purchase</v>
          </cell>
          <cell r="H661" t="str">
            <v>Physical</v>
          </cell>
          <cell r="I661" t="str">
            <v>RGEN</v>
          </cell>
          <cell r="J661">
            <v>735075827</v>
          </cell>
          <cell r="K661" t="str">
            <v>E-Prime, Inc.</v>
          </cell>
          <cell r="L661" t="str">
            <v>Rick Pieper</v>
          </cell>
          <cell r="M661" t="str">
            <v>Trader</v>
          </cell>
          <cell r="N661" t="str">
            <v>(303) 308-6071</v>
          </cell>
          <cell r="O661" t="str">
            <v>(303) 675-5662</v>
          </cell>
          <cell r="R661">
            <v>5000</v>
          </cell>
          <cell r="X661">
            <v>3.49</v>
          </cell>
          <cell r="Y661">
            <v>37539</v>
          </cell>
          <cell r="Z661">
            <v>37539</v>
          </cell>
          <cell r="AA661" t="str">
            <v>Interruptible</v>
          </cell>
          <cell r="AB661" t="str">
            <v>PGE</v>
          </cell>
          <cell r="AE661">
            <v>5000</v>
          </cell>
          <cell r="AF661" t="str">
            <v>CG</v>
          </cell>
          <cell r="AH661" t="str">
            <v>CG0221N</v>
          </cell>
          <cell r="AJ661" t="str">
            <v>STOR</v>
          </cell>
          <cell r="AL661" t="str">
            <v>1111NAS001</v>
          </cell>
          <cell r="AN661" t="str">
            <v>DA</v>
          </cell>
        </row>
        <row r="662">
          <cell r="A662">
            <v>675</v>
          </cell>
          <cell r="B662" t="str">
            <v>DA</v>
          </cell>
          <cell r="C662" t="str">
            <v>Diane Albers</v>
          </cell>
          <cell r="D662" t="str">
            <v>(509) 495-4705</v>
          </cell>
          <cell r="E662">
            <v>37538</v>
          </cell>
          <cell r="G662" t="str">
            <v>Purchase</v>
          </cell>
          <cell r="H662" t="str">
            <v>Physical</v>
          </cell>
          <cell r="I662" t="str">
            <v>RGEN</v>
          </cell>
          <cell r="J662">
            <v>576431092</v>
          </cell>
          <cell r="K662" t="str">
            <v>E-Prime, Inc.</v>
          </cell>
          <cell r="L662" t="str">
            <v>Rick Pieper</v>
          </cell>
          <cell r="M662" t="str">
            <v>Trader</v>
          </cell>
          <cell r="N662" t="str">
            <v>(303) 308-6071</v>
          </cell>
          <cell r="O662" t="str">
            <v>(303) 675-5662</v>
          </cell>
          <cell r="R662">
            <v>5000</v>
          </cell>
          <cell r="X662">
            <v>3.4950000000000001</v>
          </cell>
          <cell r="Y662">
            <v>37539</v>
          </cell>
          <cell r="Z662">
            <v>37539</v>
          </cell>
          <cell r="AA662" t="str">
            <v>Interruptible</v>
          </cell>
          <cell r="AB662" t="str">
            <v>PGE</v>
          </cell>
          <cell r="AE662">
            <v>5000</v>
          </cell>
          <cell r="AF662" t="str">
            <v>CG</v>
          </cell>
          <cell r="AH662" t="str">
            <v>CG0221N</v>
          </cell>
          <cell r="AJ662" t="str">
            <v>STOR</v>
          </cell>
          <cell r="AL662" t="str">
            <v>1111NAS001</v>
          </cell>
          <cell r="AN662" t="str">
            <v>DA</v>
          </cell>
        </row>
        <row r="663">
          <cell r="A663">
            <v>676</v>
          </cell>
          <cell r="B663" t="str">
            <v>DA</v>
          </cell>
          <cell r="C663" t="str">
            <v>Diane Albers</v>
          </cell>
          <cell r="D663" t="str">
            <v>(509) 495-4705</v>
          </cell>
          <cell r="E663">
            <v>37539</v>
          </cell>
          <cell r="G663" t="str">
            <v>Purchase</v>
          </cell>
          <cell r="H663" t="str">
            <v>Physical</v>
          </cell>
          <cell r="I663" t="str">
            <v>RGEN</v>
          </cell>
          <cell r="J663">
            <v>203756542</v>
          </cell>
          <cell r="K663" t="str">
            <v>AEP Energy Services, Inc.</v>
          </cell>
          <cell r="L663" t="str">
            <v>Shahid Shah</v>
          </cell>
          <cell r="M663" t="str">
            <v>Trader</v>
          </cell>
          <cell r="N663" t="str">
            <v>(614) 583-7017</v>
          </cell>
          <cell r="O663" t="str">
            <v>(614) 583-1605</v>
          </cell>
          <cell r="R663">
            <v>5000</v>
          </cell>
          <cell r="X663">
            <v>3.5</v>
          </cell>
          <cell r="Y663">
            <v>37540</v>
          </cell>
          <cell r="Z663">
            <v>37540</v>
          </cell>
          <cell r="AA663" t="str">
            <v>Interruptible</v>
          </cell>
          <cell r="AB663" t="str">
            <v>PGE</v>
          </cell>
          <cell r="AE663">
            <v>5000</v>
          </cell>
          <cell r="AF663" t="str">
            <v>CG</v>
          </cell>
          <cell r="AH663" t="str">
            <v>CG0034N</v>
          </cell>
          <cell r="AJ663" t="str">
            <v>STOR</v>
          </cell>
          <cell r="AL663" t="str">
            <v>1111NAS001</v>
          </cell>
          <cell r="AN663" t="str">
            <v>DA</v>
          </cell>
        </row>
        <row r="664">
          <cell r="A664">
            <v>677</v>
          </cell>
          <cell r="B664" t="str">
            <v>DA</v>
          </cell>
          <cell r="C664" t="str">
            <v>Diane Albers</v>
          </cell>
          <cell r="D664" t="str">
            <v>(509) 495-4705</v>
          </cell>
          <cell r="E664">
            <v>37539</v>
          </cell>
          <cell r="G664" t="str">
            <v>Purchase</v>
          </cell>
          <cell r="H664" t="str">
            <v>Physical</v>
          </cell>
          <cell r="I664" t="str">
            <v>RGEN</v>
          </cell>
          <cell r="J664">
            <v>554972226</v>
          </cell>
          <cell r="K664" t="str">
            <v>AEP Energy Services, Inc.</v>
          </cell>
          <cell r="L664" t="str">
            <v>Shahid Shah</v>
          </cell>
          <cell r="M664" t="str">
            <v>Trader</v>
          </cell>
          <cell r="N664" t="str">
            <v>(614) 583-7017</v>
          </cell>
          <cell r="O664" t="str">
            <v>(614) 583-1605</v>
          </cell>
          <cell r="R664">
            <v>5000</v>
          </cell>
          <cell r="X664">
            <v>3.47</v>
          </cell>
          <cell r="Y664">
            <v>37540</v>
          </cell>
          <cell r="Z664">
            <v>37540</v>
          </cell>
          <cell r="AA664" t="str">
            <v>Interruptible</v>
          </cell>
          <cell r="AB664" t="str">
            <v>PGE</v>
          </cell>
          <cell r="AE664">
            <v>5000</v>
          </cell>
          <cell r="AF664" t="str">
            <v>CG</v>
          </cell>
          <cell r="AH664" t="str">
            <v>CG0034N</v>
          </cell>
          <cell r="AJ664" t="str">
            <v>STOR</v>
          </cell>
          <cell r="AL664" t="str">
            <v>1111NAS001</v>
          </cell>
          <cell r="AN664" t="str">
            <v>DA</v>
          </cell>
        </row>
        <row r="665">
          <cell r="A665">
            <v>678</v>
          </cell>
          <cell r="B665" t="str">
            <v>DA</v>
          </cell>
          <cell r="C665" t="str">
            <v>Diane Albers</v>
          </cell>
          <cell r="D665" t="str">
            <v>(509) 495-4705</v>
          </cell>
          <cell r="E665">
            <v>37539</v>
          </cell>
          <cell r="G665" t="str">
            <v>Purchase</v>
          </cell>
          <cell r="H665" t="str">
            <v>Physical</v>
          </cell>
          <cell r="I665" t="str">
            <v>RGEN</v>
          </cell>
          <cell r="J665">
            <v>209367494</v>
          </cell>
          <cell r="K665" t="str">
            <v>AEP Energy Services, Inc.</v>
          </cell>
          <cell r="L665" t="str">
            <v>Shahid Shah</v>
          </cell>
          <cell r="M665" t="str">
            <v>Trader</v>
          </cell>
          <cell r="N665" t="str">
            <v>(614) 583-7017</v>
          </cell>
          <cell r="O665" t="str">
            <v>(614) 583-1605</v>
          </cell>
          <cell r="R665">
            <v>5000</v>
          </cell>
          <cell r="X665">
            <v>3.44</v>
          </cell>
          <cell r="Y665">
            <v>37540</v>
          </cell>
          <cell r="Z665">
            <v>37540</v>
          </cell>
          <cell r="AA665" t="str">
            <v>Interruptible</v>
          </cell>
          <cell r="AB665" t="str">
            <v>PGE</v>
          </cell>
          <cell r="AE665">
            <v>5000</v>
          </cell>
          <cell r="AF665" t="str">
            <v>CG</v>
          </cell>
          <cell r="AH665" t="str">
            <v>CG0034N</v>
          </cell>
          <cell r="AJ665" t="str">
            <v>STOR</v>
          </cell>
          <cell r="AL665" t="str">
            <v>1111NAS001</v>
          </cell>
          <cell r="AN665" t="str">
            <v>DA</v>
          </cell>
        </row>
        <row r="666">
          <cell r="A666">
            <v>679</v>
          </cell>
          <cell r="B666" t="str">
            <v>DA</v>
          </cell>
          <cell r="C666" t="str">
            <v>Diane Albers</v>
          </cell>
          <cell r="D666" t="str">
            <v>(509) 495-4705</v>
          </cell>
          <cell r="E666">
            <v>37539</v>
          </cell>
          <cell r="G666" t="str">
            <v>Purchase</v>
          </cell>
          <cell r="H666" t="str">
            <v>Physical</v>
          </cell>
          <cell r="I666" t="str">
            <v>CA - SLTAHOE</v>
          </cell>
          <cell r="K666" t="str">
            <v>Enserco</v>
          </cell>
          <cell r="L666" t="str">
            <v>Dave Myers</v>
          </cell>
          <cell r="M666" t="str">
            <v>Trader</v>
          </cell>
          <cell r="N666" t="str">
            <v>(303) 568-3230</v>
          </cell>
          <cell r="O666" t="str">
            <v>(303) 568-3250</v>
          </cell>
          <cell r="R666">
            <v>2000</v>
          </cell>
          <cell r="X666">
            <v>1.9</v>
          </cell>
          <cell r="Y666">
            <v>37540</v>
          </cell>
          <cell r="Z666">
            <v>37540</v>
          </cell>
          <cell r="AA666" t="str">
            <v>Interruptible</v>
          </cell>
          <cell r="AB666" t="str">
            <v>NWP</v>
          </cell>
          <cell r="AC666" t="str">
            <v>Paiute</v>
          </cell>
          <cell r="AD666">
            <v>100047</v>
          </cell>
          <cell r="AE666">
            <v>2000</v>
          </cell>
          <cell r="AF666" t="str">
            <v>WYOMING POOL</v>
          </cell>
          <cell r="AG666">
            <v>89</v>
          </cell>
          <cell r="AH666" t="str">
            <v>WYOMING POOL</v>
          </cell>
          <cell r="AI666">
            <v>399</v>
          </cell>
          <cell r="AJ666" t="str">
            <v>RENO</v>
          </cell>
          <cell r="AK666">
            <v>459</v>
          </cell>
          <cell r="AL666" t="str">
            <v>AVAC03SYS3</v>
          </cell>
          <cell r="AM666">
            <v>304</v>
          </cell>
          <cell r="AN666" t="str">
            <v>DA</v>
          </cell>
        </row>
        <row r="667">
          <cell r="A667">
            <v>680</v>
          </cell>
          <cell r="B667" t="str">
            <v>DA</v>
          </cell>
          <cell r="C667" t="str">
            <v>Diane Albers</v>
          </cell>
          <cell r="D667" t="str">
            <v>(509) 495-4705</v>
          </cell>
          <cell r="E667">
            <v>37539</v>
          </cell>
          <cell r="G667" t="str">
            <v>Sale</v>
          </cell>
          <cell r="H667" t="str">
            <v>Physical</v>
          </cell>
          <cell r="I667" t="str">
            <v>MALIN</v>
          </cell>
          <cell r="K667" t="str">
            <v>Enserco</v>
          </cell>
          <cell r="L667" t="str">
            <v>Dave Huck</v>
          </cell>
          <cell r="M667" t="str">
            <v>Trader</v>
          </cell>
          <cell r="N667" t="str">
            <v>(403) 269-5522</v>
          </cell>
          <cell r="O667" t="str">
            <v>(303) 568-3250</v>
          </cell>
          <cell r="R667">
            <v>3000</v>
          </cell>
          <cell r="X667">
            <v>3.93</v>
          </cell>
          <cell r="Y667">
            <v>37653</v>
          </cell>
          <cell r="Z667">
            <v>37680</v>
          </cell>
          <cell r="AA667" t="str">
            <v>Firm</v>
          </cell>
          <cell r="AB667" t="str">
            <v>PGT</v>
          </cell>
          <cell r="AD667" t="str">
            <v>07536</v>
          </cell>
          <cell r="AE667">
            <v>3000</v>
          </cell>
          <cell r="AF667" t="str">
            <v>MALI-GTNW</v>
          </cell>
          <cell r="AH667" t="str">
            <v>00169</v>
          </cell>
          <cell r="AJ667" t="str">
            <v>MALI-GTNW</v>
          </cell>
          <cell r="AL667" t="str">
            <v>04659</v>
          </cell>
          <cell r="AN667" t="str">
            <v>BG</v>
          </cell>
        </row>
        <row r="668">
          <cell r="A668">
            <v>681</v>
          </cell>
          <cell r="B668" t="str">
            <v>DA</v>
          </cell>
          <cell r="C668" t="str">
            <v>Diane Albers</v>
          </cell>
          <cell r="D668" t="str">
            <v>(509) 495-4705</v>
          </cell>
          <cell r="E668">
            <v>37539</v>
          </cell>
          <cell r="G668" t="str">
            <v>Sale</v>
          </cell>
          <cell r="H668" t="str">
            <v>Physical</v>
          </cell>
          <cell r="I668" t="str">
            <v>MALIN</v>
          </cell>
          <cell r="K668" t="str">
            <v>Enserco</v>
          </cell>
          <cell r="L668" t="str">
            <v>Dave Huck</v>
          </cell>
          <cell r="M668" t="str">
            <v>Trader</v>
          </cell>
          <cell r="N668" t="str">
            <v>(403) 269-5522</v>
          </cell>
          <cell r="O668" t="str">
            <v>(303) 568-3250</v>
          </cell>
          <cell r="R668">
            <v>10000</v>
          </cell>
          <cell r="X668">
            <v>4.0750000000000002</v>
          </cell>
          <cell r="Y668">
            <v>37622</v>
          </cell>
          <cell r="Z668">
            <v>37652</v>
          </cell>
          <cell r="AA668" t="str">
            <v>Firm</v>
          </cell>
          <cell r="AB668" t="str">
            <v>PGT</v>
          </cell>
          <cell r="AD668" t="str">
            <v>07536</v>
          </cell>
          <cell r="AE668">
            <v>10000</v>
          </cell>
          <cell r="AF668" t="str">
            <v>MALI-GTNW</v>
          </cell>
          <cell r="AH668" t="str">
            <v>00169</v>
          </cell>
          <cell r="AJ668" t="str">
            <v>MALI-GTNW</v>
          </cell>
          <cell r="AL668" t="str">
            <v>04659</v>
          </cell>
          <cell r="AN668" t="str">
            <v>BG</v>
          </cell>
        </row>
        <row r="669">
          <cell r="A669">
            <v>682</v>
          </cell>
          <cell r="B669" t="str">
            <v>DA</v>
          </cell>
          <cell r="C669" t="str">
            <v>Diane Albers</v>
          </cell>
          <cell r="D669" t="str">
            <v>(509) 495-4705</v>
          </cell>
          <cell r="E669">
            <v>37539</v>
          </cell>
          <cell r="G669" t="str">
            <v>Sale</v>
          </cell>
          <cell r="H669" t="str">
            <v>Physical</v>
          </cell>
          <cell r="I669" t="str">
            <v>MALIN</v>
          </cell>
          <cell r="K669" t="str">
            <v>E-Prime, Inc.</v>
          </cell>
          <cell r="L669" t="str">
            <v>Randy Curtis</v>
          </cell>
          <cell r="M669" t="str">
            <v>Trader</v>
          </cell>
          <cell r="N669" t="str">
            <v>(303) 308-6044</v>
          </cell>
          <cell r="O669" t="str">
            <v>(303) 308-7615</v>
          </cell>
          <cell r="R669">
            <v>12000</v>
          </cell>
          <cell r="X669">
            <v>3.98</v>
          </cell>
          <cell r="Y669">
            <v>37622</v>
          </cell>
          <cell r="Z669">
            <v>37652</v>
          </cell>
          <cell r="AA669" t="str">
            <v>Firm</v>
          </cell>
          <cell r="AB669" t="str">
            <v>PGT</v>
          </cell>
          <cell r="AD669" t="str">
            <v>07536</v>
          </cell>
          <cell r="AE669">
            <v>12000</v>
          </cell>
          <cell r="AF669" t="str">
            <v>MALI-GTNW</v>
          </cell>
          <cell r="AH669" t="str">
            <v>00169</v>
          </cell>
          <cell r="AJ669" t="str">
            <v>MALI-GTNW</v>
          </cell>
          <cell r="AL669" t="str">
            <v>07016</v>
          </cell>
          <cell r="AN669" t="str">
            <v>BG</v>
          </cell>
        </row>
        <row r="670">
          <cell r="A670">
            <v>683</v>
          </cell>
          <cell r="B670" t="str">
            <v>JK</v>
          </cell>
          <cell r="C670" t="str">
            <v>Jeannie Kimberly</v>
          </cell>
          <cell r="D670" t="str">
            <v>(509) 495-8494</v>
          </cell>
          <cell r="E670">
            <v>37540</v>
          </cell>
          <cell r="G670" t="str">
            <v>Purchase</v>
          </cell>
          <cell r="H670" t="str">
            <v>Physical</v>
          </cell>
          <cell r="I670" t="str">
            <v>RGEN</v>
          </cell>
          <cell r="K670" t="str">
            <v>AEP Energy Services, Inc.</v>
          </cell>
          <cell r="L670" t="str">
            <v>Brad Bentley</v>
          </cell>
          <cell r="M670" t="str">
            <v>Trader</v>
          </cell>
          <cell r="N670" t="str">
            <v>(614) 583-7007</v>
          </cell>
          <cell r="O670" t="str">
            <v>(614) 583-1605</v>
          </cell>
          <cell r="R670">
            <v>5000</v>
          </cell>
          <cell r="X670">
            <v>3.19</v>
          </cell>
          <cell r="Y670">
            <v>37541</v>
          </cell>
          <cell r="Z670">
            <v>37543</v>
          </cell>
          <cell r="AA670" t="str">
            <v>Interruptible</v>
          </cell>
          <cell r="AB670" t="str">
            <v>PGE</v>
          </cell>
          <cell r="AE670">
            <v>5000</v>
          </cell>
          <cell r="AF670" t="str">
            <v>CG</v>
          </cell>
          <cell r="AH670" t="str">
            <v>CG0034N</v>
          </cell>
          <cell r="AJ670" t="str">
            <v>STOR</v>
          </cell>
          <cell r="AL670" t="str">
            <v>1111NAS001</v>
          </cell>
          <cell r="AN670" t="str">
            <v>JK</v>
          </cell>
        </row>
        <row r="671">
          <cell r="A671">
            <v>684</v>
          </cell>
          <cell r="B671" t="str">
            <v>JK</v>
          </cell>
          <cell r="C671" t="str">
            <v>Jeannie Kimberly</v>
          </cell>
          <cell r="D671" t="str">
            <v>(509) 495-8494</v>
          </cell>
          <cell r="E671">
            <v>37540</v>
          </cell>
          <cell r="G671" t="str">
            <v>Purchase</v>
          </cell>
          <cell r="H671" t="str">
            <v>Physical</v>
          </cell>
          <cell r="I671" t="str">
            <v>CA - SLTAHOE</v>
          </cell>
          <cell r="K671" t="str">
            <v>Enserco</v>
          </cell>
          <cell r="L671" t="str">
            <v>Dave Myers</v>
          </cell>
          <cell r="M671" t="str">
            <v>Trader</v>
          </cell>
          <cell r="N671" t="str">
            <v>(303) 568-3230</v>
          </cell>
          <cell r="O671" t="str">
            <v>(303) 568-3250</v>
          </cell>
          <cell r="R671">
            <v>2000</v>
          </cell>
          <cell r="X671">
            <v>1.81</v>
          </cell>
          <cell r="Y671">
            <v>37541</v>
          </cell>
          <cell r="Z671">
            <v>37543</v>
          </cell>
          <cell r="AA671" t="str">
            <v>Interruptible</v>
          </cell>
          <cell r="AB671" t="str">
            <v>NWP</v>
          </cell>
          <cell r="AC671" t="str">
            <v>Paiute</v>
          </cell>
          <cell r="AD671">
            <v>100047</v>
          </cell>
          <cell r="AE671">
            <v>2000</v>
          </cell>
          <cell r="AF671" t="str">
            <v>WYOMING POOL</v>
          </cell>
          <cell r="AG671">
            <v>89</v>
          </cell>
          <cell r="AH671" t="str">
            <v>WYOMING POOL</v>
          </cell>
          <cell r="AI671">
            <v>399</v>
          </cell>
          <cell r="AJ671" t="str">
            <v>RENO</v>
          </cell>
          <cell r="AK671">
            <v>459</v>
          </cell>
          <cell r="AL671" t="str">
            <v>AVAC03SYS3</v>
          </cell>
          <cell r="AM671">
            <v>304</v>
          </cell>
          <cell r="AN671" t="str">
            <v>JK</v>
          </cell>
        </row>
        <row r="672">
          <cell r="A672">
            <v>685</v>
          </cell>
          <cell r="B672" t="str">
            <v>JK</v>
          </cell>
          <cell r="C672" t="str">
            <v>Jeannie Kimberly</v>
          </cell>
          <cell r="D672" t="str">
            <v>(509) 495-8494</v>
          </cell>
          <cell r="E672">
            <v>37540</v>
          </cell>
          <cell r="G672" t="str">
            <v>Purchase</v>
          </cell>
          <cell r="H672" t="str">
            <v>Physical</v>
          </cell>
          <cell r="I672" t="str">
            <v>BOULDER PARK</v>
          </cell>
          <cell r="K672" t="str">
            <v>Enserco</v>
          </cell>
          <cell r="L672" t="str">
            <v>Dave Myers</v>
          </cell>
          <cell r="M672" t="str">
            <v>Trader</v>
          </cell>
          <cell r="N672" t="str">
            <v>(303) 568-3230</v>
          </cell>
          <cell r="O672" t="str">
            <v>(303) 568-3250</v>
          </cell>
          <cell r="R672">
            <v>1000</v>
          </cell>
          <cell r="X672">
            <v>3.14</v>
          </cell>
          <cell r="Y672">
            <v>37541</v>
          </cell>
          <cell r="Z672">
            <v>37543</v>
          </cell>
          <cell r="AA672" t="str">
            <v>Interruptible</v>
          </cell>
          <cell r="AB672" t="str">
            <v>PGT</v>
          </cell>
          <cell r="AD672" t="str">
            <v>07536</v>
          </cell>
          <cell r="AE672">
            <v>1000</v>
          </cell>
          <cell r="AF672" t="str">
            <v>STAN-GTNW</v>
          </cell>
          <cell r="AH672" t="str">
            <v>04659</v>
          </cell>
          <cell r="AJ672" t="str">
            <v>SWWP-WWP</v>
          </cell>
          <cell r="AL672" t="str">
            <v>BPK</v>
          </cell>
          <cell r="AN672" t="str">
            <v>JK</v>
          </cell>
        </row>
        <row r="673">
          <cell r="A673">
            <v>686</v>
          </cell>
          <cell r="B673" t="str">
            <v>JK</v>
          </cell>
          <cell r="C673" t="str">
            <v>Jeannie Kimberly</v>
          </cell>
          <cell r="D673" t="str">
            <v>(509) 495-8494</v>
          </cell>
          <cell r="E673">
            <v>37540</v>
          </cell>
          <cell r="G673" t="str">
            <v>Sale</v>
          </cell>
          <cell r="H673" t="str">
            <v>Physical</v>
          </cell>
          <cell r="I673" t="str">
            <v>BOULDER PARK</v>
          </cell>
          <cell r="K673" t="str">
            <v>Enserco</v>
          </cell>
          <cell r="L673" t="str">
            <v>Dave Myers</v>
          </cell>
          <cell r="M673" t="str">
            <v>Trader</v>
          </cell>
          <cell r="N673" t="str">
            <v>(303) 568-3230</v>
          </cell>
          <cell r="O673" t="str">
            <v>(303) 568-3250</v>
          </cell>
          <cell r="R673">
            <v>1000</v>
          </cell>
          <cell r="X673">
            <v>3.1549999999999998</v>
          </cell>
          <cell r="Y673">
            <v>37541</v>
          </cell>
          <cell r="Z673">
            <v>37543</v>
          </cell>
          <cell r="AA673" t="str">
            <v>Interruptible</v>
          </cell>
          <cell r="AB673" t="str">
            <v>PGT</v>
          </cell>
          <cell r="AD673" t="str">
            <v>07536</v>
          </cell>
          <cell r="AE673">
            <v>1000</v>
          </cell>
          <cell r="AF673" t="str">
            <v>STAN-GTNW</v>
          </cell>
          <cell r="AH673" t="str">
            <v>07536</v>
          </cell>
          <cell r="AJ673" t="str">
            <v>STAN-GTNW</v>
          </cell>
          <cell r="AL673" t="str">
            <v>04659</v>
          </cell>
          <cell r="AN673" t="str">
            <v>JK</v>
          </cell>
        </row>
        <row r="674">
          <cell r="A674">
            <v>687</v>
          </cell>
          <cell r="B674" t="str">
            <v>DA</v>
          </cell>
          <cell r="C674" t="str">
            <v>Diane Albers</v>
          </cell>
          <cell r="D674" t="str">
            <v>(509) 495-4705</v>
          </cell>
          <cell r="E674">
            <v>37543</v>
          </cell>
          <cell r="G674" t="str">
            <v>Sale</v>
          </cell>
          <cell r="H674" t="str">
            <v>Physical</v>
          </cell>
          <cell r="I674" t="str">
            <v>CA - SLTAHOE</v>
          </cell>
          <cell r="K674" t="str">
            <v>Enserco</v>
          </cell>
          <cell r="L674" t="str">
            <v>Dave Myers</v>
          </cell>
          <cell r="M674" t="str">
            <v>Trader</v>
          </cell>
          <cell r="N674" t="str">
            <v>(303) 568-3230</v>
          </cell>
          <cell r="O674" t="str">
            <v>(303) 568-3250</v>
          </cell>
          <cell r="R674">
            <v>2500</v>
          </cell>
          <cell r="X674">
            <v>3.5</v>
          </cell>
          <cell r="Y674">
            <v>37544</v>
          </cell>
          <cell r="Z674">
            <v>37544</v>
          </cell>
          <cell r="AA674" t="str">
            <v>Interruptible</v>
          </cell>
          <cell r="AB674" t="str">
            <v>NWP</v>
          </cell>
          <cell r="AC674" t="str">
            <v>Paiute</v>
          </cell>
          <cell r="AD674" t="str">
            <v>net out</v>
          </cell>
          <cell r="AJ674" t="str">
            <v>SUMAS - net out</v>
          </cell>
          <cell r="AN674" t="str">
            <v>DA</v>
          </cell>
        </row>
        <row r="675">
          <cell r="A675">
            <v>688</v>
          </cell>
          <cell r="B675" t="str">
            <v>DA</v>
          </cell>
          <cell r="C675" t="str">
            <v>Diane Albers</v>
          </cell>
          <cell r="D675" t="str">
            <v>(509) 495-4705</v>
          </cell>
          <cell r="E675">
            <v>37543</v>
          </cell>
          <cell r="G675" t="str">
            <v>Purchase</v>
          </cell>
          <cell r="H675" t="str">
            <v>Physical</v>
          </cell>
          <cell r="I675" t="str">
            <v>CA - SLTAHOE</v>
          </cell>
          <cell r="K675" t="str">
            <v>Enserco</v>
          </cell>
          <cell r="L675" t="str">
            <v>Dave Myers</v>
          </cell>
          <cell r="M675" t="str">
            <v>Trader</v>
          </cell>
          <cell r="N675" t="str">
            <v>(303) 568-3230</v>
          </cell>
          <cell r="O675" t="str">
            <v>(303) 568-3250</v>
          </cell>
          <cell r="R675">
            <v>2500</v>
          </cell>
          <cell r="X675">
            <v>2.15</v>
          </cell>
          <cell r="Y675">
            <v>37544</v>
          </cell>
          <cell r="Z675">
            <v>37544</v>
          </cell>
          <cell r="AA675" t="str">
            <v>Interruptible</v>
          </cell>
          <cell r="AB675" t="str">
            <v>NWP</v>
          </cell>
          <cell r="AC675" t="str">
            <v>Paiute</v>
          </cell>
          <cell r="AD675">
            <v>100047</v>
          </cell>
          <cell r="AE675">
            <v>2500</v>
          </cell>
          <cell r="AF675" t="str">
            <v>WYOMING POOL</v>
          </cell>
          <cell r="AG675">
            <v>89</v>
          </cell>
          <cell r="AH675" t="str">
            <v>WYOMING POOL</v>
          </cell>
          <cell r="AI675">
            <v>399</v>
          </cell>
          <cell r="AJ675" t="str">
            <v>RENO</v>
          </cell>
          <cell r="AK675">
            <v>459</v>
          </cell>
          <cell r="AL675" t="str">
            <v>AVAC03SYS1</v>
          </cell>
          <cell r="AM675">
            <v>304</v>
          </cell>
          <cell r="AN675" t="str">
            <v>DA</v>
          </cell>
        </row>
        <row r="676">
          <cell r="A676">
            <v>689</v>
          </cell>
          <cell r="B676" t="str">
            <v>DA</v>
          </cell>
          <cell r="C676" t="str">
            <v>Diane Albers</v>
          </cell>
          <cell r="D676" t="str">
            <v>(509) 495-4705</v>
          </cell>
          <cell r="E676">
            <v>37544</v>
          </cell>
          <cell r="G676" t="str">
            <v>Purchase</v>
          </cell>
          <cell r="H676" t="str">
            <v>Physical</v>
          </cell>
          <cell r="I676" t="str">
            <v>CA - SLTAHOE</v>
          </cell>
          <cell r="K676" t="str">
            <v>Enserco</v>
          </cell>
          <cell r="L676" t="str">
            <v>Dave Myers</v>
          </cell>
          <cell r="M676" t="str">
            <v>Trader</v>
          </cell>
          <cell r="N676" t="str">
            <v>(303) 568-3230</v>
          </cell>
          <cell r="O676" t="str">
            <v>(303) 568-3250</v>
          </cell>
          <cell r="R676">
            <v>1500</v>
          </cell>
          <cell r="X676">
            <v>2.27</v>
          </cell>
          <cell r="Y676">
            <v>37545</v>
          </cell>
          <cell r="Z676">
            <v>37545</v>
          </cell>
          <cell r="AA676" t="str">
            <v>Interruptible</v>
          </cell>
          <cell r="AB676" t="str">
            <v>NWP</v>
          </cell>
          <cell r="AC676" t="str">
            <v>Paiute</v>
          </cell>
          <cell r="AD676">
            <v>100047</v>
          </cell>
          <cell r="AE676">
            <v>1500</v>
          </cell>
          <cell r="AF676" t="str">
            <v>WYOMING POOL</v>
          </cell>
          <cell r="AG676">
            <v>89</v>
          </cell>
          <cell r="AH676" t="str">
            <v>WYOMING POOL</v>
          </cell>
          <cell r="AI676">
            <v>399</v>
          </cell>
          <cell r="AJ676" t="str">
            <v>RENO</v>
          </cell>
          <cell r="AK676">
            <v>459</v>
          </cell>
          <cell r="AL676" t="str">
            <v>AVAC03SYS3</v>
          </cell>
          <cell r="AM676">
            <v>304</v>
          </cell>
          <cell r="AN676" t="str">
            <v>DA</v>
          </cell>
        </row>
        <row r="677">
          <cell r="A677">
            <v>690</v>
          </cell>
          <cell r="B677" t="str">
            <v>DA</v>
          </cell>
          <cell r="C677" t="str">
            <v>Diane Albers</v>
          </cell>
          <cell r="D677" t="str">
            <v>(509) 495-4705</v>
          </cell>
          <cell r="E677">
            <v>37544</v>
          </cell>
          <cell r="G677" t="str">
            <v>Purchase</v>
          </cell>
          <cell r="H677" t="str">
            <v>Physical</v>
          </cell>
          <cell r="I677" t="str">
            <v>CA - SLTAHOE</v>
          </cell>
          <cell r="K677" t="str">
            <v>Sierra Pacific</v>
          </cell>
          <cell r="L677" t="str">
            <v>Anita Austin</v>
          </cell>
          <cell r="M677" t="str">
            <v>Trader</v>
          </cell>
          <cell r="N677" t="str">
            <v>(775) 834-4874</v>
          </cell>
          <cell r="O677" t="str">
            <v>(775) 834-3069</v>
          </cell>
          <cell r="R677">
            <v>2500</v>
          </cell>
          <cell r="X677">
            <v>3.75</v>
          </cell>
          <cell r="Y677">
            <v>37544</v>
          </cell>
          <cell r="Z677">
            <v>37544</v>
          </cell>
          <cell r="AA677" t="str">
            <v>Interruptible</v>
          </cell>
          <cell r="AB677" t="str">
            <v>NWP</v>
          </cell>
          <cell r="AC677" t="str">
            <v>Paiute</v>
          </cell>
          <cell r="AD677">
            <v>100047</v>
          </cell>
          <cell r="AE677">
            <v>2500</v>
          </cell>
          <cell r="AF677" t="str">
            <v>JACKSON PRAIRIE RECEIPT</v>
          </cell>
          <cell r="AG677">
            <v>235</v>
          </cell>
          <cell r="AH677">
            <v>126544</v>
          </cell>
          <cell r="AI677">
            <v>34</v>
          </cell>
          <cell r="AJ677" t="str">
            <v>RENO</v>
          </cell>
          <cell r="AK677">
            <v>459</v>
          </cell>
          <cell r="AL677" t="str">
            <v>AVAC03SYS1</v>
          </cell>
          <cell r="AM677">
            <v>304</v>
          </cell>
          <cell r="AN677" t="str">
            <v>DA</v>
          </cell>
        </row>
        <row r="678">
          <cell r="A678">
            <v>691</v>
          </cell>
          <cell r="B678" t="str">
            <v>DA</v>
          </cell>
          <cell r="C678" t="str">
            <v>Diane Albers</v>
          </cell>
          <cell r="D678" t="str">
            <v>(509) 495-4705</v>
          </cell>
          <cell r="E678">
            <v>37545</v>
          </cell>
          <cell r="G678" t="str">
            <v>Purchase</v>
          </cell>
          <cell r="H678" t="str">
            <v>Physical</v>
          </cell>
          <cell r="I678" t="str">
            <v>CA - SLTAHOE</v>
          </cell>
          <cell r="K678" t="str">
            <v>Tenaska Marketing Ventures</v>
          </cell>
          <cell r="L678" t="str">
            <v>John Parks</v>
          </cell>
          <cell r="M678" t="str">
            <v>Trader</v>
          </cell>
          <cell r="N678" t="str">
            <v>(303) 723-9305</v>
          </cell>
          <cell r="O678" t="str">
            <v>(303) 723-9350</v>
          </cell>
          <cell r="R678">
            <v>1500</v>
          </cell>
          <cell r="X678">
            <v>2.14</v>
          </cell>
          <cell r="Y678">
            <v>37546</v>
          </cell>
          <cell r="Z678">
            <v>37546</v>
          </cell>
          <cell r="AA678" t="str">
            <v>Interruptible</v>
          </cell>
          <cell r="AB678" t="str">
            <v>NWP</v>
          </cell>
          <cell r="AC678" t="str">
            <v>Paiute</v>
          </cell>
          <cell r="AD678">
            <v>100047</v>
          </cell>
          <cell r="AE678">
            <v>1500</v>
          </cell>
          <cell r="AF678" t="str">
            <v>OPAL</v>
          </cell>
          <cell r="AG678">
            <v>543</v>
          </cell>
          <cell r="AH678" t="str">
            <v>G54</v>
          </cell>
          <cell r="AI678">
            <v>320</v>
          </cell>
          <cell r="AJ678" t="str">
            <v>RENO</v>
          </cell>
          <cell r="AK678">
            <v>459</v>
          </cell>
          <cell r="AL678" t="str">
            <v>AVAC03SYS3</v>
          </cell>
          <cell r="AM678">
            <v>304</v>
          </cell>
          <cell r="AN678" t="str">
            <v>DA</v>
          </cell>
        </row>
        <row r="679">
          <cell r="A679">
            <v>692</v>
          </cell>
          <cell r="B679" t="str">
            <v>DA</v>
          </cell>
          <cell r="C679" t="str">
            <v>Diane Albers</v>
          </cell>
          <cell r="D679" t="str">
            <v>(509) 495-4705</v>
          </cell>
          <cell r="E679">
            <v>37545</v>
          </cell>
          <cell r="G679" t="str">
            <v>Purchase</v>
          </cell>
          <cell r="H679" t="str">
            <v>Physical</v>
          </cell>
          <cell r="I679" t="str">
            <v>KFCT</v>
          </cell>
          <cell r="K679" t="str">
            <v>Enserco</v>
          </cell>
          <cell r="L679" t="str">
            <v>Dave Huck</v>
          </cell>
          <cell r="M679" t="str">
            <v>Trader</v>
          </cell>
          <cell r="N679" t="str">
            <v>(403) 269-5522</v>
          </cell>
          <cell r="O679" t="str">
            <v>(303) 568-3250</v>
          </cell>
          <cell r="R679">
            <v>1000</v>
          </cell>
          <cell r="X679">
            <v>3.67</v>
          </cell>
          <cell r="Y679">
            <v>37546</v>
          </cell>
          <cell r="Z679">
            <v>37546</v>
          </cell>
          <cell r="AA679" t="str">
            <v>Interruptible</v>
          </cell>
          <cell r="AB679" t="str">
            <v>NWP</v>
          </cell>
          <cell r="AE679">
            <v>1000</v>
          </cell>
          <cell r="AF679" t="str">
            <v>SPOKANE (KETTLE FALLS)</v>
          </cell>
          <cell r="AG679">
            <v>384</v>
          </cell>
          <cell r="AH679">
            <v>128750</v>
          </cell>
          <cell r="AI679">
            <v>399</v>
          </cell>
          <cell r="AJ679" t="str">
            <v>SPOKANE (KETTLE FALLS)</v>
          </cell>
          <cell r="AK679">
            <v>384</v>
          </cell>
          <cell r="AL679" t="str">
            <v>KFCT</v>
          </cell>
          <cell r="AM679">
            <v>6</v>
          </cell>
          <cell r="AN679" t="str">
            <v>DA</v>
          </cell>
        </row>
        <row r="680">
          <cell r="A680">
            <v>693</v>
          </cell>
          <cell r="B680" t="str">
            <v>DA</v>
          </cell>
          <cell r="C680" t="str">
            <v>Diane Albers</v>
          </cell>
          <cell r="D680" t="str">
            <v>(509) 495-4705</v>
          </cell>
          <cell r="E680">
            <v>37546</v>
          </cell>
          <cell r="G680" t="str">
            <v>Purchase</v>
          </cell>
          <cell r="H680" t="str">
            <v>Physical</v>
          </cell>
          <cell r="I680" t="str">
            <v>CA - SLTAHOE</v>
          </cell>
          <cell r="J680">
            <v>168409335</v>
          </cell>
          <cell r="K680" t="str">
            <v>AEP Energy Services, Inc.</v>
          </cell>
          <cell r="L680" t="str">
            <v>Shahid Shah</v>
          </cell>
          <cell r="M680" t="str">
            <v>Trader</v>
          </cell>
          <cell r="N680" t="str">
            <v>(614) 583-7017</v>
          </cell>
          <cell r="O680" t="str">
            <v>(614) 583-1605</v>
          </cell>
          <cell r="R680">
            <v>2000</v>
          </cell>
          <cell r="X680">
            <v>2.12</v>
          </cell>
          <cell r="Y680">
            <v>37547</v>
          </cell>
          <cell r="Z680">
            <v>37547</v>
          </cell>
          <cell r="AA680" t="str">
            <v>Interruptible</v>
          </cell>
          <cell r="AB680" t="str">
            <v>NWP</v>
          </cell>
          <cell r="AC680" t="str">
            <v>Paiute</v>
          </cell>
          <cell r="AD680">
            <v>100047</v>
          </cell>
          <cell r="AE680">
            <v>2000</v>
          </cell>
          <cell r="AF680" t="str">
            <v>OPAL</v>
          </cell>
          <cell r="AG680">
            <v>543</v>
          </cell>
          <cell r="AH680" t="str">
            <v>G54</v>
          </cell>
          <cell r="AI680">
            <v>692</v>
          </cell>
          <cell r="AJ680" t="str">
            <v>RENO</v>
          </cell>
          <cell r="AK680">
            <v>459</v>
          </cell>
          <cell r="AL680" t="str">
            <v>AVAC03SYS3</v>
          </cell>
          <cell r="AM680">
            <v>304</v>
          </cell>
          <cell r="AN680" t="str">
            <v>DA</v>
          </cell>
        </row>
        <row r="681">
          <cell r="A681">
            <v>694</v>
          </cell>
          <cell r="B681" t="str">
            <v>DA</v>
          </cell>
          <cell r="C681" t="str">
            <v>Diane Albers</v>
          </cell>
          <cell r="D681" t="str">
            <v>(509) 495-4705</v>
          </cell>
          <cell r="E681">
            <v>37546</v>
          </cell>
          <cell r="G681" t="str">
            <v>Purchase</v>
          </cell>
          <cell r="H681" t="str">
            <v>Physical</v>
          </cell>
          <cell r="I681" t="str">
            <v>KFCT</v>
          </cell>
          <cell r="K681" t="str">
            <v>Enserco</v>
          </cell>
          <cell r="L681" t="str">
            <v>Dave Huck</v>
          </cell>
          <cell r="M681" t="str">
            <v>Trader</v>
          </cell>
          <cell r="N681" t="str">
            <v>(403) 269-5522</v>
          </cell>
          <cell r="O681" t="str">
            <v>(303) 568-3250</v>
          </cell>
          <cell r="R681">
            <v>1000</v>
          </cell>
          <cell r="X681">
            <v>3.59</v>
          </cell>
          <cell r="Y681">
            <v>37547</v>
          </cell>
          <cell r="Z681">
            <v>37547</v>
          </cell>
          <cell r="AA681" t="str">
            <v>Interruptible</v>
          </cell>
          <cell r="AB681" t="str">
            <v>NWP</v>
          </cell>
          <cell r="AE681">
            <v>1000</v>
          </cell>
          <cell r="AF681" t="str">
            <v>SPOKANE (KETTLE FALLS)</v>
          </cell>
          <cell r="AG681">
            <v>384</v>
          </cell>
          <cell r="AH681">
            <v>128750</v>
          </cell>
          <cell r="AI681">
            <v>399</v>
          </cell>
          <cell r="AJ681" t="str">
            <v>SPOKANE (KETTLE FALLS)</v>
          </cell>
          <cell r="AK681">
            <v>384</v>
          </cell>
          <cell r="AL681" t="str">
            <v>KFCT</v>
          </cell>
          <cell r="AM681">
            <v>6</v>
          </cell>
          <cell r="AN681" t="str">
            <v>DA</v>
          </cell>
        </row>
        <row r="682">
          <cell r="A682">
            <v>695</v>
          </cell>
          <cell r="B682" t="str">
            <v>DA</v>
          </cell>
          <cell r="C682" t="str">
            <v>Diane Albers</v>
          </cell>
          <cell r="D682" t="str">
            <v>(509) 495-4705</v>
          </cell>
          <cell r="E682">
            <v>37547</v>
          </cell>
          <cell r="G682" t="str">
            <v>Purchase</v>
          </cell>
          <cell r="H682" t="str">
            <v>Physical</v>
          </cell>
          <cell r="I682" t="str">
            <v>CA - SLTAHOE</v>
          </cell>
          <cell r="J682">
            <v>125670641</v>
          </cell>
          <cell r="K682" t="str">
            <v>AEP Energy Services, Inc.</v>
          </cell>
          <cell r="L682" t="str">
            <v>Shahid Shah</v>
          </cell>
          <cell r="M682" t="str">
            <v>Trader</v>
          </cell>
          <cell r="N682" t="str">
            <v>(614) 583-7017</v>
          </cell>
          <cell r="O682" t="str">
            <v>(614) 583-1605</v>
          </cell>
          <cell r="R682">
            <v>2000</v>
          </cell>
          <cell r="X682">
            <v>1.5</v>
          </cell>
          <cell r="Y682">
            <v>37548</v>
          </cell>
          <cell r="Z682">
            <v>37550</v>
          </cell>
          <cell r="AA682" t="str">
            <v>Interruptible</v>
          </cell>
          <cell r="AB682" t="str">
            <v>NWP</v>
          </cell>
          <cell r="AC682" t="str">
            <v>Paiute</v>
          </cell>
          <cell r="AD682">
            <v>100047</v>
          </cell>
          <cell r="AE682">
            <v>2000</v>
          </cell>
          <cell r="AF682" t="str">
            <v>OPAL</v>
          </cell>
          <cell r="AG682">
            <v>543</v>
          </cell>
          <cell r="AH682" t="str">
            <v>G54</v>
          </cell>
          <cell r="AI682">
            <v>692</v>
          </cell>
          <cell r="AJ682" t="str">
            <v>RENO</v>
          </cell>
          <cell r="AK682">
            <v>459</v>
          </cell>
          <cell r="AL682" t="str">
            <v>AVAC03SYS3</v>
          </cell>
          <cell r="AM682">
            <v>304</v>
          </cell>
          <cell r="AN682" t="str">
            <v>DA</v>
          </cell>
        </row>
        <row r="683">
          <cell r="A683">
            <v>696</v>
          </cell>
          <cell r="B683" t="str">
            <v>DA</v>
          </cell>
          <cell r="C683" t="str">
            <v>Diane Albers</v>
          </cell>
          <cell r="D683" t="str">
            <v>(509) 495-4705</v>
          </cell>
          <cell r="E683">
            <v>37547</v>
          </cell>
          <cell r="G683" t="str">
            <v>Purchase</v>
          </cell>
          <cell r="H683" t="str">
            <v>Physical</v>
          </cell>
          <cell r="I683" t="str">
            <v>KFCT</v>
          </cell>
          <cell r="K683" t="str">
            <v>Enserco</v>
          </cell>
          <cell r="L683" t="str">
            <v>Dave Huck</v>
          </cell>
          <cell r="M683" t="str">
            <v>Trader</v>
          </cell>
          <cell r="N683" t="str">
            <v>(403) 269-5522</v>
          </cell>
          <cell r="O683" t="str">
            <v>(303) 568-3250</v>
          </cell>
          <cell r="R683">
            <v>1000</v>
          </cell>
          <cell r="X683">
            <v>3.7</v>
          </cell>
          <cell r="Y683">
            <v>37548</v>
          </cell>
          <cell r="Z683">
            <v>37550</v>
          </cell>
          <cell r="AA683" t="str">
            <v>Interruptible</v>
          </cell>
          <cell r="AB683" t="str">
            <v>NWP</v>
          </cell>
          <cell r="AE683">
            <v>1000</v>
          </cell>
          <cell r="AF683" t="str">
            <v>SPOKANE (KETTLE FALLS)</v>
          </cell>
          <cell r="AG683">
            <v>384</v>
          </cell>
          <cell r="AH683">
            <v>128750</v>
          </cell>
          <cell r="AI683">
            <v>399</v>
          </cell>
          <cell r="AJ683" t="str">
            <v>SPOKANE (KETTLE FALLS)</v>
          </cell>
          <cell r="AK683">
            <v>384</v>
          </cell>
          <cell r="AL683" t="str">
            <v>KFCT</v>
          </cell>
          <cell r="AM683">
            <v>6</v>
          </cell>
          <cell r="AN683" t="str">
            <v>DA</v>
          </cell>
        </row>
        <row r="684">
          <cell r="A684">
            <v>697</v>
          </cell>
          <cell r="B684" t="str">
            <v>JK</v>
          </cell>
          <cell r="C684" t="str">
            <v>Jeannie Kimberly</v>
          </cell>
          <cell r="D684" t="str">
            <v>(509) 495-8494</v>
          </cell>
          <cell r="E684">
            <v>37550</v>
          </cell>
          <cell r="G684" t="str">
            <v>Purchase</v>
          </cell>
          <cell r="H684" t="str">
            <v>Physical</v>
          </cell>
          <cell r="I684" t="str">
            <v>CA - SLTAHOE</v>
          </cell>
          <cell r="K684" t="str">
            <v>Tenaska Marketing Ventures</v>
          </cell>
          <cell r="L684" t="str">
            <v>John Parks</v>
          </cell>
          <cell r="M684" t="str">
            <v>Trader</v>
          </cell>
          <cell r="N684" t="str">
            <v>(303) 723-9305</v>
          </cell>
          <cell r="O684" t="str">
            <v>(303) 723-9350</v>
          </cell>
          <cell r="R684">
            <v>2000</v>
          </cell>
          <cell r="X684">
            <v>1.79</v>
          </cell>
          <cell r="Y684">
            <v>37551</v>
          </cell>
          <cell r="Z684">
            <v>37551</v>
          </cell>
          <cell r="AA684" t="str">
            <v>Interruptible</v>
          </cell>
          <cell r="AB684" t="str">
            <v>NWP</v>
          </cell>
          <cell r="AC684" t="str">
            <v>Paiute</v>
          </cell>
          <cell r="AD684">
            <v>100047</v>
          </cell>
          <cell r="AE684">
            <v>2000</v>
          </cell>
          <cell r="AF684" t="str">
            <v>OPAL</v>
          </cell>
          <cell r="AG684">
            <v>384</v>
          </cell>
          <cell r="AH684" t="str">
            <v>G53</v>
          </cell>
          <cell r="AI684">
            <v>753</v>
          </cell>
          <cell r="AJ684" t="str">
            <v>RENO</v>
          </cell>
          <cell r="AK684">
            <v>459</v>
          </cell>
          <cell r="AL684" t="str">
            <v>AVAC03SYS3</v>
          </cell>
          <cell r="AM684">
            <v>304</v>
          </cell>
          <cell r="AN684" t="str">
            <v>JK</v>
          </cell>
        </row>
        <row r="685">
          <cell r="A685">
            <v>698</v>
          </cell>
          <cell r="B685" t="str">
            <v>JK</v>
          </cell>
          <cell r="C685" t="str">
            <v>Jeannie Kimberly</v>
          </cell>
          <cell r="D685" t="str">
            <v>(509) 495-8494</v>
          </cell>
          <cell r="E685">
            <v>37551</v>
          </cell>
          <cell r="G685" t="str">
            <v>Purchase</v>
          </cell>
          <cell r="H685" t="str">
            <v>Physical</v>
          </cell>
          <cell r="I685" t="str">
            <v>CA - SLTAHOE</v>
          </cell>
          <cell r="K685" t="str">
            <v>Enserco</v>
          </cell>
          <cell r="L685" t="str">
            <v>Dave Huck</v>
          </cell>
          <cell r="M685" t="str">
            <v>Trader</v>
          </cell>
          <cell r="N685" t="str">
            <v>(403) 269-5522</v>
          </cell>
          <cell r="O685" t="str">
            <v>(303) 568-3250</v>
          </cell>
          <cell r="R685">
            <v>2500</v>
          </cell>
          <cell r="X685">
            <v>1.74</v>
          </cell>
          <cell r="Y685">
            <v>37552</v>
          </cell>
          <cell r="Z685">
            <v>37552</v>
          </cell>
          <cell r="AA685" t="str">
            <v>Interruptible</v>
          </cell>
          <cell r="AB685" t="str">
            <v>NWP</v>
          </cell>
          <cell r="AC685" t="str">
            <v>Paiute</v>
          </cell>
          <cell r="AD685">
            <v>100047</v>
          </cell>
          <cell r="AE685">
            <v>2500</v>
          </cell>
          <cell r="AF685" t="str">
            <v>WYOMING POOL</v>
          </cell>
          <cell r="AG685">
            <v>89</v>
          </cell>
          <cell r="AH685" t="str">
            <v>WYOMING POOL</v>
          </cell>
          <cell r="AI685">
            <v>399</v>
          </cell>
          <cell r="AJ685" t="str">
            <v>RENO</v>
          </cell>
          <cell r="AK685">
            <v>459</v>
          </cell>
          <cell r="AL685" t="str">
            <v>AVAC03SYS3</v>
          </cell>
          <cell r="AM685">
            <v>304</v>
          </cell>
          <cell r="AN685" t="str">
            <v>JK</v>
          </cell>
        </row>
        <row r="686">
          <cell r="A686">
            <v>699</v>
          </cell>
          <cell r="B686" t="str">
            <v>JK</v>
          </cell>
          <cell r="C686" t="str">
            <v>Jeannie Kimberly</v>
          </cell>
          <cell r="D686" t="str">
            <v>(509) 495-8494</v>
          </cell>
          <cell r="E686">
            <v>37552</v>
          </cell>
          <cell r="G686" t="str">
            <v>Purchase</v>
          </cell>
          <cell r="H686" t="str">
            <v>Physical</v>
          </cell>
          <cell r="I686" t="str">
            <v>CA - SLTAHOE</v>
          </cell>
          <cell r="K686" t="str">
            <v>Enserco</v>
          </cell>
          <cell r="L686" t="str">
            <v>Dave Myers</v>
          </cell>
          <cell r="M686" t="str">
            <v>Trader</v>
          </cell>
          <cell r="N686" t="str">
            <v>(303) 568-3230</v>
          </cell>
          <cell r="O686" t="str">
            <v>(303) 568-3250</v>
          </cell>
          <cell r="R686">
            <v>2500</v>
          </cell>
          <cell r="X686">
            <v>2.1</v>
          </cell>
          <cell r="Y686">
            <v>37553</v>
          </cell>
          <cell r="Z686">
            <v>37553</v>
          </cell>
          <cell r="AA686" t="str">
            <v>Interruptible</v>
          </cell>
          <cell r="AB686" t="str">
            <v>NWP</v>
          </cell>
          <cell r="AC686" t="str">
            <v>Paiute</v>
          </cell>
          <cell r="AD686">
            <v>100047</v>
          </cell>
          <cell r="AE686">
            <v>2500</v>
          </cell>
          <cell r="AF686" t="str">
            <v>WYOMING POOL</v>
          </cell>
          <cell r="AG686">
            <v>89</v>
          </cell>
          <cell r="AH686" t="str">
            <v>WYOMING POOL</v>
          </cell>
          <cell r="AI686">
            <v>399</v>
          </cell>
          <cell r="AJ686" t="str">
            <v>RENO</v>
          </cell>
          <cell r="AK686">
            <v>459</v>
          </cell>
          <cell r="AL686" t="str">
            <v>AVAC03SYS3</v>
          </cell>
          <cell r="AM686">
            <v>304</v>
          </cell>
          <cell r="AN686" t="str">
            <v>JK</v>
          </cell>
        </row>
        <row r="687">
          <cell r="A687">
            <v>700</v>
          </cell>
          <cell r="B687" t="str">
            <v>JK</v>
          </cell>
          <cell r="C687" t="str">
            <v>Jeannie Kimberly</v>
          </cell>
          <cell r="D687" t="str">
            <v>(509) 495-8494</v>
          </cell>
          <cell r="E687">
            <v>37553</v>
          </cell>
          <cell r="G687" t="str">
            <v>Purchase</v>
          </cell>
          <cell r="H687" t="str">
            <v>Physical</v>
          </cell>
          <cell r="I687" t="str">
            <v>CA - SLTAHOE</v>
          </cell>
          <cell r="K687" t="str">
            <v>Enserco</v>
          </cell>
          <cell r="L687" t="str">
            <v>John Washabaugh</v>
          </cell>
          <cell r="M687" t="str">
            <v>Trader</v>
          </cell>
          <cell r="N687" t="str">
            <v>(303) 256-1666</v>
          </cell>
          <cell r="O687" t="str">
            <v>(303) 568-3250</v>
          </cell>
          <cell r="R687">
            <v>2500</v>
          </cell>
          <cell r="X687">
            <v>2.4</v>
          </cell>
          <cell r="Y687">
            <v>37554</v>
          </cell>
          <cell r="Z687">
            <v>37554</v>
          </cell>
          <cell r="AA687" t="str">
            <v>Interruptible</v>
          </cell>
          <cell r="AB687" t="str">
            <v>NWP</v>
          </cell>
          <cell r="AC687" t="str">
            <v>Paiute</v>
          </cell>
          <cell r="AD687">
            <v>100047</v>
          </cell>
          <cell r="AE687">
            <v>2500</v>
          </cell>
          <cell r="AF687" t="str">
            <v>WYOMING POOL</v>
          </cell>
          <cell r="AG687">
            <v>89</v>
          </cell>
          <cell r="AH687" t="str">
            <v>WYOMING POOL</v>
          </cell>
          <cell r="AI687">
            <v>399</v>
          </cell>
          <cell r="AJ687" t="str">
            <v>RENO</v>
          </cell>
          <cell r="AK687">
            <v>459</v>
          </cell>
          <cell r="AL687" t="str">
            <v>AVAC03SYS3</v>
          </cell>
          <cell r="AM687">
            <v>304</v>
          </cell>
          <cell r="AN687" t="str">
            <v>JK</v>
          </cell>
        </row>
        <row r="688">
          <cell r="A688">
            <v>701</v>
          </cell>
          <cell r="B688" t="str">
            <v>JK</v>
          </cell>
          <cell r="C688" t="str">
            <v>Jeannie Kimberly</v>
          </cell>
          <cell r="D688" t="str">
            <v>(509) 495-8494</v>
          </cell>
          <cell r="E688">
            <v>37554</v>
          </cell>
          <cell r="G688" t="str">
            <v>Purchase</v>
          </cell>
          <cell r="H688" t="str">
            <v>Physical</v>
          </cell>
          <cell r="I688" t="str">
            <v>CA - SLTAHOE</v>
          </cell>
          <cell r="K688" t="str">
            <v>E-Prime, Inc.</v>
          </cell>
          <cell r="L688" t="str">
            <v>Kevin Headrick</v>
          </cell>
          <cell r="M688" t="str">
            <v>Trader</v>
          </cell>
          <cell r="N688" t="str">
            <v>(303) 308-6034</v>
          </cell>
          <cell r="O688" t="str">
            <v>(303) 308-7615</v>
          </cell>
          <cell r="R688">
            <v>1359</v>
          </cell>
          <cell r="X688">
            <v>2.65</v>
          </cell>
          <cell r="Y688">
            <v>37555</v>
          </cell>
          <cell r="Z688">
            <v>37557</v>
          </cell>
          <cell r="AA688" t="str">
            <v>Interruptible</v>
          </cell>
          <cell r="AB688" t="str">
            <v>NWP</v>
          </cell>
          <cell r="AC688" t="str">
            <v>Paiute</v>
          </cell>
          <cell r="AD688">
            <v>100047</v>
          </cell>
          <cell r="AE688">
            <v>1359</v>
          </cell>
          <cell r="AF688" t="str">
            <v>WYOMING POOL</v>
          </cell>
          <cell r="AG688">
            <v>89</v>
          </cell>
          <cell r="AH688" t="str">
            <v>WYOMING POOL</v>
          </cell>
          <cell r="AI688">
            <v>694</v>
          </cell>
          <cell r="AJ688" t="str">
            <v>RENO</v>
          </cell>
          <cell r="AK688">
            <v>459</v>
          </cell>
          <cell r="AL688" t="str">
            <v>AVAC03SYS3</v>
          </cell>
          <cell r="AM688">
            <v>304</v>
          </cell>
          <cell r="AN688" t="str">
            <v>JK</v>
          </cell>
        </row>
        <row r="689">
          <cell r="A689">
            <v>702</v>
          </cell>
          <cell r="B689" t="str">
            <v>JK</v>
          </cell>
          <cell r="C689" t="str">
            <v>Jeannie Kimberly</v>
          </cell>
          <cell r="D689" t="str">
            <v>(509) 495-8494</v>
          </cell>
          <cell r="E689">
            <v>37554</v>
          </cell>
          <cell r="G689" t="str">
            <v>Purchase</v>
          </cell>
          <cell r="H689" t="str">
            <v>Physical</v>
          </cell>
          <cell r="I689" t="str">
            <v>CA - SLTAHOE</v>
          </cell>
          <cell r="K689" t="str">
            <v>Tenaska Marketing Ventures</v>
          </cell>
          <cell r="L689" t="str">
            <v>John Parks</v>
          </cell>
          <cell r="M689" t="str">
            <v>Trader</v>
          </cell>
          <cell r="N689" t="str">
            <v>(303) 723-9305</v>
          </cell>
          <cell r="O689" t="str">
            <v>(303) 723-9350</v>
          </cell>
          <cell r="R689">
            <v>1000</v>
          </cell>
          <cell r="X689">
            <v>2.72</v>
          </cell>
          <cell r="Y689">
            <v>37555</v>
          </cell>
          <cell r="Z689">
            <v>37557</v>
          </cell>
          <cell r="AA689" t="str">
            <v>Interruptible</v>
          </cell>
          <cell r="AB689" t="str">
            <v>NWP</v>
          </cell>
          <cell r="AC689" t="str">
            <v>Paiute</v>
          </cell>
          <cell r="AD689">
            <v>100047</v>
          </cell>
          <cell r="AE689">
            <v>1000</v>
          </cell>
          <cell r="AF689" t="str">
            <v>OPAL</v>
          </cell>
          <cell r="AG689">
            <v>384</v>
          </cell>
          <cell r="AH689" t="str">
            <v>G54</v>
          </cell>
          <cell r="AJ689" t="str">
            <v>RENO</v>
          </cell>
          <cell r="AK689">
            <v>459</v>
          </cell>
          <cell r="AL689" t="str">
            <v>AVAC03SYS3</v>
          </cell>
          <cell r="AM689">
            <v>304</v>
          </cell>
          <cell r="AN689" t="str">
            <v>JK</v>
          </cell>
        </row>
        <row r="690">
          <cell r="A690">
            <v>703</v>
          </cell>
          <cell r="B690" t="str">
            <v>JK</v>
          </cell>
          <cell r="C690" t="str">
            <v>Jeannie Kimberly</v>
          </cell>
          <cell r="D690" t="str">
            <v>(509) 495-8494</v>
          </cell>
          <cell r="E690">
            <v>37557</v>
          </cell>
          <cell r="G690" t="str">
            <v>Purchase</v>
          </cell>
          <cell r="H690" t="str">
            <v>Physical</v>
          </cell>
          <cell r="I690" t="str">
            <v>BOULDER PARK</v>
          </cell>
          <cell r="K690" t="str">
            <v>Enserco</v>
          </cell>
          <cell r="L690" t="str">
            <v>Dave Huck</v>
          </cell>
          <cell r="M690" t="str">
            <v>Trader</v>
          </cell>
          <cell r="N690" t="str">
            <v>(403) 269-5522</v>
          </cell>
          <cell r="O690" t="str">
            <v>(303) 568-3250</v>
          </cell>
          <cell r="R690">
            <v>3000</v>
          </cell>
          <cell r="X690">
            <v>3.95</v>
          </cell>
          <cell r="Y690">
            <v>37558</v>
          </cell>
          <cell r="Z690">
            <v>37558</v>
          </cell>
          <cell r="AA690" t="str">
            <v>Interruptible</v>
          </cell>
          <cell r="AB690" t="str">
            <v>PGT</v>
          </cell>
          <cell r="AD690" t="str">
            <v>07536</v>
          </cell>
          <cell r="AE690">
            <v>3000</v>
          </cell>
          <cell r="AF690" t="str">
            <v>STAN-GTNW</v>
          </cell>
          <cell r="AH690" t="str">
            <v>04659</v>
          </cell>
          <cell r="AJ690" t="str">
            <v>SWWP-WWP</v>
          </cell>
          <cell r="AL690" t="str">
            <v>BPK</v>
          </cell>
          <cell r="AN690" t="str">
            <v>JK</v>
          </cell>
        </row>
        <row r="691">
          <cell r="A691">
            <v>704</v>
          </cell>
          <cell r="B691" t="str">
            <v>JK</v>
          </cell>
          <cell r="C691" t="str">
            <v>Jeannie Kimberly</v>
          </cell>
          <cell r="D691" t="str">
            <v>(509) 495-8494</v>
          </cell>
          <cell r="E691">
            <v>37557</v>
          </cell>
          <cell r="G691" t="str">
            <v>Sale</v>
          </cell>
          <cell r="H691" t="str">
            <v>Physical</v>
          </cell>
          <cell r="I691" t="str">
            <v>BOULDER PARK</v>
          </cell>
          <cell r="K691" t="str">
            <v>Enserco</v>
          </cell>
          <cell r="L691" t="str">
            <v>Dave Huck</v>
          </cell>
          <cell r="M691" t="str">
            <v>Trader</v>
          </cell>
          <cell r="N691" t="str">
            <v>(403) 269-5522</v>
          </cell>
          <cell r="O691" t="str">
            <v>(303) 568-3250</v>
          </cell>
          <cell r="R691">
            <v>3000</v>
          </cell>
          <cell r="X691">
            <v>3.92</v>
          </cell>
          <cell r="Y691">
            <v>37558</v>
          </cell>
          <cell r="Z691">
            <v>37558</v>
          </cell>
          <cell r="AA691" t="str">
            <v>Interruptible</v>
          </cell>
          <cell r="AB691" t="str">
            <v>PGT</v>
          </cell>
          <cell r="AD691" t="str">
            <v>07536</v>
          </cell>
          <cell r="AE691">
            <v>3000</v>
          </cell>
          <cell r="AF691" t="str">
            <v>STAN-GTNW</v>
          </cell>
          <cell r="AH691" t="str">
            <v>07536</v>
          </cell>
          <cell r="AJ691" t="str">
            <v>STAN-GTNW</v>
          </cell>
          <cell r="AL691" t="str">
            <v>04659</v>
          </cell>
          <cell r="AN691" t="str">
            <v>JK</v>
          </cell>
        </row>
        <row r="692">
          <cell r="A692">
            <v>705</v>
          </cell>
          <cell r="B692" t="str">
            <v>JK</v>
          </cell>
          <cell r="C692" t="str">
            <v>Jeannie Kimberly</v>
          </cell>
          <cell r="D692" t="str">
            <v>(509) 495-8494</v>
          </cell>
          <cell r="E692">
            <v>37557</v>
          </cell>
          <cell r="G692" t="str">
            <v>Purchase</v>
          </cell>
          <cell r="H692" t="str">
            <v>Physical</v>
          </cell>
          <cell r="I692" t="str">
            <v>KFCT</v>
          </cell>
          <cell r="K692" t="str">
            <v>Enserco</v>
          </cell>
          <cell r="L692" t="str">
            <v>Dave Huck</v>
          </cell>
          <cell r="M692" t="str">
            <v>Trader</v>
          </cell>
          <cell r="N692" t="str">
            <v>(403) 269-5522</v>
          </cell>
          <cell r="O692" t="str">
            <v>(303) 568-3250</v>
          </cell>
          <cell r="R692">
            <v>2000</v>
          </cell>
          <cell r="X692">
            <v>4.05</v>
          </cell>
          <cell r="Y692">
            <v>37558</v>
          </cell>
          <cell r="Z692">
            <v>37558</v>
          </cell>
          <cell r="AA692" t="str">
            <v>Interruptible</v>
          </cell>
          <cell r="AB692" t="str">
            <v>NWP</v>
          </cell>
          <cell r="AE692">
            <v>2000</v>
          </cell>
          <cell r="AF692" t="str">
            <v>SPOKANE (KETTLE FALLS)</v>
          </cell>
          <cell r="AG692">
            <v>384</v>
          </cell>
          <cell r="AH692">
            <v>128750</v>
          </cell>
          <cell r="AI692">
            <v>399</v>
          </cell>
          <cell r="AJ692" t="str">
            <v>SPOKANE (KETTLE FALLS)</v>
          </cell>
          <cell r="AK692">
            <v>384</v>
          </cell>
          <cell r="AL692" t="str">
            <v>KFCT</v>
          </cell>
          <cell r="AM692">
            <v>6</v>
          </cell>
          <cell r="AN692" t="str">
            <v>JK</v>
          </cell>
        </row>
        <row r="693">
          <cell r="A693">
            <v>724</v>
          </cell>
          <cell r="B693" t="str">
            <v>JK</v>
          </cell>
          <cell r="C693" t="str">
            <v>Jeannie Kimberly</v>
          </cell>
          <cell r="D693" t="str">
            <v>(509) 495-8494</v>
          </cell>
          <cell r="E693">
            <v>37557</v>
          </cell>
          <cell r="G693" t="str">
            <v>Purchase</v>
          </cell>
          <cell r="H693" t="str">
            <v>Physical</v>
          </cell>
          <cell r="I693" t="str">
            <v>CA - SLTAHOE</v>
          </cell>
          <cell r="K693" t="str">
            <v>Enserco</v>
          </cell>
          <cell r="L693" t="str">
            <v>Dave Huck</v>
          </cell>
          <cell r="M693" t="str">
            <v>Trader</v>
          </cell>
          <cell r="N693" t="str">
            <v>(403) 269-5522</v>
          </cell>
          <cell r="O693" t="str">
            <v>(303) 568-3250</v>
          </cell>
          <cell r="R693">
            <v>2000</v>
          </cell>
          <cell r="X693">
            <v>3.1</v>
          </cell>
          <cell r="Y693">
            <v>37558</v>
          </cell>
          <cell r="Z693">
            <v>37558</v>
          </cell>
          <cell r="AA693" t="str">
            <v>Interruptible</v>
          </cell>
          <cell r="AB693" t="str">
            <v>NWP</v>
          </cell>
          <cell r="AC693" t="str">
            <v>Paiute</v>
          </cell>
          <cell r="AD693">
            <v>100047</v>
          </cell>
          <cell r="AE693">
            <v>2000</v>
          </cell>
          <cell r="AF693" t="str">
            <v>WYOMING POOL</v>
          </cell>
          <cell r="AG693">
            <v>89</v>
          </cell>
          <cell r="AH693" t="str">
            <v>WYOMING POOL</v>
          </cell>
          <cell r="AI693">
            <v>399</v>
          </cell>
          <cell r="AJ693" t="str">
            <v>RENO</v>
          </cell>
          <cell r="AK693">
            <v>459</v>
          </cell>
          <cell r="AL693" t="str">
            <v>AVAC03SYS3</v>
          </cell>
          <cell r="AM693">
            <v>304</v>
          </cell>
          <cell r="AN693" t="str">
            <v>JK</v>
          </cell>
        </row>
        <row r="694">
          <cell r="A694">
            <v>706</v>
          </cell>
          <cell r="B694" t="str">
            <v>JK</v>
          </cell>
          <cell r="C694" t="str">
            <v>Jeannie Kimberly</v>
          </cell>
          <cell r="D694" t="str">
            <v>(509) 495-8494</v>
          </cell>
          <cell r="E694">
            <v>37557</v>
          </cell>
          <cell r="G694" t="str">
            <v>Sale</v>
          </cell>
          <cell r="H694" t="str">
            <v>Physical</v>
          </cell>
          <cell r="I694" t="str">
            <v>MALIN</v>
          </cell>
          <cell r="K694" t="str">
            <v>Cook Inlet Energy Supply LLC</v>
          </cell>
          <cell r="L694" t="str">
            <v>Cindy Khek</v>
          </cell>
          <cell r="M694" t="str">
            <v>Trader</v>
          </cell>
          <cell r="N694" t="str">
            <v xml:space="preserve">(310) 789-2324   </v>
          </cell>
          <cell r="O694" t="str">
            <v>(310) 789-3991</v>
          </cell>
          <cell r="R694">
            <v>7658</v>
          </cell>
          <cell r="U694" t="str">
            <v>NGI</v>
          </cell>
          <cell r="V694">
            <v>0.02</v>
          </cell>
          <cell r="W694" t="str">
            <v>Malin</v>
          </cell>
          <cell r="Y694">
            <v>37561</v>
          </cell>
          <cell r="Z694">
            <v>37590</v>
          </cell>
          <cell r="AA694" t="str">
            <v>Firm</v>
          </cell>
          <cell r="AB694" t="str">
            <v>PGT</v>
          </cell>
          <cell r="AD694" t="str">
            <v>07536</v>
          </cell>
          <cell r="AE694">
            <v>7658</v>
          </cell>
          <cell r="AF694" t="str">
            <v>MALI-GTNW</v>
          </cell>
          <cell r="AH694" t="str">
            <v>07536</v>
          </cell>
          <cell r="AJ694" t="str">
            <v>MALI-GTNW</v>
          </cell>
          <cell r="AL694" t="str">
            <v>00780</v>
          </cell>
          <cell r="AN694" t="str">
            <v>LM</v>
          </cell>
        </row>
        <row r="695">
          <cell r="A695">
            <v>707</v>
          </cell>
          <cell r="B695" t="str">
            <v>JK</v>
          </cell>
          <cell r="C695" t="str">
            <v>Jeannie Kimberly</v>
          </cell>
          <cell r="D695" t="str">
            <v>(509) 495-8494</v>
          </cell>
          <cell r="E695">
            <v>37558</v>
          </cell>
          <cell r="G695" t="str">
            <v>Purchase</v>
          </cell>
          <cell r="H695" t="str">
            <v>Physical</v>
          </cell>
          <cell r="I695" t="str">
            <v>CA - SLTAHOE</v>
          </cell>
          <cell r="K695" t="str">
            <v>Enserco</v>
          </cell>
          <cell r="L695" t="str">
            <v>Dave Huck</v>
          </cell>
          <cell r="M695" t="str">
            <v>Trader</v>
          </cell>
          <cell r="N695" t="str">
            <v>(403) 269-5522</v>
          </cell>
          <cell r="O695" t="str">
            <v>(303) 568-3250</v>
          </cell>
          <cell r="R695">
            <v>2500</v>
          </cell>
          <cell r="X695">
            <v>3.3</v>
          </cell>
          <cell r="Y695">
            <v>37559</v>
          </cell>
          <cell r="Z695">
            <v>37559</v>
          </cell>
          <cell r="AA695" t="str">
            <v>Interruptible</v>
          </cell>
          <cell r="AB695" t="str">
            <v>NWP</v>
          </cell>
          <cell r="AC695" t="str">
            <v>Paiute</v>
          </cell>
          <cell r="AD695">
            <v>100047</v>
          </cell>
          <cell r="AE695">
            <v>2500</v>
          </cell>
          <cell r="AF695" t="str">
            <v>WYOMING POOL</v>
          </cell>
          <cell r="AG695">
            <v>89</v>
          </cell>
          <cell r="AH695" t="str">
            <v>WYOMING POOL</v>
          </cell>
          <cell r="AI695">
            <v>399</v>
          </cell>
          <cell r="AJ695" t="str">
            <v>RENO</v>
          </cell>
          <cell r="AK695">
            <v>459</v>
          </cell>
          <cell r="AL695" t="str">
            <v>AVAC03SYS3</v>
          </cell>
          <cell r="AM695">
            <v>304</v>
          </cell>
          <cell r="AN695" t="str">
            <v>JK</v>
          </cell>
        </row>
        <row r="696">
          <cell r="A696">
            <v>708</v>
          </cell>
          <cell r="B696" t="str">
            <v>JK</v>
          </cell>
          <cell r="C696" t="str">
            <v>Jeannie Kimberly</v>
          </cell>
          <cell r="D696" t="str">
            <v>(509) 495-8494</v>
          </cell>
          <cell r="E696">
            <v>37558</v>
          </cell>
          <cell r="G696" t="str">
            <v>Purchase</v>
          </cell>
          <cell r="H696" t="str">
            <v>Physical</v>
          </cell>
          <cell r="I696" t="str">
            <v>CA - SLTAHOE</v>
          </cell>
          <cell r="K696" t="str">
            <v>Enserco</v>
          </cell>
          <cell r="L696" t="str">
            <v>Dave Huck</v>
          </cell>
          <cell r="M696" t="str">
            <v>Trader</v>
          </cell>
          <cell r="N696" t="str">
            <v>(403) 269-5522</v>
          </cell>
          <cell r="O696" t="str">
            <v>(303) 568-3250</v>
          </cell>
          <cell r="R696">
            <v>1000</v>
          </cell>
          <cell r="U696" t="str">
            <v>IF</v>
          </cell>
          <cell r="V696">
            <v>4.4999999999999998E-2</v>
          </cell>
          <cell r="W696" t="str">
            <v>SUMAS</v>
          </cell>
          <cell r="Y696">
            <v>37561</v>
          </cell>
          <cell r="Z696">
            <v>37590</v>
          </cell>
          <cell r="AA696" t="str">
            <v>FIRM</v>
          </cell>
          <cell r="AB696" t="str">
            <v>NWP</v>
          </cell>
          <cell r="AC696" t="str">
            <v>Paiute</v>
          </cell>
          <cell r="AD696">
            <v>100047</v>
          </cell>
          <cell r="AE696">
            <v>1000</v>
          </cell>
          <cell r="AF696" t="str">
            <v>SUMAS</v>
          </cell>
          <cell r="AG696">
            <v>297</v>
          </cell>
          <cell r="AH696" t="str">
            <v>EEI</v>
          </cell>
          <cell r="AI696">
            <v>399</v>
          </cell>
          <cell r="AJ696" t="str">
            <v>RENO</v>
          </cell>
          <cell r="AK696">
            <v>459</v>
          </cell>
          <cell r="AL696" t="str">
            <v>AVAC03SYS3</v>
          </cell>
          <cell r="AM696">
            <v>304</v>
          </cell>
          <cell r="AN696" t="str">
            <v>BG</v>
          </cell>
          <cell r="AO696">
            <v>37536</v>
          </cell>
          <cell r="AP696" t="str">
            <v>JK</v>
          </cell>
        </row>
        <row r="697">
          <cell r="A697">
            <v>709</v>
          </cell>
          <cell r="B697" t="str">
            <v>JK</v>
          </cell>
          <cell r="C697" t="str">
            <v>Jeannie Kimberly</v>
          </cell>
          <cell r="D697" t="str">
            <v>(509) 495-8494</v>
          </cell>
          <cell r="E697">
            <v>37559</v>
          </cell>
          <cell r="G697" t="str">
            <v>Purchase</v>
          </cell>
          <cell r="H697" t="str">
            <v>Physical</v>
          </cell>
          <cell r="I697" t="str">
            <v>CSII</v>
          </cell>
          <cell r="K697" t="str">
            <v>Enserco</v>
          </cell>
          <cell r="L697" t="str">
            <v>Dave Huck</v>
          </cell>
          <cell r="M697" t="str">
            <v>Trader</v>
          </cell>
          <cell r="N697" t="str">
            <v>(403) 269-5522</v>
          </cell>
          <cell r="O697" t="str">
            <v>(303) 568-3250</v>
          </cell>
          <cell r="R697">
            <v>3000</v>
          </cell>
          <cell r="X697">
            <v>4.25</v>
          </cell>
          <cell r="Y697">
            <v>37560</v>
          </cell>
          <cell r="Z697">
            <v>37560</v>
          </cell>
          <cell r="AA697" t="str">
            <v>Interruptible</v>
          </cell>
          <cell r="AB697" t="str">
            <v>PGT</v>
          </cell>
          <cell r="AD697" t="str">
            <v>07536</v>
          </cell>
          <cell r="AE697">
            <v>3000</v>
          </cell>
          <cell r="AF697" t="str">
            <v>STAN-GTNW</v>
          </cell>
          <cell r="AH697" t="str">
            <v>04659</v>
          </cell>
          <cell r="AJ697" t="str">
            <v>CSII-CSII</v>
          </cell>
          <cell r="AL697" t="str">
            <v>CSII</v>
          </cell>
          <cell r="AN697" t="str">
            <v>JK</v>
          </cell>
        </row>
        <row r="698">
          <cell r="A698">
            <v>710</v>
          </cell>
          <cell r="B698" t="str">
            <v>JK</v>
          </cell>
          <cell r="C698" t="str">
            <v>Jeannie Kimberly</v>
          </cell>
          <cell r="D698" t="str">
            <v>(509) 495-8494</v>
          </cell>
          <cell r="E698">
            <v>37559</v>
          </cell>
          <cell r="G698" t="str">
            <v>Purchase</v>
          </cell>
          <cell r="H698" t="str">
            <v>Physical</v>
          </cell>
          <cell r="I698" t="str">
            <v>KFCT</v>
          </cell>
          <cell r="K698" t="str">
            <v>Enserco</v>
          </cell>
          <cell r="L698" t="str">
            <v>Dave Huck</v>
          </cell>
          <cell r="M698" t="str">
            <v>Trader</v>
          </cell>
          <cell r="N698" t="str">
            <v>(403) 269-5522</v>
          </cell>
          <cell r="O698" t="str">
            <v>(303) 568-3250</v>
          </cell>
          <cell r="R698">
            <v>2000</v>
          </cell>
          <cell r="X698">
            <v>4.3499999999999996</v>
          </cell>
          <cell r="Y698">
            <v>37560</v>
          </cell>
          <cell r="Z698">
            <v>37560</v>
          </cell>
          <cell r="AA698" t="str">
            <v>Interruptible</v>
          </cell>
          <cell r="AB698" t="str">
            <v>NWP</v>
          </cell>
          <cell r="AE698">
            <v>2000</v>
          </cell>
          <cell r="AF698" t="str">
            <v>SPOKANE (KETTLE FALLS)</v>
          </cell>
          <cell r="AG698">
            <v>384</v>
          </cell>
          <cell r="AH698">
            <v>128750</v>
          </cell>
          <cell r="AI698">
            <v>399</v>
          </cell>
          <cell r="AJ698" t="str">
            <v>SPOKANE (KETTLE FALLS)</v>
          </cell>
          <cell r="AK698">
            <v>384</v>
          </cell>
          <cell r="AL698" t="str">
            <v>KFCT</v>
          </cell>
          <cell r="AM698">
            <v>6</v>
          </cell>
          <cell r="AN698" t="str">
            <v>JK</v>
          </cell>
        </row>
        <row r="699">
          <cell r="A699">
            <v>711</v>
          </cell>
          <cell r="B699" t="str">
            <v>JK</v>
          </cell>
          <cell r="C699" t="str">
            <v>Jeannie Kimberly</v>
          </cell>
          <cell r="D699" t="str">
            <v>(509) 495-8494</v>
          </cell>
          <cell r="E699">
            <v>37559</v>
          </cell>
          <cell r="G699" t="str">
            <v>Purchase</v>
          </cell>
          <cell r="H699" t="str">
            <v>Physical</v>
          </cell>
          <cell r="I699" t="str">
            <v>CA - SLTAHOE</v>
          </cell>
          <cell r="K699" t="str">
            <v>Enserco</v>
          </cell>
          <cell r="L699" t="str">
            <v>Dave Huck</v>
          </cell>
          <cell r="M699" t="str">
            <v>Trader</v>
          </cell>
          <cell r="N699" t="str">
            <v>(403) 269-5522</v>
          </cell>
          <cell r="O699" t="str">
            <v>(303) 568-3250</v>
          </cell>
          <cell r="R699">
            <v>2500</v>
          </cell>
          <cell r="X699">
            <v>3.09</v>
          </cell>
          <cell r="Y699">
            <v>37560</v>
          </cell>
          <cell r="Z699">
            <v>37560</v>
          </cell>
          <cell r="AA699" t="str">
            <v>Interruptible</v>
          </cell>
          <cell r="AB699" t="str">
            <v>NWP</v>
          </cell>
          <cell r="AC699" t="str">
            <v>Paiute</v>
          </cell>
          <cell r="AD699">
            <v>100047</v>
          </cell>
          <cell r="AE699">
            <v>2500</v>
          </cell>
          <cell r="AF699" t="str">
            <v>WYOMING POOL</v>
          </cell>
          <cell r="AG699">
            <v>89</v>
          </cell>
          <cell r="AH699" t="str">
            <v>WYOMING POOL</v>
          </cell>
          <cell r="AI699">
            <v>399</v>
          </cell>
          <cell r="AJ699" t="str">
            <v>RENO</v>
          </cell>
          <cell r="AK699">
            <v>459</v>
          </cell>
          <cell r="AL699" t="str">
            <v>AVAC03SYS3</v>
          </cell>
          <cell r="AM699">
            <v>304</v>
          </cell>
          <cell r="AN699" t="str">
            <v>JK</v>
          </cell>
        </row>
        <row r="700">
          <cell r="A700">
            <v>712</v>
          </cell>
          <cell r="B700" t="str">
            <v>JK</v>
          </cell>
          <cell r="C700" t="str">
            <v>Jeannie Kimberly</v>
          </cell>
          <cell r="D700" t="str">
            <v>(509) 495-8494</v>
          </cell>
          <cell r="E700">
            <v>37559</v>
          </cell>
          <cell r="G700" t="str">
            <v>Purchase</v>
          </cell>
          <cell r="H700" t="str">
            <v>Physical</v>
          </cell>
          <cell r="I700" t="str">
            <v>CA - SLTAHOE</v>
          </cell>
          <cell r="K700" t="str">
            <v>Concord Energy, LLC</v>
          </cell>
          <cell r="L700" t="str">
            <v>Darrell Danyluk</v>
          </cell>
          <cell r="M700" t="str">
            <v>Trader</v>
          </cell>
          <cell r="N700" t="str">
            <v>(403) 514-6912</v>
          </cell>
          <cell r="O700" t="str">
            <v>(403) 514-6913</v>
          </cell>
          <cell r="R700">
            <v>3000</v>
          </cell>
          <cell r="U700" t="str">
            <v>IF</v>
          </cell>
          <cell r="V700">
            <v>0.06</v>
          </cell>
          <cell r="W700" t="str">
            <v>SUMAS</v>
          </cell>
          <cell r="Y700">
            <v>37591</v>
          </cell>
          <cell r="Z700">
            <v>37680</v>
          </cell>
          <cell r="AA700" t="str">
            <v>FIRM</v>
          </cell>
          <cell r="AB700" t="str">
            <v>NWP</v>
          </cell>
          <cell r="AC700" t="str">
            <v>Paiute</v>
          </cell>
          <cell r="AD700">
            <v>100047</v>
          </cell>
          <cell r="AE700">
            <v>3000</v>
          </cell>
          <cell r="AF700" t="str">
            <v>SUMAS</v>
          </cell>
          <cell r="AG700">
            <v>297</v>
          </cell>
          <cell r="AH700" t="str">
            <v>CEL</v>
          </cell>
          <cell r="AI700">
            <v>796</v>
          </cell>
          <cell r="AJ700" t="str">
            <v>RENO</v>
          </cell>
          <cell r="AK700">
            <v>459</v>
          </cell>
          <cell r="AL700" t="str">
            <v>AVAC03SYS3</v>
          </cell>
          <cell r="AM700">
            <v>304</v>
          </cell>
          <cell r="AN700" t="str">
            <v>BG</v>
          </cell>
          <cell r="AO700">
            <v>37536</v>
          </cell>
          <cell r="AP700" t="str">
            <v>JK</v>
          </cell>
        </row>
        <row r="701">
          <cell r="A701">
            <v>713</v>
          </cell>
          <cell r="B701" t="str">
            <v>JK</v>
          </cell>
          <cell r="C701" t="str">
            <v>Jeannie Kimberly</v>
          </cell>
          <cell r="D701" t="str">
            <v>(509) 495-8494</v>
          </cell>
          <cell r="E701">
            <v>37560</v>
          </cell>
          <cell r="G701" t="str">
            <v>Purchase</v>
          </cell>
          <cell r="H701" t="str">
            <v>Physical</v>
          </cell>
          <cell r="I701" t="str">
            <v>RGEN</v>
          </cell>
          <cell r="K701" t="str">
            <v>Enserco</v>
          </cell>
          <cell r="L701" t="str">
            <v>Dave Huck</v>
          </cell>
          <cell r="M701" t="str">
            <v>Trader</v>
          </cell>
          <cell r="N701" t="str">
            <v>(403) 269-5522</v>
          </cell>
          <cell r="O701" t="str">
            <v>(303) 568-3250</v>
          </cell>
          <cell r="R701">
            <v>5000</v>
          </cell>
          <cell r="X701">
            <v>4.3</v>
          </cell>
          <cell r="Y701">
            <v>37560</v>
          </cell>
          <cell r="Z701">
            <v>37560</v>
          </cell>
          <cell r="AA701" t="str">
            <v>Interruptible</v>
          </cell>
          <cell r="AB701" t="str">
            <v>PGT</v>
          </cell>
          <cell r="AD701" t="str">
            <v>07536</v>
          </cell>
          <cell r="AE701">
            <v>5000</v>
          </cell>
          <cell r="AF701" t="str">
            <v>RGEN-GTNW</v>
          </cell>
          <cell r="AH701" t="str">
            <v>04659</v>
          </cell>
          <cell r="AJ701" t="str">
            <v>RGEN-WWP</v>
          </cell>
          <cell r="AL701" t="str">
            <v>FUEL</v>
          </cell>
          <cell r="AN701" t="str">
            <v>JK</v>
          </cell>
        </row>
        <row r="702">
          <cell r="A702">
            <v>714</v>
          </cell>
          <cell r="B702" t="str">
            <v>JK</v>
          </cell>
          <cell r="C702" t="str">
            <v>Jeannie Kimberly</v>
          </cell>
          <cell r="D702" t="str">
            <v>(509) 495-8494</v>
          </cell>
          <cell r="E702">
            <v>37560</v>
          </cell>
          <cell r="G702" t="str">
            <v>Purchase</v>
          </cell>
          <cell r="H702" t="str">
            <v>Physical</v>
          </cell>
          <cell r="I702" t="str">
            <v>KFCT</v>
          </cell>
          <cell r="K702" t="str">
            <v>Enserco</v>
          </cell>
          <cell r="L702" t="str">
            <v>Dave Huck</v>
          </cell>
          <cell r="M702" t="str">
            <v>Trader</v>
          </cell>
          <cell r="N702" t="str">
            <v>(403) 269-5522</v>
          </cell>
          <cell r="O702" t="str">
            <v>(303) 568-3250</v>
          </cell>
          <cell r="R702">
            <v>2000</v>
          </cell>
          <cell r="X702">
            <v>4.38</v>
          </cell>
          <cell r="Y702">
            <v>37561</v>
          </cell>
          <cell r="Z702">
            <v>37561</v>
          </cell>
          <cell r="AA702" t="str">
            <v>Interruptible</v>
          </cell>
          <cell r="AB702" t="str">
            <v>NWP</v>
          </cell>
          <cell r="AE702">
            <v>2000</v>
          </cell>
          <cell r="AF702" t="str">
            <v>SPOKANE (KETTLE FALLS)</v>
          </cell>
          <cell r="AG702">
            <v>384</v>
          </cell>
          <cell r="AH702">
            <v>128750</v>
          </cell>
          <cell r="AI702">
            <v>399</v>
          </cell>
          <cell r="AJ702" t="str">
            <v>SPOKANE (KETTLE FALLS)</v>
          </cell>
          <cell r="AK702">
            <v>384</v>
          </cell>
          <cell r="AL702" t="str">
            <v>KFCT</v>
          </cell>
          <cell r="AM702">
            <v>6</v>
          </cell>
          <cell r="AN702" t="str">
            <v>JK</v>
          </cell>
        </row>
        <row r="703">
          <cell r="A703">
            <v>715</v>
          </cell>
          <cell r="B703" t="str">
            <v>JK</v>
          </cell>
          <cell r="C703" t="str">
            <v>Jeannie Kimberly</v>
          </cell>
          <cell r="D703" t="str">
            <v>(509) 495-8494</v>
          </cell>
          <cell r="E703">
            <v>37560</v>
          </cell>
          <cell r="G703" t="str">
            <v>Purchase</v>
          </cell>
          <cell r="H703" t="str">
            <v>Physical</v>
          </cell>
          <cell r="I703" t="str">
            <v>CA - SLTAHOE</v>
          </cell>
          <cell r="K703" t="str">
            <v>Enserco</v>
          </cell>
          <cell r="L703" t="str">
            <v>Dave Huck</v>
          </cell>
          <cell r="M703" t="str">
            <v>Trader</v>
          </cell>
          <cell r="N703" t="str">
            <v>(403) 269-5522</v>
          </cell>
          <cell r="O703" t="str">
            <v>(303) 568-3250</v>
          </cell>
          <cell r="R703">
            <v>1000</v>
          </cell>
          <cell r="X703">
            <v>2.95</v>
          </cell>
          <cell r="Y703">
            <v>37561</v>
          </cell>
          <cell r="Z703">
            <v>37561</v>
          </cell>
          <cell r="AA703" t="str">
            <v>Interruptible</v>
          </cell>
          <cell r="AB703" t="str">
            <v>NWP</v>
          </cell>
          <cell r="AC703" t="str">
            <v>Paiute</v>
          </cell>
          <cell r="AD703">
            <v>100047</v>
          </cell>
          <cell r="AE703">
            <v>1000</v>
          </cell>
          <cell r="AF703" t="str">
            <v>WYOMING POOL</v>
          </cell>
          <cell r="AG703">
            <v>89</v>
          </cell>
          <cell r="AH703" t="str">
            <v>WYOMING POOL</v>
          </cell>
          <cell r="AI703">
            <v>399</v>
          </cell>
          <cell r="AJ703" t="str">
            <v>RENO</v>
          </cell>
          <cell r="AK703">
            <v>459</v>
          </cell>
          <cell r="AL703" t="str">
            <v>AVAC03SYS4</v>
          </cell>
          <cell r="AM703">
            <v>304</v>
          </cell>
          <cell r="AN703" t="str">
            <v>JK</v>
          </cell>
        </row>
        <row r="704">
          <cell r="A704">
            <v>716</v>
          </cell>
          <cell r="B704" t="str">
            <v>JK</v>
          </cell>
          <cell r="C704" t="str">
            <v>Jeannie Kimberly</v>
          </cell>
          <cell r="D704" t="str">
            <v>(509) 495-8494</v>
          </cell>
          <cell r="E704">
            <v>37560</v>
          </cell>
          <cell r="G704" t="str">
            <v>Purchase</v>
          </cell>
          <cell r="H704" t="str">
            <v>Physical</v>
          </cell>
          <cell r="I704" t="str">
            <v>RGEN</v>
          </cell>
          <cell r="K704" t="str">
            <v>Enserco</v>
          </cell>
          <cell r="L704" t="str">
            <v>Dave Huck</v>
          </cell>
          <cell r="M704" t="str">
            <v>Trader</v>
          </cell>
          <cell r="N704" t="str">
            <v>(403) 269-5522</v>
          </cell>
          <cell r="O704" t="str">
            <v>(303) 568-3250</v>
          </cell>
          <cell r="R704">
            <v>3500</v>
          </cell>
          <cell r="X704">
            <v>4.2</v>
          </cell>
          <cell r="Y704">
            <v>37560</v>
          </cell>
          <cell r="Z704">
            <v>37560</v>
          </cell>
          <cell r="AA704" t="str">
            <v>Interruptible</v>
          </cell>
          <cell r="AB704" t="str">
            <v>PGT</v>
          </cell>
          <cell r="AD704" t="str">
            <v>07536</v>
          </cell>
          <cell r="AE704">
            <v>3500</v>
          </cell>
          <cell r="AF704" t="str">
            <v>RGEN-GTNW</v>
          </cell>
          <cell r="AH704" t="str">
            <v>04659</v>
          </cell>
          <cell r="AJ704" t="str">
            <v>RGEN-WWP</v>
          </cell>
          <cell r="AL704" t="str">
            <v>FUEL</v>
          </cell>
          <cell r="AN704" t="str">
            <v>JK</v>
          </cell>
        </row>
        <row r="705">
          <cell r="A705">
            <v>717</v>
          </cell>
          <cell r="B705" t="str">
            <v>JK</v>
          </cell>
          <cell r="C705" t="str">
            <v>Jeannie Kimberly</v>
          </cell>
          <cell r="D705" t="str">
            <v>(509) 495-8494</v>
          </cell>
          <cell r="E705">
            <v>37561</v>
          </cell>
          <cell r="G705" t="str">
            <v>Purchase</v>
          </cell>
          <cell r="H705" t="str">
            <v>Physical</v>
          </cell>
          <cell r="I705" t="str">
            <v>BOULDER PARK</v>
          </cell>
          <cell r="K705" t="str">
            <v>Enserco</v>
          </cell>
          <cell r="L705" t="str">
            <v>Dave Huck</v>
          </cell>
          <cell r="M705" t="str">
            <v>Trader</v>
          </cell>
          <cell r="N705" t="str">
            <v>(403) 269-5522</v>
          </cell>
          <cell r="O705" t="str">
            <v>(303) 568-3250</v>
          </cell>
          <cell r="R705">
            <v>1000</v>
          </cell>
          <cell r="X705">
            <v>3.95</v>
          </cell>
          <cell r="Y705">
            <v>37562</v>
          </cell>
          <cell r="Z705">
            <v>37564</v>
          </cell>
          <cell r="AA705" t="str">
            <v>Interruptible</v>
          </cell>
          <cell r="AB705" t="str">
            <v>PGT</v>
          </cell>
          <cell r="AD705" t="str">
            <v>07536</v>
          </cell>
          <cell r="AE705">
            <v>1000</v>
          </cell>
          <cell r="AF705" t="str">
            <v>STAN-GTNW</v>
          </cell>
          <cell r="AH705" t="str">
            <v>04659</v>
          </cell>
          <cell r="AJ705" t="str">
            <v>SWWP-WWP</v>
          </cell>
          <cell r="AL705" t="str">
            <v>BPK</v>
          </cell>
          <cell r="AN705" t="str">
            <v>JK</v>
          </cell>
        </row>
        <row r="706">
          <cell r="A706">
            <v>718</v>
          </cell>
          <cell r="B706" t="str">
            <v>JK</v>
          </cell>
          <cell r="C706" t="str">
            <v>Jeannie Kimberly</v>
          </cell>
          <cell r="D706" t="str">
            <v>(509) 495-8494</v>
          </cell>
          <cell r="E706">
            <v>37561</v>
          </cell>
          <cell r="G706" t="str">
            <v>Purchase</v>
          </cell>
          <cell r="H706" t="str">
            <v>Physical</v>
          </cell>
          <cell r="I706" t="str">
            <v>KFCT</v>
          </cell>
          <cell r="K706" t="str">
            <v>Enserco</v>
          </cell>
          <cell r="L706" t="str">
            <v>Dave Huck</v>
          </cell>
          <cell r="M706" t="str">
            <v>Trader</v>
          </cell>
          <cell r="N706" t="str">
            <v>(403) 269-5522</v>
          </cell>
          <cell r="O706" t="str">
            <v>(303) 568-3250</v>
          </cell>
          <cell r="R706">
            <v>1000</v>
          </cell>
          <cell r="X706">
            <v>4</v>
          </cell>
          <cell r="Y706">
            <v>37562</v>
          </cell>
          <cell r="Z706">
            <v>37564</v>
          </cell>
          <cell r="AA706" t="str">
            <v>Interruptible</v>
          </cell>
          <cell r="AB706" t="str">
            <v>NWP</v>
          </cell>
          <cell r="AE706">
            <v>1000</v>
          </cell>
          <cell r="AF706" t="str">
            <v>SPOKANE (KETTLE FALLS)</v>
          </cell>
          <cell r="AG706">
            <v>384</v>
          </cell>
          <cell r="AH706">
            <v>128750</v>
          </cell>
          <cell r="AI706">
            <v>399</v>
          </cell>
          <cell r="AJ706" t="str">
            <v>SPOKANE (KETTLE FALLS)</v>
          </cell>
          <cell r="AK706">
            <v>384</v>
          </cell>
          <cell r="AL706" t="str">
            <v>KFCT</v>
          </cell>
          <cell r="AM706">
            <v>6</v>
          </cell>
          <cell r="AN706" t="str">
            <v>JK</v>
          </cell>
        </row>
        <row r="707">
          <cell r="A707">
            <v>719</v>
          </cell>
          <cell r="B707" t="str">
            <v>JK</v>
          </cell>
          <cell r="C707" t="str">
            <v>Jeannie Kimberly</v>
          </cell>
          <cell r="D707" t="str">
            <v>(509) 495-8494</v>
          </cell>
          <cell r="E707">
            <v>37561</v>
          </cell>
          <cell r="G707" t="str">
            <v>Purchase</v>
          </cell>
          <cell r="H707" t="str">
            <v>Physical</v>
          </cell>
          <cell r="I707" t="str">
            <v>CA - SLTAHOE</v>
          </cell>
          <cell r="K707" t="str">
            <v>Enserco</v>
          </cell>
          <cell r="L707" t="str">
            <v>Dave Huck</v>
          </cell>
          <cell r="M707" t="str">
            <v>Trader</v>
          </cell>
          <cell r="N707" t="str">
            <v>(403) 269-5522</v>
          </cell>
          <cell r="O707" t="str">
            <v>(303) 568-3250</v>
          </cell>
          <cell r="R707">
            <v>1700</v>
          </cell>
          <cell r="X707">
            <v>2.9</v>
          </cell>
          <cell r="Y707">
            <v>37562</v>
          </cell>
          <cell r="Z707">
            <v>37564</v>
          </cell>
          <cell r="AA707" t="str">
            <v>Interruptible</v>
          </cell>
          <cell r="AB707" t="str">
            <v>NWP</v>
          </cell>
          <cell r="AC707" t="str">
            <v>Paiute</v>
          </cell>
          <cell r="AD707">
            <v>100047</v>
          </cell>
          <cell r="AE707">
            <v>1700</v>
          </cell>
          <cell r="AF707" t="str">
            <v>WYOMING POOL</v>
          </cell>
          <cell r="AG707">
            <v>89</v>
          </cell>
          <cell r="AH707" t="str">
            <v>WYOMING POOL</v>
          </cell>
          <cell r="AI707">
            <v>399</v>
          </cell>
          <cell r="AJ707" t="str">
            <v>RENO</v>
          </cell>
          <cell r="AK707">
            <v>459</v>
          </cell>
          <cell r="AL707" t="str">
            <v>AVAC03SYS4</v>
          </cell>
          <cell r="AM707">
            <v>304</v>
          </cell>
          <cell r="AN707" t="str">
            <v>JK</v>
          </cell>
        </row>
        <row r="708">
          <cell r="A708">
            <v>720</v>
          </cell>
          <cell r="B708" t="str">
            <v>JK</v>
          </cell>
          <cell r="C708" t="str">
            <v>Jeannie Kimberly</v>
          </cell>
          <cell r="D708" t="str">
            <v>(509) 495-8494</v>
          </cell>
          <cell r="E708">
            <v>37561</v>
          </cell>
          <cell r="G708" t="str">
            <v>Purchase</v>
          </cell>
          <cell r="H708" t="str">
            <v>Physical</v>
          </cell>
          <cell r="I708" t="str">
            <v>CA - SLTAHOE</v>
          </cell>
          <cell r="K708" t="str">
            <v>Enserco</v>
          </cell>
          <cell r="L708" t="str">
            <v>Dave Huck</v>
          </cell>
          <cell r="M708" t="str">
            <v>Trader</v>
          </cell>
          <cell r="N708" t="str">
            <v>(403) 269-5522</v>
          </cell>
          <cell r="O708" t="str">
            <v>(303) 568-3250</v>
          </cell>
          <cell r="R708">
            <v>500</v>
          </cell>
          <cell r="X708">
            <v>3.85</v>
          </cell>
          <cell r="Y708">
            <v>37562</v>
          </cell>
          <cell r="Z708">
            <v>37564</v>
          </cell>
          <cell r="AA708" t="str">
            <v>Interruptible</v>
          </cell>
          <cell r="AB708" t="str">
            <v>NWP</v>
          </cell>
          <cell r="AC708" t="str">
            <v>Paiute</v>
          </cell>
          <cell r="AD708">
            <v>100047</v>
          </cell>
          <cell r="AE708">
            <v>500</v>
          </cell>
          <cell r="AF708" t="str">
            <v>PACIFIC POOL</v>
          </cell>
          <cell r="AG708">
            <v>297</v>
          </cell>
          <cell r="AH708" t="str">
            <v>PACIFIC POOL</v>
          </cell>
          <cell r="AI708">
            <v>399</v>
          </cell>
          <cell r="AJ708" t="str">
            <v>RENO</v>
          </cell>
          <cell r="AK708">
            <v>459</v>
          </cell>
          <cell r="AL708" t="str">
            <v>AVAC03SYS5</v>
          </cell>
          <cell r="AM708">
            <v>304</v>
          </cell>
          <cell r="AN708" t="str">
            <v>JK</v>
          </cell>
        </row>
        <row r="709">
          <cell r="A709">
            <v>721</v>
          </cell>
          <cell r="B709" t="str">
            <v>DA</v>
          </cell>
          <cell r="C709" t="str">
            <v>Diane Albers</v>
          </cell>
          <cell r="D709" t="str">
            <v>(509) 495-4705</v>
          </cell>
          <cell r="E709">
            <v>37564</v>
          </cell>
          <cell r="G709" t="str">
            <v>Purchase</v>
          </cell>
          <cell r="H709" t="str">
            <v>Physical</v>
          </cell>
          <cell r="I709" t="str">
            <v>CA - SLTAHOE</v>
          </cell>
          <cell r="J709">
            <v>143755196</v>
          </cell>
          <cell r="K709" t="str">
            <v>E-Prime, Inc.</v>
          </cell>
          <cell r="L709" t="str">
            <v>Kevin Headrick</v>
          </cell>
          <cell r="M709" t="str">
            <v>Trader</v>
          </cell>
          <cell r="N709" t="str">
            <v>(303) 308-6034</v>
          </cell>
          <cell r="O709" t="str">
            <v>(303) 308-7615</v>
          </cell>
          <cell r="P709" t="str">
            <v>ICE</v>
          </cell>
          <cell r="Q709">
            <v>2.5</v>
          </cell>
          <cell r="R709">
            <v>1700</v>
          </cell>
          <cell r="X709">
            <v>2.95</v>
          </cell>
          <cell r="Y709">
            <v>37565</v>
          </cell>
          <cell r="Z709">
            <v>37565</v>
          </cell>
          <cell r="AA709" t="str">
            <v>Interruptible</v>
          </cell>
          <cell r="AB709" t="str">
            <v>NWP</v>
          </cell>
          <cell r="AC709" t="str">
            <v>Paiute</v>
          </cell>
          <cell r="AD709">
            <v>100047</v>
          </cell>
          <cell r="AE709">
            <v>1700</v>
          </cell>
          <cell r="AF709" t="str">
            <v>OPAL</v>
          </cell>
          <cell r="AG709">
            <v>543</v>
          </cell>
          <cell r="AH709" t="str">
            <v>G70</v>
          </cell>
          <cell r="AI709">
            <v>694</v>
          </cell>
          <cell r="AJ709" t="str">
            <v>RENO</v>
          </cell>
          <cell r="AK709">
            <v>459</v>
          </cell>
          <cell r="AL709" t="str">
            <v>AVAC03SYS4</v>
          </cell>
          <cell r="AM709">
            <v>304</v>
          </cell>
          <cell r="AN709" t="str">
            <v>DA</v>
          </cell>
        </row>
        <row r="710">
          <cell r="A710">
            <v>722</v>
          </cell>
          <cell r="B710" t="str">
            <v>DA</v>
          </cell>
          <cell r="C710" t="str">
            <v>Diane Albers</v>
          </cell>
          <cell r="D710" t="str">
            <v>(509) 495-4705</v>
          </cell>
          <cell r="E710">
            <v>37565</v>
          </cell>
          <cell r="G710" t="str">
            <v>Purchase</v>
          </cell>
          <cell r="H710" t="str">
            <v>Physical</v>
          </cell>
          <cell r="I710" t="str">
            <v>CA - SLTAHOE</v>
          </cell>
          <cell r="J710">
            <v>594889874</v>
          </cell>
          <cell r="K710" t="str">
            <v>Dynegy Marketing &amp; Trade</v>
          </cell>
          <cell r="L710" t="str">
            <v>Steve Floyd</v>
          </cell>
          <cell r="M710" t="str">
            <v>Trader</v>
          </cell>
          <cell r="N710" t="str">
            <v>(713) 767-8459</v>
          </cell>
          <cell r="O710" t="str">
            <v>(713) 507-6541</v>
          </cell>
          <cell r="P710" t="str">
            <v>ICE</v>
          </cell>
          <cell r="Q710">
            <v>2.5</v>
          </cell>
          <cell r="R710">
            <v>1700</v>
          </cell>
          <cell r="X710">
            <v>2.83</v>
          </cell>
          <cell r="Y710">
            <v>37566</v>
          </cell>
          <cell r="Z710">
            <v>37566</v>
          </cell>
          <cell r="AA710" t="str">
            <v>Interruptible</v>
          </cell>
          <cell r="AB710" t="str">
            <v>NWP</v>
          </cell>
          <cell r="AC710" t="str">
            <v>Paiute</v>
          </cell>
          <cell r="AD710">
            <v>100047</v>
          </cell>
          <cell r="AE710">
            <v>1700</v>
          </cell>
          <cell r="AF710" t="str">
            <v>OPAL</v>
          </cell>
          <cell r="AG710">
            <v>543</v>
          </cell>
          <cell r="AH710" t="str">
            <v>L84</v>
          </cell>
          <cell r="AI710">
            <v>321</v>
          </cell>
          <cell r="AJ710" t="str">
            <v>RENO</v>
          </cell>
          <cell r="AK710">
            <v>459</v>
          </cell>
          <cell r="AL710" t="str">
            <v>AVAC03SYS4</v>
          </cell>
          <cell r="AM710">
            <v>304</v>
          </cell>
          <cell r="AN710" t="str">
            <v>DA</v>
          </cell>
        </row>
        <row r="711">
          <cell r="A711">
            <v>723</v>
          </cell>
          <cell r="B711" t="str">
            <v>DA</v>
          </cell>
          <cell r="C711" t="str">
            <v>Diane Albers</v>
          </cell>
          <cell r="D711" t="str">
            <v>(509) 495-4705</v>
          </cell>
          <cell r="E711">
            <v>37566</v>
          </cell>
          <cell r="G711" t="str">
            <v>Purchase</v>
          </cell>
          <cell r="H711" t="str">
            <v>Physical</v>
          </cell>
          <cell r="I711" t="str">
            <v>CA - SLTAHOE</v>
          </cell>
          <cell r="J711">
            <v>595948495</v>
          </cell>
          <cell r="K711" t="str">
            <v>Dynegy Marketing &amp; Trade</v>
          </cell>
          <cell r="L711" t="str">
            <v>Steve Floyd</v>
          </cell>
          <cell r="M711" t="str">
            <v>Trader</v>
          </cell>
          <cell r="N711" t="str">
            <v>(713) 767-8459</v>
          </cell>
          <cell r="O711" t="str">
            <v>(713) 507-6541</v>
          </cell>
          <cell r="P711" t="str">
            <v>ICE</v>
          </cell>
          <cell r="Q711">
            <v>2.5</v>
          </cell>
          <cell r="R711">
            <v>1700</v>
          </cell>
          <cell r="X711">
            <v>3.1</v>
          </cell>
          <cell r="Y711">
            <v>37567</v>
          </cell>
          <cell r="Z711">
            <v>37567</v>
          </cell>
          <cell r="AA711" t="str">
            <v>Interruptible</v>
          </cell>
          <cell r="AB711" t="str">
            <v>NWP</v>
          </cell>
          <cell r="AC711" t="str">
            <v>Paiute</v>
          </cell>
          <cell r="AD711">
            <v>100047</v>
          </cell>
          <cell r="AE711">
            <v>1700</v>
          </cell>
          <cell r="AF711" t="str">
            <v>OPAL</v>
          </cell>
          <cell r="AG711">
            <v>543</v>
          </cell>
          <cell r="AH711" t="str">
            <v>L84/L20</v>
          </cell>
          <cell r="AI711">
            <v>321</v>
          </cell>
          <cell r="AJ711" t="str">
            <v>RENO</v>
          </cell>
          <cell r="AK711">
            <v>459</v>
          </cell>
          <cell r="AL711" t="str">
            <v>AVAC03SYS4</v>
          </cell>
          <cell r="AM711">
            <v>304</v>
          </cell>
          <cell r="AN711" t="str">
            <v>DA</v>
          </cell>
        </row>
        <row r="712">
          <cell r="A712">
            <v>725</v>
          </cell>
          <cell r="B712" t="str">
            <v>DA</v>
          </cell>
          <cell r="C712" t="str">
            <v>Diane Albers</v>
          </cell>
          <cell r="D712" t="str">
            <v>(509) 495-4705</v>
          </cell>
          <cell r="E712">
            <v>37566</v>
          </cell>
          <cell r="G712" t="str">
            <v>Purchase</v>
          </cell>
          <cell r="H712" t="str">
            <v>Physical</v>
          </cell>
          <cell r="I712" t="str">
            <v>CA - SLTAHOE</v>
          </cell>
          <cell r="J712">
            <v>626156347</v>
          </cell>
          <cell r="K712" t="str">
            <v>Enserco</v>
          </cell>
          <cell r="L712" t="str">
            <v>Dave Huck</v>
          </cell>
          <cell r="M712" t="str">
            <v>Trader</v>
          </cell>
          <cell r="N712" t="str">
            <v>(403) 269-5522</v>
          </cell>
          <cell r="O712" t="str">
            <v>(303) 568-3250</v>
          </cell>
          <cell r="P712" t="str">
            <v>ICE</v>
          </cell>
          <cell r="Q712">
            <v>2.5</v>
          </cell>
          <cell r="R712">
            <v>1000</v>
          </cell>
          <cell r="X712">
            <v>3.6150000000000002</v>
          </cell>
          <cell r="Y712">
            <v>37567</v>
          </cell>
          <cell r="Z712">
            <v>37567</v>
          </cell>
          <cell r="AA712" t="str">
            <v>Interruptible</v>
          </cell>
          <cell r="AB712" t="str">
            <v>NWP</v>
          </cell>
          <cell r="AC712" t="str">
            <v>Paiute</v>
          </cell>
          <cell r="AD712">
            <v>100047</v>
          </cell>
          <cell r="AE712">
            <v>1000</v>
          </cell>
          <cell r="AF712" t="str">
            <v>PACIFIC POOL</v>
          </cell>
          <cell r="AG712">
            <v>297</v>
          </cell>
          <cell r="AH712" t="str">
            <v>PACIFIC POOL</v>
          </cell>
          <cell r="AI712">
            <v>399</v>
          </cell>
          <cell r="AJ712" t="str">
            <v>RENO</v>
          </cell>
          <cell r="AK712">
            <v>459</v>
          </cell>
          <cell r="AL712" t="str">
            <v>AVAC03SYS5</v>
          </cell>
          <cell r="AM712">
            <v>304</v>
          </cell>
          <cell r="AN712" t="str">
            <v>DA</v>
          </cell>
        </row>
        <row r="713">
          <cell r="A713">
            <v>726</v>
          </cell>
          <cell r="B713" t="str">
            <v>DA</v>
          </cell>
          <cell r="C713" t="str">
            <v>Diane Albers</v>
          </cell>
          <cell r="D713" t="str">
            <v>(509) 495-4705</v>
          </cell>
          <cell r="E713">
            <v>37567</v>
          </cell>
          <cell r="G713" t="str">
            <v>Purchase</v>
          </cell>
          <cell r="H713" t="str">
            <v>Physical</v>
          </cell>
          <cell r="I713" t="str">
            <v>KFCT / NECT</v>
          </cell>
          <cell r="K713" t="str">
            <v>Enserco</v>
          </cell>
          <cell r="L713" t="str">
            <v>Dave Huck</v>
          </cell>
          <cell r="M713" t="str">
            <v>Trader</v>
          </cell>
          <cell r="N713" t="str">
            <v>(403) 269-5522</v>
          </cell>
          <cell r="O713" t="str">
            <v>(303) 568-3250</v>
          </cell>
          <cell r="R713">
            <v>2500</v>
          </cell>
          <cell r="X713">
            <v>3.7</v>
          </cell>
          <cell r="Y713">
            <v>37568</v>
          </cell>
          <cell r="Z713">
            <v>37568</v>
          </cell>
          <cell r="AA713" t="str">
            <v>Interruptible</v>
          </cell>
          <cell r="AB713" t="str">
            <v>NWP</v>
          </cell>
          <cell r="AE713" t="str">
            <v>1500 / 1000</v>
          </cell>
          <cell r="AF713" t="str">
            <v>SPOKANE (KETTLE FALLS)</v>
          </cell>
          <cell r="AG713">
            <v>384</v>
          </cell>
          <cell r="AH713">
            <v>128750</v>
          </cell>
          <cell r="AI713">
            <v>399</v>
          </cell>
          <cell r="AJ713" t="str">
            <v>SPOKANE (KETTLE FALLS)</v>
          </cell>
          <cell r="AK713">
            <v>384</v>
          </cell>
          <cell r="AL713" t="str">
            <v>NECT / KFCT</v>
          </cell>
          <cell r="AM713">
            <v>304</v>
          </cell>
          <cell r="AN713" t="str">
            <v>DA</v>
          </cell>
        </row>
        <row r="714">
          <cell r="A714">
            <v>727</v>
          </cell>
          <cell r="B714" t="str">
            <v>DA</v>
          </cell>
          <cell r="C714" t="str">
            <v>Diane Albers</v>
          </cell>
          <cell r="D714" t="str">
            <v>(509) 495-4705</v>
          </cell>
          <cell r="E714">
            <v>37567</v>
          </cell>
          <cell r="G714" t="str">
            <v>Purchase</v>
          </cell>
          <cell r="H714" t="str">
            <v>Physical</v>
          </cell>
          <cell r="I714" t="str">
            <v>CA - SLTAHOE</v>
          </cell>
          <cell r="K714" t="str">
            <v>Enserco</v>
          </cell>
          <cell r="L714" t="str">
            <v>Dave Huck</v>
          </cell>
          <cell r="M714" t="str">
            <v>Trader</v>
          </cell>
          <cell r="N714" t="str">
            <v>(403) 269-5522</v>
          </cell>
          <cell r="O714" t="str">
            <v>(303) 568-3250</v>
          </cell>
          <cell r="R714">
            <v>1000</v>
          </cell>
          <cell r="X714">
            <v>3.57</v>
          </cell>
          <cell r="Y714">
            <v>37568</v>
          </cell>
          <cell r="Z714">
            <v>37568</v>
          </cell>
          <cell r="AA714" t="str">
            <v>Interruptible</v>
          </cell>
          <cell r="AB714" t="str">
            <v>NWP</v>
          </cell>
          <cell r="AC714" t="str">
            <v>Paiute</v>
          </cell>
          <cell r="AD714">
            <v>100047</v>
          </cell>
          <cell r="AE714">
            <v>1500</v>
          </cell>
          <cell r="AF714" t="str">
            <v>SUMAS</v>
          </cell>
          <cell r="AG714">
            <v>297</v>
          </cell>
          <cell r="AH714" t="str">
            <v>EEI</v>
          </cell>
          <cell r="AI714">
            <v>399</v>
          </cell>
          <cell r="AJ714" t="str">
            <v>RENO</v>
          </cell>
          <cell r="AK714">
            <v>459</v>
          </cell>
          <cell r="AL714" t="str">
            <v>AVAC03SYS5</v>
          </cell>
          <cell r="AM714">
            <v>304</v>
          </cell>
          <cell r="AN714" t="str">
            <v>DA</v>
          </cell>
        </row>
        <row r="715">
          <cell r="A715">
            <v>728</v>
          </cell>
          <cell r="B715" t="str">
            <v>DA</v>
          </cell>
          <cell r="C715" t="str">
            <v>Diane Albers</v>
          </cell>
          <cell r="D715" t="str">
            <v>(509) 495-4705</v>
          </cell>
          <cell r="E715">
            <v>37568</v>
          </cell>
          <cell r="G715" t="str">
            <v>Purchase</v>
          </cell>
          <cell r="H715" t="str">
            <v>Physical</v>
          </cell>
          <cell r="I715" t="str">
            <v>CA - SLTAHOE</v>
          </cell>
          <cell r="J715">
            <v>117608154</v>
          </cell>
          <cell r="K715" t="str">
            <v>Enserco</v>
          </cell>
          <cell r="L715" t="str">
            <v>Dave Huck</v>
          </cell>
          <cell r="M715" t="str">
            <v>Trader</v>
          </cell>
          <cell r="N715" t="str">
            <v>(403) 269-5522</v>
          </cell>
          <cell r="O715" t="str">
            <v>(303) 568-3250</v>
          </cell>
          <cell r="P715" t="str">
            <v>ICE</v>
          </cell>
          <cell r="Q715">
            <v>2.5</v>
          </cell>
          <cell r="R715">
            <v>2500</v>
          </cell>
          <cell r="X715">
            <v>3.45</v>
          </cell>
          <cell r="Y715">
            <v>37569</v>
          </cell>
          <cell r="Z715">
            <v>37571</v>
          </cell>
          <cell r="AA715" t="str">
            <v>Interruptible</v>
          </cell>
          <cell r="AB715" t="str">
            <v>NWP</v>
          </cell>
          <cell r="AC715" t="str">
            <v>Paiute</v>
          </cell>
          <cell r="AD715">
            <v>100047</v>
          </cell>
          <cell r="AE715">
            <v>2500</v>
          </cell>
          <cell r="AF715" t="str">
            <v>SUMAS</v>
          </cell>
          <cell r="AG715">
            <v>297</v>
          </cell>
          <cell r="AH715" t="str">
            <v>EEI</v>
          </cell>
          <cell r="AI715">
            <v>399</v>
          </cell>
          <cell r="AJ715" t="str">
            <v>RENO</v>
          </cell>
          <cell r="AK715">
            <v>459</v>
          </cell>
          <cell r="AL715" t="str">
            <v>AVAC03SYS5</v>
          </cell>
          <cell r="AM715">
            <v>304</v>
          </cell>
          <cell r="AN715" t="str">
            <v>DA</v>
          </cell>
        </row>
        <row r="716">
          <cell r="A716">
            <v>729</v>
          </cell>
          <cell r="B716" t="str">
            <v>DA</v>
          </cell>
          <cell r="C716" t="str">
            <v>Diane Albers</v>
          </cell>
          <cell r="D716" t="str">
            <v>(509) 495-4705</v>
          </cell>
          <cell r="E716">
            <v>37571</v>
          </cell>
          <cell r="G716" t="str">
            <v>Purchase</v>
          </cell>
          <cell r="H716" t="str">
            <v>Physical</v>
          </cell>
          <cell r="I716" t="str">
            <v>CA - SLTAHOE</v>
          </cell>
          <cell r="J716">
            <v>120613356</v>
          </cell>
          <cell r="K716" t="str">
            <v>AEP Energy Services, Inc.</v>
          </cell>
          <cell r="L716" t="str">
            <v>Shahid Shah</v>
          </cell>
          <cell r="M716" t="str">
            <v>Trader</v>
          </cell>
          <cell r="N716" t="str">
            <v>(614) 583-7017</v>
          </cell>
          <cell r="O716" t="str">
            <v>(614) 583-1605</v>
          </cell>
          <cell r="P716" t="str">
            <v>ICE</v>
          </cell>
          <cell r="Q716">
            <v>2.5</v>
          </cell>
          <cell r="R716">
            <v>1000</v>
          </cell>
          <cell r="X716">
            <v>3.0750000000000002</v>
          </cell>
          <cell r="Y716">
            <v>37572</v>
          </cell>
          <cell r="Z716">
            <v>37572</v>
          </cell>
          <cell r="AA716" t="str">
            <v>Interruptible</v>
          </cell>
          <cell r="AB716" t="str">
            <v>NWP</v>
          </cell>
          <cell r="AC716" t="str">
            <v>Paiute</v>
          </cell>
          <cell r="AD716">
            <v>100047</v>
          </cell>
          <cell r="AE716">
            <v>1000</v>
          </cell>
          <cell r="AF716" t="str">
            <v>OPAL</v>
          </cell>
          <cell r="AG716">
            <v>543</v>
          </cell>
          <cell r="AH716" t="str">
            <v>G53</v>
          </cell>
          <cell r="AI716">
            <v>692</v>
          </cell>
          <cell r="AJ716" t="str">
            <v>RENO</v>
          </cell>
          <cell r="AK716">
            <v>459</v>
          </cell>
          <cell r="AL716" t="str">
            <v>AVAC03SYS4</v>
          </cell>
          <cell r="AM716">
            <v>304</v>
          </cell>
          <cell r="AN716" t="str">
            <v>DA</v>
          </cell>
        </row>
        <row r="717">
          <cell r="A717">
            <v>730</v>
          </cell>
          <cell r="B717" t="str">
            <v>DA</v>
          </cell>
          <cell r="C717" t="str">
            <v>Diane Albers</v>
          </cell>
          <cell r="D717" t="str">
            <v>(509) 495-4705</v>
          </cell>
          <cell r="E717">
            <v>37572</v>
          </cell>
          <cell r="G717" t="str">
            <v>Purchase</v>
          </cell>
          <cell r="H717" t="str">
            <v>Physical</v>
          </cell>
          <cell r="I717" t="str">
            <v>CA - SLTAHOE</v>
          </cell>
          <cell r="J717">
            <v>248830396</v>
          </cell>
          <cell r="K717" t="str">
            <v>Concord Energy, LLC</v>
          </cell>
          <cell r="L717" t="str">
            <v>Darrell Danyluk</v>
          </cell>
          <cell r="M717" t="str">
            <v>Trader</v>
          </cell>
          <cell r="N717" t="str">
            <v>(403) 514-6912</v>
          </cell>
          <cell r="O717" t="str">
            <v>(403) 514-6913</v>
          </cell>
          <cell r="P717" t="str">
            <v>ICE</v>
          </cell>
          <cell r="Q717">
            <v>2.5</v>
          </cell>
          <cell r="R717">
            <v>1000</v>
          </cell>
          <cell r="X717">
            <v>3.45</v>
          </cell>
          <cell r="Y717">
            <v>37573</v>
          </cell>
          <cell r="Z717">
            <v>37573</v>
          </cell>
          <cell r="AA717" t="str">
            <v>Interruptible</v>
          </cell>
          <cell r="AB717" t="str">
            <v>NWP</v>
          </cell>
          <cell r="AC717" t="str">
            <v>Paiute</v>
          </cell>
          <cell r="AD717">
            <v>100047</v>
          </cell>
          <cell r="AE717">
            <v>1000</v>
          </cell>
          <cell r="AF717" t="str">
            <v>SUMAS</v>
          </cell>
          <cell r="AG717">
            <v>297</v>
          </cell>
          <cell r="AH717" t="str">
            <v>CEL</v>
          </cell>
          <cell r="AI717">
            <v>796</v>
          </cell>
          <cell r="AJ717" t="str">
            <v>RENO</v>
          </cell>
          <cell r="AK717">
            <v>459</v>
          </cell>
          <cell r="AL717" t="str">
            <v>AVAC03SYS5</v>
          </cell>
          <cell r="AM717">
            <v>304</v>
          </cell>
          <cell r="AN717" t="str">
            <v>DA</v>
          </cell>
        </row>
        <row r="718">
          <cell r="A718">
            <v>731</v>
          </cell>
          <cell r="B718" t="str">
            <v>DA</v>
          </cell>
          <cell r="C718" t="str">
            <v>Diane Albers</v>
          </cell>
          <cell r="D718" t="str">
            <v>(509) 495-4705</v>
          </cell>
          <cell r="E718">
            <v>37573</v>
          </cell>
          <cell r="G718" t="str">
            <v>Purchase</v>
          </cell>
          <cell r="H718" t="str">
            <v>Physical</v>
          </cell>
          <cell r="I718" t="str">
            <v>KFCT</v>
          </cell>
          <cell r="K718" t="str">
            <v>Enserco</v>
          </cell>
          <cell r="L718" t="str">
            <v>Dave Huck</v>
          </cell>
          <cell r="M718" t="str">
            <v>Trader</v>
          </cell>
          <cell r="N718" t="str">
            <v>(403) 269-5522</v>
          </cell>
          <cell r="O718" t="str">
            <v>(303) 568-3250</v>
          </cell>
          <cell r="R718">
            <v>2000</v>
          </cell>
          <cell r="X718">
            <v>3.55</v>
          </cell>
          <cell r="Y718">
            <v>37574</v>
          </cell>
          <cell r="Z718">
            <v>37574</v>
          </cell>
          <cell r="AA718" t="str">
            <v>Interruptible</v>
          </cell>
          <cell r="AB718" t="str">
            <v>NWP</v>
          </cell>
          <cell r="AE718">
            <v>2000</v>
          </cell>
          <cell r="AF718" t="str">
            <v>SPOKANE (KETTLE FALLS)</v>
          </cell>
          <cell r="AG718">
            <v>384</v>
          </cell>
          <cell r="AH718">
            <v>128750</v>
          </cell>
          <cell r="AI718">
            <v>399</v>
          </cell>
          <cell r="AJ718" t="str">
            <v>SPOKANE (KETTLE FALLS)</v>
          </cell>
          <cell r="AK718">
            <v>384</v>
          </cell>
          <cell r="AL718" t="str">
            <v>KFCT</v>
          </cell>
          <cell r="AM718">
            <v>6</v>
          </cell>
          <cell r="AN718" t="str">
            <v>DA</v>
          </cell>
        </row>
        <row r="719">
          <cell r="A719">
            <v>732</v>
          </cell>
          <cell r="B719" t="str">
            <v>DA</v>
          </cell>
          <cell r="C719" t="str">
            <v>Diane Albers</v>
          </cell>
          <cell r="D719" t="str">
            <v>(509) 495-4705</v>
          </cell>
          <cell r="E719">
            <v>37573</v>
          </cell>
          <cell r="G719" t="str">
            <v>Purchase</v>
          </cell>
          <cell r="H719" t="str">
            <v>Physical</v>
          </cell>
          <cell r="I719" t="str">
            <v>CA - SLTAHOE</v>
          </cell>
          <cell r="J719">
            <v>967358490</v>
          </cell>
          <cell r="K719" t="str">
            <v>Concord Energy, LLC</v>
          </cell>
          <cell r="L719" t="str">
            <v>Darrell Danyluk</v>
          </cell>
          <cell r="M719" t="str">
            <v>Trader</v>
          </cell>
          <cell r="N719" t="str">
            <v>(403) 514-6912</v>
          </cell>
          <cell r="O719" t="str">
            <v>(403) 514-6913</v>
          </cell>
          <cell r="P719" t="str">
            <v>ICE</v>
          </cell>
          <cell r="Q719">
            <v>2.5</v>
          </cell>
          <cell r="R719">
            <v>2000</v>
          </cell>
          <cell r="X719">
            <v>3.45</v>
          </cell>
          <cell r="Y719">
            <v>37574</v>
          </cell>
          <cell r="Z719">
            <v>37574</v>
          </cell>
          <cell r="AA719" t="str">
            <v>Interruptible</v>
          </cell>
          <cell r="AB719" t="str">
            <v>NWP</v>
          </cell>
          <cell r="AC719" t="str">
            <v>Paiute</v>
          </cell>
          <cell r="AD719">
            <v>100047</v>
          </cell>
          <cell r="AE719">
            <v>2000</v>
          </cell>
          <cell r="AF719" t="str">
            <v>SUMAS</v>
          </cell>
          <cell r="AG719">
            <v>297</v>
          </cell>
          <cell r="AH719" t="str">
            <v>CEL</v>
          </cell>
          <cell r="AI719">
            <v>796</v>
          </cell>
          <cell r="AJ719" t="str">
            <v>RENO</v>
          </cell>
          <cell r="AK719">
            <v>459</v>
          </cell>
          <cell r="AL719" t="str">
            <v>AVAC03SYS5</v>
          </cell>
          <cell r="AM719">
            <v>304</v>
          </cell>
          <cell r="AN719" t="str">
            <v>DA</v>
          </cell>
        </row>
        <row r="720">
          <cell r="A720">
            <v>733</v>
          </cell>
          <cell r="B720" t="str">
            <v>DA</v>
          </cell>
          <cell r="C720" t="str">
            <v>Diane Albers</v>
          </cell>
          <cell r="D720" t="str">
            <v>(509) 495-4705</v>
          </cell>
          <cell r="E720">
            <v>37574</v>
          </cell>
          <cell r="G720" t="str">
            <v>Purchase</v>
          </cell>
          <cell r="H720" t="str">
            <v>Physical</v>
          </cell>
          <cell r="I720" t="str">
            <v>KFCT</v>
          </cell>
          <cell r="K720" t="str">
            <v>Enserco</v>
          </cell>
          <cell r="L720" t="str">
            <v>Dave Huck</v>
          </cell>
          <cell r="M720" t="str">
            <v>Trader</v>
          </cell>
          <cell r="N720" t="str">
            <v>(403) 269-5522</v>
          </cell>
          <cell r="O720" t="str">
            <v>(303) 568-3250</v>
          </cell>
          <cell r="R720">
            <v>1000</v>
          </cell>
          <cell r="X720">
            <v>3.61</v>
          </cell>
          <cell r="Y720">
            <v>37575</v>
          </cell>
          <cell r="Z720">
            <v>37575</v>
          </cell>
          <cell r="AA720" t="str">
            <v>Interruptible</v>
          </cell>
          <cell r="AB720" t="str">
            <v>NWP</v>
          </cell>
          <cell r="AE720">
            <v>1000</v>
          </cell>
          <cell r="AF720" t="str">
            <v>SPOKANE (KETTLE FALLS)</v>
          </cell>
          <cell r="AG720">
            <v>384</v>
          </cell>
          <cell r="AH720">
            <v>128750</v>
          </cell>
          <cell r="AI720">
            <v>399</v>
          </cell>
          <cell r="AJ720" t="str">
            <v>SPOKANE (KETTLE FALLS)</v>
          </cell>
          <cell r="AK720">
            <v>384</v>
          </cell>
          <cell r="AL720" t="str">
            <v>KFCT</v>
          </cell>
          <cell r="AM720">
            <v>6</v>
          </cell>
          <cell r="AN720" t="str">
            <v>DA</v>
          </cell>
        </row>
        <row r="721">
          <cell r="A721">
            <v>734</v>
          </cell>
          <cell r="B721" t="str">
            <v>DA</v>
          </cell>
          <cell r="C721" t="str">
            <v>Diane Albers</v>
          </cell>
          <cell r="D721" t="str">
            <v>(509) 495-4705</v>
          </cell>
          <cell r="E721">
            <v>37574</v>
          </cell>
          <cell r="G721" t="str">
            <v>Purchase</v>
          </cell>
          <cell r="H721" t="str">
            <v>Physical</v>
          </cell>
          <cell r="I721" t="str">
            <v>CA - SLTAHOE</v>
          </cell>
          <cell r="J721">
            <v>150220683</v>
          </cell>
          <cell r="K721" t="str">
            <v>Concord Energy, LLC</v>
          </cell>
          <cell r="L721" t="str">
            <v>Darrell Danyluk</v>
          </cell>
          <cell r="M721" t="str">
            <v>Trader</v>
          </cell>
          <cell r="N721" t="str">
            <v>(403) 514-6912</v>
          </cell>
          <cell r="O721" t="str">
            <v>(403) 514-6913</v>
          </cell>
          <cell r="P721" t="str">
            <v>ICE</v>
          </cell>
          <cell r="Q721">
            <v>2.5</v>
          </cell>
          <cell r="R721">
            <v>2000</v>
          </cell>
          <cell r="X721">
            <v>3.48</v>
          </cell>
          <cell r="Y721">
            <v>37575</v>
          </cell>
          <cell r="Z721">
            <v>37575</v>
          </cell>
          <cell r="AA721" t="str">
            <v>Interruptible</v>
          </cell>
          <cell r="AB721" t="str">
            <v>NWP</v>
          </cell>
          <cell r="AC721" t="str">
            <v>Paiute</v>
          </cell>
          <cell r="AD721">
            <v>100047</v>
          </cell>
          <cell r="AE721">
            <v>2000</v>
          </cell>
          <cell r="AF721" t="str">
            <v>SUMAS</v>
          </cell>
          <cell r="AG721">
            <v>297</v>
          </cell>
          <cell r="AH721" t="str">
            <v>CEL</v>
          </cell>
          <cell r="AI721">
            <v>796</v>
          </cell>
          <cell r="AJ721" t="str">
            <v>RENO</v>
          </cell>
          <cell r="AK721">
            <v>459</v>
          </cell>
          <cell r="AL721" t="str">
            <v>AVAC03SYS5</v>
          </cell>
          <cell r="AM721">
            <v>304</v>
          </cell>
          <cell r="AN721" t="str">
            <v>DA</v>
          </cell>
        </row>
        <row r="722">
          <cell r="A722">
            <v>735</v>
          </cell>
          <cell r="B722" t="str">
            <v>DA</v>
          </cell>
          <cell r="C722" t="str">
            <v>Diane Albers</v>
          </cell>
          <cell r="D722" t="str">
            <v>(509) 495-4705</v>
          </cell>
          <cell r="E722">
            <v>37575</v>
          </cell>
          <cell r="G722" t="str">
            <v>Purchase</v>
          </cell>
          <cell r="H722" t="str">
            <v>Physical</v>
          </cell>
          <cell r="I722" t="str">
            <v>CA - SLTAHOE</v>
          </cell>
          <cell r="J722">
            <v>133148363</v>
          </cell>
          <cell r="K722" t="str">
            <v>Concord Energy, LLC</v>
          </cell>
          <cell r="L722" t="str">
            <v>Darrell Danyluk</v>
          </cell>
          <cell r="M722" t="str">
            <v>Trader</v>
          </cell>
          <cell r="N722" t="str">
            <v>(403) 514-6912</v>
          </cell>
          <cell r="O722" t="str">
            <v>(403) 514-6913</v>
          </cell>
          <cell r="P722" t="str">
            <v>ICE</v>
          </cell>
          <cell r="Q722">
            <v>2.5</v>
          </cell>
          <cell r="R722">
            <v>2500</v>
          </cell>
          <cell r="X722">
            <v>3.45</v>
          </cell>
          <cell r="Y722">
            <v>37576</v>
          </cell>
          <cell r="Z722">
            <v>37578</v>
          </cell>
          <cell r="AA722" t="str">
            <v>Interruptible</v>
          </cell>
          <cell r="AB722" t="str">
            <v>NWP</v>
          </cell>
          <cell r="AC722" t="str">
            <v>Paiute</v>
          </cell>
          <cell r="AD722">
            <v>100047</v>
          </cell>
          <cell r="AE722">
            <v>2500</v>
          </cell>
          <cell r="AF722" t="str">
            <v>SUMAS</v>
          </cell>
          <cell r="AG722">
            <v>297</v>
          </cell>
          <cell r="AH722" t="str">
            <v>CEL</v>
          </cell>
          <cell r="AI722">
            <v>796</v>
          </cell>
          <cell r="AJ722" t="str">
            <v>RENO</v>
          </cell>
          <cell r="AK722">
            <v>459</v>
          </cell>
          <cell r="AL722" t="str">
            <v>AVAC03SYS5</v>
          </cell>
          <cell r="AM722">
            <v>304</v>
          </cell>
          <cell r="AN722" t="str">
            <v>DA</v>
          </cell>
          <cell r="AO722">
            <v>37580</v>
          </cell>
          <cell r="AP722" t="str">
            <v>JK</v>
          </cell>
        </row>
        <row r="723">
          <cell r="A723">
            <v>736</v>
          </cell>
          <cell r="B723" t="str">
            <v>DA</v>
          </cell>
          <cell r="C723" t="str">
            <v>Diane Albers</v>
          </cell>
          <cell r="D723" t="str">
            <v>(509) 495-4705</v>
          </cell>
          <cell r="E723">
            <v>37575</v>
          </cell>
          <cell r="G723" t="str">
            <v>Purchase</v>
          </cell>
          <cell r="H723" t="str">
            <v>Physical</v>
          </cell>
          <cell r="I723" t="str">
            <v>BOULDER PARK</v>
          </cell>
          <cell r="K723" t="str">
            <v>Enserco</v>
          </cell>
          <cell r="L723" t="str">
            <v>Dave Huck</v>
          </cell>
          <cell r="M723" t="str">
            <v>Trader</v>
          </cell>
          <cell r="N723" t="str">
            <v>(403) 269-5522</v>
          </cell>
          <cell r="O723" t="str">
            <v>(303) 568-3250</v>
          </cell>
          <cell r="R723">
            <v>1500</v>
          </cell>
          <cell r="X723">
            <v>3.85</v>
          </cell>
          <cell r="Y723">
            <v>37591</v>
          </cell>
          <cell r="Z723">
            <v>37621</v>
          </cell>
          <cell r="AA723" t="str">
            <v>Firm</v>
          </cell>
          <cell r="AB723" t="str">
            <v>PGT</v>
          </cell>
          <cell r="AD723" t="str">
            <v>07536</v>
          </cell>
          <cell r="AE723">
            <v>1500</v>
          </cell>
          <cell r="AF723" t="str">
            <v>MALI-GTNW</v>
          </cell>
          <cell r="AH723" t="str">
            <v>04659</v>
          </cell>
          <cell r="AJ723" t="str">
            <v>SWWP-WWP</v>
          </cell>
          <cell r="AL723" t="str">
            <v>BPK</v>
          </cell>
          <cell r="AN723" t="str">
            <v>BG</v>
          </cell>
        </row>
        <row r="724">
          <cell r="A724">
            <v>737</v>
          </cell>
          <cell r="B724" t="str">
            <v>JK</v>
          </cell>
          <cell r="C724" t="str">
            <v>Jeannie Kimberly</v>
          </cell>
          <cell r="D724" t="str">
            <v>(509) 495-8494</v>
          </cell>
          <cell r="E724">
            <v>37578</v>
          </cell>
          <cell r="G724" t="str">
            <v>Purchase</v>
          </cell>
          <cell r="H724" t="str">
            <v>Physical</v>
          </cell>
          <cell r="I724" t="str">
            <v>CA - SLTAHOE</v>
          </cell>
          <cell r="K724" t="str">
            <v>Concord Energy, LLC</v>
          </cell>
          <cell r="L724" t="str">
            <v>Darrell Danyluk</v>
          </cell>
          <cell r="M724" t="str">
            <v>Trader</v>
          </cell>
          <cell r="N724" t="str">
            <v>(403) 514-6912</v>
          </cell>
          <cell r="O724" t="str">
            <v>(403) 514-6913</v>
          </cell>
          <cell r="R724">
            <v>2000</v>
          </cell>
          <cell r="X724">
            <v>3.7</v>
          </cell>
          <cell r="Y724">
            <v>37579</v>
          </cell>
          <cell r="Z724">
            <v>37579</v>
          </cell>
          <cell r="AA724" t="str">
            <v>Interruptible</v>
          </cell>
          <cell r="AB724" t="str">
            <v>NWP</v>
          </cell>
          <cell r="AC724" t="str">
            <v>Paiute</v>
          </cell>
          <cell r="AD724">
            <v>100047</v>
          </cell>
          <cell r="AE724">
            <v>2000</v>
          </cell>
          <cell r="AF724" t="str">
            <v>SUMAS</v>
          </cell>
          <cell r="AG724">
            <v>297</v>
          </cell>
          <cell r="AH724" t="str">
            <v>CEL</v>
          </cell>
          <cell r="AI724">
            <v>796</v>
          </cell>
          <cell r="AJ724" t="str">
            <v>RENO</v>
          </cell>
          <cell r="AK724">
            <v>459</v>
          </cell>
          <cell r="AL724" t="str">
            <v>AVAC03SYS5</v>
          </cell>
          <cell r="AM724">
            <v>304</v>
          </cell>
          <cell r="AN724" t="str">
            <v>JK</v>
          </cell>
          <cell r="AO724">
            <v>37580</v>
          </cell>
          <cell r="AP724" t="str">
            <v>JK</v>
          </cell>
        </row>
        <row r="725">
          <cell r="A725">
            <v>738</v>
          </cell>
          <cell r="B725" t="str">
            <v>JK</v>
          </cell>
          <cell r="C725" t="str">
            <v>Jeannie Kimberly</v>
          </cell>
          <cell r="D725" t="str">
            <v>(509) 495-8494</v>
          </cell>
          <cell r="E725">
            <v>37579</v>
          </cell>
          <cell r="G725" t="str">
            <v>Purchase</v>
          </cell>
          <cell r="H725" t="str">
            <v>Physical</v>
          </cell>
          <cell r="I725" t="str">
            <v>CA - SLTAHOE</v>
          </cell>
          <cell r="K725" t="str">
            <v>Concord Energy, LLC</v>
          </cell>
          <cell r="L725" t="str">
            <v>Darrell Danyluk</v>
          </cell>
          <cell r="M725" t="str">
            <v>Trader</v>
          </cell>
          <cell r="N725" t="str">
            <v>(403) 514-6912</v>
          </cell>
          <cell r="O725" t="str">
            <v>(403) 514-6913</v>
          </cell>
          <cell r="R725">
            <v>2500</v>
          </cell>
          <cell r="X725">
            <v>3.7</v>
          </cell>
          <cell r="Y725">
            <v>37580</v>
          </cell>
          <cell r="Z725">
            <v>37580</v>
          </cell>
          <cell r="AA725" t="str">
            <v>Interruptible</v>
          </cell>
          <cell r="AB725" t="str">
            <v>NWP</v>
          </cell>
          <cell r="AC725" t="str">
            <v>Paiute</v>
          </cell>
          <cell r="AD725">
            <v>100047</v>
          </cell>
          <cell r="AE725">
            <v>2500</v>
          </cell>
          <cell r="AF725" t="str">
            <v>SUMAS</v>
          </cell>
          <cell r="AG725">
            <v>297</v>
          </cell>
          <cell r="AH725" t="str">
            <v>CEL</v>
          </cell>
          <cell r="AI725">
            <v>796</v>
          </cell>
          <cell r="AJ725" t="str">
            <v>RENO</v>
          </cell>
          <cell r="AK725">
            <v>459</v>
          </cell>
          <cell r="AL725" t="str">
            <v>AVAC03SYS5</v>
          </cell>
          <cell r="AM725">
            <v>304</v>
          </cell>
          <cell r="AN725" t="str">
            <v>JK</v>
          </cell>
          <cell r="AO725">
            <v>37580</v>
          </cell>
          <cell r="AP725" t="str">
            <v>JK</v>
          </cell>
        </row>
        <row r="726">
          <cell r="A726">
            <v>739</v>
          </cell>
          <cell r="B726" t="str">
            <v>JK</v>
          </cell>
          <cell r="C726" t="str">
            <v>Jeannie Kimberly</v>
          </cell>
          <cell r="D726" t="str">
            <v>(509) 495-8494</v>
          </cell>
          <cell r="E726">
            <v>37579</v>
          </cell>
          <cell r="G726" t="str">
            <v>Purchase</v>
          </cell>
          <cell r="H726" t="str">
            <v>Physical</v>
          </cell>
          <cell r="I726" t="str">
            <v>KFCT</v>
          </cell>
          <cell r="K726" t="str">
            <v>Concord Energy, LLC</v>
          </cell>
          <cell r="L726" t="str">
            <v>Darrell Danyluk</v>
          </cell>
          <cell r="M726" t="str">
            <v>Trader</v>
          </cell>
          <cell r="N726" t="str">
            <v>(403) 514-6912</v>
          </cell>
          <cell r="O726" t="str">
            <v>(403) 514-6913</v>
          </cell>
          <cell r="R726">
            <v>2000</v>
          </cell>
          <cell r="X726">
            <v>3.9</v>
          </cell>
          <cell r="Y726">
            <v>37580</v>
          </cell>
          <cell r="Z726">
            <v>37580</v>
          </cell>
          <cell r="AA726" t="str">
            <v>Interruptible</v>
          </cell>
          <cell r="AB726" t="str">
            <v>NWP</v>
          </cell>
          <cell r="AE726">
            <v>2000</v>
          </cell>
          <cell r="AF726" t="str">
            <v>SPOKANE (KETTLE FALLS)</v>
          </cell>
          <cell r="AG726">
            <v>384</v>
          </cell>
          <cell r="AH726">
            <v>129147</v>
          </cell>
          <cell r="AI726">
            <v>797</v>
          </cell>
          <cell r="AJ726" t="str">
            <v>SPOKANE (KETTLE FALLS)</v>
          </cell>
          <cell r="AK726">
            <v>384</v>
          </cell>
          <cell r="AL726" t="str">
            <v>KFCT</v>
          </cell>
          <cell r="AM726">
            <v>6</v>
          </cell>
          <cell r="AN726" t="str">
            <v>JK</v>
          </cell>
          <cell r="AO726">
            <v>37580</v>
          </cell>
          <cell r="AP726" t="str">
            <v>JK</v>
          </cell>
        </row>
        <row r="727">
          <cell r="A727">
            <v>740</v>
          </cell>
          <cell r="B727" t="str">
            <v>JK</v>
          </cell>
          <cell r="C727" t="str">
            <v>Jeannie Kimberly</v>
          </cell>
          <cell r="D727" t="str">
            <v>(509) 495-8494</v>
          </cell>
          <cell r="E727">
            <v>37580</v>
          </cell>
          <cell r="G727" t="str">
            <v>Purchase</v>
          </cell>
          <cell r="H727" t="str">
            <v>Physical</v>
          </cell>
          <cell r="I727" t="str">
            <v>CA - SLTAHOE</v>
          </cell>
          <cell r="K727" t="str">
            <v>Concord Energy, LLC</v>
          </cell>
          <cell r="L727" t="str">
            <v>Darrell Danyluk</v>
          </cell>
          <cell r="M727" t="str">
            <v>Trader</v>
          </cell>
          <cell r="N727" t="str">
            <v>(403) 514-6912</v>
          </cell>
          <cell r="O727" t="str">
            <v>(403) 514-6913</v>
          </cell>
          <cell r="R727">
            <v>2000</v>
          </cell>
          <cell r="X727">
            <v>3.73</v>
          </cell>
          <cell r="Y727">
            <v>37581</v>
          </cell>
          <cell r="Z727">
            <v>37581</v>
          </cell>
          <cell r="AA727" t="str">
            <v>Interruptible</v>
          </cell>
          <cell r="AB727" t="str">
            <v>NWP</v>
          </cell>
          <cell r="AC727" t="str">
            <v>Paiute</v>
          </cell>
          <cell r="AD727">
            <v>100047</v>
          </cell>
          <cell r="AE727">
            <v>2000</v>
          </cell>
          <cell r="AF727" t="str">
            <v>SUMAS</v>
          </cell>
          <cell r="AG727">
            <v>297</v>
          </cell>
          <cell r="AH727" t="str">
            <v>CEL</v>
          </cell>
          <cell r="AI727">
            <v>796</v>
          </cell>
          <cell r="AJ727" t="str">
            <v>RENO</v>
          </cell>
          <cell r="AK727">
            <v>459</v>
          </cell>
          <cell r="AL727" t="str">
            <v>AVAC03SYS5</v>
          </cell>
          <cell r="AM727">
            <v>304</v>
          </cell>
          <cell r="AN727" t="str">
            <v>JK</v>
          </cell>
          <cell r="AO727">
            <v>37581</v>
          </cell>
          <cell r="AP727" t="str">
            <v>JK</v>
          </cell>
        </row>
        <row r="728">
          <cell r="A728">
            <v>741</v>
          </cell>
          <cell r="B728" t="str">
            <v>DA</v>
          </cell>
          <cell r="C728" t="str">
            <v>Diane Albers</v>
          </cell>
          <cell r="D728" t="str">
            <v>(509) 495-4705</v>
          </cell>
          <cell r="E728">
            <v>37580</v>
          </cell>
          <cell r="G728" t="str">
            <v>Sale</v>
          </cell>
          <cell r="H728" t="str">
            <v>Physical</v>
          </cell>
          <cell r="I728" t="str">
            <v>MALIN</v>
          </cell>
          <cell r="K728" t="str">
            <v>Enserco</v>
          </cell>
          <cell r="L728" t="str">
            <v>Dave Huck</v>
          </cell>
          <cell r="M728" t="str">
            <v>Trader</v>
          </cell>
          <cell r="N728" t="str">
            <v>(403) 269-5522</v>
          </cell>
          <cell r="O728" t="str">
            <v>(303) 568-3250</v>
          </cell>
          <cell r="R728">
            <v>5500</v>
          </cell>
          <cell r="X728">
            <v>3.97</v>
          </cell>
          <cell r="Y728">
            <v>37591</v>
          </cell>
          <cell r="Z728">
            <v>37621</v>
          </cell>
          <cell r="AA728" t="str">
            <v>Firm</v>
          </cell>
          <cell r="AB728" t="str">
            <v>PGT</v>
          </cell>
          <cell r="AD728" t="str">
            <v>07536</v>
          </cell>
          <cell r="AE728">
            <v>5500</v>
          </cell>
          <cell r="AF728" t="str">
            <v>MALI-GTNW</v>
          </cell>
          <cell r="AJ728" t="str">
            <v>MALI-GTNW</v>
          </cell>
          <cell r="AL728" t="str">
            <v>04659</v>
          </cell>
          <cell r="AN728" t="str">
            <v>BG</v>
          </cell>
        </row>
        <row r="729">
          <cell r="A729">
            <v>742</v>
          </cell>
          <cell r="B729" t="str">
            <v>JK</v>
          </cell>
          <cell r="C729" t="str">
            <v>Jeannie Kimberly</v>
          </cell>
          <cell r="D729" t="str">
            <v>(509) 495-8494</v>
          </cell>
          <cell r="E729">
            <v>37580</v>
          </cell>
          <cell r="G729" t="str">
            <v>Sale</v>
          </cell>
          <cell r="H729" t="str">
            <v>Physical</v>
          </cell>
          <cell r="I729" t="str">
            <v>MALIN</v>
          </cell>
          <cell r="K729" t="str">
            <v>Cook Inlet Energy Supply LLC</v>
          </cell>
          <cell r="L729" t="str">
            <v>Cindy Khek</v>
          </cell>
          <cell r="M729" t="str">
            <v>Trader</v>
          </cell>
          <cell r="N729" t="str">
            <v xml:space="preserve">(310) 789-2324   </v>
          </cell>
          <cell r="O729" t="str">
            <v>(310) 789-3991</v>
          </cell>
          <cell r="R729">
            <v>7658</v>
          </cell>
          <cell r="U729" t="str">
            <v>NGI</v>
          </cell>
          <cell r="V729">
            <v>0.01</v>
          </cell>
          <cell r="W729" t="str">
            <v>Malin</v>
          </cell>
          <cell r="Y729">
            <v>37591</v>
          </cell>
          <cell r="Z729">
            <v>37621</v>
          </cell>
          <cell r="AA729" t="str">
            <v>Firm</v>
          </cell>
          <cell r="AB729" t="str">
            <v>PGT</v>
          </cell>
          <cell r="AD729" t="str">
            <v>07536</v>
          </cell>
          <cell r="AE729">
            <v>7658</v>
          </cell>
          <cell r="AF729" t="str">
            <v>MALI-GTNW</v>
          </cell>
          <cell r="AJ729" t="str">
            <v>MALI-GTNW</v>
          </cell>
          <cell r="AL729" t="str">
            <v>00780</v>
          </cell>
          <cell r="AN729" t="str">
            <v>BG</v>
          </cell>
        </row>
        <row r="730">
          <cell r="A730">
            <v>743</v>
          </cell>
          <cell r="B730" t="str">
            <v>JK</v>
          </cell>
          <cell r="C730" t="str">
            <v>Jeannie Kimberly</v>
          </cell>
          <cell r="D730" t="str">
            <v>(509) 495-8494</v>
          </cell>
          <cell r="E730">
            <v>37580</v>
          </cell>
          <cell r="G730" t="str">
            <v>Sale</v>
          </cell>
          <cell r="H730" t="str">
            <v>Physical</v>
          </cell>
          <cell r="I730" t="str">
            <v>MALIN</v>
          </cell>
          <cell r="K730" t="str">
            <v>Cook Inlet Energy Supply LLC</v>
          </cell>
          <cell r="L730" t="str">
            <v>Cindy Khek</v>
          </cell>
          <cell r="M730" t="str">
            <v>Trader</v>
          </cell>
          <cell r="N730" t="str">
            <v xml:space="preserve">(310) 789-2324   </v>
          </cell>
          <cell r="O730" t="str">
            <v>(310) 789-3991</v>
          </cell>
          <cell r="R730">
            <v>3000</v>
          </cell>
          <cell r="X730">
            <v>4.1100000000000003</v>
          </cell>
          <cell r="Y730">
            <v>37622</v>
          </cell>
          <cell r="Z730">
            <v>37652</v>
          </cell>
          <cell r="AA730" t="str">
            <v>Firm</v>
          </cell>
          <cell r="AB730" t="str">
            <v>PGT</v>
          </cell>
          <cell r="AD730" t="str">
            <v>07536</v>
          </cell>
          <cell r="AE730">
            <v>3000</v>
          </cell>
          <cell r="AF730" t="str">
            <v>MALI-GTNW</v>
          </cell>
          <cell r="AJ730" t="str">
            <v>MALI-GTNW</v>
          </cell>
          <cell r="AL730" t="str">
            <v>00780</v>
          </cell>
          <cell r="AN730" t="str">
            <v>BG</v>
          </cell>
        </row>
        <row r="731">
          <cell r="A731">
            <v>744</v>
          </cell>
          <cell r="B731" t="str">
            <v>JK</v>
          </cell>
          <cell r="C731" t="str">
            <v>Jeannie Kimberly</v>
          </cell>
          <cell r="D731" t="str">
            <v>(509) 495-8494</v>
          </cell>
          <cell r="E731">
            <v>37581</v>
          </cell>
          <cell r="G731" t="str">
            <v>Purchase</v>
          </cell>
          <cell r="H731" t="str">
            <v>Physical</v>
          </cell>
          <cell r="I731" t="str">
            <v>CA - SLTAHOE</v>
          </cell>
          <cell r="K731" t="str">
            <v>Concord Energy, LLC</v>
          </cell>
          <cell r="L731" t="str">
            <v>Darrell Danyluk</v>
          </cell>
          <cell r="M731" t="str">
            <v>Trader</v>
          </cell>
          <cell r="N731" t="str">
            <v>(403) 514-6912</v>
          </cell>
          <cell r="O731" t="str">
            <v>(403) 514-6913</v>
          </cell>
          <cell r="R731">
            <v>2000</v>
          </cell>
          <cell r="X731">
            <v>3.63</v>
          </cell>
          <cell r="Y731">
            <v>37582</v>
          </cell>
          <cell r="Z731">
            <v>37582</v>
          </cell>
          <cell r="AA731" t="str">
            <v>Interruptible</v>
          </cell>
          <cell r="AB731" t="str">
            <v>NWP</v>
          </cell>
          <cell r="AC731" t="str">
            <v>Paiute</v>
          </cell>
          <cell r="AD731">
            <v>100047</v>
          </cell>
          <cell r="AE731">
            <v>2000</v>
          </cell>
          <cell r="AF731" t="str">
            <v>SUMAS</v>
          </cell>
          <cell r="AG731">
            <v>297</v>
          </cell>
          <cell r="AH731" t="str">
            <v>CEL</v>
          </cell>
          <cell r="AI731">
            <v>796</v>
          </cell>
          <cell r="AJ731" t="str">
            <v>RENO</v>
          </cell>
          <cell r="AK731">
            <v>459</v>
          </cell>
          <cell r="AL731" t="str">
            <v>AVAC03SYS5</v>
          </cell>
          <cell r="AM731">
            <v>304</v>
          </cell>
          <cell r="AN731" t="str">
            <v>JK</v>
          </cell>
        </row>
        <row r="732">
          <cell r="A732">
            <v>745</v>
          </cell>
          <cell r="B732" t="str">
            <v>JK</v>
          </cell>
          <cell r="C732" t="str">
            <v>Jeannie Kimberly</v>
          </cell>
          <cell r="D732" t="str">
            <v>(509) 495-8494</v>
          </cell>
          <cell r="E732">
            <v>37582</v>
          </cell>
          <cell r="G732" t="str">
            <v>Purchase</v>
          </cell>
          <cell r="H732" t="str">
            <v>Physical</v>
          </cell>
          <cell r="I732" t="str">
            <v>CA - SLTAHOE</v>
          </cell>
          <cell r="K732" t="str">
            <v>Concord Energy, LLC</v>
          </cell>
          <cell r="L732" t="str">
            <v>Darrell Danyluk</v>
          </cell>
          <cell r="M732" t="str">
            <v>Trader</v>
          </cell>
          <cell r="N732" t="str">
            <v>(403) 514-6912</v>
          </cell>
          <cell r="O732" t="str">
            <v>(403) 514-6913</v>
          </cell>
          <cell r="R732">
            <v>3000</v>
          </cell>
          <cell r="X732">
            <v>3.76</v>
          </cell>
          <cell r="Y732">
            <v>37583</v>
          </cell>
          <cell r="Z732">
            <v>37585</v>
          </cell>
          <cell r="AA732" t="str">
            <v>Interruptible</v>
          </cell>
          <cell r="AB732" t="str">
            <v>NWP</v>
          </cell>
          <cell r="AC732" t="str">
            <v>Paiute</v>
          </cell>
          <cell r="AD732">
            <v>100047</v>
          </cell>
          <cell r="AE732">
            <v>3000</v>
          </cell>
          <cell r="AF732" t="str">
            <v>SUMAS</v>
          </cell>
          <cell r="AG732">
            <v>297</v>
          </cell>
          <cell r="AH732" t="str">
            <v>CEL</v>
          </cell>
          <cell r="AI732">
            <v>796</v>
          </cell>
          <cell r="AJ732" t="str">
            <v>RENO</v>
          </cell>
          <cell r="AK732">
            <v>459</v>
          </cell>
          <cell r="AL732" t="str">
            <v>AVAC03SYS5</v>
          </cell>
          <cell r="AM732">
            <v>304</v>
          </cell>
          <cell r="AN732" t="str">
            <v>JK</v>
          </cell>
          <cell r="AO732">
            <v>37582</v>
          </cell>
          <cell r="AP732" t="str">
            <v>JK</v>
          </cell>
        </row>
        <row r="733">
          <cell r="A733">
            <v>746</v>
          </cell>
          <cell r="B733" t="str">
            <v>DA</v>
          </cell>
          <cell r="C733" t="str">
            <v>Diane Albers</v>
          </cell>
          <cell r="D733" t="str">
            <v>(509) 495-4705</v>
          </cell>
          <cell r="E733">
            <v>37585</v>
          </cell>
          <cell r="G733" t="str">
            <v>Purchase</v>
          </cell>
          <cell r="H733" t="str">
            <v>Physical</v>
          </cell>
          <cell r="I733" t="str">
            <v>CA - SLTAHOE</v>
          </cell>
          <cell r="K733" t="str">
            <v>Concord Energy, LLC</v>
          </cell>
          <cell r="L733" t="str">
            <v>Darrell Danyluk</v>
          </cell>
          <cell r="M733" t="str">
            <v>Trader</v>
          </cell>
          <cell r="N733" t="str">
            <v>(403) 514-6912</v>
          </cell>
          <cell r="O733" t="str">
            <v>(403) 514-6913</v>
          </cell>
          <cell r="R733">
            <v>3000</v>
          </cell>
          <cell r="X733">
            <v>3.85</v>
          </cell>
          <cell r="Y733">
            <v>37586</v>
          </cell>
          <cell r="Z733">
            <v>37586</v>
          </cell>
          <cell r="AA733" t="str">
            <v>Interruptible</v>
          </cell>
          <cell r="AB733" t="str">
            <v>NWP</v>
          </cell>
          <cell r="AC733" t="str">
            <v>Paiute</v>
          </cell>
          <cell r="AD733">
            <v>100047</v>
          </cell>
          <cell r="AE733">
            <v>3000</v>
          </cell>
          <cell r="AF733" t="str">
            <v>SUMAS</v>
          </cell>
          <cell r="AG733">
            <v>297</v>
          </cell>
          <cell r="AH733" t="str">
            <v>CEL</v>
          </cell>
          <cell r="AI733">
            <v>796</v>
          </cell>
          <cell r="AJ733" t="str">
            <v>RENO</v>
          </cell>
          <cell r="AK733">
            <v>459</v>
          </cell>
          <cell r="AL733" t="str">
            <v>AVAC03SYS5</v>
          </cell>
          <cell r="AM733">
            <v>304</v>
          </cell>
          <cell r="AN733" t="str">
            <v>DA</v>
          </cell>
        </row>
        <row r="734">
          <cell r="A734">
            <v>747</v>
          </cell>
          <cell r="B734" t="str">
            <v>DA</v>
          </cell>
          <cell r="C734" t="str">
            <v>Diane Albers</v>
          </cell>
          <cell r="D734" t="str">
            <v>(509) 495-4705</v>
          </cell>
          <cell r="E734">
            <v>37586</v>
          </cell>
          <cell r="G734" t="str">
            <v>Purchase</v>
          </cell>
          <cell r="H734" t="str">
            <v>Physical</v>
          </cell>
          <cell r="I734" t="str">
            <v>CA - SLTAHOE</v>
          </cell>
          <cell r="K734" t="str">
            <v>Concord Energy, LLC</v>
          </cell>
          <cell r="L734" t="str">
            <v>Darrell Danyluk</v>
          </cell>
          <cell r="M734" t="str">
            <v>Trader</v>
          </cell>
          <cell r="N734" t="str">
            <v>(403) 514-6912</v>
          </cell>
          <cell r="O734" t="str">
            <v>(403) 514-6913</v>
          </cell>
          <cell r="R734">
            <v>3000</v>
          </cell>
          <cell r="X734">
            <v>3.89</v>
          </cell>
          <cell r="Y734">
            <v>37587</v>
          </cell>
          <cell r="Z734">
            <v>37590</v>
          </cell>
          <cell r="AA734" t="str">
            <v>Interruptible</v>
          </cell>
          <cell r="AB734" t="str">
            <v>NWP</v>
          </cell>
          <cell r="AC734" t="str">
            <v>Paiute</v>
          </cell>
          <cell r="AD734">
            <v>100047</v>
          </cell>
          <cell r="AE734">
            <v>3000</v>
          </cell>
          <cell r="AF734" t="str">
            <v>SUMAS</v>
          </cell>
          <cell r="AG734">
            <v>297</v>
          </cell>
          <cell r="AH734" t="str">
            <v>CEL</v>
          </cell>
          <cell r="AI734">
            <v>796</v>
          </cell>
          <cell r="AJ734" t="str">
            <v>RENO</v>
          </cell>
          <cell r="AK734">
            <v>459</v>
          </cell>
          <cell r="AL734" t="str">
            <v>AVAC03SYS5</v>
          </cell>
          <cell r="AM734">
            <v>304</v>
          </cell>
          <cell r="AN734" t="str">
            <v>DA</v>
          </cell>
        </row>
        <row r="735">
          <cell r="A735">
            <v>748</v>
          </cell>
          <cell r="B735" t="str">
            <v>DA</v>
          </cell>
          <cell r="C735" t="str">
            <v>Diane Albers</v>
          </cell>
          <cell r="D735" t="str">
            <v>(509) 495-4705</v>
          </cell>
          <cell r="E735">
            <v>37587</v>
          </cell>
          <cell r="G735" t="str">
            <v>Purchase</v>
          </cell>
          <cell r="H735" t="str">
            <v>Physical</v>
          </cell>
          <cell r="I735" t="str">
            <v>CA - SLTAHOE</v>
          </cell>
          <cell r="K735" t="str">
            <v>Concord Energy, LLC</v>
          </cell>
          <cell r="L735" t="str">
            <v>Darrell Danyluk</v>
          </cell>
          <cell r="M735" t="str">
            <v>Trader</v>
          </cell>
          <cell r="N735" t="str">
            <v>(403) 514-6912</v>
          </cell>
          <cell r="O735" t="str">
            <v>(403) 514-6913</v>
          </cell>
          <cell r="R735">
            <v>1000</v>
          </cell>
          <cell r="X735">
            <v>3.84</v>
          </cell>
          <cell r="Y735">
            <v>37591</v>
          </cell>
          <cell r="Z735">
            <v>37592</v>
          </cell>
          <cell r="AA735" t="str">
            <v>Interruptible</v>
          </cell>
          <cell r="AB735" t="str">
            <v>NWP</v>
          </cell>
          <cell r="AC735" t="str">
            <v>Paiute</v>
          </cell>
          <cell r="AD735">
            <v>100047</v>
          </cell>
          <cell r="AE735">
            <v>1000</v>
          </cell>
          <cell r="AF735" t="str">
            <v>SUMAS</v>
          </cell>
          <cell r="AG735">
            <v>297</v>
          </cell>
          <cell r="AH735" t="str">
            <v>CEL</v>
          </cell>
          <cell r="AI735">
            <v>796</v>
          </cell>
          <cell r="AJ735" t="str">
            <v>RENO</v>
          </cell>
          <cell r="AK735">
            <v>459</v>
          </cell>
          <cell r="AL735" t="str">
            <v>AVAC03SYS4</v>
          </cell>
          <cell r="AM735">
            <v>304</v>
          </cell>
          <cell r="AN735" t="str">
            <v>DA</v>
          </cell>
        </row>
        <row r="736">
          <cell r="A736">
            <v>749</v>
          </cell>
          <cell r="B736" t="str">
            <v>DA</v>
          </cell>
          <cell r="C736" t="str">
            <v>Diane Albers</v>
          </cell>
          <cell r="D736" t="str">
            <v>(509) 495-4705</v>
          </cell>
          <cell r="E736">
            <v>37592</v>
          </cell>
          <cell r="G736" t="str">
            <v>Purchase</v>
          </cell>
          <cell r="H736" t="str">
            <v>Physical</v>
          </cell>
          <cell r="I736" t="str">
            <v>CA - SLTAHOE</v>
          </cell>
          <cell r="K736" t="str">
            <v>Concord Energy, LLC</v>
          </cell>
          <cell r="L736" t="str">
            <v>Darrell Danyluk</v>
          </cell>
          <cell r="M736" t="str">
            <v>Trader</v>
          </cell>
          <cell r="N736" t="str">
            <v>(403) 514-6912</v>
          </cell>
          <cell r="O736" t="str">
            <v>(403) 514-6913</v>
          </cell>
          <cell r="R736">
            <v>1000</v>
          </cell>
          <cell r="X736">
            <v>3.9</v>
          </cell>
          <cell r="Y736">
            <v>37593</v>
          </cell>
          <cell r="Z736">
            <v>37593</v>
          </cell>
          <cell r="AA736" t="str">
            <v>Interruptible</v>
          </cell>
          <cell r="AB736" t="str">
            <v>NWP</v>
          </cell>
          <cell r="AC736" t="str">
            <v>Paiute</v>
          </cell>
          <cell r="AD736">
            <v>100047</v>
          </cell>
          <cell r="AE736">
            <v>1000</v>
          </cell>
          <cell r="AF736" t="str">
            <v>SUMAS</v>
          </cell>
          <cell r="AG736">
            <v>297</v>
          </cell>
          <cell r="AH736" t="str">
            <v>CEL</v>
          </cell>
          <cell r="AI736">
            <v>796</v>
          </cell>
          <cell r="AJ736" t="str">
            <v>RENO</v>
          </cell>
          <cell r="AK736">
            <v>459</v>
          </cell>
          <cell r="AL736" t="str">
            <v>AVAC03SYS4</v>
          </cell>
          <cell r="AM736">
            <v>304</v>
          </cell>
          <cell r="AN736" t="str">
            <v>DA</v>
          </cell>
        </row>
        <row r="737">
          <cell r="A737">
            <v>750</v>
          </cell>
          <cell r="B737" t="str">
            <v>DA</v>
          </cell>
          <cell r="C737" t="str">
            <v>Diane Albers</v>
          </cell>
          <cell r="D737" t="str">
            <v>(509) 495-4705</v>
          </cell>
          <cell r="E737">
            <v>37592</v>
          </cell>
          <cell r="G737" t="str">
            <v>Purchase</v>
          </cell>
          <cell r="H737" t="str">
            <v>Physical</v>
          </cell>
          <cell r="I737" t="str">
            <v>BOULDER PARK</v>
          </cell>
          <cell r="K737" t="str">
            <v>Enserco</v>
          </cell>
          <cell r="L737" t="str">
            <v>Dave Huck</v>
          </cell>
          <cell r="M737" t="str">
            <v>Trader</v>
          </cell>
          <cell r="N737" t="str">
            <v>(403) 269-5522</v>
          </cell>
          <cell r="O737" t="str">
            <v>(303) 568-3250</v>
          </cell>
          <cell r="R737">
            <v>1000</v>
          </cell>
          <cell r="X737">
            <v>3.89</v>
          </cell>
          <cell r="Y737">
            <v>37593</v>
          </cell>
          <cell r="Z737">
            <v>37593</v>
          </cell>
          <cell r="AA737" t="str">
            <v>Interruptible</v>
          </cell>
          <cell r="AB737" t="str">
            <v>PGT</v>
          </cell>
          <cell r="AD737" t="str">
            <v>07536</v>
          </cell>
          <cell r="AE737">
            <v>1500</v>
          </cell>
          <cell r="AF737" t="str">
            <v>MALI-GTNW</v>
          </cell>
          <cell r="AH737" t="str">
            <v>04659</v>
          </cell>
          <cell r="AJ737" t="str">
            <v>SWWP-WWP</v>
          </cell>
          <cell r="AL737" t="str">
            <v>BPK</v>
          </cell>
          <cell r="AN737" t="str">
            <v>BG</v>
          </cell>
        </row>
        <row r="738">
          <cell r="A738">
            <v>751</v>
          </cell>
          <cell r="B738" t="str">
            <v>DA</v>
          </cell>
          <cell r="C738" t="str">
            <v>Diane Albers</v>
          </cell>
          <cell r="D738" t="str">
            <v>(509) 495-4705</v>
          </cell>
          <cell r="E738">
            <v>37593</v>
          </cell>
          <cell r="G738" t="str">
            <v>Purchase</v>
          </cell>
          <cell r="H738" t="str">
            <v>Physical</v>
          </cell>
          <cell r="I738" t="str">
            <v>CA - SLTAHOE</v>
          </cell>
          <cell r="K738" t="str">
            <v>Concord Energy, LLC</v>
          </cell>
          <cell r="L738" t="str">
            <v>Darrell Danyluk</v>
          </cell>
          <cell r="M738" t="str">
            <v>Trader</v>
          </cell>
          <cell r="N738" t="str">
            <v>(403) 514-6912</v>
          </cell>
          <cell r="O738" t="str">
            <v>(403) 514-6913</v>
          </cell>
          <cell r="R738">
            <v>2000</v>
          </cell>
          <cell r="X738">
            <v>4</v>
          </cell>
          <cell r="Y738">
            <v>37594</v>
          </cell>
          <cell r="Z738">
            <v>37594</v>
          </cell>
          <cell r="AA738" t="str">
            <v>Interruptible</v>
          </cell>
          <cell r="AB738" t="str">
            <v>NWP</v>
          </cell>
          <cell r="AC738" t="str">
            <v>Paiute</v>
          </cell>
          <cell r="AD738">
            <v>100047</v>
          </cell>
          <cell r="AE738">
            <v>2000</v>
          </cell>
          <cell r="AF738" t="str">
            <v>SUMAS</v>
          </cell>
          <cell r="AG738">
            <v>297</v>
          </cell>
          <cell r="AH738" t="str">
            <v>CEL</v>
          </cell>
          <cell r="AI738">
            <v>796</v>
          </cell>
          <cell r="AJ738" t="str">
            <v>RENO</v>
          </cell>
          <cell r="AK738">
            <v>459</v>
          </cell>
          <cell r="AL738" t="str">
            <v>AVAC03SYS4</v>
          </cell>
          <cell r="AM738">
            <v>304</v>
          </cell>
          <cell r="AN738" t="str">
            <v>DA</v>
          </cell>
        </row>
        <row r="739">
          <cell r="A739">
            <v>752</v>
          </cell>
          <cell r="B739" t="str">
            <v>DA</v>
          </cell>
          <cell r="C739" t="str">
            <v>Diane Albers</v>
          </cell>
          <cell r="D739" t="str">
            <v>(509) 495-4705</v>
          </cell>
          <cell r="E739">
            <v>37593</v>
          </cell>
          <cell r="G739" t="str">
            <v>Purchase</v>
          </cell>
          <cell r="H739" t="str">
            <v>Physical</v>
          </cell>
          <cell r="I739" t="str">
            <v>BOULDER PARK</v>
          </cell>
          <cell r="K739" t="str">
            <v>Enserco</v>
          </cell>
          <cell r="L739" t="str">
            <v>Dave Huck</v>
          </cell>
          <cell r="M739" t="str">
            <v>Trader</v>
          </cell>
          <cell r="N739" t="str">
            <v>(403) 269-5522</v>
          </cell>
          <cell r="O739" t="str">
            <v>(303) 568-3250</v>
          </cell>
          <cell r="R739">
            <v>1000</v>
          </cell>
          <cell r="X739">
            <v>4.05</v>
          </cell>
          <cell r="Y739">
            <v>37594</v>
          </cell>
          <cell r="Z739">
            <v>37594</v>
          </cell>
          <cell r="AA739" t="str">
            <v>Interruptible</v>
          </cell>
          <cell r="AB739" t="str">
            <v>PGT</v>
          </cell>
          <cell r="AD739" t="str">
            <v>07536</v>
          </cell>
          <cell r="AE739">
            <v>1500</v>
          </cell>
          <cell r="AF739" t="str">
            <v>SWWP-GTNW</v>
          </cell>
          <cell r="AH739" t="str">
            <v>04659</v>
          </cell>
          <cell r="AJ739" t="str">
            <v>SWWP-WWP</v>
          </cell>
          <cell r="AL739" t="str">
            <v>BPK</v>
          </cell>
          <cell r="AN739" t="str">
            <v>DA</v>
          </cell>
        </row>
        <row r="740">
          <cell r="A740">
            <v>753</v>
          </cell>
          <cell r="B740" t="str">
            <v>DA</v>
          </cell>
          <cell r="C740" t="str">
            <v>Diane Albers</v>
          </cell>
          <cell r="D740" t="str">
            <v>(509) 495-4705</v>
          </cell>
          <cell r="E740">
            <v>37593</v>
          </cell>
          <cell r="G740" t="str">
            <v>Purchase</v>
          </cell>
          <cell r="H740" t="str">
            <v>Physical</v>
          </cell>
          <cell r="I740" t="str">
            <v>KFCT</v>
          </cell>
          <cell r="K740" t="str">
            <v>Enserco</v>
          </cell>
          <cell r="L740" t="str">
            <v>Dave Huck</v>
          </cell>
          <cell r="M740" t="str">
            <v>Trader</v>
          </cell>
          <cell r="N740" t="str">
            <v>(403) 269-5522</v>
          </cell>
          <cell r="O740" t="str">
            <v>(303) 568-3250</v>
          </cell>
          <cell r="R740">
            <v>1000</v>
          </cell>
          <cell r="X740">
            <v>4.12</v>
          </cell>
          <cell r="Y740">
            <v>37594</v>
          </cell>
          <cell r="Z740">
            <v>37594</v>
          </cell>
          <cell r="AA740" t="str">
            <v>Interruptible</v>
          </cell>
          <cell r="AB740" t="str">
            <v>NWP</v>
          </cell>
          <cell r="AE740">
            <v>2000</v>
          </cell>
          <cell r="AF740" t="str">
            <v>SPOKANE (KETTLE FALLS)</v>
          </cell>
          <cell r="AG740">
            <v>384</v>
          </cell>
          <cell r="AH740">
            <v>128750</v>
          </cell>
          <cell r="AI740">
            <v>399</v>
          </cell>
          <cell r="AJ740" t="str">
            <v>SPOKANE (KETTLE FALLS)</v>
          </cell>
          <cell r="AK740">
            <v>384</v>
          </cell>
          <cell r="AL740" t="str">
            <v>KFCT</v>
          </cell>
          <cell r="AM740">
            <v>6</v>
          </cell>
          <cell r="AN740" t="str">
            <v>DA</v>
          </cell>
        </row>
        <row r="741">
          <cell r="A741">
            <v>754</v>
          </cell>
          <cell r="B741" t="str">
            <v>DA</v>
          </cell>
          <cell r="C741" t="str">
            <v>Diane Albers</v>
          </cell>
          <cell r="D741" t="str">
            <v>(509) 495-4705</v>
          </cell>
          <cell r="E741">
            <v>37594</v>
          </cell>
          <cell r="G741" t="str">
            <v>Purchase</v>
          </cell>
          <cell r="H741" t="str">
            <v>Physical</v>
          </cell>
          <cell r="I741" t="str">
            <v>BOULDER PARK</v>
          </cell>
          <cell r="J741">
            <v>187087871</v>
          </cell>
          <cell r="K741" t="str">
            <v>Dynegy Marketing &amp; Trade</v>
          </cell>
          <cell r="L741" t="str">
            <v>Scott Wischoff</v>
          </cell>
          <cell r="M741" t="str">
            <v>Trader</v>
          </cell>
          <cell r="N741" t="str">
            <v>(713) 767-8214</v>
          </cell>
          <cell r="O741" t="str">
            <v>(713) 507-6541</v>
          </cell>
          <cell r="P741" t="str">
            <v>ICE</v>
          </cell>
          <cell r="Q741">
            <v>2.5</v>
          </cell>
          <cell r="R741">
            <v>1000</v>
          </cell>
          <cell r="X741">
            <v>3.94</v>
          </cell>
          <cell r="Y741">
            <v>37595</v>
          </cell>
          <cell r="Z741">
            <v>37595</v>
          </cell>
          <cell r="AA741" t="str">
            <v>Interruptible</v>
          </cell>
          <cell r="AB741" t="str">
            <v>PGT</v>
          </cell>
          <cell r="AD741" t="str">
            <v>07536</v>
          </cell>
          <cell r="AE741">
            <v>1000</v>
          </cell>
          <cell r="AF741" t="str">
            <v>STAN-GTNW</v>
          </cell>
          <cell r="AH741" t="str">
            <v>01355</v>
          </cell>
          <cell r="AJ741" t="str">
            <v>SWWP-WWP</v>
          </cell>
          <cell r="AL741" t="str">
            <v>BPK</v>
          </cell>
          <cell r="AN741" t="str">
            <v>DA</v>
          </cell>
        </row>
        <row r="742">
          <cell r="A742">
            <v>755</v>
          </cell>
          <cell r="B742" t="str">
            <v>DA</v>
          </cell>
          <cell r="C742" t="str">
            <v>Diane Albers</v>
          </cell>
          <cell r="D742" t="str">
            <v>(509) 495-4705</v>
          </cell>
          <cell r="E742">
            <v>37594</v>
          </cell>
          <cell r="G742" t="str">
            <v>Purchase</v>
          </cell>
          <cell r="H742" t="str">
            <v>Physical</v>
          </cell>
          <cell r="I742" t="str">
            <v>CA - SLTAHOE</v>
          </cell>
          <cell r="K742" t="str">
            <v>Concord Energy, LLC</v>
          </cell>
          <cell r="L742" t="str">
            <v>Darrell Danyluk</v>
          </cell>
          <cell r="M742" t="str">
            <v>Trader</v>
          </cell>
          <cell r="N742" t="str">
            <v>(403) 514-6912</v>
          </cell>
          <cell r="O742" t="str">
            <v>(403) 514-6913</v>
          </cell>
          <cell r="R742">
            <v>1000</v>
          </cell>
          <cell r="X742">
            <v>3.91</v>
          </cell>
          <cell r="Y742">
            <v>37595</v>
          </cell>
          <cell r="Z742">
            <v>37595</v>
          </cell>
          <cell r="AA742" t="str">
            <v>Interruptible</v>
          </cell>
          <cell r="AB742" t="str">
            <v>NWP</v>
          </cell>
          <cell r="AC742" t="str">
            <v>Paiute</v>
          </cell>
          <cell r="AD742">
            <v>100047</v>
          </cell>
          <cell r="AE742">
            <v>1000</v>
          </cell>
          <cell r="AF742" t="str">
            <v>SUMAS</v>
          </cell>
          <cell r="AG742">
            <v>297</v>
          </cell>
          <cell r="AH742" t="str">
            <v>CEL</v>
          </cell>
          <cell r="AI742">
            <v>796</v>
          </cell>
          <cell r="AJ742" t="str">
            <v>RENO</v>
          </cell>
          <cell r="AK742">
            <v>459</v>
          </cell>
          <cell r="AL742" t="str">
            <v>AVAC03SYS4</v>
          </cell>
          <cell r="AM742">
            <v>304</v>
          </cell>
          <cell r="AN742" t="str">
            <v>DA</v>
          </cell>
        </row>
        <row r="743">
          <cell r="A743">
            <v>756</v>
          </cell>
          <cell r="B743" t="str">
            <v>DA</v>
          </cell>
          <cell r="C743" t="str">
            <v>Diane Albers</v>
          </cell>
          <cell r="D743" t="str">
            <v>(509) 495-4705</v>
          </cell>
          <cell r="E743">
            <v>37595</v>
          </cell>
          <cell r="G743" t="str">
            <v>Purchase</v>
          </cell>
          <cell r="H743" t="str">
            <v>Physical</v>
          </cell>
          <cell r="I743" t="str">
            <v>CA - SLTAHOE</v>
          </cell>
          <cell r="K743" t="str">
            <v>Concord Energy, LLC</v>
          </cell>
          <cell r="L743" t="str">
            <v>Darrell Danyluk</v>
          </cell>
          <cell r="M743" t="str">
            <v>Trader</v>
          </cell>
          <cell r="N743" t="str">
            <v>(403) 514-6912</v>
          </cell>
          <cell r="O743" t="str">
            <v>(403) 514-6913</v>
          </cell>
          <cell r="R743">
            <v>2000</v>
          </cell>
          <cell r="X743">
            <v>3.89</v>
          </cell>
          <cell r="Y743">
            <v>37596</v>
          </cell>
          <cell r="Z743">
            <v>37596</v>
          </cell>
          <cell r="AA743" t="str">
            <v>Interruptible</v>
          </cell>
          <cell r="AB743" t="str">
            <v>NWP</v>
          </cell>
          <cell r="AC743" t="str">
            <v>Paiute</v>
          </cell>
          <cell r="AD743">
            <v>100047</v>
          </cell>
          <cell r="AE743">
            <v>2000</v>
          </cell>
          <cell r="AF743" t="str">
            <v>SUMAS</v>
          </cell>
          <cell r="AG743">
            <v>297</v>
          </cell>
          <cell r="AH743" t="str">
            <v>CEL</v>
          </cell>
          <cell r="AI743">
            <v>796</v>
          </cell>
          <cell r="AJ743" t="str">
            <v>RENO</v>
          </cell>
          <cell r="AK743">
            <v>459</v>
          </cell>
          <cell r="AL743" t="str">
            <v>AVAC03SYS4</v>
          </cell>
          <cell r="AM743">
            <v>304</v>
          </cell>
          <cell r="AN743" t="str">
            <v>DA</v>
          </cell>
        </row>
        <row r="744">
          <cell r="A744">
            <v>757</v>
          </cell>
          <cell r="B744" t="str">
            <v>DA</v>
          </cell>
          <cell r="C744" t="str">
            <v>Diane Albers</v>
          </cell>
          <cell r="D744" t="str">
            <v>(509) 495-4705</v>
          </cell>
          <cell r="E744">
            <v>37595</v>
          </cell>
          <cell r="G744" t="str">
            <v>Purchase</v>
          </cell>
          <cell r="H744" t="str">
            <v>Physical</v>
          </cell>
          <cell r="I744" t="str">
            <v>BOULDER PARK</v>
          </cell>
          <cell r="K744" t="str">
            <v>Dynegy Marketing &amp; Trade</v>
          </cell>
          <cell r="L744" t="str">
            <v>Scott Wischoff</v>
          </cell>
          <cell r="M744" t="str">
            <v>Trader</v>
          </cell>
          <cell r="N744" t="str">
            <v>(713) 767-8214</v>
          </cell>
          <cell r="O744" t="str">
            <v>(713) 507-6541</v>
          </cell>
          <cell r="R744">
            <v>1000</v>
          </cell>
          <cell r="X744">
            <v>3.87</v>
          </cell>
          <cell r="Y744">
            <v>37596</v>
          </cell>
          <cell r="Z744">
            <v>37596</v>
          </cell>
          <cell r="AA744" t="str">
            <v>Interruptible</v>
          </cell>
          <cell r="AB744" t="str">
            <v>PGT</v>
          </cell>
          <cell r="AD744" t="str">
            <v>07536</v>
          </cell>
          <cell r="AE744">
            <v>1000</v>
          </cell>
          <cell r="AF744" t="str">
            <v>STAN-GTNW</v>
          </cell>
          <cell r="AH744" t="str">
            <v>01355</v>
          </cell>
          <cell r="AJ744" t="str">
            <v>SWWP-WWP</v>
          </cell>
          <cell r="AL744" t="str">
            <v>BPK</v>
          </cell>
          <cell r="AN744" t="str">
            <v>DA</v>
          </cell>
        </row>
        <row r="745">
          <cell r="A745">
            <v>758</v>
          </cell>
          <cell r="B745" t="str">
            <v>DA</v>
          </cell>
          <cell r="C745" t="str">
            <v>Diane Albers</v>
          </cell>
          <cell r="D745" t="str">
            <v>(509) 495-4705</v>
          </cell>
          <cell r="E745">
            <v>37595</v>
          </cell>
          <cell r="G745" t="str">
            <v>Purchase</v>
          </cell>
          <cell r="H745" t="str">
            <v>Physical</v>
          </cell>
          <cell r="I745" t="str">
            <v>BOULDER PARK</v>
          </cell>
          <cell r="K745" t="str">
            <v>Enserco</v>
          </cell>
          <cell r="L745" t="str">
            <v>Dave Huck</v>
          </cell>
          <cell r="M745" t="str">
            <v>Trader</v>
          </cell>
          <cell r="N745" t="str">
            <v>(403) 269-5522</v>
          </cell>
          <cell r="O745" t="str">
            <v>(303) 568-3250</v>
          </cell>
          <cell r="R745">
            <v>1000</v>
          </cell>
          <cell r="X745">
            <v>4.1550000000000002</v>
          </cell>
          <cell r="Y745">
            <v>37622</v>
          </cell>
          <cell r="Z745">
            <v>37652</v>
          </cell>
          <cell r="AA745" t="str">
            <v>Firm</v>
          </cell>
          <cell r="AB745" t="str">
            <v>PGT</v>
          </cell>
          <cell r="AD745" t="str">
            <v>07536</v>
          </cell>
          <cell r="AE745">
            <v>1000</v>
          </cell>
          <cell r="AF745" t="str">
            <v>MALI-GTNW</v>
          </cell>
          <cell r="AH745" t="str">
            <v>04659</v>
          </cell>
          <cell r="AJ745" t="str">
            <v>SWWP-WWP</v>
          </cell>
          <cell r="AL745" t="str">
            <v>BPK</v>
          </cell>
          <cell r="AN745" t="str">
            <v>BG</v>
          </cell>
        </row>
        <row r="746">
          <cell r="A746">
            <v>759</v>
          </cell>
          <cell r="B746" t="str">
            <v>DA</v>
          </cell>
          <cell r="C746" t="str">
            <v>Diane Albers</v>
          </cell>
          <cell r="D746" t="str">
            <v>(509) 495-4705</v>
          </cell>
          <cell r="E746">
            <v>37596</v>
          </cell>
          <cell r="G746" t="str">
            <v>Purchase</v>
          </cell>
          <cell r="H746" t="str">
            <v>Physical</v>
          </cell>
          <cell r="I746" t="str">
            <v>BOULDER PARK</v>
          </cell>
          <cell r="J746">
            <v>34516810</v>
          </cell>
          <cell r="K746" t="str">
            <v>Enserco</v>
          </cell>
          <cell r="L746" t="str">
            <v>Dave Huck</v>
          </cell>
          <cell r="M746" t="str">
            <v>Trader</v>
          </cell>
          <cell r="N746" t="str">
            <v>(403) 269-5522</v>
          </cell>
          <cell r="O746" t="str">
            <v>(303) 568-3250</v>
          </cell>
          <cell r="P746" t="str">
            <v>ICE</v>
          </cell>
          <cell r="Q746">
            <v>2.5</v>
          </cell>
          <cell r="R746">
            <v>500</v>
          </cell>
          <cell r="X746">
            <v>3.95</v>
          </cell>
          <cell r="Y746">
            <v>37597</v>
          </cell>
          <cell r="Z746">
            <v>37599</v>
          </cell>
          <cell r="AA746" t="str">
            <v>Interruptible</v>
          </cell>
          <cell r="AB746" t="str">
            <v>PGT</v>
          </cell>
          <cell r="AD746" t="str">
            <v>07536</v>
          </cell>
          <cell r="AE746">
            <v>500</v>
          </cell>
          <cell r="AF746" t="str">
            <v>STAN-GTNW</v>
          </cell>
          <cell r="AH746" t="str">
            <v>04659</v>
          </cell>
          <cell r="AJ746" t="str">
            <v>SWWP-WWP</v>
          </cell>
          <cell r="AL746" t="str">
            <v>BPK</v>
          </cell>
          <cell r="AN746" t="str">
            <v>DA</v>
          </cell>
        </row>
        <row r="747">
          <cell r="A747">
            <v>760</v>
          </cell>
          <cell r="B747" t="str">
            <v>DA</v>
          </cell>
          <cell r="C747" t="str">
            <v>Diane Albers</v>
          </cell>
          <cell r="D747" t="str">
            <v>(509) 495-4705</v>
          </cell>
          <cell r="E747">
            <v>37596</v>
          </cell>
          <cell r="G747" t="str">
            <v>Purchase</v>
          </cell>
          <cell r="H747" t="str">
            <v>Physical</v>
          </cell>
          <cell r="I747" t="str">
            <v>CA - SLTAHOE</v>
          </cell>
          <cell r="K747" t="str">
            <v>Concord Energy, LLC</v>
          </cell>
          <cell r="L747" t="str">
            <v>Darrell Danyluk</v>
          </cell>
          <cell r="M747" t="str">
            <v>Trader</v>
          </cell>
          <cell r="N747" t="str">
            <v>(403) 514-6912</v>
          </cell>
          <cell r="O747" t="str">
            <v>(403) 514-6913</v>
          </cell>
          <cell r="R747">
            <v>2000</v>
          </cell>
          <cell r="X747">
            <v>3.93</v>
          </cell>
          <cell r="Y747">
            <v>37597</v>
          </cell>
          <cell r="Z747">
            <v>37599</v>
          </cell>
          <cell r="AA747" t="str">
            <v>Interruptible</v>
          </cell>
          <cell r="AB747" t="str">
            <v>NWP</v>
          </cell>
          <cell r="AC747" t="str">
            <v>Paiute</v>
          </cell>
          <cell r="AD747">
            <v>100047</v>
          </cell>
          <cell r="AE747">
            <v>2000</v>
          </cell>
          <cell r="AF747" t="str">
            <v>SUMAS</v>
          </cell>
          <cell r="AG747">
            <v>297</v>
          </cell>
          <cell r="AH747" t="str">
            <v>CEL</v>
          </cell>
          <cell r="AI747">
            <v>796</v>
          </cell>
          <cell r="AJ747" t="str">
            <v>RENO</v>
          </cell>
          <cell r="AK747">
            <v>459</v>
          </cell>
          <cell r="AL747" t="str">
            <v>AVAC03SYS4</v>
          </cell>
          <cell r="AM747">
            <v>304</v>
          </cell>
          <cell r="AN747" t="str">
            <v>DA</v>
          </cell>
        </row>
        <row r="748">
          <cell r="A748">
            <v>761</v>
          </cell>
          <cell r="B748" t="str">
            <v>DA</v>
          </cell>
          <cell r="C748" t="str">
            <v>Diane Albers</v>
          </cell>
          <cell r="D748" t="str">
            <v>(509) 495-4705</v>
          </cell>
          <cell r="E748">
            <v>37599</v>
          </cell>
          <cell r="G748" t="str">
            <v>Purchase</v>
          </cell>
          <cell r="H748" t="str">
            <v>Physical</v>
          </cell>
          <cell r="I748" t="str">
            <v>CA - SLTAHOE</v>
          </cell>
          <cell r="K748" t="str">
            <v>Concord Energy, LLC</v>
          </cell>
          <cell r="L748" t="str">
            <v>Darrell Danyluk</v>
          </cell>
          <cell r="M748" t="str">
            <v>Trader</v>
          </cell>
          <cell r="N748" t="str">
            <v>(403) 514-6912</v>
          </cell>
          <cell r="O748" t="str">
            <v>(403) 514-6913</v>
          </cell>
          <cell r="R748">
            <v>1000</v>
          </cell>
          <cell r="X748">
            <v>3.92</v>
          </cell>
          <cell r="Y748">
            <v>37600</v>
          </cell>
          <cell r="Z748">
            <v>37600</v>
          </cell>
          <cell r="AA748" t="str">
            <v>Interruptible</v>
          </cell>
          <cell r="AB748" t="str">
            <v>NWP</v>
          </cell>
          <cell r="AC748" t="str">
            <v>Paiute</v>
          </cell>
          <cell r="AD748">
            <v>100047</v>
          </cell>
          <cell r="AE748">
            <v>1000</v>
          </cell>
          <cell r="AF748" t="str">
            <v>SUMAS</v>
          </cell>
          <cell r="AG748">
            <v>297</v>
          </cell>
          <cell r="AH748" t="str">
            <v>CEL</v>
          </cell>
          <cell r="AI748">
            <v>796</v>
          </cell>
          <cell r="AJ748" t="str">
            <v>RENO</v>
          </cell>
          <cell r="AK748">
            <v>459</v>
          </cell>
          <cell r="AL748" t="str">
            <v>AVAC03SYS4</v>
          </cell>
          <cell r="AM748">
            <v>304</v>
          </cell>
          <cell r="AN748" t="str">
            <v>DA</v>
          </cell>
        </row>
        <row r="749">
          <cell r="A749">
            <v>762</v>
          </cell>
          <cell r="B749" t="str">
            <v>DA</v>
          </cell>
          <cell r="C749" t="str">
            <v>Diane Albers</v>
          </cell>
          <cell r="D749" t="str">
            <v>(509) 495-4705</v>
          </cell>
          <cell r="E749">
            <v>37600</v>
          </cell>
          <cell r="G749" t="str">
            <v>Purchase</v>
          </cell>
          <cell r="H749" t="str">
            <v>Physical</v>
          </cell>
          <cell r="I749" t="str">
            <v>CA - SLTAHOE</v>
          </cell>
          <cell r="K749" t="str">
            <v>Concord Energy, LLC</v>
          </cell>
          <cell r="L749" t="str">
            <v>Darrell Danyluk</v>
          </cell>
          <cell r="M749" t="str">
            <v>Trader</v>
          </cell>
          <cell r="N749" t="str">
            <v>(403) 514-6912</v>
          </cell>
          <cell r="O749" t="str">
            <v>(403) 514-6913</v>
          </cell>
          <cell r="R749">
            <v>1000</v>
          </cell>
          <cell r="X749">
            <v>3.94</v>
          </cell>
          <cell r="Y749">
            <v>37601</v>
          </cell>
          <cell r="Z749">
            <v>37601</v>
          </cell>
          <cell r="AA749" t="str">
            <v>Interruptible</v>
          </cell>
          <cell r="AB749" t="str">
            <v>NWP</v>
          </cell>
          <cell r="AC749" t="str">
            <v>Paiute</v>
          </cell>
          <cell r="AD749">
            <v>100047</v>
          </cell>
          <cell r="AE749">
            <v>1000</v>
          </cell>
          <cell r="AF749" t="str">
            <v>SUMAS</v>
          </cell>
          <cell r="AG749">
            <v>297</v>
          </cell>
          <cell r="AH749" t="str">
            <v>CEL</v>
          </cell>
          <cell r="AI749">
            <v>796</v>
          </cell>
          <cell r="AJ749" t="str">
            <v>RENO</v>
          </cell>
          <cell r="AK749">
            <v>459</v>
          </cell>
          <cell r="AL749" t="str">
            <v>AVAC03SYS4</v>
          </cell>
          <cell r="AM749">
            <v>304</v>
          </cell>
          <cell r="AN749" t="str">
            <v>DA</v>
          </cell>
        </row>
        <row r="750">
          <cell r="A750">
            <v>763</v>
          </cell>
          <cell r="B750" t="str">
            <v>DA</v>
          </cell>
          <cell r="C750" t="str">
            <v>Diane Albers</v>
          </cell>
          <cell r="D750" t="str">
            <v>(509) 495-4705</v>
          </cell>
          <cell r="E750">
            <v>37600</v>
          </cell>
          <cell r="G750" t="str">
            <v>Purchase</v>
          </cell>
          <cell r="H750" t="str">
            <v>Physical</v>
          </cell>
          <cell r="I750" t="str">
            <v>BOULDER PARK</v>
          </cell>
          <cell r="K750" t="str">
            <v>Concord Energy, LLC</v>
          </cell>
          <cell r="L750" t="str">
            <v>Darrell Danyluk</v>
          </cell>
          <cell r="M750" t="str">
            <v>Trader</v>
          </cell>
          <cell r="N750" t="str">
            <v>(403) 514-6912</v>
          </cell>
          <cell r="O750" t="str">
            <v>(403) 514-6913</v>
          </cell>
          <cell r="R750">
            <v>2000</v>
          </cell>
          <cell r="X750">
            <v>3.95</v>
          </cell>
          <cell r="Y750">
            <v>37601</v>
          </cell>
          <cell r="Z750">
            <v>37601</v>
          </cell>
          <cell r="AA750" t="str">
            <v>Interruptible</v>
          </cell>
          <cell r="AB750" t="str">
            <v>PGT</v>
          </cell>
          <cell r="AD750" t="str">
            <v>07536</v>
          </cell>
          <cell r="AE750">
            <v>2000</v>
          </cell>
          <cell r="AF750" t="str">
            <v>SWWP-GTNW</v>
          </cell>
          <cell r="AH750" t="str">
            <v>08405</v>
          </cell>
          <cell r="AJ750" t="str">
            <v>SWWP-WWP</v>
          </cell>
          <cell r="AL750" t="str">
            <v>BPK</v>
          </cell>
          <cell r="AN750" t="str">
            <v>DA</v>
          </cell>
        </row>
        <row r="751">
          <cell r="A751">
            <v>764</v>
          </cell>
          <cell r="B751" t="str">
            <v>DA</v>
          </cell>
          <cell r="C751" t="str">
            <v>Diane Albers</v>
          </cell>
          <cell r="D751" t="str">
            <v>(509) 495-4705</v>
          </cell>
          <cell r="E751">
            <v>37601</v>
          </cell>
          <cell r="G751" t="str">
            <v>Purchase</v>
          </cell>
          <cell r="H751" t="str">
            <v>Physical</v>
          </cell>
          <cell r="I751" t="str">
            <v>CA - SLTAHOE</v>
          </cell>
          <cell r="K751" t="str">
            <v>Concord Energy, LLC</v>
          </cell>
          <cell r="L751" t="str">
            <v>Darrell Danyluk</v>
          </cell>
          <cell r="M751" t="str">
            <v>Trader</v>
          </cell>
          <cell r="N751" t="str">
            <v>(403) 514-6912</v>
          </cell>
          <cell r="O751" t="str">
            <v>(403) 514-6913</v>
          </cell>
          <cell r="R751">
            <v>1000</v>
          </cell>
          <cell r="X751">
            <v>4.07</v>
          </cell>
          <cell r="Y751">
            <v>37602</v>
          </cell>
          <cell r="Z751">
            <v>37602</v>
          </cell>
          <cell r="AA751" t="str">
            <v>Interruptible</v>
          </cell>
          <cell r="AB751" t="str">
            <v>NWP</v>
          </cell>
          <cell r="AC751" t="str">
            <v>Paiute</v>
          </cell>
          <cell r="AD751">
            <v>100047</v>
          </cell>
          <cell r="AE751">
            <v>1000</v>
          </cell>
          <cell r="AF751" t="str">
            <v>SUMAS</v>
          </cell>
          <cell r="AG751">
            <v>297</v>
          </cell>
          <cell r="AH751" t="str">
            <v>CEL</v>
          </cell>
          <cell r="AI751">
            <v>796</v>
          </cell>
          <cell r="AJ751" t="str">
            <v>RENO</v>
          </cell>
          <cell r="AK751">
            <v>459</v>
          </cell>
          <cell r="AL751" t="str">
            <v>AVAC03SYS4</v>
          </cell>
          <cell r="AM751">
            <v>304</v>
          </cell>
          <cell r="AN751" t="str">
            <v>DA</v>
          </cell>
        </row>
        <row r="752">
          <cell r="A752">
            <v>765</v>
          </cell>
          <cell r="B752" t="str">
            <v>DA</v>
          </cell>
          <cell r="C752" t="str">
            <v>Diane Albers</v>
          </cell>
          <cell r="D752" t="str">
            <v>(509) 495-4705</v>
          </cell>
          <cell r="E752">
            <v>37601</v>
          </cell>
          <cell r="G752" t="str">
            <v>Purchase</v>
          </cell>
          <cell r="H752" t="str">
            <v>Physical</v>
          </cell>
          <cell r="I752" t="str">
            <v>BOULDER PARK</v>
          </cell>
          <cell r="K752" t="str">
            <v>Concord Energy, LLC</v>
          </cell>
          <cell r="L752" t="str">
            <v>Darrell Danyluk</v>
          </cell>
          <cell r="M752" t="str">
            <v>Trader</v>
          </cell>
          <cell r="N752" t="str">
            <v>(403) 514-6912</v>
          </cell>
          <cell r="O752" t="str">
            <v>(403) 514-6913</v>
          </cell>
          <cell r="R752">
            <v>1000</v>
          </cell>
          <cell r="X752">
            <v>4.1100000000000003</v>
          </cell>
          <cell r="Y752">
            <v>37602</v>
          </cell>
          <cell r="Z752">
            <v>37602</v>
          </cell>
          <cell r="AA752" t="str">
            <v>Interruptible</v>
          </cell>
          <cell r="AB752" t="str">
            <v>PGT</v>
          </cell>
          <cell r="AD752" t="str">
            <v>07536</v>
          </cell>
          <cell r="AE752">
            <v>1000</v>
          </cell>
          <cell r="AF752" t="str">
            <v>SWWP-GTNW</v>
          </cell>
          <cell r="AH752" t="str">
            <v>08405</v>
          </cell>
          <cell r="AJ752" t="str">
            <v>SWWP-WWP</v>
          </cell>
          <cell r="AL752" t="str">
            <v>BPK</v>
          </cell>
          <cell r="AN752" t="str">
            <v>DA</v>
          </cell>
        </row>
        <row r="753">
          <cell r="A753">
            <v>766</v>
          </cell>
          <cell r="B753" t="str">
            <v>DA</v>
          </cell>
          <cell r="C753" t="str">
            <v>Diane Albers</v>
          </cell>
          <cell r="D753" t="str">
            <v>(509) 495-4705</v>
          </cell>
          <cell r="E753">
            <v>37601</v>
          </cell>
          <cell r="G753" t="str">
            <v>Purchase</v>
          </cell>
          <cell r="H753" t="str">
            <v>Physical</v>
          </cell>
          <cell r="I753" t="str">
            <v>KFCT</v>
          </cell>
          <cell r="K753" t="str">
            <v>Concord Energy, LLC</v>
          </cell>
          <cell r="L753" t="str">
            <v>Darrell Danyluk</v>
          </cell>
          <cell r="M753" t="str">
            <v>Trader</v>
          </cell>
          <cell r="N753" t="str">
            <v>(403) 514-6912</v>
          </cell>
          <cell r="O753" t="str">
            <v>(403) 514-6913</v>
          </cell>
          <cell r="R753">
            <v>1500</v>
          </cell>
          <cell r="X753">
            <v>4.1100000000000003</v>
          </cell>
          <cell r="Y753">
            <v>37602</v>
          </cell>
          <cell r="Z753">
            <v>37602</v>
          </cell>
          <cell r="AA753" t="str">
            <v>Interruptible</v>
          </cell>
          <cell r="AB753" t="str">
            <v>NWP</v>
          </cell>
          <cell r="AE753">
            <v>1500</v>
          </cell>
          <cell r="AF753" t="str">
            <v>SPOKANE (KETTLE FALLS)</v>
          </cell>
          <cell r="AG753">
            <v>384</v>
          </cell>
          <cell r="AH753">
            <v>129161</v>
          </cell>
          <cell r="AI753">
            <v>796</v>
          </cell>
          <cell r="AJ753" t="str">
            <v>SPOKANE (KETTLE FALLS)</v>
          </cell>
          <cell r="AK753">
            <v>384</v>
          </cell>
          <cell r="AL753" t="str">
            <v>KFCT</v>
          </cell>
          <cell r="AM753">
            <v>6</v>
          </cell>
          <cell r="AN753" t="str">
            <v>DA</v>
          </cell>
        </row>
        <row r="754">
          <cell r="A754">
            <v>767</v>
          </cell>
          <cell r="B754" t="str">
            <v>DA</v>
          </cell>
          <cell r="C754" t="str">
            <v>Diane Albers</v>
          </cell>
          <cell r="D754" t="str">
            <v>(509) 495-4705</v>
          </cell>
          <cell r="E754">
            <v>37602</v>
          </cell>
          <cell r="G754" t="str">
            <v>Purchase</v>
          </cell>
          <cell r="H754" t="str">
            <v>Physical</v>
          </cell>
          <cell r="I754" t="str">
            <v>BOULDER PARK</v>
          </cell>
          <cell r="K754" t="str">
            <v>Enserco</v>
          </cell>
          <cell r="L754" t="str">
            <v>Dave Huck</v>
          </cell>
          <cell r="M754" t="str">
            <v>Trader</v>
          </cell>
          <cell r="N754" t="str">
            <v>(403) 269-5522</v>
          </cell>
          <cell r="O754" t="str">
            <v>(303) 568-3250</v>
          </cell>
          <cell r="R754">
            <v>2000</v>
          </cell>
          <cell r="X754">
            <v>4.18</v>
          </cell>
          <cell r="Y754">
            <v>37603</v>
          </cell>
          <cell r="Z754">
            <v>37603</v>
          </cell>
          <cell r="AA754" t="str">
            <v>Interruptible</v>
          </cell>
          <cell r="AB754" t="str">
            <v>PGT</v>
          </cell>
          <cell r="AD754" t="str">
            <v>07536</v>
          </cell>
          <cell r="AE754">
            <v>2000</v>
          </cell>
          <cell r="AF754" t="str">
            <v>SWWP-GTNW</v>
          </cell>
          <cell r="AH754" t="str">
            <v>04659</v>
          </cell>
          <cell r="AJ754" t="str">
            <v>SWWP-WWP</v>
          </cell>
          <cell r="AL754" t="str">
            <v>BPK</v>
          </cell>
          <cell r="AN754" t="str">
            <v>DA</v>
          </cell>
        </row>
        <row r="755">
          <cell r="A755">
            <v>768</v>
          </cell>
          <cell r="B755" t="str">
            <v>JK</v>
          </cell>
          <cell r="C755" t="str">
            <v>Jeannie Kimberly</v>
          </cell>
          <cell r="D755" t="str">
            <v>(509) 495-8494</v>
          </cell>
          <cell r="E755">
            <v>37603</v>
          </cell>
          <cell r="G755" t="str">
            <v>Purchase</v>
          </cell>
          <cell r="H755" t="str">
            <v>Physical</v>
          </cell>
          <cell r="I755" t="str">
            <v>BOULDER PARK</v>
          </cell>
          <cell r="K755" t="str">
            <v>Enserco</v>
          </cell>
          <cell r="L755" t="str">
            <v>Dave Huck</v>
          </cell>
          <cell r="M755" t="str">
            <v>Trader</v>
          </cell>
          <cell r="N755" t="str">
            <v>(403) 269-5522</v>
          </cell>
          <cell r="O755" t="str">
            <v>(303) 568-3250</v>
          </cell>
          <cell r="R755">
            <v>500</v>
          </cell>
          <cell r="X755">
            <v>4.3499999999999996</v>
          </cell>
          <cell r="Y755">
            <v>37604</v>
          </cell>
          <cell r="Z755">
            <v>37606</v>
          </cell>
          <cell r="AA755" t="str">
            <v>Interruptible</v>
          </cell>
          <cell r="AB755" t="str">
            <v>PGT</v>
          </cell>
          <cell r="AD755" t="str">
            <v>07536</v>
          </cell>
          <cell r="AE755">
            <v>500</v>
          </cell>
          <cell r="AF755" t="str">
            <v>SWWP-GTNW</v>
          </cell>
          <cell r="AH755" t="str">
            <v>04659</v>
          </cell>
          <cell r="AJ755" t="str">
            <v>SWWP-WWP</v>
          </cell>
          <cell r="AL755" t="str">
            <v>BPK</v>
          </cell>
          <cell r="AN755" t="str">
            <v>JK</v>
          </cell>
        </row>
        <row r="756">
          <cell r="A756">
            <v>769</v>
          </cell>
          <cell r="B756" t="str">
            <v>JK</v>
          </cell>
          <cell r="C756" t="str">
            <v>Jeannie Kimberly</v>
          </cell>
          <cell r="D756" t="str">
            <v>(509) 495-8494</v>
          </cell>
          <cell r="E756">
            <v>37603</v>
          </cell>
          <cell r="G756" t="str">
            <v>Purchase</v>
          </cell>
          <cell r="H756" t="str">
            <v>Physical</v>
          </cell>
          <cell r="I756" t="str">
            <v>CA - SLTAHOE</v>
          </cell>
          <cell r="K756" t="str">
            <v>Concord Energy, LLC</v>
          </cell>
          <cell r="L756" t="str">
            <v>Darrell Danyluk</v>
          </cell>
          <cell r="M756" t="str">
            <v>Trader</v>
          </cell>
          <cell r="N756" t="str">
            <v>(403) 514-6912</v>
          </cell>
          <cell r="O756" t="str">
            <v>(403) 514-6913</v>
          </cell>
          <cell r="R756">
            <v>2000</v>
          </cell>
          <cell r="X756">
            <v>4.3</v>
          </cell>
          <cell r="Y756">
            <v>37604</v>
          </cell>
          <cell r="Z756">
            <v>37606</v>
          </cell>
          <cell r="AA756" t="str">
            <v>Interruptible</v>
          </cell>
          <cell r="AB756" t="str">
            <v>NWP</v>
          </cell>
          <cell r="AC756" t="str">
            <v>Paiute</v>
          </cell>
          <cell r="AD756">
            <v>100047</v>
          </cell>
          <cell r="AE756">
            <v>2000</v>
          </cell>
          <cell r="AF756" t="str">
            <v>SUMAS</v>
          </cell>
          <cell r="AG756">
            <v>297</v>
          </cell>
          <cell r="AH756" t="str">
            <v>CEL</v>
          </cell>
          <cell r="AI756">
            <v>796</v>
          </cell>
          <cell r="AJ756" t="str">
            <v>RENO</v>
          </cell>
          <cell r="AK756">
            <v>459</v>
          </cell>
          <cell r="AL756" t="str">
            <v>AVAC03SYS4</v>
          </cell>
          <cell r="AM756">
            <v>304</v>
          </cell>
          <cell r="AN756" t="str">
            <v>JK</v>
          </cell>
        </row>
        <row r="757">
          <cell r="A757">
            <v>770</v>
          </cell>
          <cell r="B757" t="str">
            <v>JK</v>
          </cell>
          <cell r="C757" t="str">
            <v>Jeannie Kimberly</v>
          </cell>
          <cell r="D757" t="str">
            <v>(509) 495-8494</v>
          </cell>
          <cell r="E757">
            <v>37606</v>
          </cell>
          <cell r="G757" t="str">
            <v>Purchase</v>
          </cell>
          <cell r="H757" t="str">
            <v>Physical</v>
          </cell>
          <cell r="I757" t="str">
            <v>BOULDER PARK</v>
          </cell>
          <cell r="K757" t="str">
            <v>Enserco</v>
          </cell>
          <cell r="L757" t="str">
            <v>Dave Huck</v>
          </cell>
          <cell r="M757" t="str">
            <v>Trader</v>
          </cell>
          <cell r="N757" t="str">
            <v>(403) 269-5522</v>
          </cell>
          <cell r="O757" t="str">
            <v>(303) 568-3250</v>
          </cell>
          <cell r="R757">
            <v>1500</v>
          </cell>
          <cell r="X757">
            <v>4.7</v>
          </cell>
          <cell r="Y757">
            <v>37607</v>
          </cell>
          <cell r="Z757">
            <v>37607</v>
          </cell>
          <cell r="AA757" t="str">
            <v>Interruptible</v>
          </cell>
          <cell r="AB757" t="str">
            <v>PGT</v>
          </cell>
          <cell r="AD757" t="str">
            <v>07536</v>
          </cell>
          <cell r="AE757">
            <v>1500</v>
          </cell>
          <cell r="AF757" t="str">
            <v>SWWP-GTNW</v>
          </cell>
          <cell r="AH757" t="str">
            <v>04659</v>
          </cell>
          <cell r="AJ757" t="str">
            <v>SWWP-WWP</v>
          </cell>
          <cell r="AL757" t="str">
            <v>BPK</v>
          </cell>
          <cell r="AN757" t="str">
            <v>JK</v>
          </cell>
        </row>
        <row r="758">
          <cell r="A758">
            <v>771</v>
          </cell>
          <cell r="B758" t="str">
            <v>JK</v>
          </cell>
          <cell r="C758" t="str">
            <v>Jeannie Kimberly</v>
          </cell>
          <cell r="D758" t="str">
            <v>(509) 495-8494</v>
          </cell>
          <cell r="E758">
            <v>37606</v>
          </cell>
          <cell r="G758" t="str">
            <v>Purchase</v>
          </cell>
          <cell r="H758" t="str">
            <v>Physical</v>
          </cell>
          <cell r="I758" t="str">
            <v>CA - SLTAHOE</v>
          </cell>
          <cell r="K758" t="str">
            <v>Concord Energy, LLC</v>
          </cell>
          <cell r="L758" t="str">
            <v>Darrell Danyluk</v>
          </cell>
          <cell r="M758" t="str">
            <v>Trader</v>
          </cell>
          <cell r="N758" t="str">
            <v>(403) 514-6912</v>
          </cell>
          <cell r="O758" t="str">
            <v>(403) 514-6913</v>
          </cell>
          <cell r="R758">
            <v>1000</v>
          </cell>
          <cell r="X758">
            <v>4.46</v>
          </cell>
          <cell r="Y758">
            <v>37607</v>
          </cell>
          <cell r="Z758">
            <v>37607</v>
          </cell>
          <cell r="AA758" t="str">
            <v>Interruptible</v>
          </cell>
          <cell r="AB758" t="str">
            <v>NWP</v>
          </cell>
          <cell r="AC758" t="str">
            <v>Paiute</v>
          </cell>
          <cell r="AD758">
            <v>100047</v>
          </cell>
          <cell r="AE758">
            <v>1000</v>
          </cell>
          <cell r="AF758" t="str">
            <v>SUMAS</v>
          </cell>
          <cell r="AG758">
            <v>297</v>
          </cell>
          <cell r="AH758" t="str">
            <v>CEL</v>
          </cell>
          <cell r="AI758">
            <v>796</v>
          </cell>
          <cell r="AJ758" t="str">
            <v>RENO</v>
          </cell>
          <cell r="AK758">
            <v>459</v>
          </cell>
          <cell r="AL758" t="str">
            <v>AVAC03SYS4</v>
          </cell>
          <cell r="AM758">
            <v>304</v>
          </cell>
          <cell r="AN758" t="str">
            <v>JK</v>
          </cell>
        </row>
        <row r="759">
          <cell r="A759">
            <v>772</v>
          </cell>
          <cell r="B759" t="str">
            <v>JK</v>
          </cell>
          <cell r="C759" t="str">
            <v>Jeannie Kimberly</v>
          </cell>
          <cell r="D759" t="str">
            <v>(509) 495-8494</v>
          </cell>
          <cell r="E759">
            <v>37606</v>
          </cell>
          <cell r="G759" t="str">
            <v>Purchase</v>
          </cell>
          <cell r="H759" t="str">
            <v>Physical</v>
          </cell>
          <cell r="I759" t="str">
            <v>KFCT</v>
          </cell>
          <cell r="K759" t="str">
            <v>Enserco</v>
          </cell>
          <cell r="L759" t="str">
            <v>Dave Huck</v>
          </cell>
          <cell r="M759" t="str">
            <v>Trader</v>
          </cell>
          <cell r="N759" t="str">
            <v>(403) 269-5522</v>
          </cell>
          <cell r="O759" t="str">
            <v>(303) 568-3250</v>
          </cell>
          <cell r="R759">
            <v>1500</v>
          </cell>
          <cell r="X759">
            <v>4.7</v>
          </cell>
          <cell r="Y759">
            <v>37607</v>
          </cell>
          <cell r="Z759">
            <v>37607</v>
          </cell>
          <cell r="AA759" t="str">
            <v>Interruptible</v>
          </cell>
          <cell r="AB759" t="str">
            <v>NWP</v>
          </cell>
          <cell r="AE759">
            <v>1500</v>
          </cell>
          <cell r="AF759" t="str">
            <v>SPOKANE (KETTLE FALLS)</v>
          </cell>
          <cell r="AG759">
            <v>384</v>
          </cell>
          <cell r="AH759">
            <v>128750</v>
          </cell>
          <cell r="AI759">
            <v>399</v>
          </cell>
          <cell r="AJ759" t="str">
            <v>SPOKANE (KETTLE FALLS)</v>
          </cell>
          <cell r="AK759">
            <v>384</v>
          </cell>
          <cell r="AL759" t="str">
            <v>KFCT</v>
          </cell>
          <cell r="AM759">
            <v>6</v>
          </cell>
          <cell r="AN759" t="str">
            <v>JK</v>
          </cell>
        </row>
        <row r="760">
          <cell r="A760">
            <v>773</v>
          </cell>
          <cell r="B760" t="str">
            <v>JK</v>
          </cell>
          <cell r="C760" t="str">
            <v>Jeannie Kimberly</v>
          </cell>
          <cell r="D760" t="str">
            <v>(509) 495-8494</v>
          </cell>
          <cell r="E760">
            <v>37607</v>
          </cell>
          <cell r="G760" t="str">
            <v>Purchase</v>
          </cell>
          <cell r="H760" t="str">
            <v>Physical</v>
          </cell>
          <cell r="I760" t="str">
            <v>BOULDER PARK</v>
          </cell>
          <cell r="K760" t="str">
            <v>Enserco</v>
          </cell>
          <cell r="L760" t="str">
            <v>Dave Huck</v>
          </cell>
          <cell r="M760" t="str">
            <v>Trader</v>
          </cell>
          <cell r="N760" t="str">
            <v>(403) 269-5522</v>
          </cell>
          <cell r="O760" t="str">
            <v>(303) 568-3250</v>
          </cell>
          <cell r="R760">
            <v>1500</v>
          </cell>
          <cell r="X760">
            <v>4.5</v>
          </cell>
          <cell r="Y760">
            <v>37608</v>
          </cell>
          <cell r="Z760">
            <v>37608</v>
          </cell>
          <cell r="AA760" t="str">
            <v>Interruptible</v>
          </cell>
          <cell r="AB760" t="str">
            <v>PGT</v>
          </cell>
          <cell r="AD760" t="str">
            <v>07536</v>
          </cell>
          <cell r="AE760">
            <v>1500</v>
          </cell>
          <cell r="AF760" t="str">
            <v>SWWP-GTNW</v>
          </cell>
          <cell r="AH760" t="str">
            <v>04659</v>
          </cell>
          <cell r="AJ760" t="str">
            <v>SWWP-WWP</v>
          </cell>
          <cell r="AL760" t="str">
            <v>BPK</v>
          </cell>
          <cell r="AN760" t="str">
            <v>JK</v>
          </cell>
        </row>
        <row r="761">
          <cell r="A761">
            <v>774</v>
          </cell>
          <cell r="B761" t="str">
            <v>JK</v>
          </cell>
          <cell r="C761" t="str">
            <v>Jeannie Kimberly</v>
          </cell>
          <cell r="D761" t="str">
            <v>(509) 495-8494</v>
          </cell>
          <cell r="E761">
            <v>37607</v>
          </cell>
          <cell r="G761" t="str">
            <v>Purchase</v>
          </cell>
          <cell r="H761" t="str">
            <v>Physical</v>
          </cell>
          <cell r="I761" t="str">
            <v>CA - SLTAHOE</v>
          </cell>
          <cell r="K761" t="str">
            <v>Enserco</v>
          </cell>
          <cell r="L761" t="str">
            <v>Dave Huck</v>
          </cell>
          <cell r="M761" t="str">
            <v>Trader</v>
          </cell>
          <cell r="N761" t="str">
            <v>(403) 269-5522</v>
          </cell>
          <cell r="O761" t="str">
            <v>(303) 568-3250</v>
          </cell>
          <cell r="R761">
            <v>1500</v>
          </cell>
          <cell r="X761">
            <v>4.3499999999999996</v>
          </cell>
          <cell r="Y761">
            <v>37608</v>
          </cell>
          <cell r="Z761">
            <v>37608</v>
          </cell>
          <cell r="AA761" t="str">
            <v>Interruptible</v>
          </cell>
          <cell r="AB761" t="str">
            <v>NWP</v>
          </cell>
          <cell r="AC761" t="str">
            <v>Paiute</v>
          </cell>
          <cell r="AD761">
            <v>100047</v>
          </cell>
          <cell r="AE761">
            <v>1500</v>
          </cell>
          <cell r="AF761" t="str">
            <v>PACIFIC POOL</v>
          </cell>
          <cell r="AG761">
            <v>291</v>
          </cell>
          <cell r="AH761" t="str">
            <v>PACIFIC POOL</v>
          </cell>
          <cell r="AI761">
            <v>399</v>
          </cell>
          <cell r="AJ761" t="str">
            <v>RENO</v>
          </cell>
          <cell r="AK761">
            <v>459</v>
          </cell>
          <cell r="AL761" t="str">
            <v>AVAC03SYS4</v>
          </cell>
          <cell r="AM761">
            <v>304</v>
          </cell>
          <cell r="AN761" t="str">
            <v>JK</v>
          </cell>
        </row>
        <row r="762">
          <cell r="A762">
            <v>775</v>
          </cell>
          <cell r="B762" t="str">
            <v>JK</v>
          </cell>
          <cell r="C762" t="str">
            <v>Jeannie Kimberly</v>
          </cell>
          <cell r="D762" t="str">
            <v>(509) 495-8494</v>
          </cell>
          <cell r="E762">
            <v>37607</v>
          </cell>
          <cell r="G762" t="str">
            <v>Purchase</v>
          </cell>
          <cell r="H762" t="str">
            <v>Physical</v>
          </cell>
          <cell r="I762" t="str">
            <v>KFCT</v>
          </cell>
          <cell r="K762" t="str">
            <v>Enserco</v>
          </cell>
          <cell r="L762" t="str">
            <v>Dave Huck</v>
          </cell>
          <cell r="M762" t="str">
            <v>Trader</v>
          </cell>
          <cell r="N762" t="str">
            <v>(403) 269-5522</v>
          </cell>
          <cell r="O762" t="str">
            <v>(303) 568-3250</v>
          </cell>
          <cell r="R762">
            <v>1500</v>
          </cell>
          <cell r="X762">
            <v>4.5</v>
          </cell>
          <cell r="Y762">
            <v>37608</v>
          </cell>
          <cell r="Z762">
            <v>37608</v>
          </cell>
          <cell r="AA762" t="str">
            <v>Interruptible</v>
          </cell>
          <cell r="AB762" t="str">
            <v>NWP</v>
          </cell>
          <cell r="AE762">
            <v>1500</v>
          </cell>
          <cell r="AF762" t="str">
            <v>SPOKANE (KETTLE FALLS)</v>
          </cell>
          <cell r="AG762">
            <v>384</v>
          </cell>
          <cell r="AH762">
            <v>128750</v>
          </cell>
          <cell r="AI762">
            <v>399</v>
          </cell>
          <cell r="AJ762" t="str">
            <v>SPOKANE (KETTLE FALLS)</v>
          </cell>
          <cell r="AK762">
            <v>384</v>
          </cell>
          <cell r="AL762" t="str">
            <v>KFCT</v>
          </cell>
          <cell r="AM762">
            <v>6</v>
          </cell>
          <cell r="AN762" t="str">
            <v>JK</v>
          </cell>
        </row>
        <row r="763">
          <cell r="A763">
            <v>776</v>
          </cell>
          <cell r="B763" t="str">
            <v>JK</v>
          </cell>
          <cell r="C763" t="str">
            <v>Jeannie Kimberly</v>
          </cell>
          <cell r="D763" t="str">
            <v>(509) 495-8494</v>
          </cell>
          <cell r="E763">
            <v>37607</v>
          </cell>
          <cell r="G763" t="str">
            <v>Purchase</v>
          </cell>
          <cell r="H763" t="str">
            <v>Physical</v>
          </cell>
          <cell r="I763" t="str">
            <v>CA - SLTAHOE</v>
          </cell>
          <cell r="K763" t="str">
            <v>Concord Energy, LLC</v>
          </cell>
          <cell r="L763" t="str">
            <v>Matt Reed</v>
          </cell>
          <cell r="M763" t="str">
            <v>Trader</v>
          </cell>
          <cell r="N763" t="str">
            <v>(303) 468-1244</v>
          </cell>
          <cell r="O763" t="str">
            <v>(403) 514-6913</v>
          </cell>
          <cell r="R763">
            <v>1000</v>
          </cell>
          <cell r="X763">
            <v>3.04</v>
          </cell>
          <cell r="Y763">
            <v>37608</v>
          </cell>
          <cell r="Z763">
            <v>37608</v>
          </cell>
          <cell r="AA763" t="str">
            <v>Interruptible</v>
          </cell>
          <cell r="AB763" t="str">
            <v>NWP</v>
          </cell>
          <cell r="AC763" t="str">
            <v>Paiute</v>
          </cell>
          <cell r="AD763">
            <v>100047</v>
          </cell>
          <cell r="AE763">
            <v>1000</v>
          </cell>
          <cell r="AF763" t="str">
            <v>OPAL</v>
          </cell>
          <cell r="AG763">
            <v>543</v>
          </cell>
          <cell r="AH763" t="str">
            <v>G67</v>
          </cell>
          <cell r="AI763">
            <v>796</v>
          </cell>
          <cell r="AJ763" t="str">
            <v>RENO</v>
          </cell>
          <cell r="AK763">
            <v>459</v>
          </cell>
          <cell r="AL763" t="str">
            <v>AVAC03SYS5</v>
          </cell>
          <cell r="AM763">
            <v>304</v>
          </cell>
          <cell r="AN763" t="str">
            <v>JK</v>
          </cell>
        </row>
        <row r="764">
          <cell r="A764">
            <v>777</v>
          </cell>
          <cell r="B764" t="str">
            <v>JK</v>
          </cell>
          <cell r="C764" t="str">
            <v>Jeannie Kimberly</v>
          </cell>
          <cell r="D764" t="str">
            <v>(509) 495-8494</v>
          </cell>
          <cell r="E764">
            <v>37608</v>
          </cell>
          <cell r="G764" t="str">
            <v>Purchase</v>
          </cell>
          <cell r="H764" t="str">
            <v>Physical</v>
          </cell>
          <cell r="I764" t="str">
            <v>CA - SLTAHOE</v>
          </cell>
          <cell r="K764" t="str">
            <v>Enserco</v>
          </cell>
          <cell r="L764" t="str">
            <v>Dave Huck</v>
          </cell>
          <cell r="M764" t="str">
            <v>Trader</v>
          </cell>
          <cell r="N764" t="str">
            <v>(403) 269-5522</v>
          </cell>
          <cell r="O764" t="str">
            <v>(303) 568-3250</v>
          </cell>
          <cell r="R764">
            <v>1500</v>
          </cell>
          <cell r="X764">
            <v>4.4000000000000004</v>
          </cell>
          <cell r="Y764">
            <v>37609</v>
          </cell>
          <cell r="Z764">
            <v>37609</v>
          </cell>
          <cell r="AA764" t="str">
            <v>Interruptible</v>
          </cell>
          <cell r="AB764" t="str">
            <v>NWP</v>
          </cell>
          <cell r="AC764" t="str">
            <v>Paiute</v>
          </cell>
          <cell r="AD764">
            <v>100047</v>
          </cell>
          <cell r="AE764">
            <v>1500</v>
          </cell>
          <cell r="AF764" t="str">
            <v>PACIFIC POOL</v>
          </cell>
          <cell r="AG764">
            <v>291</v>
          </cell>
          <cell r="AH764" t="str">
            <v>PACIFIC POOL</v>
          </cell>
          <cell r="AI764">
            <v>399</v>
          </cell>
          <cell r="AJ764" t="str">
            <v>RENO</v>
          </cell>
          <cell r="AK764">
            <v>459</v>
          </cell>
          <cell r="AL764" t="str">
            <v>AVAC03SYS4</v>
          </cell>
          <cell r="AM764">
            <v>304</v>
          </cell>
          <cell r="AN764" t="str">
            <v>JK</v>
          </cell>
        </row>
        <row r="765">
          <cell r="A765">
            <v>778</v>
          </cell>
          <cell r="B765" t="str">
            <v>JK</v>
          </cell>
          <cell r="C765" t="str">
            <v>Jeannie Kimberly</v>
          </cell>
          <cell r="D765" t="str">
            <v>(509) 495-8494</v>
          </cell>
          <cell r="E765">
            <v>37608</v>
          </cell>
          <cell r="G765" t="str">
            <v>Purchase</v>
          </cell>
          <cell r="H765" t="str">
            <v>Physical</v>
          </cell>
          <cell r="I765" t="str">
            <v>KFCT</v>
          </cell>
          <cell r="K765" t="str">
            <v>Enserco</v>
          </cell>
          <cell r="L765" t="str">
            <v>Dave Huck</v>
          </cell>
          <cell r="M765" t="str">
            <v>Trader</v>
          </cell>
          <cell r="N765" t="str">
            <v>(403) 269-5522</v>
          </cell>
          <cell r="O765" t="str">
            <v>(303) 568-3250</v>
          </cell>
          <cell r="R765">
            <v>1500</v>
          </cell>
          <cell r="X765">
            <v>4.54</v>
          </cell>
          <cell r="Y765">
            <v>37609</v>
          </cell>
          <cell r="Z765">
            <v>37609</v>
          </cell>
          <cell r="AA765" t="str">
            <v>Interruptible</v>
          </cell>
          <cell r="AB765" t="str">
            <v>NWP</v>
          </cell>
          <cell r="AE765">
            <v>1500</v>
          </cell>
          <cell r="AF765" t="str">
            <v>SPOKANE (KETTLE FALLS)</v>
          </cell>
          <cell r="AG765">
            <v>384</v>
          </cell>
          <cell r="AH765">
            <v>128750</v>
          </cell>
          <cell r="AI765">
            <v>399</v>
          </cell>
          <cell r="AJ765" t="str">
            <v>SPOKANE (KETTLE FALLS)</v>
          </cell>
          <cell r="AK765">
            <v>384</v>
          </cell>
          <cell r="AL765" t="str">
            <v>KFCT</v>
          </cell>
          <cell r="AM765">
            <v>6</v>
          </cell>
          <cell r="AN765" t="str">
            <v>JK</v>
          </cell>
        </row>
        <row r="766">
          <cell r="A766">
            <v>779</v>
          </cell>
          <cell r="B766" t="str">
            <v>JK</v>
          </cell>
          <cell r="C766" t="str">
            <v>Jeannie Kimberly</v>
          </cell>
          <cell r="D766" t="str">
            <v>(509) 495-8494</v>
          </cell>
          <cell r="E766">
            <v>37608</v>
          </cell>
          <cell r="G766" t="str">
            <v>Purchase</v>
          </cell>
          <cell r="H766" t="str">
            <v>Physical</v>
          </cell>
          <cell r="I766" t="str">
            <v>CA - SLTAHOE</v>
          </cell>
          <cell r="K766" t="str">
            <v>Concord Energy, LLC</v>
          </cell>
          <cell r="L766" t="str">
            <v>Skip Warburton</v>
          </cell>
          <cell r="M766" t="str">
            <v>Trader</v>
          </cell>
          <cell r="N766" t="str">
            <v>(303) 468-1244</v>
          </cell>
          <cell r="O766" t="str">
            <v>(403) 514-6913</v>
          </cell>
          <cell r="R766">
            <v>1500</v>
          </cell>
          <cell r="X766">
            <v>3.0150000000000001</v>
          </cell>
          <cell r="Y766">
            <v>37609</v>
          </cell>
          <cell r="Z766">
            <v>37609</v>
          </cell>
          <cell r="AA766" t="str">
            <v>Interruptible</v>
          </cell>
          <cell r="AB766" t="str">
            <v>NWP</v>
          </cell>
          <cell r="AC766" t="str">
            <v>Paiute</v>
          </cell>
          <cell r="AD766">
            <v>100047</v>
          </cell>
          <cell r="AE766">
            <v>1500</v>
          </cell>
          <cell r="AF766" t="str">
            <v>OPAL</v>
          </cell>
          <cell r="AG766">
            <v>543</v>
          </cell>
          <cell r="AH766" t="str">
            <v>G67</v>
          </cell>
          <cell r="AI766">
            <v>796</v>
          </cell>
          <cell r="AJ766" t="str">
            <v>RENO</v>
          </cell>
          <cell r="AK766">
            <v>459</v>
          </cell>
          <cell r="AL766" t="str">
            <v>AVAC03SYS5</v>
          </cell>
          <cell r="AM766">
            <v>304</v>
          </cell>
          <cell r="AN766" t="str">
            <v>JK</v>
          </cell>
        </row>
        <row r="767">
          <cell r="A767">
            <v>780</v>
          </cell>
          <cell r="B767" t="str">
            <v>JK</v>
          </cell>
          <cell r="C767" t="str">
            <v>Jeannie Kimberly</v>
          </cell>
          <cell r="D767" t="str">
            <v>(509) 495-8494</v>
          </cell>
          <cell r="E767">
            <v>37609</v>
          </cell>
          <cell r="G767" t="str">
            <v>Purchase</v>
          </cell>
          <cell r="H767" t="str">
            <v>Physical</v>
          </cell>
          <cell r="I767" t="str">
            <v>BOULDER PARK</v>
          </cell>
          <cell r="K767" t="str">
            <v>Enserco</v>
          </cell>
          <cell r="L767" t="str">
            <v>Dave Huck</v>
          </cell>
          <cell r="M767" t="str">
            <v>Trader</v>
          </cell>
          <cell r="N767" t="str">
            <v>(403) 269-5522</v>
          </cell>
          <cell r="O767" t="str">
            <v>(303) 568-3250</v>
          </cell>
          <cell r="R767">
            <v>1500</v>
          </cell>
          <cell r="X767">
            <v>4.5999999999999996</v>
          </cell>
          <cell r="Y767">
            <v>37610</v>
          </cell>
          <cell r="Z767">
            <v>37610</v>
          </cell>
          <cell r="AA767" t="str">
            <v>Interruptible</v>
          </cell>
          <cell r="AB767" t="str">
            <v>PGT</v>
          </cell>
          <cell r="AD767" t="str">
            <v>07536</v>
          </cell>
          <cell r="AE767">
            <v>1500</v>
          </cell>
          <cell r="AF767" t="str">
            <v>SWWP-GTNW</v>
          </cell>
          <cell r="AH767" t="str">
            <v>04659</v>
          </cell>
          <cell r="AJ767" t="str">
            <v>SWWP-WWP</v>
          </cell>
          <cell r="AL767" t="str">
            <v>BPK</v>
          </cell>
          <cell r="AN767" t="str">
            <v>JK</v>
          </cell>
        </row>
        <row r="768">
          <cell r="A768">
            <v>781</v>
          </cell>
          <cell r="B768" t="str">
            <v>JK</v>
          </cell>
          <cell r="C768" t="str">
            <v>Jeannie Kimberly</v>
          </cell>
          <cell r="D768" t="str">
            <v>(509) 495-8494</v>
          </cell>
          <cell r="E768">
            <v>37609</v>
          </cell>
          <cell r="G768" t="str">
            <v>Purchase</v>
          </cell>
          <cell r="H768" t="str">
            <v>Physical</v>
          </cell>
          <cell r="I768" t="str">
            <v>CA - SLTAHOE</v>
          </cell>
          <cell r="K768" t="str">
            <v>Concord Energy, LLC</v>
          </cell>
          <cell r="L768" t="str">
            <v>Darrell Danyluk</v>
          </cell>
          <cell r="M768" t="str">
            <v>Trader</v>
          </cell>
          <cell r="N768" t="str">
            <v>(403) 514-6912</v>
          </cell>
          <cell r="O768" t="str">
            <v>(403) 514-6913</v>
          </cell>
          <cell r="R768">
            <v>1500</v>
          </cell>
          <cell r="X768">
            <v>4.5</v>
          </cell>
          <cell r="Y768">
            <v>37610</v>
          </cell>
          <cell r="Z768">
            <v>37610</v>
          </cell>
          <cell r="AA768" t="str">
            <v>Interruptible</v>
          </cell>
          <cell r="AB768" t="str">
            <v>NWP</v>
          </cell>
          <cell r="AC768" t="str">
            <v>Paiute</v>
          </cell>
          <cell r="AD768">
            <v>100047</v>
          </cell>
          <cell r="AE768">
            <v>1500</v>
          </cell>
          <cell r="AF768" t="str">
            <v>SUMAS</v>
          </cell>
          <cell r="AG768">
            <v>297</v>
          </cell>
          <cell r="AH768" t="str">
            <v>CEL</v>
          </cell>
          <cell r="AI768">
            <v>796</v>
          </cell>
          <cell r="AJ768" t="str">
            <v>RENO</v>
          </cell>
          <cell r="AK768">
            <v>459</v>
          </cell>
          <cell r="AL768" t="str">
            <v>AVAC03SYS4</v>
          </cell>
          <cell r="AM768">
            <v>304</v>
          </cell>
          <cell r="AN768" t="str">
            <v>JK</v>
          </cell>
        </row>
        <row r="769">
          <cell r="A769">
            <v>782</v>
          </cell>
          <cell r="B769" t="str">
            <v>JK</v>
          </cell>
          <cell r="C769" t="str">
            <v>Jeannie Kimberly</v>
          </cell>
          <cell r="D769" t="str">
            <v>(509) 495-8494</v>
          </cell>
          <cell r="E769">
            <v>37609</v>
          </cell>
          <cell r="G769" t="str">
            <v>Purchase</v>
          </cell>
          <cell r="H769" t="str">
            <v>Physical</v>
          </cell>
          <cell r="I769" t="str">
            <v>CA - SLTAHOE</v>
          </cell>
          <cell r="K769" t="str">
            <v>Concord Energy, LLC</v>
          </cell>
          <cell r="L769" t="str">
            <v>Matt Reed</v>
          </cell>
          <cell r="M769" t="str">
            <v>Trader</v>
          </cell>
          <cell r="N769" t="str">
            <v>(303) 468-1244</v>
          </cell>
          <cell r="O769" t="str">
            <v>(403) 514-6913</v>
          </cell>
          <cell r="R769">
            <v>1700</v>
          </cell>
          <cell r="X769">
            <v>3.15</v>
          </cell>
          <cell r="Y769">
            <v>37610</v>
          </cell>
          <cell r="Z769">
            <v>37610</v>
          </cell>
          <cell r="AA769" t="str">
            <v>Interruptible</v>
          </cell>
          <cell r="AB769" t="str">
            <v>NWP</v>
          </cell>
          <cell r="AC769" t="str">
            <v>Paiute</v>
          </cell>
          <cell r="AD769">
            <v>100047</v>
          </cell>
          <cell r="AE769">
            <v>1700</v>
          </cell>
          <cell r="AF769" t="str">
            <v>OPAL</v>
          </cell>
          <cell r="AG769">
            <v>543</v>
          </cell>
          <cell r="AH769" t="str">
            <v>G67</v>
          </cell>
          <cell r="AI769">
            <v>796</v>
          </cell>
          <cell r="AJ769" t="str">
            <v>RENO</v>
          </cell>
          <cell r="AK769">
            <v>459</v>
          </cell>
          <cell r="AL769" t="str">
            <v>AVAC03SYS5</v>
          </cell>
          <cell r="AM769">
            <v>304</v>
          </cell>
          <cell r="AN769" t="str">
            <v>JK</v>
          </cell>
        </row>
        <row r="770">
          <cell r="A770">
            <v>783</v>
          </cell>
          <cell r="B770" t="str">
            <v>JK</v>
          </cell>
          <cell r="C770" t="str">
            <v>Jeannie Kimberly</v>
          </cell>
          <cell r="D770" t="str">
            <v>(509) 495-8494</v>
          </cell>
          <cell r="E770">
            <v>37610</v>
          </cell>
          <cell r="G770" t="str">
            <v>Purchase</v>
          </cell>
          <cell r="H770" t="str">
            <v>Physical</v>
          </cell>
          <cell r="I770" t="str">
            <v>KFCT</v>
          </cell>
          <cell r="K770" t="str">
            <v>Concord Energy, LLC</v>
          </cell>
          <cell r="L770" t="str">
            <v>Darrell Danyluk</v>
          </cell>
          <cell r="M770" t="str">
            <v>Trader</v>
          </cell>
          <cell r="N770" t="str">
            <v>(403) 514-6912</v>
          </cell>
          <cell r="O770" t="str">
            <v>(403) 514-6913</v>
          </cell>
          <cell r="R770">
            <v>500</v>
          </cell>
          <cell r="X770">
            <v>4.8</v>
          </cell>
          <cell r="Y770">
            <v>37611</v>
          </cell>
          <cell r="Z770">
            <v>37613</v>
          </cell>
          <cell r="AA770" t="str">
            <v>Interruptible</v>
          </cell>
          <cell r="AB770" t="str">
            <v>NWP</v>
          </cell>
          <cell r="AE770">
            <v>500</v>
          </cell>
          <cell r="AF770" t="str">
            <v>SPOKANE (KETTLE FALLS)</v>
          </cell>
          <cell r="AG770">
            <v>384</v>
          </cell>
          <cell r="AH770">
            <v>129161</v>
          </cell>
          <cell r="AI770">
            <v>796</v>
          </cell>
          <cell r="AJ770" t="str">
            <v>SPOKANE (KETTLE FALLS)</v>
          </cell>
          <cell r="AK770">
            <v>384</v>
          </cell>
          <cell r="AL770" t="str">
            <v>KFCT</v>
          </cell>
          <cell r="AM770">
            <v>6</v>
          </cell>
          <cell r="AN770" t="str">
            <v>JK</v>
          </cell>
        </row>
        <row r="771">
          <cell r="A771">
            <v>784</v>
          </cell>
          <cell r="B771" t="str">
            <v>JK</v>
          </cell>
          <cell r="C771" t="str">
            <v>Jeannie Kimberly</v>
          </cell>
          <cell r="D771" t="str">
            <v>(509) 495-8494</v>
          </cell>
          <cell r="E771">
            <v>37610</v>
          </cell>
          <cell r="G771" t="str">
            <v>Purchase</v>
          </cell>
          <cell r="H771" t="str">
            <v>Physical</v>
          </cell>
          <cell r="I771" t="str">
            <v>BOULDER PARK</v>
          </cell>
          <cell r="K771" t="str">
            <v>Concord Energy, LLC</v>
          </cell>
          <cell r="L771" t="str">
            <v>Darrell Danyluk</v>
          </cell>
          <cell r="M771" t="str">
            <v>Trader</v>
          </cell>
          <cell r="N771" t="str">
            <v>(403) 514-6912</v>
          </cell>
          <cell r="O771" t="str">
            <v>(403) 514-6913</v>
          </cell>
          <cell r="R771">
            <v>500</v>
          </cell>
          <cell r="X771">
            <v>4.5999999999999996</v>
          </cell>
          <cell r="Y771">
            <v>37611</v>
          </cell>
          <cell r="Z771">
            <v>37613</v>
          </cell>
          <cell r="AA771" t="str">
            <v>Interruptible</v>
          </cell>
          <cell r="AB771" t="str">
            <v>PGT</v>
          </cell>
          <cell r="AD771" t="str">
            <v>07536</v>
          </cell>
          <cell r="AE771">
            <v>500</v>
          </cell>
          <cell r="AF771" t="str">
            <v>SWWP-GTNW</v>
          </cell>
          <cell r="AH771" t="str">
            <v>08405</v>
          </cell>
          <cell r="AJ771" t="str">
            <v>SWWP-WWP</v>
          </cell>
          <cell r="AL771" t="str">
            <v>BPK</v>
          </cell>
          <cell r="AN771" t="str">
            <v>JK</v>
          </cell>
        </row>
        <row r="772">
          <cell r="A772">
            <v>785</v>
          </cell>
          <cell r="B772" t="str">
            <v>JK</v>
          </cell>
          <cell r="C772" t="str">
            <v>Jeannie Kimberly</v>
          </cell>
          <cell r="D772" t="str">
            <v>(509) 495-8494</v>
          </cell>
          <cell r="E772">
            <v>37610</v>
          </cell>
          <cell r="G772" t="str">
            <v>Purchase</v>
          </cell>
          <cell r="H772" t="str">
            <v>Physical</v>
          </cell>
          <cell r="I772" t="str">
            <v>CA - SLTAHOE</v>
          </cell>
          <cell r="K772" t="str">
            <v>Enserco</v>
          </cell>
          <cell r="L772" t="str">
            <v>Dave Myers</v>
          </cell>
          <cell r="M772" t="str">
            <v>Trader</v>
          </cell>
          <cell r="N772" t="str">
            <v>(303) 568-3230</v>
          </cell>
          <cell r="O772" t="str">
            <v>(303) 568-3250</v>
          </cell>
          <cell r="R772">
            <v>1400</v>
          </cell>
          <cell r="X772">
            <v>4.6500000000000004</v>
          </cell>
          <cell r="Y772">
            <v>37611</v>
          </cell>
          <cell r="Z772">
            <v>37613</v>
          </cell>
          <cell r="AA772" t="str">
            <v>Interruptible</v>
          </cell>
          <cell r="AB772" t="str">
            <v>NWP</v>
          </cell>
          <cell r="AC772" t="str">
            <v>Paiute</v>
          </cell>
          <cell r="AD772">
            <v>100047</v>
          </cell>
          <cell r="AE772">
            <v>1400</v>
          </cell>
          <cell r="AF772" t="str">
            <v>PACIFIC POOL</v>
          </cell>
          <cell r="AG772">
            <v>291</v>
          </cell>
          <cell r="AH772" t="str">
            <v>PACIFIC POOL</v>
          </cell>
          <cell r="AI772">
            <v>399</v>
          </cell>
          <cell r="AJ772" t="str">
            <v>RENO</v>
          </cell>
          <cell r="AK772">
            <v>459</v>
          </cell>
          <cell r="AL772" t="str">
            <v>AVAC03SYS4</v>
          </cell>
          <cell r="AM772">
            <v>304</v>
          </cell>
          <cell r="AN772" t="str">
            <v>JK</v>
          </cell>
        </row>
        <row r="773">
          <cell r="A773">
            <v>786</v>
          </cell>
          <cell r="B773" t="str">
            <v>JK</v>
          </cell>
          <cell r="C773" t="str">
            <v>Jeannie Kimberly</v>
          </cell>
          <cell r="D773" t="str">
            <v>(509) 495-8494</v>
          </cell>
          <cell r="E773">
            <v>37610</v>
          </cell>
          <cell r="G773" t="str">
            <v>Purchase</v>
          </cell>
          <cell r="H773" t="str">
            <v>Physical</v>
          </cell>
          <cell r="I773" t="str">
            <v>CA - SLTAHOE</v>
          </cell>
          <cell r="K773" t="str">
            <v>Concord Energy, LLC</v>
          </cell>
          <cell r="L773" t="str">
            <v>John Boyle</v>
          </cell>
          <cell r="M773" t="str">
            <v>Trader</v>
          </cell>
          <cell r="N773" t="str">
            <v>(303) 468-1244</v>
          </cell>
          <cell r="O773" t="str">
            <v>(403) 514-6913</v>
          </cell>
          <cell r="R773">
            <v>1700</v>
          </cell>
          <cell r="X773">
            <v>3.29</v>
          </cell>
          <cell r="Y773">
            <v>37611</v>
          </cell>
          <cell r="Z773">
            <v>37613</v>
          </cell>
          <cell r="AA773" t="str">
            <v>Interruptible</v>
          </cell>
          <cell r="AB773" t="str">
            <v>NWP</v>
          </cell>
          <cell r="AC773" t="str">
            <v>Paiute</v>
          </cell>
          <cell r="AD773">
            <v>100047</v>
          </cell>
          <cell r="AE773">
            <v>1700</v>
          </cell>
          <cell r="AF773" t="str">
            <v>OPAL</v>
          </cell>
          <cell r="AG773">
            <v>543</v>
          </cell>
          <cell r="AH773" t="str">
            <v>G67</v>
          </cell>
          <cell r="AI773">
            <v>796</v>
          </cell>
          <cell r="AJ773" t="str">
            <v>RENO</v>
          </cell>
          <cell r="AK773">
            <v>459</v>
          </cell>
          <cell r="AL773" t="str">
            <v>AVAC03SYS5</v>
          </cell>
          <cell r="AM773">
            <v>304</v>
          </cell>
          <cell r="AN773" t="str">
            <v>JK</v>
          </cell>
        </row>
        <row r="774">
          <cell r="A774">
            <v>787</v>
          </cell>
          <cell r="B774" t="str">
            <v>JK</v>
          </cell>
          <cell r="C774" t="str">
            <v>Jeannie Kimberly</v>
          </cell>
          <cell r="D774" t="str">
            <v>(509) 495-8494</v>
          </cell>
          <cell r="E774">
            <v>37610</v>
          </cell>
          <cell r="G774" t="str">
            <v>Purchase</v>
          </cell>
          <cell r="H774" t="str">
            <v>Physical</v>
          </cell>
          <cell r="I774" t="str">
            <v>CA - SLTAHOE</v>
          </cell>
          <cell r="K774" t="str">
            <v>Concord Energy, LLC</v>
          </cell>
          <cell r="L774" t="str">
            <v>Darrell Danyluk</v>
          </cell>
          <cell r="M774" t="str">
            <v>Trader</v>
          </cell>
          <cell r="N774" t="str">
            <v>(403) 514-6912</v>
          </cell>
          <cell r="O774" t="str">
            <v>(403) 514-6913</v>
          </cell>
          <cell r="R774">
            <v>1000</v>
          </cell>
          <cell r="U774" t="str">
            <v>IF</v>
          </cell>
          <cell r="V774" t="str">
            <v>Flat</v>
          </cell>
          <cell r="W774" t="str">
            <v>SUMAS</v>
          </cell>
          <cell r="Y774">
            <v>37622</v>
          </cell>
          <cell r="Z774">
            <v>37652</v>
          </cell>
          <cell r="AA774" t="str">
            <v>FIRM</v>
          </cell>
          <cell r="AB774" t="str">
            <v>NWP</v>
          </cell>
          <cell r="AC774" t="str">
            <v>Paiute</v>
          </cell>
          <cell r="AD774">
            <v>100047</v>
          </cell>
          <cell r="AE774">
            <v>1000</v>
          </cell>
          <cell r="AF774" t="str">
            <v>SUMAS</v>
          </cell>
          <cell r="AG774">
            <v>297</v>
          </cell>
          <cell r="AH774" t="str">
            <v>CEL</v>
          </cell>
          <cell r="AI774">
            <v>796</v>
          </cell>
          <cell r="AJ774" t="str">
            <v>RENO</v>
          </cell>
          <cell r="AK774">
            <v>459</v>
          </cell>
          <cell r="AL774" t="str">
            <v>AVAC03SYS4</v>
          </cell>
          <cell r="AM774">
            <v>304</v>
          </cell>
          <cell r="AN774" t="str">
            <v>DS</v>
          </cell>
        </row>
        <row r="775">
          <cell r="A775">
            <v>788</v>
          </cell>
          <cell r="B775" t="str">
            <v>JK</v>
          </cell>
          <cell r="C775" t="str">
            <v>Jeannie Kimberly</v>
          </cell>
          <cell r="D775" t="str">
            <v>(509) 495-8494</v>
          </cell>
          <cell r="E775">
            <v>37613</v>
          </cell>
          <cell r="G775" t="str">
            <v>Purchase</v>
          </cell>
          <cell r="H775" t="str">
            <v>Physical</v>
          </cell>
          <cell r="I775" t="str">
            <v>BOULDER PARK</v>
          </cell>
          <cell r="K775" t="str">
            <v>Enserco</v>
          </cell>
          <cell r="L775" t="str">
            <v>Dave Huck</v>
          </cell>
          <cell r="M775" t="str">
            <v>Trader</v>
          </cell>
          <cell r="N775" t="str">
            <v>(403) 269-5522</v>
          </cell>
          <cell r="O775" t="str">
            <v>(303) 568-3250</v>
          </cell>
          <cell r="R775">
            <v>1000</v>
          </cell>
          <cell r="X775">
            <v>4.7</v>
          </cell>
          <cell r="Y775">
            <v>37614</v>
          </cell>
          <cell r="Z775">
            <v>37616</v>
          </cell>
          <cell r="AA775" t="str">
            <v>Interruptible</v>
          </cell>
          <cell r="AB775" t="str">
            <v>PGT</v>
          </cell>
          <cell r="AD775" t="str">
            <v>07536</v>
          </cell>
          <cell r="AE775">
            <v>1000</v>
          </cell>
          <cell r="AF775" t="str">
            <v>SWWP-GTNW</v>
          </cell>
          <cell r="AH775" t="str">
            <v>04659</v>
          </cell>
          <cell r="AJ775" t="str">
            <v>SWWP-WWP</v>
          </cell>
          <cell r="AL775" t="str">
            <v>BPK</v>
          </cell>
          <cell r="AN775" t="str">
            <v>JK</v>
          </cell>
        </row>
        <row r="776">
          <cell r="A776">
            <v>789</v>
          </cell>
          <cell r="B776" t="str">
            <v>JK</v>
          </cell>
          <cell r="C776" t="str">
            <v>Jeannie Kimberly</v>
          </cell>
          <cell r="D776" t="str">
            <v>(509) 495-8494</v>
          </cell>
          <cell r="E776">
            <v>37613</v>
          </cell>
          <cell r="G776" t="str">
            <v>Purchase</v>
          </cell>
          <cell r="H776" t="str">
            <v>Physical</v>
          </cell>
          <cell r="I776" t="str">
            <v>CA - SLTAHOE</v>
          </cell>
          <cell r="K776" t="str">
            <v>Concord Energy, LLC</v>
          </cell>
          <cell r="L776" t="str">
            <v>Darrell Danyluk</v>
          </cell>
          <cell r="M776" t="str">
            <v>Trader</v>
          </cell>
          <cell r="N776" t="str">
            <v>(403) 514-6912</v>
          </cell>
          <cell r="O776" t="str">
            <v>(403) 514-6913</v>
          </cell>
          <cell r="R776">
            <v>1400</v>
          </cell>
          <cell r="X776">
            <v>4.6500000000000004</v>
          </cell>
          <cell r="Y776">
            <v>37614</v>
          </cell>
          <cell r="Z776">
            <v>37617</v>
          </cell>
          <cell r="AA776" t="str">
            <v>Interruptible</v>
          </cell>
          <cell r="AB776" t="str">
            <v>NWP</v>
          </cell>
          <cell r="AC776" t="str">
            <v>Paiute</v>
          </cell>
          <cell r="AD776">
            <v>100047</v>
          </cell>
          <cell r="AE776">
            <v>1400</v>
          </cell>
          <cell r="AF776" t="str">
            <v>SUMAS</v>
          </cell>
          <cell r="AG776">
            <v>297</v>
          </cell>
          <cell r="AH776" t="str">
            <v>CEL</v>
          </cell>
          <cell r="AI776">
            <v>796</v>
          </cell>
          <cell r="AJ776" t="str">
            <v>RENO</v>
          </cell>
          <cell r="AK776">
            <v>459</v>
          </cell>
          <cell r="AL776" t="str">
            <v>AVAC03SYS4</v>
          </cell>
          <cell r="AM776">
            <v>304</v>
          </cell>
          <cell r="AN776" t="str">
            <v>JK</v>
          </cell>
        </row>
        <row r="777">
          <cell r="A777">
            <v>790</v>
          </cell>
          <cell r="B777" t="str">
            <v>JK</v>
          </cell>
          <cell r="C777" t="str">
            <v>Jeannie Kimberly</v>
          </cell>
          <cell r="D777" t="str">
            <v>(509) 495-8494</v>
          </cell>
          <cell r="E777">
            <v>37613</v>
          </cell>
          <cell r="G777" t="str">
            <v>Purchase</v>
          </cell>
          <cell r="H777" t="str">
            <v>Physical</v>
          </cell>
          <cell r="I777" t="str">
            <v>CA - SLTAHOE</v>
          </cell>
          <cell r="K777" t="str">
            <v>Concord Energy, LLC</v>
          </cell>
          <cell r="L777" t="str">
            <v>Matt Reed</v>
          </cell>
          <cell r="M777" t="str">
            <v>Trader</v>
          </cell>
          <cell r="N777" t="str">
            <v>(303) 468-1244</v>
          </cell>
          <cell r="O777" t="str">
            <v>(403) 514-6913</v>
          </cell>
          <cell r="R777">
            <v>1700</v>
          </cell>
          <cell r="X777">
            <v>3.15</v>
          </cell>
          <cell r="Y777">
            <v>37614</v>
          </cell>
          <cell r="Z777">
            <v>37616</v>
          </cell>
          <cell r="AA777" t="str">
            <v>Interruptible</v>
          </cell>
          <cell r="AB777" t="str">
            <v>NWP</v>
          </cell>
          <cell r="AC777" t="str">
            <v>Paiute</v>
          </cell>
          <cell r="AD777">
            <v>100047</v>
          </cell>
          <cell r="AE777">
            <v>1700</v>
          </cell>
          <cell r="AF777" t="str">
            <v>OPAL</v>
          </cell>
          <cell r="AG777">
            <v>543</v>
          </cell>
          <cell r="AH777" t="str">
            <v>G67</v>
          </cell>
          <cell r="AI777">
            <v>796</v>
          </cell>
          <cell r="AJ777" t="str">
            <v>RENO</v>
          </cell>
          <cell r="AK777">
            <v>459</v>
          </cell>
          <cell r="AL777" t="str">
            <v>AVAC03SYS5</v>
          </cell>
          <cell r="AM777">
            <v>304</v>
          </cell>
          <cell r="AN777" t="str">
            <v>JK</v>
          </cell>
        </row>
        <row r="778">
          <cell r="A778">
            <v>791</v>
          </cell>
          <cell r="B778" t="str">
            <v>JK</v>
          </cell>
          <cell r="C778" t="str">
            <v>Jeannie Kimberly</v>
          </cell>
          <cell r="D778" t="str">
            <v>(509) 495-8494</v>
          </cell>
          <cell r="E778">
            <v>37613</v>
          </cell>
          <cell r="G778" t="str">
            <v>Sale</v>
          </cell>
          <cell r="H778" t="str">
            <v>Physical</v>
          </cell>
          <cell r="I778" t="str">
            <v>MALIN</v>
          </cell>
          <cell r="K778" t="str">
            <v>Cook Inlet Energy Supply LLC</v>
          </cell>
          <cell r="L778" t="str">
            <v>Cindy Khek</v>
          </cell>
          <cell r="M778" t="str">
            <v>Trader</v>
          </cell>
          <cell r="N778" t="str">
            <v xml:space="preserve">(310) 789-2324   </v>
          </cell>
          <cell r="O778" t="str">
            <v>(310) 789-3991</v>
          </cell>
          <cell r="R778">
            <v>7658</v>
          </cell>
          <cell r="U778" t="str">
            <v>NGI</v>
          </cell>
          <cell r="V778">
            <v>-0.1</v>
          </cell>
          <cell r="W778" t="str">
            <v>Malin</v>
          </cell>
          <cell r="Y778">
            <v>37622</v>
          </cell>
          <cell r="Z778">
            <v>37652</v>
          </cell>
          <cell r="AA778" t="str">
            <v>Firm</v>
          </cell>
          <cell r="AB778" t="str">
            <v>PGT</v>
          </cell>
          <cell r="AD778" t="str">
            <v>07536</v>
          </cell>
          <cell r="AE778">
            <v>7658</v>
          </cell>
          <cell r="AF778" t="str">
            <v>MALI-GTNW</v>
          </cell>
          <cell r="AJ778" t="str">
            <v>MALI-GTNW</v>
          </cell>
          <cell r="AL778" t="str">
            <v>00780</v>
          </cell>
          <cell r="AN778" t="str">
            <v>DS</v>
          </cell>
        </row>
        <row r="779">
          <cell r="A779">
            <v>792</v>
          </cell>
          <cell r="B779" t="str">
            <v>JK</v>
          </cell>
          <cell r="C779" t="str">
            <v>Jeannie Kimberly</v>
          </cell>
          <cell r="D779" t="str">
            <v>(509) 495-8494</v>
          </cell>
          <cell r="E779">
            <v>37613</v>
          </cell>
          <cell r="G779" t="str">
            <v>Sale</v>
          </cell>
          <cell r="H779" t="str">
            <v>Physical</v>
          </cell>
          <cell r="I779" t="str">
            <v>MALIN</v>
          </cell>
          <cell r="K779" t="str">
            <v>Concord Energy, LLC</v>
          </cell>
          <cell r="L779" t="str">
            <v>Darrell Danyluk</v>
          </cell>
          <cell r="M779" t="str">
            <v>Trader</v>
          </cell>
          <cell r="N779" t="str">
            <v>(403) 514-6912</v>
          </cell>
          <cell r="O779" t="str">
            <v>(403) 514-6913</v>
          </cell>
          <cell r="R779">
            <v>5000</v>
          </cell>
          <cell r="X779">
            <v>4.6399999999999997</v>
          </cell>
          <cell r="Y779">
            <v>37653</v>
          </cell>
          <cell r="Z779">
            <v>37680</v>
          </cell>
          <cell r="AA779" t="str">
            <v>Firm</v>
          </cell>
          <cell r="AB779" t="str">
            <v>PGT</v>
          </cell>
          <cell r="AD779" t="str">
            <v>07536</v>
          </cell>
          <cell r="AE779">
            <v>5000</v>
          </cell>
          <cell r="AF779" t="str">
            <v>MALI-GTNW</v>
          </cell>
          <cell r="AJ779" t="str">
            <v>MALI-GTNW</v>
          </cell>
          <cell r="AL779" t="str">
            <v>08405</v>
          </cell>
        </row>
        <row r="780">
          <cell r="A780">
            <v>793</v>
          </cell>
          <cell r="B780" t="str">
            <v>JK</v>
          </cell>
          <cell r="C780" t="str">
            <v>Jeannie Kimberly</v>
          </cell>
          <cell r="D780" t="str">
            <v>(509) 495-8494</v>
          </cell>
          <cell r="E780">
            <v>37613</v>
          </cell>
          <cell r="G780" t="str">
            <v>Sale</v>
          </cell>
          <cell r="H780" t="str">
            <v>Physical</v>
          </cell>
          <cell r="I780" t="str">
            <v>MALIN</v>
          </cell>
          <cell r="K780" t="str">
            <v>Concord Energy, LLC</v>
          </cell>
          <cell r="L780" t="str">
            <v>Darrell Danyluk</v>
          </cell>
          <cell r="M780" t="str">
            <v>Trader</v>
          </cell>
          <cell r="N780" t="str">
            <v>(403) 514-6912</v>
          </cell>
          <cell r="O780" t="str">
            <v>(403) 514-6913</v>
          </cell>
          <cell r="R780">
            <v>5000</v>
          </cell>
          <cell r="X780">
            <v>4.47</v>
          </cell>
          <cell r="Y780">
            <v>37681</v>
          </cell>
          <cell r="Z780">
            <v>37711</v>
          </cell>
          <cell r="AA780" t="str">
            <v>Firm</v>
          </cell>
          <cell r="AB780" t="str">
            <v>PGT</v>
          </cell>
          <cell r="AD780" t="str">
            <v>07536</v>
          </cell>
          <cell r="AE780">
            <v>5000</v>
          </cell>
          <cell r="AF780" t="str">
            <v>MALI-GTNW</v>
          </cell>
          <cell r="AJ780" t="str">
            <v>MALI-GTNW</v>
          </cell>
          <cell r="AL780" t="str">
            <v>08405</v>
          </cell>
        </row>
        <row r="781">
          <cell r="A781">
            <v>794</v>
          </cell>
          <cell r="B781" t="str">
            <v>JK</v>
          </cell>
          <cell r="C781" t="str">
            <v>Jeannie Kimberly</v>
          </cell>
          <cell r="D781" t="str">
            <v>(509) 495-8494</v>
          </cell>
          <cell r="E781">
            <v>37613</v>
          </cell>
          <cell r="G781" t="str">
            <v>Sale</v>
          </cell>
          <cell r="H781" t="str">
            <v>Physical</v>
          </cell>
          <cell r="I781" t="str">
            <v>MALIN</v>
          </cell>
          <cell r="K781" t="str">
            <v>Concord Energy, LLC</v>
          </cell>
          <cell r="L781" t="str">
            <v>Darrell Danyluk</v>
          </cell>
          <cell r="M781" t="str">
            <v>Trader</v>
          </cell>
          <cell r="N781" t="str">
            <v>(403) 514-6912</v>
          </cell>
          <cell r="O781" t="str">
            <v>(403) 514-6913</v>
          </cell>
          <cell r="R781">
            <v>5000</v>
          </cell>
          <cell r="X781">
            <v>4.09</v>
          </cell>
          <cell r="Y781">
            <v>37712</v>
          </cell>
          <cell r="Z781">
            <v>37741</v>
          </cell>
          <cell r="AA781" t="str">
            <v>Firm</v>
          </cell>
          <cell r="AB781" t="str">
            <v>PGT</v>
          </cell>
          <cell r="AD781" t="str">
            <v>07536</v>
          </cell>
          <cell r="AE781">
            <v>5000</v>
          </cell>
          <cell r="AF781" t="str">
            <v>MALI-GTNW</v>
          </cell>
          <cell r="AJ781" t="str">
            <v>MALI-GTNW</v>
          </cell>
          <cell r="AL781" t="str">
            <v>08405</v>
          </cell>
        </row>
        <row r="782">
          <cell r="A782">
            <v>795</v>
          </cell>
          <cell r="B782" t="str">
            <v>JK</v>
          </cell>
          <cell r="C782" t="str">
            <v>Jeannie Kimberly</v>
          </cell>
          <cell r="D782" t="str">
            <v>(509) 495-8494</v>
          </cell>
          <cell r="E782">
            <v>37616</v>
          </cell>
          <cell r="G782" t="str">
            <v>Purchase</v>
          </cell>
          <cell r="H782" t="str">
            <v>Physical</v>
          </cell>
          <cell r="I782" t="str">
            <v>CA - SLTAHOE</v>
          </cell>
          <cell r="K782" t="str">
            <v>Enserco</v>
          </cell>
          <cell r="L782" t="str">
            <v>Dave Huck</v>
          </cell>
          <cell r="M782" t="str">
            <v>Trader</v>
          </cell>
          <cell r="N782" t="str">
            <v>(403) 269-5522</v>
          </cell>
          <cell r="O782" t="str">
            <v>(303) 568-3250</v>
          </cell>
          <cell r="R782">
            <v>1700</v>
          </cell>
          <cell r="X782">
            <v>3.2</v>
          </cell>
          <cell r="Y782">
            <v>37617</v>
          </cell>
          <cell r="Z782">
            <v>37617</v>
          </cell>
          <cell r="AA782" t="str">
            <v>Interruptible</v>
          </cell>
          <cell r="AB782" t="str">
            <v>NWP</v>
          </cell>
          <cell r="AC782" t="str">
            <v>Paiute</v>
          </cell>
          <cell r="AD782">
            <v>100047</v>
          </cell>
          <cell r="AE782">
            <v>1700</v>
          </cell>
          <cell r="AF782" t="str">
            <v>WYOMING POOL</v>
          </cell>
          <cell r="AG782">
            <v>89</v>
          </cell>
          <cell r="AH782" t="str">
            <v>WYOMING POOL</v>
          </cell>
          <cell r="AI782">
            <v>399</v>
          </cell>
          <cell r="AJ782" t="str">
            <v>RENO</v>
          </cell>
          <cell r="AK782">
            <v>459</v>
          </cell>
          <cell r="AL782" t="str">
            <v>AVAC03SYS5</v>
          </cell>
          <cell r="AM782">
            <v>304</v>
          </cell>
          <cell r="AN782" t="str">
            <v>JK</v>
          </cell>
        </row>
        <row r="783">
          <cell r="A783">
            <v>796</v>
          </cell>
          <cell r="B783" t="str">
            <v>JK</v>
          </cell>
          <cell r="C783" t="str">
            <v>Jeannie Kimberly</v>
          </cell>
          <cell r="D783" t="str">
            <v>(509) 495-8494</v>
          </cell>
          <cell r="E783">
            <v>37616</v>
          </cell>
          <cell r="G783" t="str">
            <v>Purchase</v>
          </cell>
          <cell r="H783" t="str">
            <v>Physical</v>
          </cell>
          <cell r="I783" t="str">
            <v>BOULDER PARK</v>
          </cell>
          <cell r="K783" t="str">
            <v>Enserco</v>
          </cell>
          <cell r="L783" t="str">
            <v>Dave Huck</v>
          </cell>
          <cell r="M783" t="str">
            <v>Trader</v>
          </cell>
          <cell r="N783" t="str">
            <v>(403) 269-5522</v>
          </cell>
          <cell r="O783" t="str">
            <v>(303) 568-3250</v>
          </cell>
          <cell r="R783">
            <v>1000</v>
          </cell>
          <cell r="X783">
            <v>4.68</v>
          </cell>
          <cell r="Y783">
            <v>37617</v>
          </cell>
          <cell r="Z783">
            <v>37617</v>
          </cell>
          <cell r="AA783" t="str">
            <v>Interruptible</v>
          </cell>
          <cell r="AB783" t="str">
            <v>PGT</v>
          </cell>
          <cell r="AD783" t="str">
            <v>07536</v>
          </cell>
          <cell r="AE783">
            <v>1000</v>
          </cell>
          <cell r="AF783" t="str">
            <v>SWWP-GTNW</v>
          </cell>
          <cell r="AH783" t="str">
            <v>04659</v>
          </cell>
          <cell r="AJ783" t="str">
            <v>SWWP-WWP</v>
          </cell>
          <cell r="AL783" t="str">
            <v>BPK</v>
          </cell>
          <cell r="AN783" t="str">
            <v>JK</v>
          </cell>
        </row>
        <row r="784">
          <cell r="A784">
            <v>797</v>
          </cell>
          <cell r="B784" t="str">
            <v>JK</v>
          </cell>
          <cell r="C784" t="str">
            <v>Jeannie Kimberly</v>
          </cell>
          <cell r="D784" t="str">
            <v>(509) 495-8494</v>
          </cell>
          <cell r="E784">
            <v>37617</v>
          </cell>
          <cell r="F784" t="str">
            <v>see note</v>
          </cell>
          <cell r="G784" t="str">
            <v>Purchase</v>
          </cell>
          <cell r="H784" t="str">
            <v>Physical</v>
          </cell>
          <cell r="I784" t="str">
            <v>KFGS</v>
          </cell>
          <cell r="K784" t="str">
            <v>Enserco</v>
          </cell>
          <cell r="L784" t="str">
            <v>Dave Huck</v>
          </cell>
          <cell r="M784" t="str">
            <v>Trader</v>
          </cell>
          <cell r="N784" t="str">
            <v>(403) 269-5522</v>
          </cell>
          <cell r="O784" t="str">
            <v>(303) 568-3250</v>
          </cell>
          <cell r="R784">
            <v>500</v>
          </cell>
          <cell r="X784">
            <v>4.4000000000000004</v>
          </cell>
          <cell r="Y784">
            <v>37618</v>
          </cell>
          <cell r="Z784">
            <v>37620</v>
          </cell>
          <cell r="AA784" t="str">
            <v>Interruptible</v>
          </cell>
          <cell r="AB784" t="str">
            <v>NWP</v>
          </cell>
          <cell r="AE784">
            <v>500</v>
          </cell>
          <cell r="AF784" t="str">
            <v>SPOKANE (KETTLE FALLS)</v>
          </cell>
          <cell r="AG784">
            <v>384</v>
          </cell>
          <cell r="AH784">
            <v>128750</v>
          </cell>
          <cell r="AI784">
            <v>399</v>
          </cell>
          <cell r="AJ784" t="str">
            <v>SPOKANE (KETTLE FALLS)</v>
          </cell>
          <cell r="AK784">
            <v>384</v>
          </cell>
          <cell r="AL784" t="str">
            <v>KFGS</v>
          </cell>
          <cell r="AM784">
            <v>6</v>
          </cell>
          <cell r="AN784" t="str">
            <v>JK</v>
          </cell>
          <cell r="AS784" t="str">
            <v>Was KFCT chg to KFGS</v>
          </cell>
        </row>
        <row r="785">
          <cell r="A785">
            <v>798</v>
          </cell>
          <cell r="B785" t="str">
            <v>JK</v>
          </cell>
          <cell r="C785" t="str">
            <v>Jeannie Kimberly</v>
          </cell>
          <cell r="D785" t="str">
            <v>(509) 495-8494</v>
          </cell>
          <cell r="E785">
            <v>37617</v>
          </cell>
          <cell r="G785" t="str">
            <v>Purchase</v>
          </cell>
          <cell r="H785" t="str">
            <v>Physical</v>
          </cell>
          <cell r="I785" t="str">
            <v>CA - SLTAHOE</v>
          </cell>
          <cell r="K785" t="str">
            <v>Concord Energy, LLC</v>
          </cell>
          <cell r="L785" t="str">
            <v>John Boyle</v>
          </cell>
          <cell r="M785" t="str">
            <v>Trader</v>
          </cell>
          <cell r="N785" t="str">
            <v>(303) 468-1244</v>
          </cell>
          <cell r="O785" t="str">
            <v>(403) 514-6913</v>
          </cell>
          <cell r="R785">
            <v>1700</v>
          </cell>
          <cell r="X785">
            <v>2.93</v>
          </cell>
          <cell r="Y785">
            <v>37618</v>
          </cell>
          <cell r="Z785">
            <v>37620</v>
          </cell>
          <cell r="AA785" t="str">
            <v>Interruptible</v>
          </cell>
          <cell r="AB785" t="str">
            <v>NWP</v>
          </cell>
          <cell r="AC785" t="str">
            <v>Paiute</v>
          </cell>
          <cell r="AD785">
            <v>100047</v>
          </cell>
          <cell r="AE785">
            <v>1700</v>
          </cell>
          <cell r="AF785" t="str">
            <v>SAN JUAN POOL</v>
          </cell>
          <cell r="AG785">
            <v>7</v>
          </cell>
          <cell r="AH785" t="str">
            <v>SAN JUAN POOL</v>
          </cell>
          <cell r="AI785">
            <v>796</v>
          </cell>
          <cell r="AJ785" t="str">
            <v>RENO</v>
          </cell>
          <cell r="AK785">
            <v>459</v>
          </cell>
          <cell r="AL785" t="str">
            <v>AVAC03SYS5</v>
          </cell>
          <cell r="AM785">
            <v>304</v>
          </cell>
          <cell r="AN785" t="str">
            <v>JK</v>
          </cell>
        </row>
        <row r="786">
          <cell r="A786">
            <v>799</v>
          </cell>
          <cell r="B786" t="str">
            <v>JK</v>
          </cell>
          <cell r="C786" t="str">
            <v>Jeannie Kimberly</v>
          </cell>
          <cell r="D786" t="str">
            <v>(509) 495-8494</v>
          </cell>
          <cell r="E786">
            <v>37617</v>
          </cell>
          <cell r="G786" t="str">
            <v>Purchase</v>
          </cell>
          <cell r="H786" t="str">
            <v>Physical</v>
          </cell>
          <cell r="I786" t="str">
            <v>CA - SLTAHOE</v>
          </cell>
          <cell r="K786" t="str">
            <v>Enserco</v>
          </cell>
          <cell r="L786" t="str">
            <v>Dave Huck</v>
          </cell>
          <cell r="M786" t="str">
            <v>Trader</v>
          </cell>
          <cell r="N786" t="str">
            <v>(403) 269-5522</v>
          </cell>
          <cell r="O786" t="str">
            <v>(303) 568-3250</v>
          </cell>
          <cell r="R786">
            <v>1400</v>
          </cell>
          <cell r="X786">
            <v>4.3</v>
          </cell>
          <cell r="Y786">
            <v>37618</v>
          </cell>
          <cell r="Z786">
            <v>37620</v>
          </cell>
          <cell r="AA786" t="str">
            <v>Interruptible</v>
          </cell>
          <cell r="AB786" t="str">
            <v>NWP</v>
          </cell>
          <cell r="AC786" t="str">
            <v>Paiute</v>
          </cell>
          <cell r="AD786">
            <v>100047</v>
          </cell>
          <cell r="AE786">
            <v>1400</v>
          </cell>
          <cell r="AF786" t="str">
            <v>PACIFIC POOL</v>
          </cell>
          <cell r="AG786">
            <v>291</v>
          </cell>
          <cell r="AH786" t="str">
            <v>PACIFIC POOL</v>
          </cell>
          <cell r="AI786">
            <v>399</v>
          </cell>
          <cell r="AJ786" t="str">
            <v>RENO</v>
          </cell>
          <cell r="AK786">
            <v>459</v>
          </cell>
          <cell r="AL786" t="str">
            <v>AVAC03SYS4</v>
          </cell>
          <cell r="AM786">
            <v>304</v>
          </cell>
          <cell r="AN786" t="str">
            <v>JK</v>
          </cell>
        </row>
        <row r="787">
          <cell r="A787">
            <v>800</v>
          </cell>
          <cell r="B787" t="str">
            <v>DA</v>
          </cell>
          <cell r="C787" t="str">
            <v>Diane Albers</v>
          </cell>
          <cell r="D787" t="str">
            <v>(509) 495-4705</v>
          </cell>
          <cell r="E787">
            <v>37620</v>
          </cell>
          <cell r="G787" t="str">
            <v>Purchase</v>
          </cell>
          <cell r="H787" t="str">
            <v>Physical</v>
          </cell>
          <cell r="I787" t="str">
            <v>CA - SLTAHOE</v>
          </cell>
          <cell r="K787" t="str">
            <v>Concord Energy, LLC</v>
          </cell>
          <cell r="L787" t="str">
            <v>Skip Warburton</v>
          </cell>
          <cell r="M787" t="str">
            <v>Trader</v>
          </cell>
          <cell r="N787" t="str">
            <v>(303) 468-1244</v>
          </cell>
          <cell r="O787" t="str">
            <v>(403) 514-6913</v>
          </cell>
          <cell r="R787">
            <v>1700</v>
          </cell>
          <cell r="X787">
            <v>3.12</v>
          </cell>
          <cell r="Y787">
            <v>37621</v>
          </cell>
          <cell r="Z787">
            <v>37621</v>
          </cell>
          <cell r="AA787" t="str">
            <v>Interruptible</v>
          </cell>
          <cell r="AB787" t="str">
            <v>NWP</v>
          </cell>
          <cell r="AC787" t="str">
            <v>Paiute</v>
          </cell>
          <cell r="AD787">
            <v>100047</v>
          </cell>
          <cell r="AE787">
            <v>1700</v>
          </cell>
          <cell r="AF787" t="str">
            <v>OPAL</v>
          </cell>
          <cell r="AG787">
            <v>543</v>
          </cell>
          <cell r="AH787" t="str">
            <v>G67</v>
          </cell>
          <cell r="AI787">
            <v>796</v>
          </cell>
          <cell r="AJ787" t="str">
            <v>RENO</v>
          </cell>
          <cell r="AK787">
            <v>459</v>
          </cell>
          <cell r="AL787" t="str">
            <v>AVAC03SYS5</v>
          </cell>
          <cell r="AM787">
            <v>304</v>
          </cell>
          <cell r="AN787" t="str">
            <v>DA</v>
          </cell>
        </row>
        <row r="788">
          <cell r="A788">
            <v>801</v>
          </cell>
          <cell r="B788" t="str">
            <v>DA</v>
          </cell>
          <cell r="C788" t="str">
            <v>Diane Albers</v>
          </cell>
          <cell r="D788" t="str">
            <v>(509) 495-4705</v>
          </cell>
          <cell r="E788">
            <v>37620</v>
          </cell>
          <cell r="G788" t="str">
            <v>Purchase</v>
          </cell>
          <cell r="H788" t="str">
            <v>Physical</v>
          </cell>
          <cell r="I788" t="str">
            <v>CA - SLTAHOE</v>
          </cell>
          <cell r="K788" t="str">
            <v>Enserco</v>
          </cell>
          <cell r="L788" t="str">
            <v>Dave Huck</v>
          </cell>
          <cell r="M788" t="str">
            <v>Trader</v>
          </cell>
          <cell r="N788" t="str">
            <v>(403) 269-5522</v>
          </cell>
          <cell r="O788" t="str">
            <v>(303) 568-3250</v>
          </cell>
          <cell r="R788">
            <v>1400</v>
          </cell>
          <cell r="X788">
            <v>4.22</v>
          </cell>
          <cell r="Y788">
            <v>37621</v>
          </cell>
          <cell r="Z788">
            <v>37621</v>
          </cell>
          <cell r="AA788" t="str">
            <v>Interruptible</v>
          </cell>
          <cell r="AB788" t="str">
            <v>NWP</v>
          </cell>
          <cell r="AC788" t="str">
            <v>Paiute</v>
          </cell>
          <cell r="AD788">
            <v>100047</v>
          </cell>
          <cell r="AE788">
            <v>1400</v>
          </cell>
          <cell r="AF788" t="str">
            <v>PACIFIC POOL</v>
          </cell>
          <cell r="AG788">
            <v>291</v>
          </cell>
          <cell r="AH788" t="str">
            <v>PACIFIC POOL</v>
          </cell>
          <cell r="AI788">
            <v>399</v>
          </cell>
          <cell r="AJ788" t="str">
            <v>RENO</v>
          </cell>
          <cell r="AK788">
            <v>459</v>
          </cell>
          <cell r="AL788" t="str">
            <v>AVAC03SYS4</v>
          </cell>
          <cell r="AM788">
            <v>304</v>
          </cell>
          <cell r="AN788" t="str">
            <v>DA</v>
          </cell>
        </row>
        <row r="789">
          <cell r="A789">
            <v>802</v>
          </cell>
          <cell r="B789" t="str">
            <v>DA</v>
          </cell>
          <cell r="C789" t="str">
            <v>Diane Albers</v>
          </cell>
          <cell r="D789" t="str">
            <v>(509) 495-4705</v>
          </cell>
          <cell r="E789">
            <v>37621</v>
          </cell>
          <cell r="G789" t="str">
            <v>Purchase</v>
          </cell>
          <cell r="H789" t="str">
            <v>Physical</v>
          </cell>
          <cell r="I789" t="str">
            <v>CA - SLTAHOE</v>
          </cell>
          <cell r="K789" t="str">
            <v>Concord Energy, LLC</v>
          </cell>
          <cell r="L789" t="str">
            <v>Matt Reed</v>
          </cell>
          <cell r="M789" t="str">
            <v>Trader</v>
          </cell>
          <cell r="N789" t="str">
            <v>(303) 468-1244</v>
          </cell>
          <cell r="O789" t="str">
            <v>(403) 514-6913</v>
          </cell>
          <cell r="R789">
            <v>1700</v>
          </cell>
          <cell r="X789">
            <v>3.02</v>
          </cell>
          <cell r="Y789">
            <v>37622</v>
          </cell>
          <cell r="Z789">
            <v>37623</v>
          </cell>
          <cell r="AA789" t="str">
            <v>Interruptible</v>
          </cell>
          <cell r="AB789" t="str">
            <v>NWP</v>
          </cell>
          <cell r="AC789" t="str">
            <v>Paiute</v>
          </cell>
          <cell r="AD789">
            <v>100047</v>
          </cell>
          <cell r="AE789">
            <v>1700</v>
          </cell>
          <cell r="AF789" t="str">
            <v>WYOMING POOL</v>
          </cell>
          <cell r="AG789">
            <v>89</v>
          </cell>
          <cell r="AH789" t="str">
            <v>WYOMING POOL</v>
          </cell>
          <cell r="AI789">
            <v>796</v>
          </cell>
          <cell r="AJ789" t="str">
            <v>RENO</v>
          </cell>
          <cell r="AK789">
            <v>459</v>
          </cell>
          <cell r="AL789" t="str">
            <v>AVAC03SYS6</v>
          </cell>
          <cell r="AM789">
            <v>304</v>
          </cell>
          <cell r="AN789" t="str">
            <v>DA</v>
          </cell>
        </row>
        <row r="790">
          <cell r="A790">
            <v>803</v>
          </cell>
          <cell r="B790" t="str">
            <v>DA</v>
          </cell>
          <cell r="C790" t="str">
            <v>Diane Albers</v>
          </cell>
          <cell r="D790" t="str">
            <v>(509) 495-4705</v>
          </cell>
          <cell r="E790">
            <v>37621</v>
          </cell>
          <cell r="G790" t="str">
            <v>Purchase</v>
          </cell>
          <cell r="H790" t="str">
            <v>Physical</v>
          </cell>
          <cell r="I790" t="str">
            <v>CA - SLTAHOE</v>
          </cell>
          <cell r="K790" t="str">
            <v>Enserco</v>
          </cell>
          <cell r="L790" t="str">
            <v>Dave Huck</v>
          </cell>
          <cell r="M790" t="str">
            <v>Trader</v>
          </cell>
          <cell r="N790" t="str">
            <v>(403) 269-5522</v>
          </cell>
          <cell r="O790" t="str">
            <v>(303) 568-3250</v>
          </cell>
          <cell r="R790">
            <v>400</v>
          </cell>
          <cell r="X790">
            <v>4.08</v>
          </cell>
          <cell r="Y790">
            <v>37622</v>
          </cell>
          <cell r="Z790">
            <v>37623</v>
          </cell>
          <cell r="AA790" t="str">
            <v>Interruptible</v>
          </cell>
          <cell r="AB790" t="str">
            <v>NWP</v>
          </cell>
          <cell r="AC790" t="str">
            <v>Paiute</v>
          </cell>
          <cell r="AD790">
            <v>100047</v>
          </cell>
          <cell r="AE790">
            <v>400</v>
          </cell>
          <cell r="AF790" t="str">
            <v>SUMAS</v>
          </cell>
          <cell r="AG790">
            <v>297</v>
          </cell>
          <cell r="AH790" t="str">
            <v>EEI</v>
          </cell>
          <cell r="AI790">
            <v>399</v>
          </cell>
          <cell r="AJ790" t="str">
            <v>RENO</v>
          </cell>
          <cell r="AK790">
            <v>459</v>
          </cell>
          <cell r="AL790" t="str">
            <v>AVAC03SYS5</v>
          </cell>
          <cell r="AM790">
            <v>304</v>
          </cell>
          <cell r="AN790" t="str">
            <v>DA</v>
          </cell>
        </row>
        <row r="791">
          <cell r="A791">
            <v>804</v>
          </cell>
          <cell r="B791" t="str">
            <v>DA</v>
          </cell>
          <cell r="C791" t="str">
            <v>Diane Albers</v>
          </cell>
          <cell r="D791" t="str">
            <v>(509) 495-4705</v>
          </cell>
          <cell r="E791">
            <v>37621</v>
          </cell>
          <cell r="G791" t="str">
            <v>Sale</v>
          </cell>
          <cell r="H791" t="str">
            <v>Physical</v>
          </cell>
          <cell r="I791" t="str">
            <v>MALIN</v>
          </cell>
          <cell r="K791" t="str">
            <v>Sempra Energy Trading, Inc.</v>
          </cell>
          <cell r="L791" t="str">
            <v>Damon Suter</v>
          </cell>
          <cell r="M791" t="str">
            <v>Trader</v>
          </cell>
          <cell r="N791" t="str">
            <v>(949) 759-1939</v>
          </cell>
          <cell r="O791" t="str">
            <v>(203) 355-6605</v>
          </cell>
          <cell r="R791">
            <v>5000</v>
          </cell>
          <cell r="X791">
            <v>4.1500000000000004</v>
          </cell>
          <cell r="Y791">
            <v>37653</v>
          </cell>
          <cell r="Z791">
            <v>37741</v>
          </cell>
          <cell r="AA791" t="str">
            <v>Firm</v>
          </cell>
          <cell r="AB791" t="str">
            <v>PGT</v>
          </cell>
          <cell r="AD791" t="str">
            <v>07536</v>
          </cell>
          <cell r="AE791">
            <v>5000</v>
          </cell>
          <cell r="AF791" t="str">
            <v>MALI-GTNW</v>
          </cell>
          <cell r="AJ791" t="str">
            <v>MALI-GTNW</v>
          </cell>
          <cell r="AL791" t="str">
            <v>02466</v>
          </cell>
          <cell r="AN791" t="str">
            <v>BG</v>
          </cell>
        </row>
        <row r="792">
          <cell r="A792">
            <v>805</v>
          </cell>
          <cell r="B792" t="str">
            <v>DA</v>
          </cell>
          <cell r="C792" t="str">
            <v>Diane Albers</v>
          </cell>
          <cell r="D792" t="str">
            <v>(509) 495-4705</v>
          </cell>
          <cell r="E792">
            <v>37623</v>
          </cell>
          <cell r="G792" t="str">
            <v>Sale</v>
          </cell>
          <cell r="H792" t="str">
            <v>Physical</v>
          </cell>
          <cell r="I792" t="str">
            <v>MALIN</v>
          </cell>
          <cell r="K792" t="str">
            <v>Enserco</v>
          </cell>
          <cell r="L792" t="str">
            <v>Dave Huck</v>
          </cell>
          <cell r="M792" t="str">
            <v>Trader</v>
          </cell>
          <cell r="N792" t="str">
            <v>(403) 269-5522</v>
          </cell>
          <cell r="O792" t="str">
            <v>(303) 568-3250</v>
          </cell>
          <cell r="R792">
            <v>1000</v>
          </cell>
          <cell r="X792">
            <v>4.13</v>
          </cell>
          <cell r="Y792">
            <v>37624</v>
          </cell>
          <cell r="Z792">
            <v>37624</v>
          </cell>
          <cell r="AA792" t="str">
            <v>Interruptible</v>
          </cell>
          <cell r="AB792" t="str">
            <v>PGT</v>
          </cell>
          <cell r="AD792" t="str">
            <v>07536</v>
          </cell>
          <cell r="AE792">
            <v>1000</v>
          </cell>
          <cell r="AF792" t="str">
            <v>MALI-GTNW</v>
          </cell>
          <cell r="AJ792" t="str">
            <v>MALI-GTNW</v>
          </cell>
          <cell r="AL792" t="str">
            <v>04659</v>
          </cell>
          <cell r="AN792" t="str">
            <v>DA</v>
          </cell>
        </row>
        <row r="793">
          <cell r="A793">
            <v>806</v>
          </cell>
          <cell r="B793" t="str">
            <v>DA</v>
          </cell>
          <cell r="C793" t="str">
            <v>Diane Albers</v>
          </cell>
          <cell r="D793" t="str">
            <v>(509) 495-4705</v>
          </cell>
          <cell r="E793">
            <v>37623</v>
          </cell>
          <cell r="G793" t="str">
            <v>Purchase</v>
          </cell>
          <cell r="H793" t="str">
            <v>Physical</v>
          </cell>
          <cell r="I793" t="str">
            <v>CA - SLTAHOE</v>
          </cell>
          <cell r="K793" t="str">
            <v>Concord Energy, LLC</v>
          </cell>
          <cell r="L793" t="str">
            <v>Darrell Danyluk</v>
          </cell>
          <cell r="M793" t="str">
            <v>Trader</v>
          </cell>
          <cell r="N793" t="str">
            <v>(403) 514-6912</v>
          </cell>
          <cell r="O793" t="str">
            <v>(403) 514-6913</v>
          </cell>
          <cell r="R793">
            <v>500</v>
          </cell>
          <cell r="X793">
            <v>4.0199999999999996</v>
          </cell>
          <cell r="Y793">
            <v>37624</v>
          </cell>
          <cell r="Z793">
            <v>37624</v>
          </cell>
          <cell r="AA793" t="str">
            <v>Interruptible</v>
          </cell>
          <cell r="AB793" t="str">
            <v>NWP</v>
          </cell>
          <cell r="AC793" t="str">
            <v>Paiute</v>
          </cell>
          <cell r="AD793">
            <v>100047</v>
          </cell>
          <cell r="AE793">
            <v>500</v>
          </cell>
          <cell r="AF793" t="str">
            <v>SUMAS</v>
          </cell>
          <cell r="AG793">
            <v>297</v>
          </cell>
          <cell r="AH793" t="str">
            <v>CEL</v>
          </cell>
          <cell r="AI793">
            <v>796</v>
          </cell>
          <cell r="AJ793" t="str">
            <v>RENO</v>
          </cell>
          <cell r="AK793">
            <v>459</v>
          </cell>
          <cell r="AL793" t="str">
            <v>AVAC03SYS5</v>
          </cell>
          <cell r="AM793">
            <v>304</v>
          </cell>
          <cell r="AN793" t="str">
            <v>DA</v>
          </cell>
        </row>
        <row r="794">
          <cell r="A794">
            <v>807</v>
          </cell>
          <cell r="B794" t="str">
            <v>DA</v>
          </cell>
          <cell r="C794" t="str">
            <v>Diane Albers</v>
          </cell>
          <cell r="D794" t="str">
            <v>(509) 495-4705</v>
          </cell>
          <cell r="E794">
            <v>37623</v>
          </cell>
          <cell r="G794" t="str">
            <v>Purchase</v>
          </cell>
          <cell r="H794" t="str">
            <v>Physical</v>
          </cell>
          <cell r="I794" t="str">
            <v>CA - SLTAHOE</v>
          </cell>
          <cell r="K794" t="str">
            <v>Concord Energy, LLC</v>
          </cell>
          <cell r="L794" t="str">
            <v>Matt Reed</v>
          </cell>
          <cell r="M794" t="str">
            <v>Trader</v>
          </cell>
          <cell r="N794" t="str">
            <v>(303) 468-1244</v>
          </cell>
          <cell r="O794" t="str">
            <v>(403) 514-6913</v>
          </cell>
          <cell r="R794">
            <v>1700</v>
          </cell>
          <cell r="X794">
            <v>2.99</v>
          </cell>
          <cell r="Y794">
            <v>37624</v>
          </cell>
          <cell r="Z794">
            <v>37624</v>
          </cell>
          <cell r="AA794" t="str">
            <v>Interruptible</v>
          </cell>
          <cell r="AB794" t="str">
            <v>NWP</v>
          </cell>
          <cell r="AC794" t="str">
            <v>Paiute</v>
          </cell>
          <cell r="AD794">
            <v>100047</v>
          </cell>
          <cell r="AE794">
            <v>1700</v>
          </cell>
          <cell r="AF794" t="str">
            <v>WYOMING POOL</v>
          </cell>
          <cell r="AG794">
            <v>89</v>
          </cell>
          <cell r="AH794" t="str">
            <v>WYOMING POOL</v>
          </cell>
          <cell r="AI794">
            <v>796</v>
          </cell>
          <cell r="AJ794" t="str">
            <v>RENO</v>
          </cell>
          <cell r="AK794">
            <v>459</v>
          </cell>
          <cell r="AL794" t="str">
            <v>AVAC03SYS6</v>
          </cell>
          <cell r="AM794">
            <v>304</v>
          </cell>
          <cell r="AN794" t="str">
            <v>DA</v>
          </cell>
        </row>
        <row r="795">
          <cell r="A795">
            <v>808</v>
          </cell>
          <cell r="B795" t="str">
            <v>DA</v>
          </cell>
          <cell r="C795" t="str">
            <v>Diane Albers</v>
          </cell>
          <cell r="D795" t="str">
            <v>(509) 495-4705</v>
          </cell>
          <cell r="E795">
            <v>37624</v>
          </cell>
          <cell r="G795" t="str">
            <v>Sale</v>
          </cell>
          <cell r="H795" t="str">
            <v>Physical</v>
          </cell>
          <cell r="I795" t="str">
            <v>MALIN</v>
          </cell>
          <cell r="K795" t="str">
            <v>Enserco</v>
          </cell>
          <cell r="L795" t="str">
            <v>Dave Huck</v>
          </cell>
          <cell r="M795" t="str">
            <v>Trader</v>
          </cell>
          <cell r="N795" t="str">
            <v>(403) 269-5522</v>
          </cell>
          <cell r="O795" t="str">
            <v>(303) 568-3250</v>
          </cell>
          <cell r="R795">
            <v>1000</v>
          </cell>
          <cell r="X795">
            <v>4.29</v>
          </cell>
          <cell r="Y795">
            <v>37625</v>
          </cell>
          <cell r="Z795">
            <v>37627</v>
          </cell>
          <cell r="AA795" t="str">
            <v>Interruptible</v>
          </cell>
          <cell r="AB795" t="str">
            <v>PGT</v>
          </cell>
          <cell r="AD795" t="str">
            <v>07536</v>
          </cell>
          <cell r="AE795">
            <v>1000</v>
          </cell>
          <cell r="AF795" t="str">
            <v>MALI-GTNW</v>
          </cell>
          <cell r="AJ795" t="str">
            <v>MALI-GTNW</v>
          </cell>
          <cell r="AL795" t="str">
            <v>04659</v>
          </cell>
          <cell r="AN795" t="str">
            <v>DA</v>
          </cell>
        </row>
        <row r="796">
          <cell r="A796">
            <v>809</v>
          </cell>
          <cell r="B796" t="str">
            <v>DA</v>
          </cell>
          <cell r="C796" t="str">
            <v>Diane Albers</v>
          </cell>
          <cell r="D796" t="str">
            <v>(509) 495-4705</v>
          </cell>
          <cell r="E796">
            <v>37624</v>
          </cell>
          <cell r="G796" t="str">
            <v>Purchase</v>
          </cell>
          <cell r="H796" t="str">
            <v>Physical</v>
          </cell>
          <cell r="I796" t="str">
            <v>CA - SLTAHOE</v>
          </cell>
          <cell r="K796" t="str">
            <v>Concord Energy, LLC</v>
          </cell>
          <cell r="L796" t="str">
            <v>Matt Reed</v>
          </cell>
          <cell r="M796" t="str">
            <v>Trader</v>
          </cell>
          <cell r="N796" t="str">
            <v>(303) 468-1244</v>
          </cell>
          <cell r="O796" t="str">
            <v>(403) 514-6913</v>
          </cell>
          <cell r="R796">
            <v>1000</v>
          </cell>
          <cell r="X796">
            <v>2.9</v>
          </cell>
          <cell r="Y796">
            <v>37625</v>
          </cell>
          <cell r="Z796">
            <v>37627</v>
          </cell>
          <cell r="AA796" t="str">
            <v>Interruptible</v>
          </cell>
          <cell r="AB796" t="str">
            <v>NWP</v>
          </cell>
          <cell r="AC796" t="str">
            <v>Paiute</v>
          </cell>
          <cell r="AD796">
            <v>100047</v>
          </cell>
          <cell r="AE796">
            <v>1000</v>
          </cell>
          <cell r="AF796" t="str">
            <v>WYOMING POOL</v>
          </cell>
          <cell r="AG796">
            <v>89</v>
          </cell>
          <cell r="AH796" t="str">
            <v>WYOMING POOL</v>
          </cell>
          <cell r="AI796">
            <v>796</v>
          </cell>
          <cell r="AJ796" t="str">
            <v>RENO</v>
          </cell>
          <cell r="AK796">
            <v>459</v>
          </cell>
          <cell r="AL796" t="str">
            <v>AVAC03SYS6</v>
          </cell>
          <cell r="AM796">
            <v>304</v>
          </cell>
          <cell r="AN796" t="str">
            <v>DA</v>
          </cell>
        </row>
        <row r="797">
          <cell r="A797">
            <v>810</v>
          </cell>
          <cell r="B797" t="str">
            <v>DA</v>
          </cell>
          <cell r="C797" t="str">
            <v>Diane Albers</v>
          </cell>
          <cell r="D797" t="str">
            <v>(509) 495-4705</v>
          </cell>
          <cell r="E797">
            <v>37624</v>
          </cell>
          <cell r="G797" t="str">
            <v>Sale</v>
          </cell>
          <cell r="H797" t="str">
            <v>Physical</v>
          </cell>
          <cell r="I797" t="str">
            <v>MALIN</v>
          </cell>
          <cell r="K797" t="str">
            <v>Sempra Energy Trading, Inc.</v>
          </cell>
          <cell r="L797" t="str">
            <v>Damon Suter</v>
          </cell>
          <cell r="M797" t="str">
            <v>Trader</v>
          </cell>
          <cell r="N797" t="str">
            <v>(949) 759-1939</v>
          </cell>
          <cell r="O797" t="str">
            <v>(203) 355-6605</v>
          </cell>
          <cell r="R797">
            <v>5000</v>
          </cell>
          <cell r="X797">
            <v>4.45</v>
          </cell>
          <cell r="Y797">
            <v>37653</v>
          </cell>
          <cell r="Z797">
            <v>37680</v>
          </cell>
          <cell r="AA797" t="str">
            <v>Firm</v>
          </cell>
          <cell r="AB797" t="str">
            <v>PGT</v>
          </cell>
          <cell r="AD797" t="str">
            <v>07536</v>
          </cell>
          <cell r="AE797">
            <v>5000</v>
          </cell>
          <cell r="AF797" t="str">
            <v>MALI-GTNW</v>
          </cell>
          <cell r="AJ797" t="str">
            <v>MALI-GTNW</v>
          </cell>
          <cell r="AL797" t="str">
            <v>02466</v>
          </cell>
          <cell r="AN797" t="str">
            <v>BG</v>
          </cell>
        </row>
        <row r="798">
          <cell r="A798">
            <v>811</v>
          </cell>
          <cell r="B798" t="str">
            <v>DA</v>
          </cell>
          <cell r="C798" t="str">
            <v>Diane Albers</v>
          </cell>
          <cell r="D798" t="str">
            <v>(509) 495-4705</v>
          </cell>
          <cell r="E798">
            <v>37627</v>
          </cell>
          <cell r="G798" t="str">
            <v>Purchase</v>
          </cell>
          <cell r="H798" t="str">
            <v>Physical</v>
          </cell>
          <cell r="I798" t="str">
            <v>CA - SLTAHOE</v>
          </cell>
          <cell r="K798" t="str">
            <v>Concord Energy, LLC</v>
          </cell>
          <cell r="L798" t="str">
            <v>Matt Reed</v>
          </cell>
          <cell r="M798" t="str">
            <v>Trader</v>
          </cell>
          <cell r="N798" t="str">
            <v>(303) 468-1244</v>
          </cell>
          <cell r="O798" t="str">
            <v>(403) 514-6913</v>
          </cell>
          <cell r="R798">
            <v>1000</v>
          </cell>
          <cell r="X798">
            <v>2.78</v>
          </cell>
          <cell r="Y798">
            <v>37628</v>
          </cell>
          <cell r="Z798">
            <v>37628</v>
          </cell>
          <cell r="AA798" t="str">
            <v>Interruptible</v>
          </cell>
          <cell r="AB798" t="str">
            <v>NWP</v>
          </cell>
          <cell r="AC798" t="str">
            <v>Paiute</v>
          </cell>
          <cell r="AD798">
            <v>100047</v>
          </cell>
          <cell r="AE798">
            <v>1000</v>
          </cell>
          <cell r="AF798" t="str">
            <v>WYOMING POOL</v>
          </cell>
          <cell r="AG798">
            <v>89</v>
          </cell>
          <cell r="AH798" t="str">
            <v>WYOMING POOL</v>
          </cell>
          <cell r="AI798">
            <v>796</v>
          </cell>
          <cell r="AJ798" t="str">
            <v>RENO</v>
          </cell>
          <cell r="AK798">
            <v>459</v>
          </cell>
          <cell r="AL798" t="str">
            <v>AVAC03SYS6</v>
          </cell>
          <cell r="AM798">
            <v>304</v>
          </cell>
          <cell r="AN798" t="str">
            <v>DA</v>
          </cell>
        </row>
        <row r="799">
          <cell r="A799">
            <v>812</v>
          </cell>
          <cell r="B799" t="str">
            <v>DA</v>
          </cell>
          <cell r="C799" t="str">
            <v>Diane Albers</v>
          </cell>
          <cell r="D799" t="str">
            <v>(509) 495-4705</v>
          </cell>
          <cell r="E799">
            <v>37627</v>
          </cell>
          <cell r="G799" t="str">
            <v>Sale</v>
          </cell>
          <cell r="H799" t="str">
            <v>Physical</v>
          </cell>
          <cell r="I799" t="str">
            <v>MALIN</v>
          </cell>
          <cell r="K799" t="str">
            <v>Enserco</v>
          </cell>
          <cell r="L799" t="str">
            <v>Dave Huck</v>
          </cell>
          <cell r="M799" t="str">
            <v>Trader</v>
          </cell>
          <cell r="N799" t="str">
            <v>(403) 269-5522</v>
          </cell>
          <cell r="O799" t="str">
            <v>(303) 568-3250</v>
          </cell>
          <cell r="R799">
            <v>1000</v>
          </cell>
          <cell r="X799">
            <v>4.1500000000000004</v>
          </cell>
          <cell r="Y799">
            <v>37628</v>
          </cell>
          <cell r="Z799">
            <v>37628</v>
          </cell>
          <cell r="AA799" t="str">
            <v>Interruptible</v>
          </cell>
          <cell r="AB799" t="str">
            <v>PGT</v>
          </cell>
          <cell r="AD799" t="str">
            <v>07536</v>
          </cell>
          <cell r="AE799">
            <v>1000</v>
          </cell>
          <cell r="AF799" t="str">
            <v>MALI-GTNW</v>
          </cell>
          <cell r="AJ799" t="str">
            <v>MALI-GTNW</v>
          </cell>
          <cell r="AL799" t="str">
            <v>04659</v>
          </cell>
          <cell r="AN799" t="str">
            <v>DA</v>
          </cell>
        </row>
        <row r="800">
          <cell r="A800">
            <v>813</v>
          </cell>
          <cell r="B800" t="str">
            <v>DA</v>
          </cell>
          <cell r="C800" t="str">
            <v>Diane Albers</v>
          </cell>
          <cell r="D800" t="str">
            <v>(509) 495-4705</v>
          </cell>
          <cell r="E800">
            <v>37627</v>
          </cell>
          <cell r="G800" t="str">
            <v>Purchase</v>
          </cell>
          <cell r="H800" t="str">
            <v>Physical</v>
          </cell>
          <cell r="I800" t="str">
            <v>RGEN</v>
          </cell>
          <cell r="K800" t="str">
            <v>Enserco</v>
          </cell>
          <cell r="L800" t="str">
            <v>Dave Huck</v>
          </cell>
          <cell r="M800" t="str">
            <v>Trader</v>
          </cell>
          <cell r="N800" t="str">
            <v>(403) 269-5522</v>
          </cell>
          <cell r="O800" t="str">
            <v>(303) 568-3250</v>
          </cell>
          <cell r="R800">
            <v>5000</v>
          </cell>
          <cell r="X800">
            <v>4.0999999999999996</v>
          </cell>
          <cell r="Y800">
            <v>37628</v>
          </cell>
          <cell r="Z800">
            <v>37628</v>
          </cell>
          <cell r="AA800" t="str">
            <v>Interruptible</v>
          </cell>
          <cell r="AB800" t="str">
            <v>PGT</v>
          </cell>
          <cell r="AD800" t="str">
            <v>07536</v>
          </cell>
          <cell r="AE800">
            <v>5000</v>
          </cell>
          <cell r="AF800" t="str">
            <v>RGEN-GTNW</v>
          </cell>
          <cell r="AH800" t="str">
            <v>04659</v>
          </cell>
          <cell r="AJ800" t="str">
            <v>RGEN-WWP</v>
          </cell>
          <cell r="AL800" t="str">
            <v>FUEL</v>
          </cell>
          <cell r="AN800" t="str">
            <v>DA</v>
          </cell>
        </row>
        <row r="801">
          <cell r="A801">
            <v>814</v>
          </cell>
          <cell r="B801" t="str">
            <v>DA</v>
          </cell>
          <cell r="C801" t="str">
            <v>Diane Albers</v>
          </cell>
          <cell r="D801" t="str">
            <v>(509) 495-4705</v>
          </cell>
          <cell r="E801">
            <v>37627</v>
          </cell>
          <cell r="G801" t="str">
            <v>Sale</v>
          </cell>
          <cell r="H801" t="str">
            <v>Physical</v>
          </cell>
          <cell r="I801" t="str">
            <v>MALIN</v>
          </cell>
          <cell r="K801" t="str">
            <v>Sempra Energy Trading, Inc.</v>
          </cell>
          <cell r="L801" t="str">
            <v>Damon Suter</v>
          </cell>
          <cell r="M801" t="str">
            <v>Trader</v>
          </cell>
          <cell r="N801" t="str">
            <v>(949) 759-1939</v>
          </cell>
          <cell r="O801" t="str">
            <v>(203) 355-6605</v>
          </cell>
          <cell r="R801">
            <v>4000</v>
          </cell>
          <cell r="X801">
            <v>4.1900000000000004</v>
          </cell>
          <cell r="Y801">
            <v>37653</v>
          </cell>
          <cell r="Z801">
            <v>37680</v>
          </cell>
          <cell r="AA801" t="str">
            <v>Firm</v>
          </cell>
          <cell r="AB801" t="str">
            <v>PGT</v>
          </cell>
          <cell r="AD801" t="str">
            <v>07536</v>
          </cell>
          <cell r="AE801">
            <v>4000</v>
          </cell>
          <cell r="AF801" t="str">
            <v>MALI-GTNW</v>
          </cell>
          <cell r="AJ801" t="str">
            <v>MALI-GTNW</v>
          </cell>
          <cell r="AL801" t="str">
            <v>02466</v>
          </cell>
          <cell r="AN801" t="str">
            <v>BG</v>
          </cell>
        </row>
        <row r="802">
          <cell r="A802">
            <v>816</v>
          </cell>
          <cell r="B802" t="str">
            <v>DA</v>
          </cell>
          <cell r="C802" t="str">
            <v>Diane Albers</v>
          </cell>
          <cell r="D802" t="str">
            <v>(509) 495-4705</v>
          </cell>
          <cell r="E802">
            <v>37628</v>
          </cell>
          <cell r="G802" t="str">
            <v>Purchase</v>
          </cell>
          <cell r="H802" t="str">
            <v>Physical</v>
          </cell>
          <cell r="I802" t="str">
            <v>CA - SLTAHOE</v>
          </cell>
          <cell r="K802" t="str">
            <v>Concord Energy, LLC</v>
          </cell>
          <cell r="L802" t="str">
            <v>John Boyle</v>
          </cell>
          <cell r="M802" t="str">
            <v>Trader</v>
          </cell>
          <cell r="N802" t="str">
            <v>(303) 468-1244</v>
          </cell>
          <cell r="O802" t="str">
            <v>(403) 514-6913</v>
          </cell>
          <cell r="R802">
            <v>1000</v>
          </cell>
          <cell r="X802">
            <v>2.88</v>
          </cell>
          <cell r="Y802">
            <v>37629</v>
          </cell>
          <cell r="Z802">
            <v>37629</v>
          </cell>
          <cell r="AA802" t="str">
            <v>Interruptible</v>
          </cell>
          <cell r="AB802" t="str">
            <v>NWP</v>
          </cell>
          <cell r="AC802" t="str">
            <v>Paiute</v>
          </cell>
          <cell r="AD802">
            <v>100047</v>
          </cell>
          <cell r="AE802">
            <v>1000</v>
          </cell>
          <cell r="AF802" t="str">
            <v>WYOMING POOL</v>
          </cell>
          <cell r="AG802">
            <v>89</v>
          </cell>
          <cell r="AH802" t="str">
            <v>WYOMING POOL</v>
          </cell>
          <cell r="AI802">
            <v>796</v>
          </cell>
          <cell r="AJ802" t="str">
            <v>RENO</v>
          </cell>
          <cell r="AK802">
            <v>459</v>
          </cell>
          <cell r="AL802" t="str">
            <v>AVAC03SYS6</v>
          </cell>
          <cell r="AM802">
            <v>304</v>
          </cell>
          <cell r="AN802" t="str">
            <v>DA</v>
          </cell>
        </row>
        <row r="803">
          <cell r="A803">
            <v>815</v>
          </cell>
          <cell r="B803" t="str">
            <v>DA</v>
          </cell>
          <cell r="C803" t="str">
            <v>Diane Albers</v>
          </cell>
          <cell r="D803" t="str">
            <v>(509) 495-4705</v>
          </cell>
          <cell r="E803">
            <v>37628</v>
          </cell>
          <cell r="G803" t="str">
            <v>Sale</v>
          </cell>
          <cell r="H803" t="str">
            <v>Physical</v>
          </cell>
          <cell r="I803" t="str">
            <v>MALIN</v>
          </cell>
          <cell r="K803" t="str">
            <v>Enserco</v>
          </cell>
          <cell r="L803" t="str">
            <v>Dave Huck</v>
          </cell>
          <cell r="M803" t="str">
            <v>Trader</v>
          </cell>
          <cell r="N803" t="str">
            <v>(403) 269-5522</v>
          </cell>
          <cell r="O803" t="str">
            <v>(303) 568-3250</v>
          </cell>
          <cell r="R803">
            <v>1000</v>
          </cell>
          <cell r="X803">
            <v>4.2</v>
          </cell>
          <cell r="Y803">
            <v>37629</v>
          </cell>
          <cell r="Z803">
            <v>37629</v>
          </cell>
          <cell r="AA803" t="str">
            <v>Interruptible</v>
          </cell>
          <cell r="AB803" t="str">
            <v>PGT</v>
          </cell>
          <cell r="AD803" t="str">
            <v>07536</v>
          </cell>
          <cell r="AE803">
            <v>1000</v>
          </cell>
          <cell r="AF803" t="str">
            <v>MALI-GTNW</v>
          </cell>
          <cell r="AJ803" t="str">
            <v>MALI-GTNW</v>
          </cell>
          <cell r="AL803" t="str">
            <v>04659</v>
          </cell>
          <cell r="AN803" t="str">
            <v>DA</v>
          </cell>
        </row>
        <row r="804">
          <cell r="A804">
            <v>817</v>
          </cell>
          <cell r="B804" t="str">
            <v>DA</v>
          </cell>
          <cell r="C804" t="str">
            <v>Diane Albers</v>
          </cell>
          <cell r="D804" t="str">
            <v>(509) 495-4705</v>
          </cell>
          <cell r="E804">
            <v>37628</v>
          </cell>
          <cell r="G804" t="str">
            <v>Purchase</v>
          </cell>
          <cell r="H804" t="str">
            <v>Physical</v>
          </cell>
          <cell r="I804" t="str">
            <v>RGEN</v>
          </cell>
          <cell r="K804" t="str">
            <v>Enserco</v>
          </cell>
          <cell r="L804" t="str">
            <v>Dave Huck</v>
          </cell>
          <cell r="M804" t="str">
            <v>Trader</v>
          </cell>
          <cell r="N804" t="str">
            <v>(403) 269-5522</v>
          </cell>
          <cell r="O804" t="str">
            <v>(303) 568-3250</v>
          </cell>
          <cell r="R804">
            <v>5000</v>
          </cell>
          <cell r="X804">
            <v>4.1500000000000004</v>
          </cell>
          <cell r="Y804">
            <v>37629</v>
          </cell>
          <cell r="Z804">
            <v>37629</v>
          </cell>
          <cell r="AA804" t="str">
            <v>Interruptible</v>
          </cell>
          <cell r="AB804" t="str">
            <v>PGT</v>
          </cell>
          <cell r="AD804" t="str">
            <v>07536</v>
          </cell>
          <cell r="AE804">
            <v>5000</v>
          </cell>
          <cell r="AF804" t="str">
            <v>RGEN-GTNW</v>
          </cell>
          <cell r="AH804" t="str">
            <v>04659</v>
          </cell>
          <cell r="AJ804" t="str">
            <v>RGEN-WWP</v>
          </cell>
          <cell r="AL804" t="str">
            <v>FUEL</v>
          </cell>
          <cell r="AN804" t="str">
            <v>DA</v>
          </cell>
        </row>
        <row r="805">
          <cell r="A805">
            <v>818</v>
          </cell>
          <cell r="B805" t="str">
            <v>DA</v>
          </cell>
          <cell r="C805" t="str">
            <v>Diane Albers</v>
          </cell>
          <cell r="D805" t="str">
            <v>(509) 495-4705</v>
          </cell>
          <cell r="E805">
            <v>37629</v>
          </cell>
          <cell r="G805" t="str">
            <v>Sale</v>
          </cell>
          <cell r="H805" t="str">
            <v>Physical</v>
          </cell>
          <cell r="I805" t="str">
            <v>MALIN</v>
          </cell>
          <cell r="K805" t="str">
            <v>Enserco</v>
          </cell>
          <cell r="L805" t="str">
            <v>Dave Huck</v>
          </cell>
          <cell r="M805" t="str">
            <v>Trader</v>
          </cell>
          <cell r="N805" t="str">
            <v>(403) 269-5522</v>
          </cell>
          <cell r="O805" t="str">
            <v>(303) 568-3250</v>
          </cell>
          <cell r="R805">
            <v>1000</v>
          </cell>
          <cell r="X805">
            <v>4.37</v>
          </cell>
          <cell r="Y805">
            <v>37630</v>
          </cell>
          <cell r="Z805">
            <v>37630</v>
          </cell>
          <cell r="AA805" t="str">
            <v>Interruptible</v>
          </cell>
          <cell r="AB805" t="str">
            <v>PGT</v>
          </cell>
          <cell r="AD805" t="str">
            <v>07536</v>
          </cell>
          <cell r="AE805">
            <v>1000</v>
          </cell>
          <cell r="AF805" t="str">
            <v>MALI-GTNW</v>
          </cell>
          <cell r="AJ805" t="str">
            <v>MALI-GTNW</v>
          </cell>
          <cell r="AL805" t="str">
            <v>04659</v>
          </cell>
          <cell r="AN805" t="str">
            <v>DA</v>
          </cell>
        </row>
        <row r="806">
          <cell r="A806">
            <v>819</v>
          </cell>
          <cell r="B806" t="str">
            <v>DA</v>
          </cell>
          <cell r="C806" t="str">
            <v>Diane Albers</v>
          </cell>
          <cell r="D806" t="str">
            <v>(509) 495-4705</v>
          </cell>
          <cell r="E806">
            <v>37629</v>
          </cell>
          <cell r="G806" t="str">
            <v>Purchase</v>
          </cell>
          <cell r="H806" t="str">
            <v>Physical</v>
          </cell>
          <cell r="I806" t="str">
            <v>CA - SLTAHOE</v>
          </cell>
          <cell r="K806" t="str">
            <v>Concord Energy, LLC</v>
          </cell>
          <cell r="L806" t="str">
            <v>Darrell Danyluk</v>
          </cell>
          <cell r="M806" t="str">
            <v>Trader</v>
          </cell>
          <cell r="N806" t="str">
            <v>(403) 514-6912</v>
          </cell>
          <cell r="O806" t="str">
            <v>(403) 514-6913</v>
          </cell>
          <cell r="R806">
            <v>500</v>
          </cell>
          <cell r="X806">
            <v>4.33</v>
          </cell>
          <cell r="Y806">
            <v>37630</v>
          </cell>
          <cell r="Z806">
            <v>37630</v>
          </cell>
          <cell r="AA806" t="str">
            <v>Interruptible</v>
          </cell>
          <cell r="AB806" t="str">
            <v>NWP</v>
          </cell>
          <cell r="AC806" t="str">
            <v>Paiute</v>
          </cell>
          <cell r="AD806">
            <v>100047</v>
          </cell>
          <cell r="AE806">
            <v>500</v>
          </cell>
          <cell r="AF806" t="str">
            <v>SUMAS</v>
          </cell>
          <cell r="AG806">
            <v>297</v>
          </cell>
          <cell r="AH806" t="str">
            <v>CEL</v>
          </cell>
          <cell r="AI806">
            <v>796</v>
          </cell>
          <cell r="AJ806" t="str">
            <v>RENO</v>
          </cell>
          <cell r="AK806">
            <v>459</v>
          </cell>
          <cell r="AL806" t="str">
            <v>AVAC03SYS5</v>
          </cell>
          <cell r="AM806">
            <v>304</v>
          </cell>
          <cell r="AN806" t="str">
            <v>DA</v>
          </cell>
        </row>
        <row r="807">
          <cell r="A807">
            <v>820</v>
          </cell>
          <cell r="B807" t="str">
            <v>DA</v>
          </cell>
          <cell r="C807" t="str">
            <v>Diane Albers</v>
          </cell>
          <cell r="D807" t="str">
            <v>(509) 495-4705</v>
          </cell>
          <cell r="E807">
            <v>37630</v>
          </cell>
          <cell r="G807" t="str">
            <v>Sale</v>
          </cell>
          <cell r="H807" t="str">
            <v>Physical</v>
          </cell>
          <cell r="I807" t="str">
            <v>MALIN</v>
          </cell>
          <cell r="K807" t="str">
            <v>Enserco</v>
          </cell>
          <cell r="L807" t="str">
            <v>Dave Huck</v>
          </cell>
          <cell r="M807" t="str">
            <v>Trader</v>
          </cell>
          <cell r="N807" t="str">
            <v>(403) 269-5522</v>
          </cell>
          <cell r="O807" t="str">
            <v>(303) 568-3250</v>
          </cell>
          <cell r="R807">
            <v>1000</v>
          </cell>
          <cell r="X807">
            <v>4.3600000000000003</v>
          </cell>
          <cell r="Y807">
            <v>37631</v>
          </cell>
          <cell r="Z807">
            <v>37631</v>
          </cell>
          <cell r="AA807" t="str">
            <v>Interruptible</v>
          </cell>
          <cell r="AB807" t="str">
            <v>PGT</v>
          </cell>
          <cell r="AD807" t="str">
            <v>07536</v>
          </cell>
          <cell r="AE807">
            <v>1000</v>
          </cell>
          <cell r="AF807" t="str">
            <v>MALI-GTNW</v>
          </cell>
          <cell r="AJ807" t="str">
            <v>MALI-GTNW</v>
          </cell>
          <cell r="AL807" t="str">
            <v>04659</v>
          </cell>
          <cell r="AN807" t="str">
            <v>DA</v>
          </cell>
        </row>
        <row r="808">
          <cell r="A808">
            <v>821</v>
          </cell>
          <cell r="B808" t="str">
            <v>DA</v>
          </cell>
          <cell r="C808" t="str">
            <v>Diane Albers</v>
          </cell>
          <cell r="D808" t="str">
            <v>(509) 495-4705</v>
          </cell>
          <cell r="E808">
            <v>37630</v>
          </cell>
          <cell r="G808" t="str">
            <v>Purchase</v>
          </cell>
          <cell r="H808" t="str">
            <v>Physical</v>
          </cell>
          <cell r="I808" t="str">
            <v>CA - SLTAHOE</v>
          </cell>
          <cell r="K808" t="str">
            <v>Concord Energy, LLC</v>
          </cell>
          <cell r="L808" t="str">
            <v>Matt Reed</v>
          </cell>
          <cell r="M808" t="str">
            <v>Trader</v>
          </cell>
          <cell r="N808" t="str">
            <v>(303) 468-1244</v>
          </cell>
          <cell r="O808" t="str">
            <v>(403) 514-6913</v>
          </cell>
          <cell r="R808">
            <v>1000</v>
          </cell>
          <cell r="U808" t="str">
            <v>GDA</v>
          </cell>
          <cell r="V808">
            <v>0</v>
          </cell>
          <cell r="W808" t="str">
            <v>Kern</v>
          </cell>
          <cell r="Y808">
            <v>37631</v>
          </cell>
          <cell r="Z808">
            <v>37631</v>
          </cell>
          <cell r="AA808" t="str">
            <v>Interruptible</v>
          </cell>
          <cell r="AB808" t="str">
            <v>NWP</v>
          </cell>
          <cell r="AC808" t="str">
            <v>Paiute</v>
          </cell>
          <cell r="AD808">
            <v>100047</v>
          </cell>
          <cell r="AE808">
            <v>1000</v>
          </cell>
          <cell r="AF808" t="str">
            <v>WYOMING POOL</v>
          </cell>
          <cell r="AG808">
            <v>89</v>
          </cell>
          <cell r="AH808" t="str">
            <v>WYOMING POOL</v>
          </cell>
          <cell r="AI808">
            <v>796</v>
          </cell>
          <cell r="AJ808" t="str">
            <v>RENO</v>
          </cell>
          <cell r="AK808">
            <v>459</v>
          </cell>
          <cell r="AL808" t="str">
            <v>AVAC03SYS6</v>
          </cell>
          <cell r="AM808">
            <v>304</v>
          </cell>
          <cell r="AN808" t="str">
            <v>DA</v>
          </cell>
        </row>
        <row r="809">
          <cell r="A809">
            <v>822</v>
          </cell>
          <cell r="B809" t="str">
            <v>DA</v>
          </cell>
          <cell r="C809" t="str">
            <v>Diane Albers</v>
          </cell>
          <cell r="D809" t="str">
            <v>(509) 495-4705</v>
          </cell>
          <cell r="E809">
            <v>37630</v>
          </cell>
          <cell r="G809" t="str">
            <v>Sale</v>
          </cell>
          <cell r="H809" t="str">
            <v>Physical</v>
          </cell>
          <cell r="I809" t="str">
            <v>MALIN</v>
          </cell>
          <cell r="K809" t="str">
            <v>E-Prime, Inc.</v>
          </cell>
          <cell r="L809" t="str">
            <v>Randy Curtis</v>
          </cell>
          <cell r="M809" t="str">
            <v>Trader</v>
          </cell>
          <cell r="N809" t="str">
            <v>(303) 308-6044</v>
          </cell>
          <cell r="O809" t="str">
            <v>(303) 308-7615</v>
          </cell>
          <cell r="R809">
            <v>7000</v>
          </cell>
          <cell r="X809">
            <v>4.3650000000000002</v>
          </cell>
          <cell r="Y809">
            <v>37681</v>
          </cell>
          <cell r="Z809">
            <v>37711</v>
          </cell>
          <cell r="AA809" t="str">
            <v>Firm</v>
          </cell>
          <cell r="AB809" t="str">
            <v>PGT</v>
          </cell>
          <cell r="AD809" t="str">
            <v>07536</v>
          </cell>
          <cell r="AE809">
            <v>7000</v>
          </cell>
          <cell r="AF809" t="str">
            <v>MALI-GTNW</v>
          </cell>
          <cell r="AJ809" t="str">
            <v>MALI-GTNW</v>
          </cell>
          <cell r="AL809" t="str">
            <v>07016</v>
          </cell>
          <cell r="AN809" t="str">
            <v>BG</v>
          </cell>
        </row>
        <row r="810">
          <cell r="A810">
            <v>823</v>
          </cell>
          <cell r="B810" t="str">
            <v>DA</v>
          </cell>
          <cell r="C810" t="str">
            <v>Diane Albers</v>
          </cell>
          <cell r="D810" t="str">
            <v>(509) 495-4705</v>
          </cell>
          <cell r="E810">
            <v>37630</v>
          </cell>
          <cell r="G810" t="str">
            <v>Sale</v>
          </cell>
          <cell r="H810" t="str">
            <v>Physical</v>
          </cell>
          <cell r="I810" t="str">
            <v>MALIN</v>
          </cell>
          <cell r="K810" t="str">
            <v>Sempra Energy Trading, Inc.</v>
          </cell>
          <cell r="L810" t="str">
            <v>Damon Suter</v>
          </cell>
          <cell r="M810" t="str">
            <v>Trader</v>
          </cell>
          <cell r="N810" t="str">
            <v>(949) 759-1939</v>
          </cell>
          <cell r="O810" t="str">
            <v>(203) 355-6605</v>
          </cell>
          <cell r="R810">
            <v>5000</v>
          </cell>
          <cell r="X810">
            <v>4.25</v>
          </cell>
          <cell r="Y810">
            <v>37773</v>
          </cell>
          <cell r="Z810">
            <v>37802</v>
          </cell>
          <cell r="AA810" t="str">
            <v>Firm</v>
          </cell>
          <cell r="AB810" t="str">
            <v>PGT</v>
          </cell>
          <cell r="AD810" t="str">
            <v>07536</v>
          </cell>
          <cell r="AE810">
            <v>5000</v>
          </cell>
          <cell r="AF810" t="str">
            <v>MALI-GTNW</v>
          </cell>
          <cell r="AJ810" t="str">
            <v>MALI-GTNW</v>
          </cell>
          <cell r="AL810" t="str">
            <v>02466</v>
          </cell>
          <cell r="AN810" t="str">
            <v>BG</v>
          </cell>
        </row>
        <row r="811">
          <cell r="A811">
            <v>824</v>
          </cell>
          <cell r="B811" t="str">
            <v>DA</v>
          </cell>
          <cell r="C811" t="str">
            <v>Diane Albers</v>
          </cell>
          <cell r="D811" t="str">
            <v>(509) 495-4705</v>
          </cell>
          <cell r="E811">
            <v>37631</v>
          </cell>
          <cell r="G811" t="str">
            <v>Purchase</v>
          </cell>
          <cell r="H811" t="str">
            <v>Physical</v>
          </cell>
          <cell r="I811" t="str">
            <v>CA - SLTAHOE</v>
          </cell>
          <cell r="K811" t="str">
            <v>Concord Energy, LLC</v>
          </cell>
          <cell r="L811" t="str">
            <v>John Boyle</v>
          </cell>
          <cell r="M811" t="str">
            <v>Trader</v>
          </cell>
          <cell r="N811" t="str">
            <v>(303) 468-1244</v>
          </cell>
          <cell r="O811" t="str">
            <v>(403) 514-6913</v>
          </cell>
          <cell r="R811">
            <v>1000</v>
          </cell>
          <cell r="X811">
            <v>3.04</v>
          </cell>
          <cell r="Y811">
            <v>37632</v>
          </cell>
          <cell r="Z811">
            <v>37634</v>
          </cell>
          <cell r="AA811" t="str">
            <v>Interruptible</v>
          </cell>
          <cell r="AB811" t="str">
            <v>NWP</v>
          </cell>
          <cell r="AC811" t="str">
            <v>Paiute</v>
          </cell>
          <cell r="AD811">
            <v>100047</v>
          </cell>
          <cell r="AE811">
            <v>1000</v>
          </cell>
          <cell r="AF811" t="str">
            <v>WYOMING POOL</v>
          </cell>
          <cell r="AG811">
            <v>89</v>
          </cell>
          <cell r="AH811" t="str">
            <v>WYOMING POOL</v>
          </cell>
          <cell r="AI811">
            <v>796</v>
          </cell>
          <cell r="AJ811" t="str">
            <v>RENO</v>
          </cell>
          <cell r="AK811">
            <v>459</v>
          </cell>
          <cell r="AL811" t="str">
            <v>AVAC03SYS6</v>
          </cell>
          <cell r="AM811">
            <v>304</v>
          </cell>
          <cell r="AN811" t="str">
            <v>DA</v>
          </cell>
        </row>
        <row r="812">
          <cell r="A812">
            <v>825</v>
          </cell>
          <cell r="B812" t="str">
            <v>DA</v>
          </cell>
          <cell r="C812" t="str">
            <v>Diane Albers</v>
          </cell>
          <cell r="D812" t="str">
            <v>(509) 495-4705</v>
          </cell>
          <cell r="E812">
            <v>37631</v>
          </cell>
          <cell r="G812" t="str">
            <v>Purchase</v>
          </cell>
          <cell r="H812" t="str">
            <v>Physical</v>
          </cell>
          <cell r="I812" t="str">
            <v>KFCT</v>
          </cell>
          <cell r="K812" t="str">
            <v>Enserco</v>
          </cell>
          <cell r="L812" t="str">
            <v>Dave Huck</v>
          </cell>
          <cell r="M812" t="str">
            <v>Trader</v>
          </cell>
          <cell r="N812" t="str">
            <v>(403) 269-5522</v>
          </cell>
          <cell r="O812" t="str">
            <v>(303) 568-3250</v>
          </cell>
          <cell r="R812">
            <v>500</v>
          </cell>
          <cell r="X812">
            <v>4.55</v>
          </cell>
          <cell r="Y812">
            <v>37632</v>
          </cell>
          <cell r="Z812">
            <v>37634</v>
          </cell>
          <cell r="AA812" t="str">
            <v>Interruptible</v>
          </cell>
          <cell r="AB812" t="str">
            <v>NWP</v>
          </cell>
          <cell r="AE812">
            <v>500</v>
          </cell>
          <cell r="AF812" t="str">
            <v>SPOKANE (KETTLE FALLS)</v>
          </cell>
          <cell r="AG812">
            <v>384</v>
          </cell>
          <cell r="AH812">
            <v>128750</v>
          </cell>
          <cell r="AI812">
            <v>399</v>
          </cell>
          <cell r="AJ812" t="str">
            <v>SPOKANE (KETTLE FALLS)</v>
          </cell>
          <cell r="AK812">
            <v>384</v>
          </cell>
          <cell r="AL812" t="str">
            <v>KFCT</v>
          </cell>
          <cell r="AM812">
            <v>6</v>
          </cell>
          <cell r="AN812" t="str">
            <v>DA</v>
          </cell>
        </row>
        <row r="813">
          <cell r="A813">
            <v>826</v>
          </cell>
          <cell r="B813" t="str">
            <v>DA</v>
          </cell>
          <cell r="C813" t="str">
            <v>Diane Albers</v>
          </cell>
          <cell r="D813" t="str">
            <v>(509) 495-4705</v>
          </cell>
          <cell r="E813">
            <v>37631</v>
          </cell>
          <cell r="G813" t="str">
            <v>Sale</v>
          </cell>
          <cell r="H813" t="str">
            <v>Physical</v>
          </cell>
          <cell r="I813" t="str">
            <v>MALIN</v>
          </cell>
          <cell r="J813">
            <v>403048426</v>
          </cell>
          <cell r="K813" t="str">
            <v>E-Prime, Inc.</v>
          </cell>
          <cell r="L813" t="str">
            <v>Jim Hemmerly</v>
          </cell>
          <cell r="M813" t="str">
            <v>Trader</v>
          </cell>
          <cell r="N813" t="str">
            <v>(303) 308-2872</v>
          </cell>
          <cell r="O813" t="str">
            <v>(303) 308-7615</v>
          </cell>
          <cell r="P813" t="str">
            <v>ICE</v>
          </cell>
          <cell r="Q813">
            <v>2.5</v>
          </cell>
          <cell r="R813">
            <v>1000</v>
          </cell>
          <cell r="X813">
            <v>4.49</v>
          </cell>
          <cell r="Y813">
            <v>37632</v>
          </cell>
          <cell r="Z813">
            <v>37634</v>
          </cell>
          <cell r="AA813" t="str">
            <v>Interruptible</v>
          </cell>
          <cell r="AB813" t="str">
            <v>PGT</v>
          </cell>
          <cell r="AD813" t="str">
            <v>07536</v>
          </cell>
          <cell r="AE813">
            <v>1000</v>
          </cell>
          <cell r="AF813" t="str">
            <v>MALI-GTNW</v>
          </cell>
          <cell r="AJ813" t="str">
            <v>MALI-GTNW</v>
          </cell>
          <cell r="AL813" t="str">
            <v>07016</v>
          </cell>
          <cell r="AN813" t="str">
            <v>DA</v>
          </cell>
        </row>
        <row r="814">
          <cell r="A814">
            <v>827</v>
          </cell>
          <cell r="B814" t="str">
            <v>DA</v>
          </cell>
          <cell r="C814" t="str">
            <v>Diane Albers</v>
          </cell>
          <cell r="D814" t="str">
            <v>(509) 495-4705</v>
          </cell>
          <cell r="E814">
            <v>37631</v>
          </cell>
          <cell r="G814" t="str">
            <v>Sale</v>
          </cell>
          <cell r="H814" t="str">
            <v>Physical</v>
          </cell>
          <cell r="I814" t="str">
            <v>MALIN</v>
          </cell>
          <cell r="K814" t="str">
            <v>Enserco</v>
          </cell>
          <cell r="L814" t="str">
            <v>Dave Huck</v>
          </cell>
          <cell r="M814" t="str">
            <v>Trader</v>
          </cell>
          <cell r="N814" t="str">
            <v>(403) 269-5522</v>
          </cell>
          <cell r="O814" t="str">
            <v>(303) 568-3250</v>
          </cell>
          <cell r="R814">
            <v>5000</v>
          </cell>
          <cell r="X814">
            <v>4.2699999999999996</v>
          </cell>
          <cell r="Y814">
            <v>37773</v>
          </cell>
          <cell r="Z814">
            <v>37802</v>
          </cell>
          <cell r="AA814" t="str">
            <v>Firm</v>
          </cell>
          <cell r="AB814" t="str">
            <v>PGT</v>
          </cell>
          <cell r="AD814" t="str">
            <v>07536</v>
          </cell>
          <cell r="AE814">
            <v>5000</v>
          </cell>
          <cell r="AF814" t="str">
            <v>MALI-GTNW</v>
          </cell>
          <cell r="AJ814" t="str">
            <v>MALI-GTNW</v>
          </cell>
          <cell r="AL814" t="str">
            <v>04659</v>
          </cell>
        </row>
        <row r="815">
          <cell r="A815">
            <v>828</v>
          </cell>
          <cell r="B815" t="str">
            <v>JK</v>
          </cell>
          <cell r="C815" t="str">
            <v>Jeannie Kimberly</v>
          </cell>
          <cell r="D815" t="str">
            <v>(509) 495-8494</v>
          </cell>
          <cell r="E815">
            <v>37634</v>
          </cell>
          <cell r="G815" t="str">
            <v>Purchase</v>
          </cell>
          <cell r="H815" t="str">
            <v>Physical</v>
          </cell>
          <cell r="I815" t="str">
            <v>CA - SLTAHOE</v>
          </cell>
          <cell r="K815" t="str">
            <v>Concord Energy, LLC</v>
          </cell>
          <cell r="L815" t="str">
            <v>John Boyle</v>
          </cell>
          <cell r="M815" t="str">
            <v>Trader</v>
          </cell>
          <cell r="N815" t="str">
            <v>(303) 468-1244</v>
          </cell>
          <cell r="O815" t="str">
            <v>(403) 514-6913</v>
          </cell>
          <cell r="R815">
            <v>1000</v>
          </cell>
          <cell r="X815">
            <v>3.125</v>
          </cell>
          <cell r="Y815">
            <v>37635</v>
          </cell>
          <cell r="Z815">
            <v>37635</v>
          </cell>
          <cell r="AA815" t="str">
            <v>Interruptible</v>
          </cell>
          <cell r="AB815" t="str">
            <v>NWP</v>
          </cell>
          <cell r="AC815" t="str">
            <v>Paiute</v>
          </cell>
          <cell r="AD815">
            <v>100047</v>
          </cell>
          <cell r="AE815">
            <v>1000</v>
          </cell>
          <cell r="AF815" t="str">
            <v>WYOMING POOL</v>
          </cell>
          <cell r="AG815">
            <v>89</v>
          </cell>
          <cell r="AH815" t="str">
            <v>WYOMING POOL</v>
          </cell>
          <cell r="AI815">
            <v>796</v>
          </cell>
          <cell r="AJ815" t="str">
            <v>RENO</v>
          </cell>
          <cell r="AK815">
            <v>459</v>
          </cell>
          <cell r="AL815" t="str">
            <v>AVAC03SYS6</v>
          </cell>
          <cell r="AM815">
            <v>304</v>
          </cell>
          <cell r="AN815" t="str">
            <v>JK</v>
          </cell>
        </row>
        <row r="816">
          <cell r="A816">
            <v>829</v>
          </cell>
          <cell r="B816" t="str">
            <v>JK</v>
          </cell>
          <cell r="C816" t="str">
            <v>Jeannie Kimberly</v>
          </cell>
          <cell r="D816" t="str">
            <v>(509) 495-8494</v>
          </cell>
          <cell r="E816">
            <v>37634</v>
          </cell>
          <cell r="G816" t="str">
            <v>Sale</v>
          </cell>
          <cell r="H816" t="str">
            <v>Physical</v>
          </cell>
          <cell r="I816" t="str">
            <v>MALIN</v>
          </cell>
          <cell r="K816" t="str">
            <v>E-Prime, Inc.</v>
          </cell>
          <cell r="L816" t="str">
            <v>Jim Hemmerly</v>
          </cell>
          <cell r="M816" t="str">
            <v>Trader</v>
          </cell>
          <cell r="N816" t="str">
            <v>(303) 308-2872</v>
          </cell>
          <cell r="O816" t="str">
            <v>(303) 308-7615</v>
          </cell>
          <cell r="R816">
            <v>1000</v>
          </cell>
          <cell r="X816">
            <v>4.4800000000000004</v>
          </cell>
          <cell r="Y816">
            <v>37635</v>
          </cell>
          <cell r="Z816">
            <v>37635</v>
          </cell>
          <cell r="AA816" t="str">
            <v>Interruptible</v>
          </cell>
          <cell r="AB816" t="str">
            <v>PGT</v>
          </cell>
          <cell r="AD816" t="str">
            <v>07536</v>
          </cell>
          <cell r="AE816">
            <v>1000</v>
          </cell>
          <cell r="AF816" t="str">
            <v>MALI-GTNW</v>
          </cell>
          <cell r="AJ816" t="str">
            <v>MALI-GTNW</v>
          </cell>
          <cell r="AL816" t="str">
            <v>07016</v>
          </cell>
          <cell r="AN816" t="str">
            <v>JK</v>
          </cell>
          <cell r="AO816">
            <v>37656</v>
          </cell>
          <cell r="AP816" t="str">
            <v>JK</v>
          </cell>
        </row>
        <row r="817">
          <cell r="A817">
            <v>830</v>
          </cell>
          <cell r="B817" t="str">
            <v>JK</v>
          </cell>
          <cell r="C817" t="str">
            <v>Jeannie Kimberly</v>
          </cell>
          <cell r="D817" t="str">
            <v>(509) 495-8494</v>
          </cell>
          <cell r="E817">
            <v>37635</v>
          </cell>
          <cell r="G817" t="str">
            <v>Sale</v>
          </cell>
          <cell r="H817" t="str">
            <v>Physical</v>
          </cell>
          <cell r="I817" t="str">
            <v>MALIN</v>
          </cell>
          <cell r="K817" t="str">
            <v>E-Prime, Inc.</v>
          </cell>
          <cell r="L817" t="str">
            <v>Jim Hemmerly</v>
          </cell>
          <cell r="M817" t="str">
            <v>Trader</v>
          </cell>
          <cell r="N817" t="str">
            <v>(303) 308-2872</v>
          </cell>
          <cell r="O817" t="str">
            <v>(303) 308-7615</v>
          </cell>
          <cell r="R817">
            <v>1000</v>
          </cell>
          <cell r="X817">
            <v>4.5</v>
          </cell>
          <cell r="Y817">
            <v>37636</v>
          </cell>
          <cell r="Z817">
            <v>37636</v>
          </cell>
          <cell r="AA817" t="str">
            <v>Interruptible</v>
          </cell>
          <cell r="AB817" t="str">
            <v>PGT</v>
          </cell>
          <cell r="AD817" t="str">
            <v>07536</v>
          </cell>
          <cell r="AE817">
            <v>1000</v>
          </cell>
          <cell r="AF817" t="str">
            <v>MALI-GTNW</v>
          </cell>
          <cell r="AJ817" t="str">
            <v>MALI-GTNW</v>
          </cell>
          <cell r="AL817" t="str">
            <v>07016</v>
          </cell>
          <cell r="AN817" t="str">
            <v>JK</v>
          </cell>
          <cell r="AO817">
            <v>37656</v>
          </cell>
          <cell r="AP817" t="str">
            <v>JK</v>
          </cell>
        </row>
        <row r="818">
          <cell r="A818">
            <v>831</v>
          </cell>
          <cell r="B818" t="str">
            <v>JK</v>
          </cell>
          <cell r="C818" t="str">
            <v>Jeannie Kimberly</v>
          </cell>
          <cell r="D818" t="str">
            <v>(509) 495-8494</v>
          </cell>
          <cell r="E818">
            <v>37635</v>
          </cell>
          <cell r="G818" t="str">
            <v>Sale</v>
          </cell>
          <cell r="H818" t="str">
            <v>Physical</v>
          </cell>
          <cell r="I818" t="str">
            <v>MALIN</v>
          </cell>
          <cell r="K818" t="str">
            <v>Cook Inlet Energy Supply LLC</v>
          </cell>
          <cell r="L818" t="str">
            <v>Cindy Khek</v>
          </cell>
          <cell r="M818" t="str">
            <v>Trader</v>
          </cell>
          <cell r="N818" t="str">
            <v xml:space="preserve">(310) 789-2324   </v>
          </cell>
          <cell r="O818" t="str">
            <v>(310) 789-3991</v>
          </cell>
          <cell r="R818">
            <v>3000</v>
          </cell>
          <cell r="X818">
            <v>4.5</v>
          </cell>
          <cell r="Y818">
            <v>37653</v>
          </cell>
          <cell r="Z818">
            <v>37680</v>
          </cell>
          <cell r="AA818" t="str">
            <v>Firm</v>
          </cell>
          <cell r="AB818" t="str">
            <v>PGT</v>
          </cell>
          <cell r="AD818" t="str">
            <v>07536</v>
          </cell>
          <cell r="AE818">
            <v>3000</v>
          </cell>
          <cell r="AF818" t="str">
            <v>MALI-GTNW</v>
          </cell>
          <cell r="AJ818" t="str">
            <v>MALI-GTNW</v>
          </cell>
          <cell r="AL818" t="str">
            <v>00780</v>
          </cell>
          <cell r="AN818" t="str">
            <v>BG</v>
          </cell>
          <cell r="AO818">
            <v>37636</v>
          </cell>
          <cell r="AP818" t="str">
            <v>JK</v>
          </cell>
        </row>
        <row r="819">
          <cell r="A819">
            <v>832</v>
          </cell>
          <cell r="B819" t="str">
            <v>JK</v>
          </cell>
          <cell r="C819" t="str">
            <v>Jeannie Kimberly</v>
          </cell>
          <cell r="D819" t="str">
            <v>(509) 495-8494</v>
          </cell>
          <cell r="E819">
            <v>37636</v>
          </cell>
          <cell r="G819" t="str">
            <v>Sale</v>
          </cell>
          <cell r="H819" t="str">
            <v>Physical</v>
          </cell>
          <cell r="I819" t="str">
            <v>MALIN</v>
          </cell>
          <cell r="K819" t="str">
            <v>E-Prime, Inc.</v>
          </cell>
          <cell r="L819" t="str">
            <v>Jim Hemmerly</v>
          </cell>
          <cell r="M819" t="str">
            <v>Trader</v>
          </cell>
          <cell r="N819" t="str">
            <v>(303) 308-2872</v>
          </cell>
          <cell r="O819" t="str">
            <v>(303) 308-7615</v>
          </cell>
          <cell r="R819">
            <v>1000</v>
          </cell>
          <cell r="X819">
            <v>4.5199999999999996</v>
          </cell>
          <cell r="Y819">
            <v>37637</v>
          </cell>
          <cell r="Z819">
            <v>37637</v>
          </cell>
          <cell r="AA819" t="str">
            <v>Interruptible</v>
          </cell>
          <cell r="AB819" t="str">
            <v>PGT</v>
          </cell>
          <cell r="AD819" t="str">
            <v>07536</v>
          </cell>
          <cell r="AE819">
            <v>1000</v>
          </cell>
          <cell r="AF819" t="str">
            <v>MALI-GTNW</v>
          </cell>
          <cell r="AJ819" t="str">
            <v>MALI-GTNW</v>
          </cell>
          <cell r="AL819" t="str">
            <v>07016</v>
          </cell>
          <cell r="AN819" t="str">
            <v>JK</v>
          </cell>
          <cell r="AO819">
            <v>37656</v>
          </cell>
          <cell r="AP819" t="str">
            <v>JK</v>
          </cell>
        </row>
        <row r="820">
          <cell r="A820">
            <v>833</v>
          </cell>
          <cell r="B820" t="str">
            <v>JK</v>
          </cell>
          <cell r="C820" t="str">
            <v>Jeannie Kimberly</v>
          </cell>
          <cell r="D820" t="str">
            <v>(509) 495-8494</v>
          </cell>
          <cell r="E820">
            <v>37636</v>
          </cell>
          <cell r="G820" t="str">
            <v>Purchase</v>
          </cell>
          <cell r="H820" t="str">
            <v>Physical</v>
          </cell>
          <cell r="I820" t="str">
            <v>CA - SLTAHOE</v>
          </cell>
          <cell r="K820" t="str">
            <v>Enserco</v>
          </cell>
          <cell r="L820" t="str">
            <v>Dave Huck</v>
          </cell>
          <cell r="M820" t="str">
            <v>Trader</v>
          </cell>
          <cell r="N820" t="str">
            <v>(403) 269-5522</v>
          </cell>
          <cell r="O820" t="str">
            <v>(303) 568-3250</v>
          </cell>
          <cell r="R820">
            <v>1000</v>
          </cell>
          <cell r="X820">
            <v>2.98</v>
          </cell>
          <cell r="Y820">
            <v>37637</v>
          </cell>
          <cell r="Z820">
            <v>37637</v>
          </cell>
          <cell r="AA820" t="str">
            <v>Interruptible</v>
          </cell>
          <cell r="AB820" t="str">
            <v>NWP</v>
          </cell>
          <cell r="AC820" t="str">
            <v>Paiute</v>
          </cell>
          <cell r="AD820">
            <v>100047</v>
          </cell>
          <cell r="AE820">
            <v>1000</v>
          </cell>
          <cell r="AF820" t="str">
            <v>OPAL</v>
          </cell>
          <cell r="AG820">
            <v>543</v>
          </cell>
          <cell r="AH820" t="str">
            <v>L168</v>
          </cell>
          <cell r="AI820">
            <v>399</v>
          </cell>
          <cell r="AJ820" t="str">
            <v>RENO</v>
          </cell>
          <cell r="AK820">
            <v>459</v>
          </cell>
          <cell r="AL820" t="str">
            <v>AVAC03SYS6</v>
          </cell>
          <cell r="AM820">
            <v>304</v>
          </cell>
          <cell r="AN820" t="str">
            <v>JK</v>
          </cell>
        </row>
        <row r="821">
          <cell r="A821">
            <v>834</v>
          </cell>
          <cell r="B821" t="str">
            <v>JK</v>
          </cell>
          <cell r="C821" t="str">
            <v>Jeannie Kimberly</v>
          </cell>
          <cell r="D821" t="str">
            <v>(509) 495-8494</v>
          </cell>
          <cell r="E821">
            <v>37636</v>
          </cell>
          <cell r="G821" t="str">
            <v>Sale</v>
          </cell>
          <cell r="H821" t="str">
            <v>Physical</v>
          </cell>
          <cell r="I821" t="str">
            <v>MALIN</v>
          </cell>
          <cell r="K821" t="str">
            <v>E-Prime, Inc.</v>
          </cell>
          <cell r="L821" t="str">
            <v>Jim Hemmerly</v>
          </cell>
          <cell r="M821" t="str">
            <v>Trader</v>
          </cell>
          <cell r="N821" t="str">
            <v>(303) 308-2872</v>
          </cell>
          <cell r="O821" t="str">
            <v>(303) 308-7615</v>
          </cell>
          <cell r="R821">
            <v>7658</v>
          </cell>
          <cell r="U821" t="str">
            <v>NGI</v>
          </cell>
          <cell r="V821">
            <v>-0.04</v>
          </cell>
          <cell r="W821" t="str">
            <v>Malin</v>
          </cell>
          <cell r="Y821">
            <v>37653</v>
          </cell>
          <cell r="Z821">
            <v>37680</v>
          </cell>
          <cell r="AA821" t="str">
            <v>Firm</v>
          </cell>
          <cell r="AB821" t="str">
            <v>PGT</v>
          </cell>
          <cell r="AD821" t="str">
            <v>07536</v>
          </cell>
          <cell r="AE821">
            <v>7658</v>
          </cell>
          <cell r="AF821" t="str">
            <v>MALI-GTNW</v>
          </cell>
          <cell r="AJ821" t="str">
            <v>MALI-GTNW</v>
          </cell>
          <cell r="AL821" t="str">
            <v>07016</v>
          </cell>
          <cell r="AN821" t="str">
            <v>LM</v>
          </cell>
        </row>
        <row r="822">
          <cell r="A822">
            <v>835</v>
          </cell>
          <cell r="B822" t="str">
            <v>JK</v>
          </cell>
          <cell r="C822" t="str">
            <v>Jeannie Kimberly</v>
          </cell>
          <cell r="D822" t="str">
            <v>(509) 495-8494</v>
          </cell>
          <cell r="E822">
            <v>37637</v>
          </cell>
          <cell r="G822" t="str">
            <v>Sale</v>
          </cell>
          <cell r="H822" t="str">
            <v>Physical</v>
          </cell>
          <cell r="I822" t="str">
            <v>MALIN</v>
          </cell>
          <cell r="K822" t="str">
            <v>E-Prime, Inc.</v>
          </cell>
          <cell r="L822" t="str">
            <v>Jim Hemmerly</v>
          </cell>
          <cell r="M822" t="str">
            <v>Trader</v>
          </cell>
          <cell r="N822" t="str">
            <v>(303) 308-2872</v>
          </cell>
          <cell r="O822" t="str">
            <v>(303) 308-7615</v>
          </cell>
          <cell r="R822">
            <v>1000</v>
          </cell>
          <cell r="X822">
            <v>4.72</v>
          </cell>
          <cell r="Y822">
            <v>37638</v>
          </cell>
          <cell r="Z822">
            <v>37638</v>
          </cell>
          <cell r="AA822" t="str">
            <v>Interruptible</v>
          </cell>
          <cell r="AB822" t="str">
            <v>PGT</v>
          </cell>
          <cell r="AD822" t="str">
            <v>07536</v>
          </cell>
          <cell r="AE822">
            <v>1000</v>
          </cell>
          <cell r="AF822" t="str">
            <v>MALI-GTNW</v>
          </cell>
          <cell r="AJ822" t="str">
            <v>MALI-GTNW</v>
          </cell>
          <cell r="AL822" t="str">
            <v>07016</v>
          </cell>
          <cell r="AN822" t="str">
            <v>JK</v>
          </cell>
          <cell r="AO822">
            <v>37656</v>
          </cell>
          <cell r="AP822" t="str">
            <v>JK</v>
          </cell>
        </row>
        <row r="823">
          <cell r="A823">
            <v>836</v>
          </cell>
          <cell r="B823" t="str">
            <v>JK</v>
          </cell>
          <cell r="C823" t="str">
            <v>Jeannie Kimberly</v>
          </cell>
          <cell r="D823" t="str">
            <v>(509) 495-8494</v>
          </cell>
          <cell r="E823">
            <v>37637</v>
          </cell>
          <cell r="G823" t="str">
            <v>Purchase</v>
          </cell>
          <cell r="H823" t="str">
            <v>Physical</v>
          </cell>
          <cell r="I823" t="str">
            <v>CA - SLTAHOE</v>
          </cell>
          <cell r="K823" t="str">
            <v>Enserco</v>
          </cell>
          <cell r="L823" t="str">
            <v>Dave Huck</v>
          </cell>
          <cell r="M823" t="str">
            <v>Trader</v>
          </cell>
          <cell r="N823" t="str">
            <v>(403) 269-5522</v>
          </cell>
          <cell r="O823" t="str">
            <v>(303) 568-3250</v>
          </cell>
          <cell r="R823">
            <v>1000</v>
          </cell>
          <cell r="X823">
            <v>3</v>
          </cell>
          <cell r="Y823">
            <v>37638</v>
          </cell>
          <cell r="Z823">
            <v>37638</v>
          </cell>
          <cell r="AA823" t="str">
            <v>Interruptible</v>
          </cell>
          <cell r="AB823" t="str">
            <v>NWP</v>
          </cell>
          <cell r="AC823" t="str">
            <v>Paiute</v>
          </cell>
          <cell r="AD823">
            <v>100047</v>
          </cell>
          <cell r="AE823">
            <v>1000</v>
          </cell>
          <cell r="AF823" t="str">
            <v>OPAL</v>
          </cell>
          <cell r="AG823">
            <v>543</v>
          </cell>
          <cell r="AH823" t="str">
            <v>L168</v>
          </cell>
          <cell r="AI823">
            <v>399</v>
          </cell>
          <cell r="AJ823" t="str">
            <v>RENO</v>
          </cell>
          <cell r="AK823">
            <v>459</v>
          </cell>
          <cell r="AL823" t="str">
            <v>AVAC03SYS6</v>
          </cell>
          <cell r="AM823">
            <v>304</v>
          </cell>
          <cell r="AN823" t="str">
            <v>JK</v>
          </cell>
        </row>
        <row r="824">
          <cell r="A824">
            <v>837</v>
          </cell>
          <cell r="B824" t="str">
            <v>JK</v>
          </cell>
          <cell r="C824" t="str">
            <v>Jeannie Kimberly</v>
          </cell>
          <cell r="D824" t="str">
            <v>(509) 495-8494</v>
          </cell>
          <cell r="E824">
            <v>37637</v>
          </cell>
          <cell r="G824" t="str">
            <v>Sale</v>
          </cell>
          <cell r="H824" t="str">
            <v>Physical</v>
          </cell>
          <cell r="I824" t="str">
            <v>MALIN</v>
          </cell>
          <cell r="K824" t="str">
            <v>Enserco</v>
          </cell>
          <cell r="L824" t="str">
            <v>Dave Huck</v>
          </cell>
          <cell r="M824" t="str">
            <v>Trader</v>
          </cell>
          <cell r="N824" t="str">
            <v>(403) 269-5522</v>
          </cell>
          <cell r="O824" t="str">
            <v>(303) 568-3250</v>
          </cell>
          <cell r="R824">
            <v>3000</v>
          </cell>
          <cell r="X824">
            <v>5</v>
          </cell>
          <cell r="Y824">
            <v>37681</v>
          </cell>
          <cell r="Z824">
            <v>37711</v>
          </cell>
          <cell r="AA824" t="str">
            <v>Firm</v>
          </cell>
          <cell r="AB824" t="str">
            <v>PGT</v>
          </cell>
          <cell r="AD824" t="str">
            <v>07536</v>
          </cell>
          <cell r="AE824">
            <v>3000</v>
          </cell>
          <cell r="AF824" t="str">
            <v>MALI-GTNW</v>
          </cell>
          <cell r="AJ824" t="str">
            <v>MALI-GTNW</v>
          </cell>
          <cell r="AL824" t="str">
            <v>04659</v>
          </cell>
        </row>
        <row r="825">
          <cell r="A825">
            <v>838</v>
          </cell>
          <cell r="B825" t="str">
            <v>JK</v>
          </cell>
          <cell r="C825" t="str">
            <v>Jeannie Kimberly</v>
          </cell>
          <cell r="D825" t="str">
            <v>(509) 495-8494</v>
          </cell>
          <cell r="E825">
            <v>37638</v>
          </cell>
          <cell r="G825" t="str">
            <v>Sale</v>
          </cell>
          <cell r="H825" t="str">
            <v>Physical</v>
          </cell>
          <cell r="I825" t="str">
            <v>MALIN</v>
          </cell>
          <cell r="K825" t="str">
            <v>E-Prime, Inc.</v>
          </cell>
          <cell r="L825" t="str">
            <v>Jim Hemmerly</v>
          </cell>
          <cell r="M825" t="str">
            <v>Trader</v>
          </cell>
          <cell r="N825" t="str">
            <v>(303) 308-2872</v>
          </cell>
          <cell r="O825" t="str">
            <v>(303) 308-7615</v>
          </cell>
          <cell r="R825">
            <v>1000</v>
          </cell>
          <cell r="X825">
            <v>5.04</v>
          </cell>
          <cell r="Y825">
            <v>37639</v>
          </cell>
          <cell r="Z825">
            <v>37642</v>
          </cell>
          <cell r="AA825" t="str">
            <v>Interruptible</v>
          </cell>
          <cell r="AB825" t="str">
            <v>PGT</v>
          </cell>
          <cell r="AD825" t="str">
            <v>07536</v>
          </cell>
          <cell r="AE825">
            <v>1000</v>
          </cell>
          <cell r="AF825" t="str">
            <v>MALI-GTNW</v>
          </cell>
          <cell r="AJ825" t="str">
            <v>MALI-GTNW</v>
          </cell>
          <cell r="AL825" t="str">
            <v>07016</v>
          </cell>
          <cell r="AN825" t="str">
            <v>JK</v>
          </cell>
          <cell r="AO825">
            <v>37656</v>
          </cell>
          <cell r="AP825" t="str">
            <v>JK</v>
          </cell>
        </row>
        <row r="826">
          <cell r="A826">
            <v>839</v>
          </cell>
          <cell r="B826" t="str">
            <v>JK</v>
          </cell>
          <cell r="C826" t="str">
            <v>Jeannie Kimberly</v>
          </cell>
          <cell r="D826" t="str">
            <v>(509) 495-8494</v>
          </cell>
          <cell r="E826">
            <v>37638</v>
          </cell>
          <cell r="G826" t="str">
            <v>Purchase</v>
          </cell>
          <cell r="H826" t="str">
            <v>Physical</v>
          </cell>
          <cell r="I826" t="str">
            <v>CA - SLTAHOE</v>
          </cell>
          <cell r="K826" t="str">
            <v>Enserco</v>
          </cell>
          <cell r="L826" t="str">
            <v>Dave Huck</v>
          </cell>
          <cell r="M826" t="str">
            <v>Trader</v>
          </cell>
          <cell r="N826" t="str">
            <v>(403) 269-5522</v>
          </cell>
          <cell r="O826" t="str">
            <v>(303) 568-3250</v>
          </cell>
          <cell r="R826">
            <v>1000</v>
          </cell>
          <cell r="X826">
            <v>3.17</v>
          </cell>
          <cell r="Y826">
            <v>37639</v>
          </cell>
          <cell r="Z826">
            <v>37642</v>
          </cell>
          <cell r="AA826" t="str">
            <v>Interruptible</v>
          </cell>
          <cell r="AB826" t="str">
            <v>NWP</v>
          </cell>
          <cell r="AC826" t="str">
            <v>Paiute</v>
          </cell>
          <cell r="AD826">
            <v>100047</v>
          </cell>
          <cell r="AE826">
            <v>1000</v>
          </cell>
          <cell r="AF826" t="str">
            <v>OPAL</v>
          </cell>
          <cell r="AG826">
            <v>543</v>
          </cell>
          <cell r="AH826" t="str">
            <v>L168</v>
          </cell>
          <cell r="AI826">
            <v>399</v>
          </cell>
          <cell r="AJ826" t="str">
            <v>RENO</v>
          </cell>
          <cell r="AK826">
            <v>459</v>
          </cell>
          <cell r="AL826" t="str">
            <v>AVAC03SYS6</v>
          </cell>
          <cell r="AM826">
            <v>304</v>
          </cell>
          <cell r="AN826" t="str">
            <v>JK</v>
          </cell>
        </row>
        <row r="827">
          <cell r="A827">
            <v>840</v>
          </cell>
          <cell r="B827" t="str">
            <v>DA</v>
          </cell>
          <cell r="C827" t="str">
            <v>Diane Albers</v>
          </cell>
          <cell r="D827" t="str">
            <v>(509) 495-4705</v>
          </cell>
          <cell r="E827">
            <v>37642</v>
          </cell>
          <cell r="G827" t="str">
            <v>Sale</v>
          </cell>
          <cell r="H827" t="str">
            <v>Physical</v>
          </cell>
          <cell r="I827" t="str">
            <v>MALIN</v>
          </cell>
          <cell r="K827" t="str">
            <v>Enserco</v>
          </cell>
          <cell r="L827" t="str">
            <v>Dave Huck</v>
          </cell>
          <cell r="M827" t="str">
            <v>Trader</v>
          </cell>
          <cell r="N827" t="str">
            <v>(403) 269-5522</v>
          </cell>
          <cell r="O827" t="str">
            <v>(303) 568-3250</v>
          </cell>
          <cell r="R827">
            <v>1000</v>
          </cell>
          <cell r="X827">
            <v>4.88</v>
          </cell>
          <cell r="Y827">
            <v>37643</v>
          </cell>
          <cell r="Z827">
            <v>37643</v>
          </cell>
          <cell r="AA827" t="str">
            <v>Interruptible</v>
          </cell>
          <cell r="AB827" t="str">
            <v>PGT</v>
          </cell>
          <cell r="AD827" t="str">
            <v>07536</v>
          </cell>
          <cell r="AE827">
            <v>1000</v>
          </cell>
          <cell r="AF827" t="str">
            <v>MALI-GTNW</v>
          </cell>
          <cell r="AJ827" t="str">
            <v>MALI-GTNW</v>
          </cell>
          <cell r="AL827" t="str">
            <v>04659</v>
          </cell>
          <cell r="AN827" t="str">
            <v>DA</v>
          </cell>
        </row>
        <row r="828">
          <cell r="A828">
            <v>841</v>
          </cell>
          <cell r="B828" t="str">
            <v>DA</v>
          </cell>
          <cell r="C828" t="str">
            <v>Diane Albers</v>
          </cell>
          <cell r="D828" t="str">
            <v>(509) 495-4705</v>
          </cell>
          <cell r="E828">
            <v>37642</v>
          </cell>
          <cell r="G828" t="str">
            <v>Purchase</v>
          </cell>
          <cell r="H828" t="str">
            <v>Physical</v>
          </cell>
          <cell r="I828" t="str">
            <v>CA - SLTAHOE</v>
          </cell>
          <cell r="K828" t="str">
            <v>Concord Energy, LLC</v>
          </cell>
          <cell r="L828" t="str">
            <v>Darrell Danyluk</v>
          </cell>
          <cell r="M828" t="str">
            <v>Trader</v>
          </cell>
          <cell r="N828" t="str">
            <v>(403) 514-6912</v>
          </cell>
          <cell r="O828" t="str">
            <v>(403) 514-6913</v>
          </cell>
          <cell r="R828">
            <v>500</v>
          </cell>
          <cell r="X828">
            <v>4.79</v>
          </cell>
          <cell r="Y828">
            <v>37643</v>
          </cell>
          <cell r="Z828">
            <v>37643</v>
          </cell>
          <cell r="AA828" t="str">
            <v>Interruptible</v>
          </cell>
          <cell r="AB828" t="str">
            <v>NWP</v>
          </cell>
          <cell r="AC828" t="str">
            <v>Paiute</v>
          </cell>
          <cell r="AD828">
            <v>100047</v>
          </cell>
          <cell r="AE828">
            <v>500</v>
          </cell>
          <cell r="AF828" t="str">
            <v>SUMAS</v>
          </cell>
          <cell r="AG828">
            <v>297</v>
          </cell>
          <cell r="AH828" t="str">
            <v>CEL</v>
          </cell>
          <cell r="AI828">
            <v>796</v>
          </cell>
          <cell r="AJ828" t="str">
            <v>RENO</v>
          </cell>
          <cell r="AK828">
            <v>459</v>
          </cell>
          <cell r="AL828" t="str">
            <v>AVAC03SYS5</v>
          </cell>
          <cell r="AM828">
            <v>304</v>
          </cell>
          <cell r="AN828" t="str">
            <v>DA</v>
          </cell>
        </row>
        <row r="829">
          <cell r="A829">
            <v>842</v>
          </cell>
          <cell r="B829" t="str">
            <v>DA</v>
          </cell>
          <cell r="C829" t="str">
            <v>Diane Albers</v>
          </cell>
          <cell r="D829" t="str">
            <v>(509) 495-4705</v>
          </cell>
          <cell r="E829">
            <v>37643</v>
          </cell>
          <cell r="G829" t="str">
            <v>Purchase</v>
          </cell>
          <cell r="H829" t="str">
            <v>Physical</v>
          </cell>
          <cell r="I829" t="str">
            <v>RGEN</v>
          </cell>
          <cell r="K829" t="str">
            <v>Enserco</v>
          </cell>
          <cell r="L829" t="str">
            <v>Dave Huck</v>
          </cell>
          <cell r="M829" t="str">
            <v>Trader</v>
          </cell>
          <cell r="N829" t="str">
            <v>(403) 269-5522</v>
          </cell>
          <cell r="O829" t="str">
            <v>(303) 568-3250</v>
          </cell>
          <cell r="R829">
            <v>6000</v>
          </cell>
          <cell r="X829">
            <v>5.08</v>
          </cell>
          <cell r="Y829">
            <v>37644</v>
          </cell>
          <cell r="Z829">
            <v>37644</v>
          </cell>
          <cell r="AA829" t="str">
            <v>Interruptible</v>
          </cell>
          <cell r="AB829" t="str">
            <v>PGT</v>
          </cell>
          <cell r="AD829" t="str">
            <v>07536</v>
          </cell>
          <cell r="AE829">
            <v>6000</v>
          </cell>
          <cell r="AF829" t="str">
            <v>RGEN-GTNW</v>
          </cell>
          <cell r="AH829" t="str">
            <v>04659</v>
          </cell>
          <cell r="AJ829" t="str">
            <v>RGEN-WWP</v>
          </cell>
          <cell r="AL829" t="str">
            <v>FUEL</v>
          </cell>
          <cell r="AN829" t="str">
            <v>DA</v>
          </cell>
        </row>
        <row r="830">
          <cell r="A830">
            <v>843</v>
          </cell>
          <cell r="B830" t="str">
            <v>DA</v>
          </cell>
          <cell r="C830" t="str">
            <v>Diane Albers</v>
          </cell>
          <cell r="D830" t="str">
            <v>(509) 495-4705</v>
          </cell>
          <cell r="E830">
            <v>37643</v>
          </cell>
          <cell r="G830" t="str">
            <v>Purchase</v>
          </cell>
          <cell r="H830" t="str">
            <v>Physical</v>
          </cell>
          <cell r="I830" t="str">
            <v>CA - SLTAHOE</v>
          </cell>
          <cell r="K830" t="str">
            <v>Concord Energy, LLC</v>
          </cell>
          <cell r="L830" t="str">
            <v>Darrell Danyluk</v>
          </cell>
          <cell r="M830" t="str">
            <v>Trader</v>
          </cell>
          <cell r="N830" t="str">
            <v>(403) 514-6912</v>
          </cell>
          <cell r="O830" t="str">
            <v>(403) 514-6913</v>
          </cell>
          <cell r="R830">
            <v>500</v>
          </cell>
          <cell r="X830">
            <v>4.96</v>
          </cell>
          <cell r="Y830">
            <v>37644</v>
          </cell>
          <cell r="Z830">
            <v>37644</v>
          </cell>
          <cell r="AA830" t="str">
            <v>Interruptible</v>
          </cell>
          <cell r="AB830" t="str">
            <v>NWP</v>
          </cell>
          <cell r="AC830" t="str">
            <v>Paiute</v>
          </cell>
          <cell r="AD830">
            <v>100047</v>
          </cell>
          <cell r="AE830">
            <v>500</v>
          </cell>
          <cell r="AF830" t="str">
            <v>SUMAS</v>
          </cell>
          <cell r="AG830">
            <v>297</v>
          </cell>
          <cell r="AH830" t="str">
            <v>CEL</v>
          </cell>
          <cell r="AI830">
            <v>796</v>
          </cell>
          <cell r="AJ830" t="str">
            <v>RENO</v>
          </cell>
          <cell r="AK830">
            <v>459</v>
          </cell>
          <cell r="AL830" t="str">
            <v>AVAC03SYS5</v>
          </cell>
          <cell r="AM830">
            <v>304</v>
          </cell>
          <cell r="AN830" t="str">
            <v>DA</v>
          </cell>
        </row>
        <row r="831">
          <cell r="A831">
            <v>844</v>
          </cell>
          <cell r="B831" t="str">
            <v>DA</v>
          </cell>
          <cell r="C831" t="str">
            <v>Diane Albers</v>
          </cell>
          <cell r="D831" t="str">
            <v>(509) 495-4705</v>
          </cell>
          <cell r="E831">
            <v>37643</v>
          </cell>
          <cell r="G831" t="str">
            <v>Purchase</v>
          </cell>
          <cell r="H831" t="str">
            <v>Physical</v>
          </cell>
          <cell r="I831" t="str">
            <v>CA - SLTAHOE</v>
          </cell>
          <cell r="K831" t="str">
            <v>Concord Energy, LLC</v>
          </cell>
          <cell r="L831" t="str">
            <v>Matt Reed</v>
          </cell>
          <cell r="M831" t="str">
            <v>Trader</v>
          </cell>
          <cell r="N831" t="str">
            <v>(303) 468-1244</v>
          </cell>
          <cell r="O831" t="str">
            <v>(403) 514-6913</v>
          </cell>
          <cell r="R831">
            <v>1000</v>
          </cell>
          <cell r="X831">
            <v>3.68</v>
          </cell>
          <cell r="Y831">
            <v>37644</v>
          </cell>
          <cell r="Z831">
            <v>37644</v>
          </cell>
          <cell r="AA831" t="str">
            <v>Interruptible</v>
          </cell>
          <cell r="AB831" t="str">
            <v>NWP</v>
          </cell>
          <cell r="AC831" t="str">
            <v>Paiute</v>
          </cell>
          <cell r="AD831">
            <v>100047</v>
          </cell>
          <cell r="AE831">
            <v>1000</v>
          </cell>
          <cell r="AF831" t="str">
            <v>WYOMING POOL</v>
          </cell>
          <cell r="AG831">
            <v>89</v>
          </cell>
          <cell r="AH831" t="str">
            <v>WYOMING POOL</v>
          </cell>
          <cell r="AI831">
            <v>796</v>
          </cell>
          <cell r="AJ831" t="str">
            <v>RENO</v>
          </cell>
          <cell r="AK831">
            <v>459</v>
          </cell>
          <cell r="AL831" t="str">
            <v>AVAC03SYS6</v>
          </cell>
          <cell r="AM831">
            <v>304</v>
          </cell>
          <cell r="AN831" t="str">
            <v>DA</v>
          </cell>
        </row>
        <row r="832">
          <cell r="A832">
            <v>845</v>
          </cell>
          <cell r="B832" t="str">
            <v>DA</v>
          </cell>
          <cell r="C832" t="str">
            <v>Diane Albers</v>
          </cell>
          <cell r="D832" t="str">
            <v>(509) 495-4705</v>
          </cell>
          <cell r="E832">
            <v>37644</v>
          </cell>
          <cell r="G832" t="str">
            <v>Sale</v>
          </cell>
          <cell r="H832" t="str">
            <v>Physical</v>
          </cell>
          <cell r="I832" t="str">
            <v>MALIN</v>
          </cell>
          <cell r="K832" t="str">
            <v>E-Prime, Inc.</v>
          </cell>
          <cell r="L832" t="str">
            <v>Jim Hemmerly</v>
          </cell>
          <cell r="M832" t="str">
            <v>Trader</v>
          </cell>
          <cell r="N832" t="str">
            <v>(303) 308-2872</v>
          </cell>
          <cell r="O832" t="str">
            <v>(303) 308-7615</v>
          </cell>
          <cell r="R832">
            <v>1000</v>
          </cell>
          <cell r="X832">
            <v>5.5</v>
          </cell>
          <cell r="Y832">
            <v>37645</v>
          </cell>
          <cell r="Z832">
            <v>37645</v>
          </cell>
          <cell r="AA832" t="str">
            <v>Interruptible</v>
          </cell>
          <cell r="AB832" t="str">
            <v>PGT</v>
          </cell>
          <cell r="AD832" t="str">
            <v>07536</v>
          </cell>
          <cell r="AE832">
            <v>1000</v>
          </cell>
          <cell r="AF832" t="str">
            <v>MALI-GTNW</v>
          </cell>
          <cell r="AJ832" t="str">
            <v>MALI-GTNW</v>
          </cell>
          <cell r="AL832" t="str">
            <v>07016</v>
          </cell>
          <cell r="AN832" t="str">
            <v>DA</v>
          </cell>
          <cell r="AO832">
            <v>37656</v>
          </cell>
          <cell r="AP832" t="str">
            <v>JK</v>
          </cell>
        </row>
        <row r="833">
          <cell r="A833">
            <v>846</v>
          </cell>
          <cell r="B833" t="str">
            <v>DA</v>
          </cell>
          <cell r="C833" t="str">
            <v>Diane Albers</v>
          </cell>
          <cell r="D833" t="str">
            <v>(509) 495-4705</v>
          </cell>
          <cell r="E833">
            <v>37645</v>
          </cell>
          <cell r="G833" t="str">
            <v>Sale</v>
          </cell>
          <cell r="H833" t="str">
            <v>Physical</v>
          </cell>
          <cell r="I833" t="str">
            <v>MALIN</v>
          </cell>
          <cell r="K833" t="str">
            <v>Enserco</v>
          </cell>
          <cell r="L833" t="str">
            <v>Dave Huck</v>
          </cell>
          <cell r="M833" t="str">
            <v>Trader</v>
          </cell>
          <cell r="N833" t="str">
            <v>(403) 269-5522</v>
          </cell>
          <cell r="O833" t="str">
            <v>(303) 568-3250</v>
          </cell>
          <cell r="R833">
            <v>1000</v>
          </cell>
          <cell r="X833">
            <v>5.0999999999999996</v>
          </cell>
          <cell r="Y833">
            <v>37646</v>
          </cell>
          <cell r="Z833">
            <v>37648</v>
          </cell>
          <cell r="AA833" t="str">
            <v>Interruptible</v>
          </cell>
          <cell r="AB833" t="str">
            <v>PGT</v>
          </cell>
          <cell r="AD833" t="str">
            <v>07536</v>
          </cell>
          <cell r="AE833">
            <v>1000</v>
          </cell>
          <cell r="AF833" t="str">
            <v>MALI-GTNW</v>
          </cell>
          <cell r="AJ833" t="str">
            <v>MALI-GTNW</v>
          </cell>
          <cell r="AL833" t="str">
            <v>04659</v>
          </cell>
          <cell r="AN833" t="str">
            <v>DA</v>
          </cell>
        </row>
        <row r="834">
          <cell r="A834">
            <v>847</v>
          </cell>
          <cell r="B834" t="str">
            <v>DA</v>
          </cell>
          <cell r="C834" t="str">
            <v>Diane Albers</v>
          </cell>
          <cell r="D834" t="str">
            <v>(509) 495-4705</v>
          </cell>
          <cell r="E834">
            <v>37648</v>
          </cell>
          <cell r="G834" t="str">
            <v>Sale</v>
          </cell>
          <cell r="H834" t="str">
            <v>Physical</v>
          </cell>
          <cell r="I834" t="str">
            <v>MALIN</v>
          </cell>
          <cell r="K834" t="str">
            <v>Enserco</v>
          </cell>
          <cell r="L834" t="str">
            <v>Dave Huck</v>
          </cell>
          <cell r="M834" t="str">
            <v>Trader</v>
          </cell>
          <cell r="N834" t="str">
            <v>(403) 269-5522</v>
          </cell>
          <cell r="O834" t="str">
            <v>(303) 568-3250</v>
          </cell>
          <cell r="R834">
            <v>1000</v>
          </cell>
          <cell r="X834">
            <v>5</v>
          </cell>
          <cell r="Y834">
            <v>37649</v>
          </cell>
          <cell r="Z834">
            <v>37649</v>
          </cell>
          <cell r="AA834" t="str">
            <v>Interruptible</v>
          </cell>
          <cell r="AB834" t="str">
            <v>PGT</v>
          </cell>
          <cell r="AD834" t="str">
            <v>07536</v>
          </cell>
          <cell r="AE834">
            <v>1000</v>
          </cell>
          <cell r="AF834" t="str">
            <v>MALI-GTNW</v>
          </cell>
          <cell r="AJ834" t="str">
            <v>MALI-GTNW</v>
          </cell>
          <cell r="AL834" t="str">
            <v>04659</v>
          </cell>
          <cell r="AN834" t="str">
            <v>DA</v>
          </cell>
        </row>
        <row r="835">
          <cell r="A835">
            <v>848</v>
          </cell>
          <cell r="B835" t="str">
            <v>DA</v>
          </cell>
          <cell r="C835" t="str">
            <v>Diane Albers</v>
          </cell>
          <cell r="D835" t="str">
            <v>(509) 495-4705</v>
          </cell>
          <cell r="E835">
            <v>37649</v>
          </cell>
          <cell r="G835" t="str">
            <v>Purchase</v>
          </cell>
          <cell r="H835" t="str">
            <v>Physical</v>
          </cell>
          <cell r="I835" t="str">
            <v>CSII</v>
          </cell>
          <cell r="J835">
            <v>623939563</v>
          </cell>
          <cell r="K835" t="str">
            <v>Puget Sound Energy, Inc.</v>
          </cell>
          <cell r="L835" t="str">
            <v>Kevin Foley</v>
          </cell>
          <cell r="M835" t="str">
            <v>Trader</v>
          </cell>
          <cell r="N835" t="str">
            <v>(425) 462-3103</v>
          </cell>
          <cell r="O835" t="str">
            <v>(425) 462-3836</v>
          </cell>
          <cell r="P835" t="str">
            <v>ICE</v>
          </cell>
          <cell r="Q835">
            <v>2.5</v>
          </cell>
          <cell r="R835">
            <v>5000</v>
          </cell>
          <cell r="X835">
            <v>4.7</v>
          </cell>
          <cell r="Y835">
            <v>37650</v>
          </cell>
          <cell r="Z835">
            <v>37650</v>
          </cell>
          <cell r="AA835" t="str">
            <v>Interruptible</v>
          </cell>
          <cell r="AB835" t="str">
            <v>PGT</v>
          </cell>
          <cell r="AD835" t="str">
            <v>07536</v>
          </cell>
          <cell r="AE835">
            <v>5000</v>
          </cell>
          <cell r="AF835" t="str">
            <v>STAN-GTNW</v>
          </cell>
          <cell r="AH835" t="str">
            <v>00779</v>
          </cell>
          <cell r="AJ835" t="str">
            <v>CSII-CSII</v>
          </cell>
          <cell r="AL835" t="str">
            <v>CSII</v>
          </cell>
          <cell r="AN835" t="str">
            <v>DA</v>
          </cell>
        </row>
        <row r="836">
          <cell r="A836">
            <v>849</v>
          </cell>
          <cell r="B836" t="str">
            <v>JK</v>
          </cell>
          <cell r="C836" t="str">
            <v>Jeannie Kimberly</v>
          </cell>
          <cell r="D836" t="str">
            <v>(509) 495-8494</v>
          </cell>
          <cell r="E836">
            <v>37650</v>
          </cell>
          <cell r="G836" t="str">
            <v>Sale</v>
          </cell>
          <cell r="H836" t="str">
            <v>Physical</v>
          </cell>
          <cell r="I836" t="str">
            <v>MALIN</v>
          </cell>
          <cell r="K836" t="str">
            <v>Concord Energy, LLC</v>
          </cell>
          <cell r="L836" t="str">
            <v>Darrell Danyluk</v>
          </cell>
          <cell r="M836" t="str">
            <v>Trader</v>
          </cell>
          <cell r="N836" t="str">
            <v>(403) 514-6912</v>
          </cell>
          <cell r="O836" t="str">
            <v>(403) 514-6913</v>
          </cell>
          <cell r="R836">
            <v>1000</v>
          </cell>
          <cell r="X836">
            <v>4.75</v>
          </cell>
          <cell r="Y836">
            <v>37651</v>
          </cell>
          <cell r="Z836">
            <v>37651</v>
          </cell>
          <cell r="AA836" t="str">
            <v>Interruptible</v>
          </cell>
          <cell r="AB836" t="str">
            <v>PGT</v>
          </cell>
          <cell r="AD836" t="str">
            <v>07536</v>
          </cell>
          <cell r="AE836">
            <v>1000</v>
          </cell>
          <cell r="AF836" t="str">
            <v>MALI-GTNW</v>
          </cell>
          <cell r="AJ836" t="str">
            <v>MALI-GTNW</v>
          </cell>
          <cell r="AL836" t="str">
            <v>08405</v>
          </cell>
          <cell r="AN836" t="str">
            <v>JK</v>
          </cell>
          <cell r="AO836">
            <v>37656</v>
          </cell>
          <cell r="AP836" t="str">
            <v>JK</v>
          </cell>
        </row>
        <row r="837">
          <cell r="A837">
            <v>850</v>
          </cell>
          <cell r="B837" t="str">
            <v>JK</v>
          </cell>
          <cell r="C837" t="str">
            <v>Jeannie Kimberly</v>
          </cell>
          <cell r="D837" t="str">
            <v>(509) 495-8494</v>
          </cell>
          <cell r="E837">
            <v>37651</v>
          </cell>
          <cell r="G837" t="str">
            <v>Sale</v>
          </cell>
          <cell r="H837" t="str">
            <v>Physical</v>
          </cell>
          <cell r="I837" t="str">
            <v>MALIN</v>
          </cell>
          <cell r="K837" t="str">
            <v>Concord Energy, LLC</v>
          </cell>
          <cell r="L837" t="str">
            <v>Darrell Danyluk</v>
          </cell>
          <cell r="M837" t="str">
            <v>Trader</v>
          </cell>
          <cell r="N837" t="str">
            <v>(403) 514-6912</v>
          </cell>
          <cell r="O837" t="str">
            <v>(403) 514-6913</v>
          </cell>
          <cell r="R837">
            <v>1000</v>
          </cell>
          <cell r="X837">
            <v>4.9000000000000004</v>
          </cell>
          <cell r="Y837">
            <v>37652</v>
          </cell>
          <cell r="Z837">
            <v>37652</v>
          </cell>
          <cell r="AA837" t="str">
            <v>Interruptible</v>
          </cell>
          <cell r="AB837" t="str">
            <v>PGT</v>
          </cell>
          <cell r="AD837" t="str">
            <v>07536</v>
          </cell>
          <cell r="AE837">
            <v>1000</v>
          </cell>
          <cell r="AF837" t="str">
            <v>MALI-GTNW</v>
          </cell>
          <cell r="AJ837" t="str">
            <v>MALI-GTNW</v>
          </cell>
          <cell r="AL837" t="str">
            <v>08405</v>
          </cell>
          <cell r="AN837" t="str">
            <v>JK</v>
          </cell>
          <cell r="AO837">
            <v>37656</v>
          </cell>
          <cell r="AP837" t="str">
            <v>JK</v>
          </cell>
        </row>
        <row r="838">
          <cell r="A838">
            <v>851</v>
          </cell>
          <cell r="B838" t="str">
            <v>JK</v>
          </cell>
          <cell r="C838" t="str">
            <v>Jeannie Kimberly</v>
          </cell>
          <cell r="D838" t="str">
            <v>(509) 495-8494</v>
          </cell>
          <cell r="E838">
            <v>37652</v>
          </cell>
          <cell r="G838" t="str">
            <v>Purchase</v>
          </cell>
          <cell r="H838" t="str">
            <v>Physical</v>
          </cell>
          <cell r="I838" t="str">
            <v>CA - SLTAHOE</v>
          </cell>
          <cell r="K838" t="str">
            <v>Enserco</v>
          </cell>
          <cell r="L838" t="str">
            <v>Dave Huck</v>
          </cell>
          <cell r="M838" t="str">
            <v>Trader</v>
          </cell>
          <cell r="N838" t="str">
            <v>(403) 269-5522</v>
          </cell>
          <cell r="O838" t="str">
            <v>(303) 568-3250</v>
          </cell>
          <cell r="R838">
            <v>1000</v>
          </cell>
          <cell r="X838">
            <v>3.25</v>
          </cell>
          <cell r="Y838">
            <v>37653</v>
          </cell>
          <cell r="Z838">
            <v>37655</v>
          </cell>
          <cell r="AA838" t="str">
            <v>Interruptible</v>
          </cell>
          <cell r="AB838" t="str">
            <v>NWP</v>
          </cell>
          <cell r="AC838" t="str">
            <v>Paiute</v>
          </cell>
          <cell r="AD838">
            <v>100047</v>
          </cell>
          <cell r="AE838">
            <v>1000</v>
          </cell>
          <cell r="AF838" t="str">
            <v>ROCKY MTN POOL</v>
          </cell>
          <cell r="AG838">
            <v>65</v>
          </cell>
          <cell r="AH838" t="str">
            <v>ROCKY MTN POOL</v>
          </cell>
          <cell r="AI838">
            <v>399</v>
          </cell>
          <cell r="AJ838" t="str">
            <v>RENO</v>
          </cell>
          <cell r="AK838">
            <v>459</v>
          </cell>
          <cell r="AL838" t="str">
            <v>AVAC03SYS5</v>
          </cell>
          <cell r="AM838">
            <v>304</v>
          </cell>
          <cell r="AN838" t="str">
            <v>JK</v>
          </cell>
        </row>
        <row r="839">
          <cell r="A839">
            <v>852</v>
          </cell>
          <cell r="B839" t="str">
            <v>DA</v>
          </cell>
          <cell r="C839" t="str">
            <v>Diane Albers</v>
          </cell>
          <cell r="D839" t="str">
            <v>(509) 495-4705</v>
          </cell>
          <cell r="E839">
            <v>37655</v>
          </cell>
          <cell r="G839" t="str">
            <v>Purchase</v>
          </cell>
          <cell r="H839" t="str">
            <v>Physical</v>
          </cell>
          <cell r="I839" t="str">
            <v>CA - SLTAHOE</v>
          </cell>
          <cell r="K839" t="str">
            <v>Enserco</v>
          </cell>
          <cell r="L839" t="str">
            <v>Dave Huck</v>
          </cell>
          <cell r="M839" t="str">
            <v>Trader</v>
          </cell>
          <cell r="N839" t="str">
            <v>(403) 269-5522</v>
          </cell>
          <cell r="O839" t="str">
            <v>(303) 568-3250</v>
          </cell>
          <cell r="R839">
            <v>1500</v>
          </cell>
          <cell r="X839">
            <v>4.8</v>
          </cell>
          <cell r="Y839">
            <v>37656</v>
          </cell>
          <cell r="Z839">
            <v>37656</v>
          </cell>
          <cell r="AA839" t="str">
            <v>Interruptible</v>
          </cell>
          <cell r="AB839" t="str">
            <v>NWP</v>
          </cell>
          <cell r="AC839" t="str">
            <v>Paiute</v>
          </cell>
          <cell r="AD839">
            <v>100047</v>
          </cell>
          <cell r="AE839">
            <v>1500</v>
          </cell>
          <cell r="AF839" t="str">
            <v>SUMAS</v>
          </cell>
          <cell r="AG839">
            <v>297</v>
          </cell>
          <cell r="AH839" t="str">
            <v>EEI</v>
          </cell>
          <cell r="AI839">
            <v>399</v>
          </cell>
          <cell r="AJ839" t="str">
            <v>RENO</v>
          </cell>
          <cell r="AK839">
            <v>459</v>
          </cell>
          <cell r="AL839" t="str">
            <v>AVAC03SYS4</v>
          </cell>
          <cell r="AM839">
            <v>304</v>
          </cell>
          <cell r="AN839" t="str">
            <v>DA</v>
          </cell>
        </row>
        <row r="840">
          <cell r="A840">
            <v>853</v>
          </cell>
          <cell r="B840" t="str">
            <v>JK</v>
          </cell>
          <cell r="C840" t="str">
            <v>Jeannie Kimberly</v>
          </cell>
          <cell r="D840" t="str">
            <v>(509) 495-8494</v>
          </cell>
          <cell r="E840">
            <v>37656</v>
          </cell>
          <cell r="G840" t="str">
            <v>Purchase</v>
          </cell>
          <cell r="H840" t="str">
            <v>Physical</v>
          </cell>
          <cell r="I840" t="str">
            <v>CA - SLTAHOE</v>
          </cell>
          <cell r="K840" t="str">
            <v>Enserco</v>
          </cell>
          <cell r="L840" t="str">
            <v>Dave Huck</v>
          </cell>
          <cell r="M840" t="str">
            <v>Trader</v>
          </cell>
          <cell r="N840" t="str">
            <v>(403) 269-5522</v>
          </cell>
          <cell r="O840" t="str">
            <v>(303) 568-3250</v>
          </cell>
          <cell r="R840">
            <v>1400</v>
          </cell>
          <cell r="X840">
            <v>4.9400000000000004</v>
          </cell>
          <cell r="Y840">
            <v>37657</v>
          </cell>
          <cell r="Z840">
            <v>37657</v>
          </cell>
          <cell r="AA840" t="str">
            <v>Interruptible</v>
          </cell>
          <cell r="AB840" t="str">
            <v>NWP</v>
          </cell>
          <cell r="AC840" t="str">
            <v>Paiute</v>
          </cell>
          <cell r="AD840">
            <v>100047</v>
          </cell>
          <cell r="AE840">
            <v>1400</v>
          </cell>
          <cell r="AF840" t="str">
            <v>SUMAS</v>
          </cell>
          <cell r="AG840">
            <v>297</v>
          </cell>
          <cell r="AH840" t="str">
            <v>EEI</v>
          </cell>
          <cell r="AI840">
            <v>399</v>
          </cell>
          <cell r="AJ840" t="str">
            <v>RENO</v>
          </cell>
          <cell r="AK840">
            <v>459</v>
          </cell>
          <cell r="AL840" t="str">
            <v>AVAC03SYS4</v>
          </cell>
          <cell r="AM840">
            <v>304</v>
          </cell>
          <cell r="AN840" t="str">
            <v>JK</v>
          </cell>
        </row>
        <row r="841">
          <cell r="A841">
            <v>854</v>
          </cell>
          <cell r="B841" t="str">
            <v>JK</v>
          </cell>
          <cell r="C841" t="str">
            <v>Jeannie Kimberly</v>
          </cell>
          <cell r="D841" t="str">
            <v>(509) 495-8494</v>
          </cell>
          <cell r="E841">
            <v>37656</v>
          </cell>
          <cell r="G841" t="str">
            <v>Sale</v>
          </cell>
          <cell r="H841" t="str">
            <v>Physical</v>
          </cell>
          <cell r="I841" t="str">
            <v>PG&amp;E STOR</v>
          </cell>
          <cell r="K841" t="str">
            <v>Cinergy Marketing &amp; Trading, LP</v>
          </cell>
          <cell r="L841" t="str">
            <v>Joe Deschamps</v>
          </cell>
          <cell r="M841" t="str">
            <v>Trader</v>
          </cell>
          <cell r="N841" t="str">
            <v>(713) 393-6964</v>
          </cell>
          <cell r="O841" t="str">
            <v>(713) 890-3131</v>
          </cell>
          <cell r="R841">
            <v>5000</v>
          </cell>
          <cell r="X841">
            <v>5.34</v>
          </cell>
          <cell r="Y841">
            <v>37657</v>
          </cell>
          <cell r="Z841">
            <v>37657</v>
          </cell>
          <cell r="AA841" t="str">
            <v>Interruptible</v>
          </cell>
          <cell r="AB841" t="str">
            <v>PGE</v>
          </cell>
          <cell r="AE841">
            <v>5000</v>
          </cell>
          <cell r="AF841" t="str">
            <v>CG</v>
          </cell>
          <cell r="AH841" t="str">
            <v>CG1111N</v>
          </cell>
          <cell r="AJ841" t="str">
            <v>CG</v>
          </cell>
          <cell r="AL841" t="str">
            <v>08332</v>
          </cell>
          <cell r="AN841" t="str">
            <v>JK</v>
          </cell>
        </row>
        <row r="842">
          <cell r="A842">
            <v>855</v>
          </cell>
          <cell r="B842" t="str">
            <v>JK</v>
          </cell>
          <cell r="C842" t="str">
            <v>Jeannie Kimberly</v>
          </cell>
          <cell r="D842" t="str">
            <v>(509) 495-8494</v>
          </cell>
          <cell r="E842">
            <v>37656</v>
          </cell>
          <cell r="G842" t="str">
            <v>Purchase</v>
          </cell>
          <cell r="H842" t="str">
            <v>Physical</v>
          </cell>
          <cell r="I842" t="str">
            <v>CA - SLTAHOE</v>
          </cell>
          <cell r="K842" t="str">
            <v>Concord Energy, LLC</v>
          </cell>
          <cell r="L842" t="str">
            <v>Matt Reed</v>
          </cell>
          <cell r="M842" t="str">
            <v>Trader</v>
          </cell>
          <cell r="N842" t="str">
            <v>(303) 468-1244</v>
          </cell>
          <cell r="O842" t="str">
            <v>(403) 514-6913</v>
          </cell>
          <cell r="R842">
            <v>1700</v>
          </cell>
          <cell r="X842">
            <v>4</v>
          </cell>
          <cell r="Y842">
            <v>37657</v>
          </cell>
          <cell r="Z842">
            <v>37657</v>
          </cell>
          <cell r="AA842" t="str">
            <v>Interruptible</v>
          </cell>
          <cell r="AB842" t="str">
            <v>NWP</v>
          </cell>
          <cell r="AC842" t="str">
            <v>Paiute</v>
          </cell>
          <cell r="AD842">
            <v>100047</v>
          </cell>
          <cell r="AE842">
            <v>1700</v>
          </cell>
          <cell r="AF842" t="str">
            <v>WYOMING POOL</v>
          </cell>
          <cell r="AG842">
            <v>89</v>
          </cell>
          <cell r="AH842" t="str">
            <v>WYOMING POOL</v>
          </cell>
          <cell r="AI842">
            <v>796</v>
          </cell>
          <cell r="AJ842" t="str">
            <v>RENO</v>
          </cell>
          <cell r="AK842">
            <v>459</v>
          </cell>
          <cell r="AL842" t="str">
            <v>AVAC03SYS5</v>
          </cell>
          <cell r="AM842">
            <v>304</v>
          </cell>
          <cell r="AN842" t="str">
            <v>JK</v>
          </cell>
        </row>
        <row r="843">
          <cell r="A843">
            <v>856</v>
          </cell>
          <cell r="B843" t="str">
            <v>DA</v>
          </cell>
          <cell r="C843" t="str">
            <v>Diane Albers</v>
          </cell>
          <cell r="D843" t="str">
            <v>(509) 495-4705</v>
          </cell>
          <cell r="E843">
            <v>37657</v>
          </cell>
          <cell r="G843" t="str">
            <v>Sale</v>
          </cell>
          <cell r="H843" t="str">
            <v>Physical</v>
          </cell>
          <cell r="I843" t="str">
            <v>PG&amp;E STOR</v>
          </cell>
          <cell r="K843" t="str">
            <v>Cinergy Marketing &amp; Trading, LP</v>
          </cell>
          <cell r="L843" t="str">
            <v>Joe Deschamps</v>
          </cell>
          <cell r="M843" t="str">
            <v>Trader</v>
          </cell>
          <cell r="N843" t="str">
            <v>(713) 393-6964</v>
          </cell>
          <cell r="O843" t="str">
            <v>(713) 890-3131</v>
          </cell>
          <cell r="R843">
            <v>5000</v>
          </cell>
          <cell r="X843">
            <v>5.32</v>
          </cell>
          <cell r="Y843">
            <v>37658</v>
          </cell>
          <cell r="Z843">
            <v>37658</v>
          </cell>
          <cell r="AA843" t="str">
            <v>Interruptible</v>
          </cell>
          <cell r="AB843" t="str">
            <v>PGE</v>
          </cell>
          <cell r="AE843">
            <v>5000</v>
          </cell>
          <cell r="AF843" t="str">
            <v>CG</v>
          </cell>
          <cell r="AH843" t="str">
            <v>CG1111N</v>
          </cell>
          <cell r="AJ843" t="str">
            <v>CG</v>
          </cell>
          <cell r="AL843" t="str">
            <v>08332</v>
          </cell>
          <cell r="AN843" t="str">
            <v>DA</v>
          </cell>
        </row>
        <row r="844">
          <cell r="A844">
            <v>857</v>
          </cell>
          <cell r="B844" t="str">
            <v>DA</v>
          </cell>
          <cell r="C844" t="str">
            <v>Diane Albers</v>
          </cell>
          <cell r="D844" t="str">
            <v>(509) 495-4705</v>
          </cell>
          <cell r="E844">
            <v>37657</v>
          </cell>
          <cell r="G844" t="str">
            <v>Purchase</v>
          </cell>
          <cell r="H844" t="str">
            <v>Physical</v>
          </cell>
          <cell r="I844" t="str">
            <v>CA - SLTAHOE</v>
          </cell>
          <cell r="K844" t="str">
            <v>Concord Energy, LLC</v>
          </cell>
          <cell r="L844" t="str">
            <v>Darrell Danyluk</v>
          </cell>
          <cell r="M844" t="str">
            <v>Trader</v>
          </cell>
          <cell r="N844" t="str">
            <v>(403) 514-6912</v>
          </cell>
          <cell r="O844" t="str">
            <v>(403) 514-6913</v>
          </cell>
          <cell r="R844">
            <v>1500</v>
          </cell>
          <cell r="X844">
            <v>5.05</v>
          </cell>
          <cell r="Y844">
            <v>37658</v>
          </cell>
          <cell r="Z844">
            <v>37658</v>
          </cell>
          <cell r="AA844" t="str">
            <v>Interruptible</v>
          </cell>
          <cell r="AB844" t="str">
            <v>NWP</v>
          </cell>
          <cell r="AC844" t="str">
            <v>Paiute</v>
          </cell>
          <cell r="AD844">
            <v>100047</v>
          </cell>
          <cell r="AE844">
            <v>1500</v>
          </cell>
          <cell r="AF844" t="str">
            <v>JP</v>
          </cell>
          <cell r="AG844">
            <v>235</v>
          </cell>
          <cell r="AH844">
            <v>129657</v>
          </cell>
          <cell r="AI844">
            <v>796</v>
          </cell>
          <cell r="AJ844" t="str">
            <v>RENO</v>
          </cell>
          <cell r="AK844">
            <v>459</v>
          </cell>
          <cell r="AL844" t="str">
            <v>AVAC03SYS4</v>
          </cell>
          <cell r="AM844">
            <v>304</v>
          </cell>
          <cell r="AN844" t="str">
            <v>DA</v>
          </cell>
        </row>
        <row r="845">
          <cell r="A845">
            <v>858</v>
          </cell>
          <cell r="B845" t="str">
            <v>DA</v>
          </cell>
          <cell r="C845" t="str">
            <v>Diane Albers</v>
          </cell>
          <cell r="D845" t="str">
            <v>(509) 495-4705</v>
          </cell>
          <cell r="E845">
            <v>37657</v>
          </cell>
          <cell r="G845" t="str">
            <v>Purchase</v>
          </cell>
          <cell r="H845" t="str">
            <v>Physical</v>
          </cell>
          <cell r="I845" t="str">
            <v>CA - SLTAHOE</v>
          </cell>
          <cell r="J845">
            <v>745366280</v>
          </cell>
          <cell r="K845" t="str">
            <v>Sempra Energy Trading, Inc.</v>
          </cell>
          <cell r="L845" t="str">
            <v>Steve Hourihan</v>
          </cell>
          <cell r="M845" t="str">
            <v>Trader</v>
          </cell>
          <cell r="N845" t="str">
            <v>(203) 355-5063</v>
          </cell>
          <cell r="O845" t="str">
            <v>(203) 355-5435</v>
          </cell>
          <cell r="P845" t="str">
            <v>ICE</v>
          </cell>
          <cell r="Q845">
            <v>2.5</v>
          </cell>
          <cell r="R845">
            <v>1500</v>
          </cell>
          <cell r="X845">
            <v>4.5449999999999999</v>
          </cell>
          <cell r="Y845">
            <v>37658</v>
          </cell>
          <cell r="Z845">
            <v>37658</v>
          </cell>
          <cell r="AA845" t="str">
            <v>Interruptible</v>
          </cell>
          <cell r="AB845" t="str">
            <v>NWP</v>
          </cell>
          <cell r="AC845" t="str">
            <v>Paiute</v>
          </cell>
          <cell r="AD845">
            <v>100047</v>
          </cell>
          <cell r="AE845">
            <v>1500</v>
          </cell>
          <cell r="AF845" t="str">
            <v>OPAL</v>
          </cell>
          <cell r="AG845">
            <v>543</v>
          </cell>
          <cell r="AH845" t="str">
            <v>J09</v>
          </cell>
          <cell r="AI845">
            <v>227</v>
          </cell>
          <cell r="AJ845" t="str">
            <v>RENO</v>
          </cell>
          <cell r="AK845">
            <v>459</v>
          </cell>
          <cell r="AL845" t="str">
            <v>AVAC03SYS5</v>
          </cell>
          <cell r="AM845">
            <v>304</v>
          </cell>
          <cell r="AN845" t="str">
            <v>DA</v>
          </cell>
        </row>
        <row r="846">
          <cell r="A846">
            <v>859</v>
          </cell>
          <cell r="B846" t="str">
            <v>DA</v>
          </cell>
          <cell r="C846" t="str">
            <v>Diane Albers</v>
          </cell>
          <cell r="D846" t="str">
            <v>(509) 495-4705</v>
          </cell>
          <cell r="E846">
            <v>37657</v>
          </cell>
          <cell r="G846" t="str">
            <v>Sale</v>
          </cell>
          <cell r="H846" t="str">
            <v>Physical</v>
          </cell>
          <cell r="I846" t="str">
            <v>MALIN</v>
          </cell>
          <cell r="K846" t="str">
            <v>E-Prime, Inc.</v>
          </cell>
          <cell r="L846" t="str">
            <v>Randy Curtis</v>
          </cell>
          <cell r="M846" t="str">
            <v>Trader</v>
          </cell>
          <cell r="N846" t="str">
            <v>(303) 308-6044</v>
          </cell>
          <cell r="O846" t="str">
            <v>(303) 308-7615</v>
          </cell>
          <cell r="R846">
            <v>10000</v>
          </cell>
          <cell r="X846">
            <v>4.915</v>
          </cell>
          <cell r="Y846">
            <v>37712</v>
          </cell>
          <cell r="Z846">
            <v>37741</v>
          </cell>
          <cell r="AA846" t="str">
            <v>Firm</v>
          </cell>
          <cell r="AB846" t="str">
            <v>PGT</v>
          </cell>
          <cell r="AD846" t="str">
            <v>07536</v>
          </cell>
          <cell r="AE846">
            <v>10000</v>
          </cell>
          <cell r="AF846" t="str">
            <v>MALI-GTNW</v>
          </cell>
          <cell r="AJ846" t="str">
            <v>MALI-GTNW</v>
          </cell>
          <cell r="AL846" t="str">
            <v>07016</v>
          </cell>
          <cell r="AN846" t="str">
            <v>BG</v>
          </cell>
        </row>
        <row r="847">
          <cell r="A847">
            <v>860</v>
          </cell>
          <cell r="B847" t="str">
            <v>DA</v>
          </cell>
          <cell r="C847" t="str">
            <v>Diane Albers</v>
          </cell>
          <cell r="D847" t="str">
            <v>(509) 495-4705</v>
          </cell>
          <cell r="E847">
            <v>37658</v>
          </cell>
          <cell r="G847" t="str">
            <v>Sale</v>
          </cell>
          <cell r="H847" t="str">
            <v>Physical</v>
          </cell>
          <cell r="I847" t="str">
            <v>PG&amp;E STOR</v>
          </cell>
          <cell r="K847" t="str">
            <v>Cinergy Marketing &amp; Trading, LP</v>
          </cell>
          <cell r="L847" t="str">
            <v>Joe Deschamps</v>
          </cell>
          <cell r="M847" t="str">
            <v>Trader</v>
          </cell>
          <cell r="N847" t="str">
            <v>(713) 393-6964</v>
          </cell>
          <cell r="O847" t="str">
            <v>(713) 890-3131</v>
          </cell>
          <cell r="R847">
            <v>10000</v>
          </cell>
          <cell r="X847">
            <v>5.25</v>
          </cell>
          <cell r="Y847">
            <v>37659</v>
          </cell>
          <cell r="Z847">
            <v>37659</v>
          </cell>
          <cell r="AA847" t="str">
            <v>Interruptible</v>
          </cell>
          <cell r="AB847" t="str">
            <v>PGE</v>
          </cell>
          <cell r="AE847">
            <v>10000</v>
          </cell>
          <cell r="AF847" t="str">
            <v>CG</v>
          </cell>
          <cell r="AH847" t="str">
            <v>CG1111N</v>
          </cell>
          <cell r="AJ847" t="str">
            <v>CG</v>
          </cell>
          <cell r="AL847" t="str">
            <v>08332</v>
          </cell>
          <cell r="AN847" t="str">
            <v>DA</v>
          </cell>
        </row>
        <row r="848">
          <cell r="A848">
            <v>861</v>
          </cell>
          <cell r="B848" t="str">
            <v>DA</v>
          </cell>
          <cell r="C848" t="str">
            <v>Diane Albers</v>
          </cell>
          <cell r="D848" t="str">
            <v>(509) 495-4705</v>
          </cell>
          <cell r="E848">
            <v>37658</v>
          </cell>
          <cell r="G848" t="str">
            <v>Purchase</v>
          </cell>
          <cell r="H848" t="str">
            <v>Physical</v>
          </cell>
          <cell r="I848" t="str">
            <v>CA - SLTAHOE</v>
          </cell>
          <cell r="J848">
            <v>190217191</v>
          </cell>
          <cell r="K848" t="str">
            <v>Sempra Energy Trading, Inc.</v>
          </cell>
          <cell r="L848" t="str">
            <v>Patti Anderson</v>
          </cell>
          <cell r="M848" t="str">
            <v>Trader</v>
          </cell>
          <cell r="N848" t="str">
            <v>(403) 750-5396</v>
          </cell>
          <cell r="O848" t="str">
            <v>(203) 355-6605</v>
          </cell>
          <cell r="P848" t="str">
            <v>ICE</v>
          </cell>
          <cell r="Q848">
            <v>2.5</v>
          </cell>
          <cell r="R848">
            <v>1500</v>
          </cell>
          <cell r="X848">
            <v>4.96</v>
          </cell>
          <cell r="Y848">
            <v>37659</v>
          </cell>
          <cell r="Z848">
            <v>37659</v>
          </cell>
          <cell r="AA848" t="str">
            <v>Interruptible</v>
          </cell>
          <cell r="AB848" t="str">
            <v>NWP</v>
          </cell>
          <cell r="AC848" t="str">
            <v>Paiute</v>
          </cell>
          <cell r="AD848">
            <v>100047</v>
          </cell>
          <cell r="AE848">
            <v>1500</v>
          </cell>
          <cell r="AF848" t="str">
            <v>SUMAS</v>
          </cell>
          <cell r="AG848">
            <v>543</v>
          </cell>
          <cell r="AH848" t="str">
            <v>SEMPRA</v>
          </cell>
          <cell r="AI848">
            <v>227</v>
          </cell>
          <cell r="AJ848" t="str">
            <v>RENO</v>
          </cell>
          <cell r="AK848">
            <v>459</v>
          </cell>
          <cell r="AL848" t="str">
            <v>AVAC03SYS4</v>
          </cell>
          <cell r="AM848">
            <v>304</v>
          </cell>
          <cell r="AN848" t="str">
            <v>DA</v>
          </cell>
        </row>
        <row r="849">
          <cell r="A849">
            <v>862</v>
          </cell>
          <cell r="B849" t="str">
            <v>DA</v>
          </cell>
          <cell r="C849" t="str">
            <v>Diane Albers</v>
          </cell>
          <cell r="D849" t="str">
            <v>(509) 495-4705</v>
          </cell>
          <cell r="E849">
            <v>37658</v>
          </cell>
          <cell r="G849" t="str">
            <v>Purchase</v>
          </cell>
          <cell r="H849" t="str">
            <v>Physical</v>
          </cell>
          <cell r="I849" t="str">
            <v>CA - SLTAHOE</v>
          </cell>
          <cell r="J849">
            <v>212006269</v>
          </cell>
          <cell r="K849" t="str">
            <v>Sempra Energy Trading, Inc.</v>
          </cell>
          <cell r="L849" t="str">
            <v>Steve Hourihan</v>
          </cell>
          <cell r="M849" t="str">
            <v>Trader</v>
          </cell>
          <cell r="N849" t="str">
            <v>(203) 355-5063</v>
          </cell>
          <cell r="O849" t="str">
            <v>(203) 355-5435</v>
          </cell>
          <cell r="P849" t="str">
            <v>ICE</v>
          </cell>
          <cell r="Q849">
            <v>2.5</v>
          </cell>
          <cell r="R849">
            <v>1700</v>
          </cell>
          <cell r="X849">
            <v>4.75</v>
          </cell>
          <cell r="Y849">
            <v>37659</v>
          </cell>
          <cell r="Z849">
            <v>37659</v>
          </cell>
          <cell r="AA849" t="str">
            <v>Interruptible</v>
          </cell>
          <cell r="AB849" t="str">
            <v>NWP</v>
          </cell>
          <cell r="AC849" t="str">
            <v>Paiute</v>
          </cell>
          <cell r="AD849">
            <v>100047</v>
          </cell>
          <cell r="AE849">
            <v>1700</v>
          </cell>
          <cell r="AF849" t="str">
            <v>OPAL</v>
          </cell>
          <cell r="AG849">
            <v>543</v>
          </cell>
          <cell r="AH849" t="str">
            <v>G53</v>
          </cell>
          <cell r="AI849">
            <v>227</v>
          </cell>
          <cell r="AJ849" t="str">
            <v>RENO</v>
          </cell>
          <cell r="AK849">
            <v>459</v>
          </cell>
          <cell r="AL849" t="str">
            <v>AVAC03SYS5</v>
          </cell>
          <cell r="AM849">
            <v>304</v>
          </cell>
          <cell r="AN849" t="str">
            <v>DA</v>
          </cell>
        </row>
        <row r="850">
          <cell r="A850">
            <v>863</v>
          </cell>
          <cell r="B850" t="str">
            <v>DA</v>
          </cell>
          <cell r="C850" t="str">
            <v>Diane Albers</v>
          </cell>
          <cell r="D850" t="str">
            <v>(509) 495-4705</v>
          </cell>
          <cell r="E850">
            <v>37658</v>
          </cell>
          <cell r="G850" t="str">
            <v>Sale</v>
          </cell>
          <cell r="H850" t="str">
            <v>Physical</v>
          </cell>
          <cell r="I850" t="str">
            <v>PG&amp;E STOR</v>
          </cell>
          <cell r="J850">
            <v>549626662</v>
          </cell>
          <cell r="K850" t="str">
            <v>Cook Inlet Energy Supply LLC</v>
          </cell>
          <cell r="L850" t="str">
            <v>Adam Gerza</v>
          </cell>
          <cell r="M850" t="str">
            <v>Trader</v>
          </cell>
          <cell r="N850" t="str">
            <v>(310) 789-2314</v>
          </cell>
          <cell r="O850" t="str">
            <v>(310) 789-3991</v>
          </cell>
          <cell r="P850" t="str">
            <v>ICE</v>
          </cell>
          <cell r="Q850">
            <v>2.5</v>
          </cell>
          <cell r="R850">
            <v>5000</v>
          </cell>
          <cell r="X850">
            <v>5.25</v>
          </cell>
          <cell r="Y850">
            <v>37659</v>
          </cell>
          <cell r="Z850">
            <v>37659</v>
          </cell>
          <cell r="AA850" t="str">
            <v>Interruptible</v>
          </cell>
          <cell r="AB850" t="str">
            <v>PGE</v>
          </cell>
          <cell r="AE850">
            <v>5000</v>
          </cell>
          <cell r="AF850" t="str">
            <v>CG</v>
          </cell>
          <cell r="AH850" t="str">
            <v>CG1111N</v>
          </cell>
          <cell r="AJ850" t="str">
            <v>CG</v>
          </cell>
          <cell r="AL850" t="str">
            <v>CG0112N</v>
          </cell>
          <cell r="AN850" t="str">
            <v>DA</v>
          </cell>
        </row>
        <row r="851">
          <cell r="A851">
            <v>864</v>
          </cell>
          <cell r="B851" t="str">
            <v>DA</v>
          </cell>
          <cell r="C851" t="str">
            <v>Diane Albers</v>
          </cell>
          <cell r="D851" t="str">
            <v>(509) 495-4705</v>
          </cell>
          <cell r="E851">
            <v>37659</v>
          </cell>
          <cell r="G851" t="str">
            <v>Purchase</v>
          </cell>
          <cell r="H851" t="str">
            <v>Physical</v>
          </cell>
          <cell r="I851" t="str">
            <v>CA - SLTAHOE</v>
          </cell>
          <cell r="J851">
            <v>631293350</v>
          </cell>
          <cell r="K851" t="str">
            <v>Sempra Energy Trading, Inc.</v>
          </cell>
          <cell r="L851" t="str">
            <v>Steve Hourihan</v>
          </cell>
          <cell r="M851" t="str">
            <v>Trader</v>
          </cell>
          <cell r="N851" t="str">
            <v>(203) 355-5063</v>
          </cell>
          <cell r="O851" t="str">
            <v>(203) 355-5435</v>
          </cell>
          <cell r="P851" t="str">
            <v>ICE</v>
          </cell>
          <cell r="Q851">
            <v>2.5</v>
          </cell>
          <cell r="R851">
            <v>1700</v>
          </cell>
          <cell r="X851">
            <v>4.2</v>
          </cell>
          <cell r="Y851">
            <v>37660</v>
          </cell>
          <cell r="Z851">
            <v>37662</v>
          </cell>
          <cell r="AA851" t="str">
            <v>Interruptible</v>
          </cell>
          <cell r="AB851" t="str">
            <v>NWP</v>
          </cell>
          <cell r="AC851" t="str">
            <v>Paiute</v>
          </cell>
          <cell r="AD851">
            <v>100047</v>
          </cell>
          <cell r="AE851">
            <v>1500</v>
          </cell>
          <cell r="AF851" t="str">
            <v>OPAL</v>
          </cell>
          <cell r="AG851">
            <v>543</v>
          </cell>
          <cell r="AH851" t="str">
            <v>G53</v>
          </cell>
          <cell r="AI851">
            <v>227</v>
          </cell>
          <cell r="AJ851" t="str">
            <v>RENO</v>
          </cell>
          <cell r="AK851">
            <v>459</v>
          </cell>
          <cell r="AL851" t="str">
            <v>AVAC03SYS5</v>
          </cell>
          <cell r="AM851">
            <v>304</v>
          </cell>
          <cell r="AN851" t="str">
            <v>DA</v>
          </cell>
        </row>
        <row r="852">
          <cell r="A852">
            <v>865</v>
          </cell>
          <cell r="B852" t="str">
            <v>DA</v>
          </cell>
          <cell r="C852" t="str">
            <v>Diane Albers</v>
          </cell>
          <cell r="D852" t="str">
            <v>(509) 495-4705</v>
          </cell>
          <cell r="E852">
            <v>37659</v>
          </cell>
          <cell r="G852" t="str">
            <v>Sale</v>
          </cell>
          <cell r="H852" t="str">
            <v>Physical</v>
          </cell>
          <cell r="I852" t="str">
            <v>PG&amp;E STOR</v>
          </cell>
          <cell r="J852">
            <v>269919835</v>
          </cell>
          <cell r="K852" t="str">
            <v>Cook Inlet Energy Supply LLC</v>
          </cell>
          <cell r="L852" t="str">
            <v>Adam Gerza</v>
          </cell>
          <cell r="M852" t="str">
            <v>Trader</v>
          </cell>
          <cell r="N852" t="str">
            <v>(310) 789-2314</v>
          </cell>
          <cell r="O852" t="str">
            <v>(310) 789-3991</v>
          </cell>
          <cell r="P852" t="str">
            <v>ICE</v>
          </cell>
          <cell r="Q852">
            <v>2.5</v>
          </cell>
          <cell r="R852">
            <v>5000</v>
          </cell>
          <cell r="X852">
            <v>5.36</v>
          </cell>
          <cell r="Y852">
            <v>37660</v>
          </cell>
          <cell r="Z852">
            <v>37662</v>
          </cell>
          <cell r="AA852" t="str">
            <v>Interruptible</v>
          </cell>
          <cell r="AB852" t="str">
            <v>PGE</v>
          </cell>
          <cell r="AE852">
            <v>5000</v>
          </cell>
          <cell r="AF852" t="str">
            <v>CG</v>
          </cell>
          <cell r="AH852" t="str">
            <v>CG1111N</v>
          </cell>
          <cell r="AJ852" t="str">
            <v>CG</v>
          </cell>
          <cell r="AL852" t="str">
            <v>CG0112N</v>
          </cell>
          <cell r="AN852" t="str">
            <v>DA</v>
          </cell>
        </row>
        <row r="853">
          <cell r="A853">
            <v>866</v>
          </cell>
          <cell r="B853" t="str">
            <v>DA</v>
          </cell>
          <cell r="C853" t="str">
            <v>Diane Albers</v>
          </cell>
          <cell r="D853" t="str">
            <v>(509) 495-4705</v>
          </cell>
          <cell r="E853">
            <v>37659</v>
          </cell>
          <cell r="G853" t="str">
            <v>Purchase</v>
          </cell>
          <cell r="H853" t="str">
            <v>Physical</v>
          </cell>
          <cell r="I853" t="str">
            <v>CA - SLTAHOE</v>
          </cell>
          <cell r="J853">
            <v>998413227</v>
          </cell>
          <cell r="K853" t="str">
            <v>Concord Energy, LLC</v>
          </cell>
          <cell r="L853" t="str">
            <v>Darrell Danyluk</v>
          </cell>
          <cell r="M853" t="str">
            <v>Trader</v>
          </cell>
          <cell r="N853" t="str">
            <v>(403) 514-6912</v>
          </cell>
          <cell r="O853" t="str">
            <v>(403) 514-6913</v>
          </cell>
          <cell r="P853" t="str">
            <v>ICE</v>
          </cell>
          <cell r="Q853">
            <v>2.5</v>
          </cell>
          <cell r="R853">
            <v>1500</v>
          </cell>
          <cell r="X853">
            <v>5.07</v>
          </cell>
          <cell r="Y853">
            <v>37660</v>
          </cell>
          <cell r="Z853">
            <v>37662</v>
          </cell>
          <cell r="AA853" t="str">
            <v>Interruptible</v>
          </cell>
          <cell r="AB853" t="str">
            <v>NWP</v>
          </cell>
          <cell r="AC853" t="str">
            <v>Paiute</v>
          </cell>
          <cell r="AD853">
            <v>100047</v>
          </cell>
          <cell r="AE853">
            <v>1500</v>
          </cell>
          <cell r="AF853" t="str">
            <v>JP</v>
          </cell>
          <cell r="AG853">
            <v>235</v>
          </cell>
          <cell r="AH853">
            <v>129657</v>
          </cell>
          <cell r="AI853">
            <v>796</v>
          </cell>
          <cell r="AJ853" t="str">
            <v>RENO</v>
          </cell>
          <cell r="AK853">
            <v>459</v>
          </cell>
          <cell r="AL853" t="str">
            <v>AVAC03SYS4</v>
          </cell>
          <cell r="AM853">
            <v>304</v>
          </cell>
          <cell r="AN853" t="str">
            <v>DA</v>
          </cell>
        </row>
        <row r="854">
          <cell r="A854">
            <v>867</v>
          </cell>
          <cell r="B854" t="str">
            <v>JK</v>
          </cell>
          <cell r="C854" t="str">
            <v>Jeannie Kimberly</v>
          </cell>
          <cell r="D854" t="str">
            <v>(509) 495-8494</v>
          </cell>
          <cell r="E854">
            <v>37662</v>
          </cell>
          <cell r="G854" t="str">
            <v>Purchase</v>
          </cell>
          <cell r="H854" t="str">
            <v>Physical</v>
          </cell>
          <cell r="I854" t="str">
            <v>CA - SLTAHOE</v>
          </cell>
          <cell r="K854" t="str">
            <v>Concord Energy, LLC</v>
          </cell>
          <cell r="L854" t="str">
            <v>Darrell Danyluk</v>
          </cell>
          <cell r="M854" t="str">
            <v>Trader</v>
          </cell>
          <cell r="N854" t="str">
            <v>(403) 514-6912</v>
          </cell>
          <cell r="O854" t="str">
            <v>(403) 514-6913</v>
          </cell>
          <cell r="R854">
            <v>1000</v>
          </cell>
          <cell r="X854">
            <v>5.25</v>
          </cell>
          <cell r="Y854">
            <v>37663</v>
          </cell>
          <cell r="Z854">
            <v>37663</v>
          </cell>
          <cell r="AA854" t="str">
            <v>Interruptible</v>
          </cell>
          <cell r="AB854" t="str">
            <v>NWP</v>
          </cell>
          <cell r="AC854" t="str">
            <v>Paiute</v>
          </cell>
          <cell r="AD854">
            <v>100047</v>
          </cell>
          <cell r="AE854">
            <v>1000</v>
          </cell>
          <cell r="AF854" t="str">
            <v>JP</v>
          </cell>
          <cell r="AG854">
            <v>235</v>
          </cell>
          <cell r="AH854">
            <v>129657</v>
          </cell>
          <cell r="AI854">
            <v>796</v>
          </cell>
          <cell r="AJ854" t="str">
            <v>RENO</v>
          </cell>
          <cell r="AK854">
            <v>459</v>
          </cell>
          <cell r="AL854" t="str">
            <v>AVAC03SYS4</v>
          </cell>
          <cell r="AM854">
            <v>304</v>
          </cell>
          <cell r="AN854" t="str">
            <v>JK</v>
          </cell>
          <cell r="AO854">
            <v>37662</v>
          </cell>
          <cell r="AP854" t="str">
            <v>JK</v>
          </cell>
        </row>
        <row r="855">
          <cell r="A855">
            <v>868</v>
          </cell>
          <cell r="B855" t="str">
            <v>JK</v>
          </cell>
          <cell r="C855" t="str">
            <v>Jeannie Kimberly</v>
          </cell>
          <cell r="D855" t="str">
            <v>(509) 495-8494</v>
          </cell>
          <cell r="E855">
            <v>37662</v>
          </cell>
          <cell r="G855" t="str">
            <v>Purchase</v>
          </cell>
          <cell r="H855" t="str">
            <v>Physical</v>
          </cell>
          <cell r="I855" t="str">
            <v>CA - SLTAHOE</v>
          </cell>
          <cell r="K855" t="str">
            <v>Concord Energy, LLC</v>
          </cell>
          <cell r="L855" t="str">
            <v>Matt Reed</v>
          </cell>
          <cell r="M855" t="str">
            <v>Trader</v>
          </cell>
          <cell r="N855" t="str">
            <v>(303) 468-1244</v>
          </cell>
          <cell r="O855" t="str">
            <v>(403) 514-6913</v>
          </cell>
          <cell r="R855">
            <v>500</v>
          </cell>
          <cell r="X855">
            <v>4.0999999999999996</v>
          </cell>
          <cell r="Y855">
            <v>37663</v>
          </cell>
          <cell r="Z855">
            <v>37663</v>
          </cell>
          <cell r="AA855" t="str">
            <v>Interruptible</v>
          </cell>
          <cell r="AB855" t="str">
            <v>NWP</v>
          </cell>
          <cell r="AC855" t="str">
            <v>Paiute</v>
          </cell>
          <cell r="AD855">
            <v>100047</v>
          </cell>
          <cell r="AE855">
            <v>500</v>
          </cell>
          <cell r="AF855" t="str">
            <v>OPAL</v>
          </cell>
          <cell r="AG855">
            <v>543</v>
          </cell>
          <cell r="AH855" t="str">
            <v>G67</v>
          </cell>
          <cell r="AI855">
            <v>796</v>
          </cell>
          <cell r="AJ855" t="str">
            <v>RENO</v>
          </cell>
          <cell r="AK855">
            <v>459</v>
          </cell>
          <cell r="AL855" t="str">
            <v>AVAC03SYS5</v>
          </cell>
          <cell r="AM855">
            <v>304</v>
          </cell>
          <cell r="AN855" t="str">
            <v>JK</v>
          </cell>
        </row>
        <row r="856">
          <cell r="A856">
            <v>869</v>
          </cell>
          <cell r="B856" t="str">
            <v>JK</v>
          </cell>
          <cell r="C856" t="str">
            <v>Jeannie Kimberly</v>
          </cell>
          <cell r="D856" t="str">
            <v>(509) 495-8494</v>
          </cell>
          <cell r="E856">
            <v>37662</v>
          </cell>
          <cell r="G856" t="str">
            <v>Sale</v>
          </cell>
          <cell r="H856" t="str">
            <v>Physical</v>
          </cell>
          <cell r="I856" t="str">
            <v>PG&amp;E STOR</v>
          </cell>
          <cell r="J856">
            <v>145497260</v>
          </cell>
          <cell r="K856" t="str">
            <v>Cook Inlet Energy Supply LLC</v>
          </cell>
          <cell r="L856" t="str">
            <v>Adam Gerza</v>
          </cell>
          <cell r="M856" t="str">
            <v>Trader</v>
          </cell>
          <cell r="N856" t="str">
            <v>(310) 789-2314</v>
          </cell>
          <cell r="O856" t="str">
            <v>(310) 789-3991</v>
          </cell>
          <cell r="P856" t="str">
            <v>ICE</v>
          </cell>
          <cell r="Q856">
            <v>2.5</v>
          </cell>
          <cell r="R856">
            <v>5000</v>
          </cell>
          <cell r="X856">
            <v>5.46</v>
          </cell>
          <cell r="Y856">
            <v>37663</v>
          </cell>
          <cell r="Z856">
            <v>37663</v>
          </cell>
          <cell r="AA856" t="str">
            <v>Interruptible</v>
          </cell>
          <cell r="AB856" t="str">
            <v>PGE</v>
          </cell>
          <cell r="AE856">
            <v>5000</v>
          </cell>
          <cell r="AF856" t="str">
            <v>CG</v>
          </cell>
          <cell r="AH856" t="str">
            <v>CG1111N</v>
          </cell>
          <cell r="AJ856" t="str">
            <v>CG</v>
          </cell>
          <cell r="AL856" t="str">
            <v>CG0112N</v>
          </cell>
          <cell r="AN856" t="str">
            <v>JK</v>
          </cell>
        </row>
        <row r="857">
          <cell r="A857">
            <v>870</v>
          </cell>
          <cell r="B857" t="str">
            <v>JK</v>
          </cell>
          <cell r="C857" t="str">
            <v>Jeannie Kimberly</v>
          </cell>
          <cell r="D857" t="str">
            <v>(509) 495-8494</v>
          </cell>
          <cell r="E857">
            <v>37663</v>
          </cell>
          <cell r="G857" t="str">
            <v>Purchase</v>
          </cell>
          <cell r="H857" t="str">
            <v>Physical</v>
          </cell>
          <cell r="I857" t="str">
            <v>KFCT</v>
          </cell>
          <cell r="K857" t="str">
            <v>Enserco</v>
          </cell>
          <cell r="L857" t="str">
            <v>Dave Myers</v>
          </cell>
          <cell r="M857" t="str">
            <v>Trader</v>
          </cell>
          <cell r="N857" t="str">
            <v>(303) 568-3230</v>
          </cell>
          <cell r="O857" t="str">
            <v>(303) 568-3250</v>
          </cell>
          <cell r="R857">
            <v>3000</v>
          </cell>
          <cell r="X857">
            <v>5.27</v>
          </cell>
          <cell r="Y857">
            <v>37664</v>
          </cell>
          <cell r="Z857">
            <v>37664</v>
          </cell>
          <cell r="AA857" t="str">
            <v>Interruptible</v>
          </cell>
          <cell r="AB857" t="str">
            <v>NWP</v>
          </cell>
          <cell r="AE857">
            <v>3000</v>
          </cell>
          <cell r="AF857" t="str">
            <v>SPOKANE (KETTLE FALLS)</v>
          </cell>
          <cell r="AG857">
            <v>384</v>
          </cell>
          <cell r="AH857">
            <v>128750</v>
          </cell>
          <cell r="AI857">
            <v>399</v>
          </cell>
          <cell r="AJ857" t="str">
            <v>SPOKANE (KETTLE FALLS)</v>
          </cell>
          <cell r="AK857">
            <v>384</v>
          </cell>
          <cell r="AL857" t="str">
            <v>KFCT</v>
          </cell>
          <cell r="AM857">
            <v>6</v>
          </cell>
          <cell r="AN857" t="str">
            <v>JK</v>
          </cell>
        </row>
        <row r="858">
          <cell r="A858">
            <v>871</v>
          </cell>
          <cell r="B858" t="str">
            <v>JK</v>
          </cell>
          <cell r="C858" t="str">
            <v>Jeannie Kimberly</v>
          </cell>
          <cell r="D858" t="str">
            <v>(509) 495-8494</v>
          </cell>
          <cell r="E858">
            <v>37663</v>
          </cell>
          <cell r="G858" t="str">
            <v>Sale</v>
          </cell>
          <cell r="H858" t="str">
            <v>Physical</v>
          </cell>
          <cell r="I858" t="str">
            <v>PG&amp;E STOR</v>
          </cell>
          <cell r="K858" t="str">
            <v>Cook Inlet Energy Supply LLC</v>
          </cell>
          <cell r="L858" t="str">
            <v>Adam Gerza</v>
          </cell>
          <cell r="M858" t="str">
            <v>Trader</v>
          </cell>
          <cell r="N858" t="str">
            <v>(310) 789-2314</v>
          </cell>
          <cell r="O858" t="str">
            <v>(310) 789-3991</v>
          </cell>
          <cell r="R858">
            <v>5000</v>
          </cell>
          <cell r="X858">
            <v>5.4450000000000003</v>
          </cell>
          <cell r="Y858">
            <v>37664</v>
          </cell>
          <cell r="Z858">
            <v>37664</v>
          </cell>
          <cell r="AA858" t="str">
            <v>Interruptible</v>
          </cell>
          <cell r="AB858" t="str">
            <v>PGE</v>
          </cell>
          <cell r="AE858">
            <v>5000</v>
          </cell>
          <cell r="AF858" t="str">
            <v>CG</v>
          </cell>
          <cell r="AH858" t="str">
            <v>CG1111N</v>
          </cell>
          <cell r="AJ858" t="str">
            <v>CG</v>
          </cell>
          <cell r="AL858" t="str">
            <v>CG0112N</v>
          </cell>
          <cell r="AN858" t="str">
            <v>JK</v>
          </cell>
        </row>
        <row r="859">
          <cell r="A859">
            <v>872</v>
          </cell>
          <cell r="B859" t="str">
            <v>JK</v>
          </cell>
          <cell r="C859" t="str">
            <v>Jeannie Kimberly</v>
          </cell>
          <cell r="D859" t="str">
            <v>(509) 495-8494</v>
          </cell>
          <cell r="E859">
            <v>37664</v>
          </cell>
          <cell r="G859" t="str">
            <v>Purchase</v>
          </cell>
          <cell r="H859" t="str">
            <v>Physical</v>
          </cell>
          <cell r="I859" t="str">
            <v>KFCT</v>
          </cell>
          <cell r="K859" t="str">
            <v>Enserco</v>
          </cell>
          <cell r="L859" t="str">
            <v>Dave Huck</v>
          </cell>
          <cell r="M859" t="str">
            <v>Trader</v>
          </cell>
          <cell r="N859" t="str">
            <v>(403) 269-5522</v>
          </cell>
          <cell r="O859" t="str">
            <v>(303) 568-3250</v>
          </cell>
          <cell r="R859">
            <v>1500</v>
          </cell>
          <cell r="X859">
            <v>5.36</v>
          </cell>
          <cell r="Y859">
            <v>37665</v>
          </cell>
          <cell r="Z859">
            <v>37665</v>
          </cell>
          <cell r="AA859" t="str">
            <v>Interruptible</v>
          </cell>
          <cell r="AB859" t="str">
            <v>NWP</v>
          </cell>
          <cell r="AE859">
            <v>1500</v>
          </cell>
          <cell r="AF859" t="str">
            <v>SPOKANE (KETTLE FALLS)</v>
          </cell>
          <cell r="AG859">
            <v>384</v>
          </cell>
          <cell r="AH859">
            <v>128750</v>
          </cell>
          <cell r="AI859">
            <v>399</v>
          </cell>
          <cell r="AJ859" t="str">
            <v>SPOKANE (KETTLE FALLS)</v>
          </cell>
          <cell r="AK859">
            <v>384</v>
          </cell>
          <cell r="AL859" t="str">
            <v>KFCT</v>
          </cell>
          <cell r="AM859">
            <v>6</v>
          </cell>
          <cell r="AN859" t="str">
            <v>JK</v>
          </cell>
        </row>
        <row r="860">
          <cell r="A860">
            <v>873</v>
          </cell>
          <cell r="B860" t="str">
            <v>JK</v>
          </cell>
          <cell r="C860" t="str">
            <v>Jeannie Kimberly</v>
          </cell>
          <cell r="D860" t="str">
            <v>(509) 495-8494</v>
          </cell>
          <cell r="E860">
            <v>37664</v>
          </cell>
          <cell r="G860" t="str">
            <v>Sale</v>
          </cell>
          <cell r="H860" t="str">
            <v>Physical</v>
          </cell>
          <cell r="I860" t="str">
            <v>PG&amp;E STOR</v>
          </cell>
          <cell r="K860" t="str">
            <v>Cook Inlet Energy Supply LLC</v>
          </cell>
          <cell r="L860" t="str">
            <v>Adam Gerza</v>
          </cell>
          <cell r="M860" t="str">
            <v>Trader</v>
          </cell>
          <cell r="N860" t="str">
            <v>(310) 789-2314</v>
          </cell>
          <cell r="O860" t="str">
            <v>(310) 789-3991</v>
          </cell>
          <cell r="R860">
            <v>5000</v>
          </cell>
          <cell r="X860">
            <v>5.5</v>
          </cell>
          <cell r="Y860">
            <v>37665</v>
          </cell>
          <cell r="Z860">
            <v>37665</v>
          </cell>
          <cell r="AA860" t="str">
            <v>Interruptible</v>
          </cell>
          <cell r="AB860" t="str">
            <v>PGE</v>
          </cell>
          <cell r="AE860">
            <v>5000</v>
          </cell>
          <cell r="AF860" t="str">
            <v>CG</v>
          </cell>
          <cell r="AH860" t="str">
            <v>CG1111N</v>
          </cell>
          <cell r="AJ860" t="str">
            <v>CG</v>
          </cell>
          <cell r="AL860" t="str">
            <v>CG0112N</v>
          </cell>
          <cell r="AN860" t="str">
            <v>JK</v>
          </cell>
        </row>
        <row r="861">
          <cell r="A861">
            <v>874</v>
          </cell>
          <cell r="B861" t="str">
            <v>JK</v>
          </cell>
          <cell r="C861" t="str">
            <v>Jeannie Kimberly</v>
          </cell>
          <cell r="D861" t="str">
            <v>(509) 495-8494</v>
          </cell>
          <cell r="E861">
            <v>37666</v>
          </cell>
          <cell r="G861" t="str">
            <v>Purchase</v>
          </cell>
          <cell r="H861" t="str">
            <v>Physical</v>
          </cell>
          <cell r="I861" t="str">
            <v>CA - SLTAHOE</v>
          </cell>
          <cell r="K861" t="str">
            <v>Enserco</v>
          </cell>
          <cell r="L861" t="str">
            <v>Dave Huck</v>
          </cell>
          <cell r="M861" t="str">
            <v>Trader</v>
          </cell>
          <cell r="N861" t="str">
            <v>(403) 269-5522</v>
          </cell>
          <cell r="O861" t="str">
            <v>(303) 568-3250</v>
          </cell>
          <cell r="R861">
            <v>1000</v>
          </cell>
          <cell r="X861">
            <v>4.07</v>
          </cell>
          <cell r="Y861">
            <v>37667</v>
          </cell>
          <cell r="Z861">
            <v>37670</v>
          </cell>
          <cell r="AA861" t="str">
            <v>Interruptible</v>
          </cell>
          <cell r="AB861" t="str">
            <v>NWP</v>
          </cell>
          <cell r="AC861" t="str">
            <v>Paiute</v>
          </cell>
          <cell r="AD861">
            <v>100047</v>
          </cell>
          <cell r="AE861">
            <v>1000</v>
          </cell>
          <cell r="AF861" t="str">
            <v>ROCKY MTN POOL</v>
          </cell>
          <cell r="AG861">
            <v>65</v>
          </cell>
          <cell r="AH861" t="str">
            <v>ROCKY MTN POOL</v>
          </cell>
          <cell r="AI861">
            <v>399</v>
          </cell>
          <cell r="AJ861" t="str">
            <v>RENO</v>
          </cell>
          <cell r="AK861">
            <v>459</v>
          </cell>
          <cell r="AL861" t="str">
            <v>AVAC03SYS5</v>
          </cell>
          <cell r="AM861">
            <v>304</v>
          </cell>
          <cell r="AN861" t="str">
            <v>JK</v>
          </cell>
        </row>
        <row r="862">
          <cell r="A862">
            <v>875</v>
          </cell>
          <cell r="B862" t="str">
            <v>JK</v>
          </cell>
          <cell r="C862" t="str">
            <v>Jeannie Kimberly</v>
          </cell>
          <cell r="D862" t="str">
            <v>(509) 495-8494</v>
          </cell>
          <cell r="E862">
            <v>37670</v>
          </cell>
          <cell r="G862" t="str">
            <v>Purchase</v>
          </cell>
          <cell r="H862" t="str">
            <v>Physical</v>
          </cell>
          <cell r="I862" t="str">
            <v>CA - SLTAHOE</v>
          </cell>
          <cell r="K862" t="str">
            <v>Enserco</v>
          </cell>
          <cell r="L862" t="str">
            <v>Dave Myers</v>
          </cell>
          <cell r="M862" t="str">
            <v>Trader</v>
          </cell>
          <cell r="N862" t="str">
            <v>(303) 568-3230</v>
          </cell>
          <cell r="O862" t="str">
            <v>(303) 568-3250</v>
          </cell>
          <cell r="R862">
            <v>500</v>
          </cell>
          <cell r="X862">
            <v>4.2</v>
          </cell>
          <cell r="Y862">
            <v>37671</v>
          </cell>
          <cell r="Z862">
            <v>37671</v>
          </cell>
          <cell r="AA862" t="str">
            <v>Interruptible</v>
          </cell>
          <cell r="AB862" t="str">
            <v>NWP</v>
          </cell>
          <cell r="AC862" t="str">
            <v>Paiute</v>
          </cell>
          <cell r="AD862">
            <v>100047</v>
          </cell>
          <cell r="AE862">
            <v>500</v>
          </cell>
          <cell r="AF862" t="str">
            <v>ROCKY MTN POOL</v>
          </cell>
          <cell r="AG862">
            <v>65</v>
          </cell>
          <cell r="AH862" t="str">
            <v>ROCKY MTN POOL</v>
          </cell>
          <cell r="AI862">
            <v>399</v>
          </cell>
          <cell r="AJ862" t="str">
            <v>RENO</v>
          </cell>
          <cell r="AK862">
            <v>459</v>
          </cell>
          <cell r="AL862" t="str">
            <v>AVAC03SYS5</v>
          </cell>
          <cell r="AM862">
            <v>304</v>
          </cell>
          <cell r="AN862" t="str">
            <v>JK</v>
          </cell>
        </row>
        <row r="863">
          <cell r="A863">
            <v>876</v>
          </cell>
          <cell r="B863" t="str">
            <v>JK</v>
          </cell>
          <cell r="C863" t="str">
            <v>Jeannie Kimberly</v>
          </cell>
          <cell r="D863" t="str">
            <v>(509) 495-8494</v>
          </cell>
          <cell r="E863">
            <v>37670</v>
          </cell>
          <cell r="G863" t="str">
            <v>Sale</v>
          </cell>
          <cell r="H863" t="str">
            <v>Physical</v>
          </cell>
          <cell r="I863" t="str">
            <v>PG&amp;E STOR</v>
          </cell>
          <cell r="J863">
            <v>145119544</v>
          </cell>
          <cell r="K863" t="str">
            <v>Cook Inlet Energy Supply LLC</v>
          </cell>
          <cell r="L863" t="str">
            <v>Adam Gerza</v>
          </cell>
          <cell r="M863" t="str">
            <v>Trader</v>
          </cell>
          <cell r="N863" t="str">
            <v>(310) 789-2314</v>
          </cell>
          <cell r="O863" t="str">
            <v>(310) 789-3991</v>
          </cell>
          <cell r="P863" t="str">
            <v>ICE</v>
          </cell>
          <cell r="Q863">
            <v>2.5</v>
          </cell>
          <cell r="R863">
            <v>5000</v>
          </cell>
          <cell r="X863">
            <v>5.45</v>
          </cell>
          <cell r="Y863">
            <v>37671</v>
          </cell>
          <cell r="Z863">
            <v>37671</v>
          </cell>
          <cell r="AA863" t="str">
            <v>Interruptible</v>
          </cell>
          <cell r="AB863" t="str">
            <v>PGE</v>
          </cell>
          <cell r="AE863">
            <v>5000</v>
          </cell>
          <cell r="AF863" t="str">
            <v>CG</v>
          </cell>
          <cell r="AH863" t="str">
            <v>CG1111N</v>
          </cell>
          <cell r="AJ863" t="str">
            <v>CG</v>
          </cell>
          <cell r="AL863" t="str">
            <v>CG0112N</v>
          </cell>
          <cell r="AN863" t="str">
            <v>JK</v>
          </cell>
        </row>
        <row r="864">
          <cell r="A864">
            <v>877</v>
          </cell>
          <cell r="B864" t="str">
            <v>JK</v>
          </cell>
          <cell r="C864" t="str">
            <v>Jeannie Kimberly</v>
          </cell>
          <cell r="D864" t="str">
            <v>(509) 495-8494</v>
          </cell>
          <cell r="E864">
            <v>37671</v>
          </cell>
          <cell r="G864" t="str">
            <v>Purchase</v>
          </cell>
          <cell r="H864" t="str">
            <v>Physical</v>
          </cell>
          <cell r="I864" t="str">
            <v>CA - SLTAHOE</v>
          </cell>
          <cell r="K864" t="str">
            <v>Enserco</v>
          </cell>
          <cell r="L864" t="str">
            <v>Dave Myers</v>
          </cell>
          <cell r="M864" t="str">
            <v>Trader</v>
          </cell>
          <cell r="N864" t="str">
            <v>(303) 568-3230</v>
          </cell>
          <cell r="O864" t="str">
            <v>(303) 568-3250</v>
          </cell>
          <cell r="R864">
            <v>500</v>
          </cell>
          <cell r="X864">
            <v>4.08</v>
          </cell>
          <cell r="Y864">
            <v>37672</v>
          </cell>
          <cell r="Z864">
            <v>37672</v>
          </cell>
          <cell r="AA864" t="str">
            <v>Interruptible</v>
          </cell>
          <cell r="AB864" t="str">
            <v>NWP</v>
          </cell>
          <cell r="AC864" t="str">
            <v>Paiute</v>
          </cell>
          <cell r="AD864">
            <v>100047</v>
          </cell>
          <cell r="AE864">
            <v>500</v>
          </cell>
          <cell r="AF864" t="str">
            <v>ROCKY MTN POOL</v>
          </cell>
          <cell r="AG864">
            <v>65</v>
          </cell>
          <cell r="AH864" t="str">
            <v>ROCKY MTN POOL</v>
          </cell>
          <cell r="AI864">
            <v>399</v>
          </cell>
          <cell r="AJ864" t="str">
            <v>RENO</v>
          </cell>
          <cell r="AK864">
            <v>459</v>
          </cell>
          <cell r="AL864" t="str">
            <v>AVAC03SYS5</v>
          </cell>
          <cell r="AM864">
            <v>304</v>
          </cell>
          <cell r="AN864" t="str">
            <v>JK</v>
          </cell>
        </row>
        <row r="865">
          <cell r="A865">
            <v>878</v>
          </cell>
          <cell r="B865" t="str">
            <v>JK</v>
          </cell>
          <cell r="C865" t="str">
            <v>Jeannie Kimberly</v>
          </cell>
          <cell r="D865" t="str">
            <v>(509) 495-8494</v>
          </cell>
          <cell r="E865">
            <v>37671</v>
          </cell>
          <cell r="G865" t="str">
            <v>Purchase</v>
          </cell>
          <cell r="H865" t="str">
            <v>Physical</v>
          </cell>
          <cell r="I865" t="str">
            <v>CA - SLTAHOE</v>
          </cell>
          <cell r="K865" t="str">
            <v>Concord Energy, LLC</v>
          </cell>
          <cell r="L865" t="str">
            <v>Darrell Danyluk</v>
          </cell>
          <cell r="M865" t="str">
            <v>Trader</v>
          </cell>
          <cell r="N865" t="str">
            <v>(403) 514-6912</v>
          </cell>
          <cell r="O865" t="str">
            <v>(403) 514-6913</v>
          </cell>
          <cell r="R865">
            <v>500</v>
          </cell>
          <cell r="X865">
            <v>5.3</v>
          </cell>
          <cell r="Y865">
            <v>37672</v>
          </cell>
          <cell r="Z865">
            <v>37672</v>
          </cell>
          <cell r="AA865" t="str">
            <v>Interruptible</v>
          </cell>
          <cell r="AB865" t="str">
            <v>NWP</v>
          </cell>
          <cell r="AC865" t="str">
            <v>Paiute</v>
          </cell>
          <cell r="AD865">
            <v>100047</v>
          </cell>
          <cell r="AE865">
            <v>500</v>
          </cell>
          <cell r="AF865" t="str">
            <v>SUMAS</v>
          </cell>
          <cell r="AG865">
            <v>297</v>
          </cell>
          <cell r="AH865" t="str">
            <v>CEL</v>
          </cell>
          <cell r="AI865">
            <v>796</v>
          </cell>
          <cell r="AJ865" t="str">
            <v>RENO</v>
          </cell>
          <cell r="AK865">
            <v>459</v>
          </cell>
          <cell r="AL865" t="str">
            <v>AVAC03SYS4</v>
          </cell>
          <cell r="AM865">
            <v>304</v>
          </cell>
          <cell r="AN865" t="str">
            <v>JK</v>
          </cell>
        </row>
        <row r="866">
          <cell r="A866">
            <v>879</v>
          </cell>
          <cell r="B866" t="str">
            <v>DA</v>
          </cell>
          <cell r="C866" t="str">
            <v>Diane Albers</v>
          </cell>
          <cell r="D866" t="str">
            <v>(509) 495-4705</v>
          </cell>
          <cell r="E866">
            <v>37672</v>
          </cell>
          <cell r="G866" t="str">
            <v>Sale</v>
          </cell>
          <cell r="H866" t="str">
            <v>Physical</v>
          </cell>
          <cell r="I866" t="str">
            <v>PG&amp;E STOR</v>
          </cell>
          <cell r="J866">
            <v>519499435</v>
          </cell>
          <cell r="K866" t="str">
            <v>Cinergy Marketing &amp; Trading, LP</v>
          </cell>
          <cell r="L866" t="str">
            <v>Joe Deschamps</v>
          </cell>
          <cell r="M866" t="str">
            <v>Trader</v>
          </cell>
          <cell r="N866" t="str">
            <v>(713) 393-6964</v>
          </cell>
          <cell r="O866" t="str">
            <v>(713) 890-3131</v>
          </cell>
          <cell r="P866" t="str">
            <v>ICE</v>
          </cell>
          <cell r="Q866">
            <v>2.5</v>
          </cell>
          <cell r="R866">
            <v>5000</v>
          </cell>
          <cell r="X866">
            <v>5.69</v>
          </cell>
          <cell r="Y866">
            <v>37673</v>
          </cell>
          <cell r="Z866">
            <v>37673</v>
          </cell>
          <cell r="AA866" t="str">
            <v>Interruptible</v>
          </cell>
          <cell r="AB866" t="str">
            <v>PGE</v>
          </cell>
          <cell r="AE866">
            <v>5000</v>
          </cell>
          <cell r="AF866" t="str">
            <v>CG</v>
          </cell>
          <cell r="AH866" t="str">
            <v>CG1111N</v>
          </cell>
          <cell r="AJ866" t="str">
            <v>CG</v>
          </cell>
          <cell r="AL866" t="str">
            <v>CG0171N</v>
          </cell>
          <cell r="AN866" t="str">
            <v>DA</v>
          </cell>
        </row>
        <row r="867">
          <cell r="A867">
            <v>880</v>
          </cell>
          <cell r="B867" t="str">
            <v>DA</v>
          </cell>
          <cell r="C867" t="str">
            <v>Diane Albers</v>
          </cell>
          <cell r="D867" t="str">
            <v>(509) 495-4705</v>
          </cell>
          <cell r="E867">
            <v>37672</v>
          </cell>
          <cell r="G867" t="str">
            <v>Purchase</v>
          </cell>
          <cell r="H867" t="str">
            <v>Physical</v>
          </cell>
          <cell r="I867" t="str">
            <v>CA - SLTAHOE</v>
          </cell>
          <cell r="K867" t="str">
            <v>Concord Energy, LLC</v>
          </cell>
          <cell r="L867" t="str">
            <v>Darrell Danyluk</v>
          </cell>
          <cell r="M867" t="str">
            <v>Trader</v>
          </cell>
          <cell r="N867" t="str">
            <v>(403) 514-6912</v>
          </cell>
          <cell r="O867" t="str">
            <v>(403) 514-6913</v>
          </cell>
          <cell r="R867">
            <v>1000</v>
          </cell>
          <cell r="X867">
            <v>5.52</v>
          </cell>
          <cell r="Y867">
            <v>37673</v>
          </cell>
          <cell r="Z867">
            <v>37673</v>
          </cell>
          <cell r="AA867" t="str">
            <v>Interruptible</v>
          </cell>
          <cell r="AB867" t="str">
            <v>NWP</v>
          </cell>
          <cell r="AC867" t="str">
            <v>Paiute</v>
          </cell>
          <cell r="AD867">
            <v>100047</v>
          </cell>
          <cell r="AE867">
            <v>1000</v>
          </cell>
          <cell r="AF867" t="str">
            <v>SUMAS</v>
          </cell>
          <cell r="AG867">
            <v>297</v>
          </cell>
          <cell r="AH867" t="str">
            <v>CEL</v>
          </cell>
          <cell r="AI867">
            <v>796</v>
          </cell>
          <cell r="AJ867" t="str">
            <v>RENO</v>
          </cell>
          <cell r="AK867">
            <v>459</v>
          </cell>
          <cell r="AL867" t="str">
            <v>AVAC03SYS4</v>
          </cell>
          <cell r="AM867">
            <v>304</v>
          </cell>
          <cell r="AN867" t="str">
            <v>DA</v>
          </cell>
        </row>
        <row r="868">
          <cell r="A868">
            <v>881</v>
          </cell>
          <cell r="B868" t="str">
            <v>DA</v>
          </cell>
          <cell r="C868" t="str">
            <v>Diane Albers</v>
          </cell>
          <cell r="D868" t="str">
            <v>(509) 495-4705</v>
          </cell>
          <cell r="E868">
            <v>37673</v>
          </cell>
          <cell r="G868" t="str">
            <v>Sale</v>
          </cell>
          <cell r="H868" t="str">
            <v>Physical</v>
          </cell>
          <cell r="I868" t="str">
            <v>PG&amp;E STOR</v>
          </cell>
          <cell r="J868">
            <v>279311342</v>
          </cell>
          <cell r="K868" t="str">
            <v>Enserco</v>
          </cell>
          <cell r="L868" t="str">
            <v>Dave Huck</v>
          </cell>
          <cell r="M868" t="str">
            <v>Trader</v>
          </cell>
          <cell r="N868" t="str">
            <v>(403) 269-5522</v>
          </cell>
          <cell r="O868" t="str">
            <v>(303) 568-3250</v>
          </cell>
          <cell r="P868" t="str">
            <v>ICE</v>
          </cell>
          <cell r="Q868">
            <v>2.5</v>
          </cell>
          <cell r="R868">
            <v>1000</v>
          </cell>
          <cell r="X868">
            <v>5.87</v>
          </cell>
          <cell r="Y868">
            <v>37674</v>
          </cell>
          <cell r="Z868">
            <v>37676</v>
          </cell>
          <cell r="AA868" t="str">
            <v>Interruptible</v>
          </cell>
          <cell r="AB868" t="str">
            <v>PGE</v>
          </cell>
          <cell r="AE868">
            <v>1000</v>
          </cell>
          <cell r="AF868" t="str">
            <v>CG</v>
          </cell>
          <cell r="AH868" t="str">
            <v>CG1111N</v>
          </cell>
          <cell r="AJ868" t="str">
            <v>CG</v>
          </cell>
          <cell r="AL868" t="str">
            <v>CG0214N</v>
          </cell>
          <cell r="AN868" t="str">
            <v>DA</v>
          </cell>
        </row>
        <row r="869">
          <cell r="A869">
            <v>882</v>
          </cell>
          <cell r="B869" t="str">
            <v>DA</v>
          </cell>
          <cell r="C869" t="str">
            <v>Diane Albers</v>
          </cell>
          <cell r="D869" t="str">
            <v>(509) 495-4705</v>
          </cell>
          <cell r="E869">
            <v>37673</v>
          </cell>
          <cell r="G869" t="str">
            <v>Sale</v>
          </cell>
          <cell r="H869" t="str">
            <v>Physical</v>
          </cell>
          <cell r="I869" t="str">
            <v>PG&amp;E STOR</v>
          </cell>
          <cell r="J869">
            <v>121084469</v>
          </cell>
          <cell r="K869" t="str">
            <v>Cook Inlet Energy Supply LLC</v>
          </cell>
          <cell r="L869" t="str">
            <v>Adam Gerza</v>
          </cell>
          <cell r="M869" t="str">
            <v>Trader</v>
          </cell>
          <cell r="N869" t="str">
            <v>(310) 789-2314</v>
          </cell>
          <cell r="O869" t="str">
            <v>(310) 789-3991</v>
          </cell>
          <cell r="P869" t="str">
            <v>ICE</v>
          </cell>
          <cell r="Q869">
            <v>2.5</v>
          </cell>
          <cell r="R869">
            <v>1000</v>
          </cell>
          <cell r="X869">
            <v>5.95</v>
          </cell>
          <cell r="Y869">
            <v>37674</v>
          </cell>
          <cell r="Z869">
            <v>37676</v>
          </cell>
          <cell r="AA869" t="str">
            <v>Interruptible</v>
          </cell>
          <cell r="AB869" t="str">
            <v>PGE</v>
          </cell>
          <cell r="AE869">
            <v>1000</v>
          </cell>
          <cell r="AF869" t="str">
            <v>CG</v>
          </cell>
          <cell r="AH869" t="str">
            <v>CG1111N</v>
          </cell>
          <cell r="AJ869" t="str">
            <v>CG</v>
          </cell>
          <cell r="AL869" t="str">
            <v>CG0112N</v>
          </cell>
          <cell r="AN869" t="str">
            <v>DA</v>
          </cell>
        </row>
        <row r="870">
          <cell r="A870">
            <v>883</v>
          </cell>
          <cell r="B870" t="str">
            <v>DA</v>
          </cell>
          <cell r="C870" t="str">
            <v>Diane Albers</v>
          </cell>
          <cell r="D870" t="str">
            <v>(509) 495-4705</v>
          </cell>
          <cell r="E870">
            <v>37673</v>
          </cell>
          <cell r="G870" t="str">
            <v>Sale</v>
          </cell>
          <cell r="H870" t="str">
            <v>Physical</v>
          </cell>
          <cell r="I870" t="str">
            <v>PG&amp;E STOR</v>
          </cell>
          <cell r="J870">
            <v>298655773</v>
          </cell>
          <cell r="K870" t="str">
            <v>Enserco</v>
          </cell>
          <cell r="L870" t="str">
            <v>Dave Huck</v>
          </cell>
          <cell r="M870" t="str">
            <v>Trader</v>
          </cell>
          <cell r="N870" t="str">
            <v>(403) 269-5522</v>
          </cell>
          <cell r="O870" t="str">
            <v>(303) 568-3250</v>
          </cell>
          <cell r="P870" t="str">
            <v>ICE</v>
          </cell>
          <cell r="Q870">
            <v>2.5</v>
          </cell>
          <cell r="R870">
            <v>1000</v>
          </cell>
          <cell r="X870">
            <v>6.22</v>
          </cell>
          <cell r="Y870">
            <v>37674</v>
          </cell>
          <cell r="Z870">
            <v>37676</v>
          </cell>
          <cell r="AA870" t="str">
            <v>Interruptible</v>
          </cell>
          <cell r="AB870" t="str">
            <v>PGE</v>
          </cell>
          <cell r="AE870">
            <v>1000</v>
          </cell>
          <cell r="AF870" t="str">
            <v>CG</v>
          </cell>
          <cell r="AH870" t="str">
            <v>CG1111N</v>
          </cell>
          <cell r="AJ870" t="str">
            <v>CG</v>
          </cell>
          <cell r="AL870" t="str">
            <v>CG0214N</v>
          </cell>
          <cell r="AN870" t="str">
            <v>DA</v>
          </cell>
        </row>
        <row r="871">
          <cell r="A871">
            <v>884</v>
          </cell>
          <cell r="B871" t="str">
            <v>DA</v>
          </cell>
          <cell r="C871" t="str">
            <v>Diane Albers</v>
          </cell>
          <cell r="D871" t="str">
            <v>(509) 495-4705</v>
          </cell>
          <cell r="E871">
            <v>37676</v>
          </cell>
          <cell r="G871" t="str">
            <v>Sale</v>
          </cell>
          <cell r="H871" t="str">
            <v>Physical</v>
          </cell>
          <cell r="I871" t="str">
            <v>PG&amp;E STOR</v>
          </cell>
          <cell r="J871">
            <v>581561205</v>
          </cell>
          <cell r="K871" t="str">
            <v>Concord Energy, LLC</v>
          </cell>
          <cell r="L871" t="str">
            <v>Darrell Danyluk</v>
          </cell>
          <cell r="M871" t="str">
            <v>Trader</v>
          </cell>
          <cell r="N871" t="str">
            <v>(403) 514-6912</v>
          </cell>
          <cell r="O871" t="str">
            <v>(403) 514-6913</v>
          </cell>
          <cell r="P871" t="str">
            <v>ICE</v>
          </cell>
          <cell r="Q871">
            <v>2.5</v>
          </cell>
          <cell r="R871">
            <v>5000</v>
          </cell>
          <cell r="X871">
            <v>9.25</v>
          </cell>
          <cell r="Y871">
            <v>37677</v>
          </cell>
          <cell r="Z871">
            <v>37677</v>
          </cell>
          <cell r="AA871" t="str">
            <v>Interruptible</v>
          </cell>
          <cell r="AB871" t="str">
            <v>PGE</v>
          </cell>
          <cell r="AE871">
            <v>5000</v>
          </cell>
          <cell r="AF871" t="str">
            <v>CG</v>
          </cell>
          <cell r="AH871" t="str">
            <v>CG1111N</v>
          </cell>
          <cell r="AJ871" t="str">
            <v>CG</v>
          </cell>
          <cell r="AL871" t="str">
            <v>CG0169N</v>
          </cell>
          <cell r="AN871" t="str">
            <v>DA</v>
          </cell>
        </row>
        <row r="872">
          <cell r="A872">
            <v>885</v>
          </cell>
          <cell r="B872" t="str">
            <v>DA</v>
          </cell>
          <cell r="C872" t="str">
            <v>Diane Albers</v>
          </cell>
          <cell r="D872" t="str">
            <v>(509) 495-4705</v>
          </cell>
          <cell r="E872">
            <v>37677</v>
          </cell>
          <cell r="G872" t="str">
            <v>Purchase</v>
          </cell>
          <cell r="H872" t="str">
            <v>Physical</v>
          </cell>
          <cell r="I872" t="str">
            <v>KFCT</v>
          </cell>
          <cell r="K872" t="str">
            <v>Enserco</v>
          </cell>
          <cell r="L872" t="str">
            <v>Dave Huck</v>
          </cell>
          <cell r="M872" t="str">
            <v>Trader</v>
          </cell>
          <cell r="N872" t="str">
            <v>(403) 269-5522</v>
          </cell>
          <cell r="O872" t="str">
            <v>(303) 568-3250</v>
          </cell>
          <cell r="R872">
            <v>1500</v>
          </cell>
          <cell r="X872">
            <v>12.75</v>
          </cell>
          <cell r="Y872">
            <v>37678</v>
          </cell>
          <cell r="Z872">
            <v>37678</v>
          </cell>
          <cell r="AA872" t="str">
            <v>Interruptible</v>
          </cell>
          <cell r="AB872" t="str">
            <v>NWP</v>
          </cell>
          <cell r="AE872">
            <v>1500</v>
          </cell>
          <cell r="AF872" t="str">
            <v>SPOKANE (KETTLE FALLS)</v>
          </cell>
          <cell r="AG872">
            <v>384</v>
          </cell>
          <cell r="AH872">
            <v>128750</v>
          </cell>
          <cell r="AI872">
            <v>399</v>
          </cell>
          <cell r="AJ872" t="str">
            <v>SPOKANE (KETTLE FALLS)</v>
          </cell>
          <cell r="AK872">
            <v>384</v>
          </cell>
          <cell r="AL872" t="str">
            <v>KFCT</v>
          </cell>
          <cell r="AM872">
            <v>6</v>
          </cell>
          <cell r="AN872" t="str">
            <v>DA</v>
          </cell>
        </row>
        <row r="873">
          <cell r="A873">
            <v>886</v>
          </cell>
          <cell r="B873" t="str">
            <v>DA</v>
          </cell>
          <cell r="C873" t="str">
            <v>Diane Albers</v>
          </cell>
          <cell r="D873" t="str">
            <v>(509) 495-4705</v>
          </cell>
          <cell r="E873">
            <v>37678</v>
          </cell>
          <cell r="G873" t="str">
            <v>Purchase</v>
          </cell>
          <cell r="H873" t="str">
            <v>Physical</v>
          </cell>
          <cell r="I873" t="str">
            <v>BOULDER PARK</v>
          </cell>
          <cell r="K873" t="str">
            <v>Enserco</v>
          </cell>
          <cell r="L873" t="str">
            <v>Dave Huck</v>
          </cell>
          <cell r="M873" t="str">
            <v>Trader</v>
          </cell>
          <cell r="N873" t="str">
            <v>(403) 269-5522</v>
          </cell>
          <cell r="O873" t="str">
            <v>(303) 568-3250</v>
          </cell>
          <cell r="R873">
            <v>1500</v>
          </cell>
          <cell r="X873">
            <v>7.65</v>
          </cell>
          <cell r="Y873">
            <v>37679</v>
          </cell>
          <cell r="Z873">
            <v>37679</v>
          </cell>
          <cell r="AA873" t="str">
            <v>Interruptible</v>
          </cell>
          <cell r="AB873" t="str">
            <v>PGT</v>
          </cell>
          <cell r="AD873" t="str">
            <v>07536</v>
          </cell>
          <cell r="AE873">
            <v>1500</v>
          </cell>
          <cell r="AF873" t="str">
            <v>SWWP-GTNW</v>
          </cell>
          <cell r="AH873" t="str">
            <v>04659</v>
          </cell>
          <cell r="AJ873" t="str">
            <v>SWWP-WWP</v>
          </cell>
          <cell r="AL873" t="str">
            <v>BPK</v>
          </cell>
          <cell r="AN873" t="str">
            <v>DA</v>
          </cell>
        </row>
        <row r="874">
          <cell r="A874">
            <v>887</v>
          </cell>
          <cell r="B874" t="str">
            <v>DA</v>
          </cell>
          <cell r="C874" t="str">
            <v>Diane Albers</v>
          </cell>
          <cell r="D874" t="str">
            <v>(509) 495-4705</v>
          </cell>
          <cell r="E874">
            <v>37678</v>
          </cell>
          <cell r="G874" t="str">
            <v>Purchase</v>
          </cell>
          <cell r="H874" t="str">
            <v>Physical</v>
          </cell>
          <cell r="I874" t="str">
            <v>BOULDER PARK</v>
          </cell>
          <cell r="K874" t="str">
            <v>Concord Energy, LLC</v>
          </cell>
          <cell r="L874" t="str">
            <v>Darrell Danyluk</v>
          </cell>
          <cell r="M874" t="str">
            <v>Trader</v>
          </cell>
          <cell r="N874" t="str">
            <v>(403) 514-6912</v>
          </cell>
          <cell r="O874" t="str">
            <v>(403) 514-6913</v>
          </cell>
          <cell r="R874">
            <v>2000</v>
          </cell>
          <cell r="X874">
            <v>7.8</v>
          </cell>
          <cell r="Y874">
            <v>37679</v>
          </cell>
          <cell r="Z874">
            <v>37679</v>
          </cell>
          <cell r="AA874" t="str">
            <v>Interruptible</v>
          </cell>
          <cell r="AB874" t="str">
            <v>PGT</v>
          </cell>
          <cell r="AD874" t="str">
            <v>07536</v>
          </cell>
          <cell r="AE874">
            <v>2000</v>
          </cell>
          <cell r="AF874" t="str">
            <v>SWWP-GTNW</v>
          </cell>
          <cell r="AH874" t="str">
            <v>08405</v>
          </cell>
          <cell r="AJ874" t="str">
            <v>SWWP-WWP</v>
          </cell>
          <cell r="AL874" t="str">
            <v>BPK</v>
          </cell>
          <cell r="AN874" t="str">
            <v>DA</v>
          </cell>
        </row>
        <row r="875">
          <cell r="A875">
            <v>888</v>
          </cell>
          <cell r="B875" t="str">
            <v>DA</v>
          </cell>
          <cell r="C875" t="str">
            <v>Diane Albers</v>
          </cell>
          <cell r="D875" t="str">
            <v>(509) 495-4705</v>
          </cell>
          <cell r="E875">
            <v>37678</v>
          </cell>
          <cell r="G875" t="str">
            <v>Sale</v>
          </cell>
          <cell r="H875" t="str">
            <v>Physical</v>
          </cell>
          <cell r="I875" t="str">
            <v>MALIN</v>
          </cell>
          <cell r="K875" t="str">
            <v>Sempra Energy Trading, Inc.</v>
          </cell>
          <cell r="L875" t="str">
            <v>Damon Suter</v>
          </cell>
          <cell r="M875" t="str">
            <v>Trader</v>
          </cell>
          <cell r="N875" t="str">
            <v>(949) 759-1939</v>
          </cell>
          <cell r="O875" t="str">
            <v>(203) 355-6605</v>
          </cell>
          <cell r="R875">
            <v>7658</v>
          </cell>
          <cell r="U875" t="str">
            <v>NGI</v>
          </cell>
          <cell r="V875">
            <v>-0.85</v>
          </cell>
          <cell r="W875" t="str">
            <v>Malin</v>
          </cell>
          <cell r="Y875">
            <v>37681</v>
          </cell>
          <cell r="Z875">
            <v>37711</v>
          </cell>
          <cell r="AA875" t="str">
            <v>Firm</v>
          </cell>
          <cell r="AB875" t="str">
            <v>PGT</v>
          </cell>
          <cell r="AD875" t="str">
            <v>07536</v>
          </cell>
          <cell r="AE875">
            <v>7658</v>
          </cell>
          <cell r="AF875" t="str">
            <v>MALI-GTNW</v>
          </cell>
          <cell r="AJ875" t="str">
            <v>MALI-GTNW</v>
          </cell>
          <cell r="AL875" t="str">
            <v>02466</v>
          </cell>
        </row>
        <row r="876">
          <cell r="A876">
            <v>889</v>
          </cell>
          <cell r="B876" t="str">
            <v>DA</v>
          </cell>
          <cell r="C876" t="str">
            <v>Diane Albers</v>
          </cell>
          <cell r="D876" t="str">
            <v>(509) 495-4705</v>
          </cell>
          <cell r="E876">
            <v>37679</v>
          </cell>
          <cell r="G876" t="str">
            <v>Purchase</v>
          </cell>
          <cell r="H876" t="str">
            <v>Physical</v>
          </cell>
          <cell r="I876" t="str">
            <v>CA - SLTAHOE</v>
          </cell>
          <cell r="K876" t="str">
            <v>Sempra Energy Trading, Inc.</v>
          </cell>
          <cell r="L876" t="str">
            <v>Ray Houghton</v>
          </cell>
          <cell r="M876" t="str">
            <v>Trader</v>
          </cell>
          <cell r="N876" t="str">
            <v>(403) 750-2453</v>
          </cell>
          <cell r="O876" t="str">
            <v>(203) 355-6605</v>
          </cell>
          <cell r="R876">
            <v>3000</v>
          </cell>
          <cell r="U876" t="str">
            <v>GDA</v>
          </cell>
          <cell r="V876">
            <v>0</v>
          </cell>
          <cell r="W876" t="str">
            <v>Sumas</v>
          </cell>
          <cell r="Y876">
            <v>37681</v>
          </cell>
          <cell r="Z876">
            <v>37687</v>
          </cell>
          <cell r="AA876" t="str">
            <v>Interruptible</v>
          </cell>
          <cell r="AB876" t="str">
            <v>NWP</v>
          </cell>
          <cell r="AC876" t="str">
            <v>Paiute</v>
          </cell>
          <cell r="AD876">
            <v>100047</v>
          </cell>
          <cell r="AE876">
            <v>3000</v>
          </cell>
          <cell r="AF876" t="str">
            <v>SUMAS</v>
          </cell>
          <cell r="AG876">
            <v>297</v>
          </cell>
          <cell r="AH876" t="str">
            <v>SEMPRA</v>
          </cell>
          <cell r="AI876">
            <v>227</v>
          </cell>
          <cell r="AJ876" t="str">
            <v>RENO</v>
          </cell>
          <cell r="AK876">
            <v>459</v>
          </cell>
          <cell r="AL876" t="str">
            <v>AVAC03SYS3</v>
          </cell>
          <cell r="AM876">
            <v>304</v>
          </cell>
          <cell r="AN876" t="str">
            <v>DA</v>
          </cell>
        </row>
        <row r="877">
          <cell r="A877">
            <v>890</v>
          </cell>
          <cell r="B877" t="str">
            <v>DA</v>
          </cell>
          <cell r="C877" t="str">
            <v>Diane Albers</v>
          </cell>
          <cell r="D877" t="str">
            <v>(509) 495-4705</v>
          </cell>
          <cell r="E877">
            <v>37679</v>
          </cell>
          <cell r="G877" t="str">
            <v>Purchase</v>
          </cell>
          <cell r="H877" t="str">
            <v>Physical</v>
          </cell>
          <cell r="I877" t="str">
            <v>CA - SLTAHOE</v>
          </cell>
          <cell r="J877">
            <v>762903398</v>
          </cell>
          <cell r="K877" t="str">
            <v>Chevron Texaco Natural Gas</v>
          </cell>
          <cell r="L877" t="str">
            <v>Steven Floyd</v>
          </cell>
          <cell r="M877" t="str">
            <v>Trader</v>
          </cell>
          <cell r="N877" t="str">
            <v>(713) 752-6557</v>
          </cell>
          <cell r="O877" t="str">
            <v>(713) 767-5040</v>
          </cell>
          <cell r="P877" t="str">
            <v>ICE</v>
          </cell>
          <cell r="Q877">
            <v>2.5</v>
          </cell>
          <cell r="R877">
            <v>1500</v>
          </cell>
          <cell r="U877" t="str">
            <v>GDA</v>
          </cell>
          <cell r="V877">
            <v>0</v>
          </cell>
          <cell r="W877" t="str">
            <v>Opal</v>
          </cell>
          <cell r="Y877">
            <v>37681</v>
          </cell>
          <cell r="Z877">
            <v>37687</v>
          </cell>
          <cell r="AA877" t="str">
            <v>Interruptible</v>
          </cell>
          <cell r="AB877" t="str">
            <v>NWP</v>
          </cell>
          <cell r="AC877" t="str">
            <v>Paiute</v>
          </cell>
          <cell r="AD877">
            <v>100047</v>
          </cell>
          <cell r="AE877">
            <v>1500</v>
          </cell>
          <cell r="AF877" t="str">
            <v>OPAL</v>
          </cell>
          <cell r="AG877">
            <v>543</v>
          </cell>
          <cell r="AH877" t="str">
            <v>K39</v>
          </cell>
          <cell r="AI877">
            <v>321</v>
          </cell>
          <cell r="AJ877" t="str">
            <v>RENO</v>
          </cell>
          <cell r="AK877">
            <v>459</v>
          </cell>
          <cell r="AL877" t="str">
            <v>AVAC03SYS4</v>
          </cell>
          <cell r="AM877">
            <v>304</v>
          </cell>
          <cell r="AN877" t="str">
            <v>DA</v>
          </cell>
        </row>
        <row r="878">
          <cell r="A878">
            <v>891</v>
          </cell>
          <cell r="B878" t="str">
            <v>DW</v>
          </cell>
          <cell r="C878" t="str">
            <v>Dick Winters</v>
          </cell>
          <cell r="D878" t="str">
            <v>(509) 495-4175</v>
          </cell>
          <cell r="E878">
            <v>37686</v>
          </cell>
          <cell r="G878" t="str">
            <v>Purchase</v>
          </cell>
          <cell r="H878" t="str">
            <v>Physical</v>
          </cell>
          <cell r="I878" t="str">
            <v>KFCT</v>
          </cell>
          <cell r="K878" t="str">
            <v>Enserco</v>
          </cell>
          <cell r="L878" t="str">
            <v>Dave Huck</v>
          </cell>
          <cell r="M878" t="str">
            <v>Trader</v>
          </cell>
          <cell r="N878" t="str">
            <v>(403) 269-5522</v>
          </cell>
          <cell r="O878" t="str">
            <v>(303) 568-3250</v>
          </cell>
          <cell r="R878">
            <v>1500</v>
          </cell>
          <cell r="X878">
            <v>7.75</v>
          </cell>
          <cell r="Y878">
            <v>37687</v>
          </cell>
          <cell r="Z878">
            <v>37687</v>
          </cell>
          <cell r="AA878" t="str">
            <v>Interruptible</v>
          </cell>
          <cell r="AB878" t="str">
            <v>NWP</v>
          </cell>
          <cell r="AE878">
            <v>1500</v>
          </cell>
          <cell r="AF878" t="str">
            <v>SPOKANE (KETTLE FALLS)</v>
          </cell>
          <cell r="AG878">
            <v>384</v>
          </cell>
          <cell r="AH878">
            <v>128750</v>
          </cell>
          <cell r="AI878">
            <v>399</v>
          </cell>
          <cell r="AJ878" t="str">
            <v>SPOKANE (KETTLE FALLS)</v>
          </cell>
          <cell r="AK878">
            <v>384</v>
          </cell>
          <cell r="AL878" t="str">
            <v>KFCT</v>
          </cell>
          <cell r="AM878">
            <v>6</v>
          </cell>
          <cell r="AN878" t="str">
            <v>DW</v>
          </cell>
        </row>
        <row r="879">
          <cell r="A879">
            <v>892</v>
          </cell>
          <cell r="B879" t="str">
            <v>DW</v>
          </cell>
          <cell r="C879" t="str">
            <v>Dick Winters</v>
          </cell>
          <cell r="D879" t="str">
            <v>(509) 495-4175</v>
          </cell>
          <cell r="E879">
            <v>37686</v>
          </cell>
          <cell r="G879" t="str">
            <v>Purchase</v>
          </cell>
          <cell r="H879" t="str">
            <v>Physical</v>
          </cell>
          <cell r="I879" t="str">
            <v>CA - SLTAHOE</v>
          </cell>
          <cell r="K879" t="str">
            <v>Sempra Energy Trading, Inc.</v>
          </cell>
          <cell r="L879" t="str">
            <v>Ray Houghton</v>
          </cell>
          <cell r="M879" t="str">
            <v>Trader</v>
          </cell>
          <cell r="N879" t="str">
            <v>(403) 750-2453</v>
          </cell>
          <cell r="O879" t="str">
            <v>(203) 355-6605</v>
          </cell>
          <cell r="R879">
            <v>2000</v>
          </cell>
          <cell r="U879" t="str">
            <v>GDA</v>
          </cell>
          <cell r="V879">
            <v>0</v>
          </cell>
          <cell r="W879" t="str">
            <v>Sumas</v>
          </cell>
          <cell r="Y879">
            <v>37688</v>
          </cell>
          <cell r="Z879">
            <v>37694</v>
          </cell>
          <cell r="AA879" t="str">
            <v>Interruptible</v>
          </cell>
          <cell r="AB879" t="str">
            <v>NWP</v>
          </cell>
          <cell r="AC879" t="str">
            <v>Paiute</v>
          </cell>
          <cell r="AD879">
            <v>100047</v>
          </cell>
          <cell r="AE879">
            <v>2000</v>
          </cell>
          <cell r="AF879" t="str">
            <v>SUMAS</v>
          </cell>
          <cell r="AG879">
            <v>297</v>
          </cell>
          <cell r="AH879" t="str">
            <v>SEMPRA</v>
          </cell>
          <cell r="AI879">
            <v>227</v>
          </cell>
          <cell r="AJ879" t="str">
            <v>RENO</v>
          </cell>
          <cell r="AK879">
            <v>459</v>
          </cell>
          <cell r="AL879" t="str">
            <v>AVAC03SYS3</v>
          </cell>
          <cell r="AM879">
            <v>304</v>
          </cell>
          <cell r="AN879" t="str">
            <v>DW</v>
          </cell>
        </row>
        <row r="880">
          <cell r="A880">
            <v>893</v>
          </cell>
          <cell r="B880" t="str">
            <v>DW</v>
          </cell>
          <cell r="C880" t="str">
            <v>Dick Winters</v>
          </cell>
          <cell r="D880" t="str">
            <v>(509) 495-4175</v>
          </cell>
          <cell r="E880">
            <v>37687</v>
          </cell>
          <cell r="G880" t="str">
            <v>Purchase</v>
          </cell>
          <cell r="H880" t="str">
            <v>Physical</v>
          </cell>
          <cell r="I880" t="str">
            <v>CA - SLTAHOE</v>
          </cell>
          <cell r="K880" t="str">
            <v>Enserco</v>
          </cell>
          <cell r="L880" t="str">
            <v>Dave Huck</v>
          </cell>
          <cell r="M880" t="str">
            <v>Trader</v>
          </cell>
          <cell r="N880" t="str">
            <v>(403) 269-5522</v>
          </cell>
          <cell r="O880" t="str">
            <v>(303) 568-3250</v>
          </cell>
          <cell r="R880">
            <v>2000</v>
          </cell>
          <cell r="X880">
            <v>7.4</v>
          </cell>
          <cell r="Y880">
            <v>37688</v>
          </cell>
          <cell r="Z880">
            <v>37694</v>
          </cell>
          <cell r="AA880" t="str">
            <v>Firm</v>
          </cell>
          <cell r="AB880" t="str">
            <v>NWP</v>
          </cell>
          <cell r="AC880" t="str">
            <v>Paiute</v>
          </cell>
          <cell r="AD880">
            <v>100047</v>
          </cell>
          <cell r="AE880">
            <v>2000</v>
          </cell>
          <cell r="AF880" t="str">
            <v>SUMAS</v>
          </cell>
          <cell r="AG880">
            <v>297</v>
          </cell>
          <cell r="AH880" t="str">
            <v>EEI</v>
          </cell>
          <cell r="AI880">
            <v>399</v>
          </cell>
          <cell r="AJ880" t="str">
            <v>RENO</v>
          </cell>
          <cell r="AK880">
            <v>459</v>
          </cell>
          <cell r="AL880" t="str">
            <v>AVAC03SYS3</v>
          </cell>
          <cell r="AM880">
            <v>304</v>
          </cell>
          <cell r="AN880" t="str">
            <v>DW</v>
          </cell>
          <cell r="AO880">
            <v>37690</v>
          </cell>
          <cell r="AP880" t="str">
            <v>JK</v>
          </cell>
        </row>
        <row r="881">
          <cell r="A881">
            <v>894</v>
          </cell>
          <cell r="B881" t="str">
            <v>JK</v>
          </cell>
          <cell r="C881" t="str">
            <v>Jeannie Kimberly</v>
          </cell>
          <cell r="D881" t="str">
            <v>(509) 495-8494</v>
          </cell>
          <cell r="E881">
            <v>37693</v>
          </cell>
          <cell r="G881" t="str">
            <v>Purchase</v>
          </cell>
          <cell r="H881" t="str">
            <v>Physical</v>
          </cell>
          <cell r="I881" t="str">
            <v>CA - SLTAHOE</v>
          </cell>
          <cell r="K881" t="str">
            <v>Concord Energy, LLC</v>
          </cell>
          <cell r="L881" t="str">
            <v>John Boyle</v>
          </cell>
          <cell r="M881" t="str">
            <v>Trader</v>
          </cell>
          <cell r="N881" t="str">
            <v>(303) 468-1244</v>
          </cell>
          <cell r="O881" t="str">
            <v>(403) 514-6913</v>
          </cell>
          <cell r="R881">
            <v>1000</v>
          </cell>
          <cell r="U881" t="str">
            <v>GDA</v>
          </cell>
          <cell r="V881">
            <v>0</v>
          </cell>
          <cell r="W881" t="str">
            <v>Kern</v>
          </cell>
          <cell r="Y881">
            <v>37695</v>
          </cell>
          <cell r="Z881">
            <v>37698</v>
          </cell>
          <cell r="AA881" t="str">
            <v>Interruptible</v>
          </cell>
          <cell r="AB881" t="str">
            <v>NWP</v>
          </cell>
          <cell r="AC881" t="str">
            <v>Paiute</v>
          </cell>
          <cell r="AD881">
            <v>100047</v>
          </cell>
          <cell r="AE881">
            <v>1000</v>
          </cell>
          <cell r="AF881" t="str">
            <v>OPAL</v>
          </cell>
          <cell r="AG881">
            <v>543</v>
          </cell>
          <cell r="AH881" t="str">
            <v>G67</v>
          </cell>
          <cell r="AI881">
            <v>796</v>
          </cell>
          <cell r="AJ881" t="str">
            <v>RENO</v>
          </cell>
          <cell r="AK881">
            <v>459</v>
          </cell>
          <cell r="AL881" t="str">
            <v>AVAC03SYS4</v>
          </cell>
          <cell r="AM881">
            <v>304</v>
          </cell>
          <cell r="AN881" t="str">
            <v>JK</v>
          </cell>
        </row>
        <row r="882">
          <cell r="A882">
            <v>895</v>
          </cell>
          <cell r="B882" t="str">
            <v>JK</v>
          </cell>
          <cell r="C882" t="str">
            <v>Jeannie Kimberly</v>
          </cell>
          <cell r="D882" t="str">
            <v>(509) 495-8494</v>
          </cell>
          <cell r="E882">
            <v>37693</v>
          </cell>
          <cell r="G882" t="str">
            <v>Purchase</v>
          </cell>
          <cell r="H882" t="str">
            <v>Physical</v>
          </cell>
          <cell r="I882" t="str">
            <v>CA - SLTAHOE</v>
          </cell>
          <cell r="K882" t="str">
            <v>Sempra Energy Trading, Inc.</v>
          </cell>
          <cell r="L882" t="str">
            <v>Ray Houghton</v>
          </cell>
          <cell r="M882" t="str">
            <v>Trader</v>
          </cell>
          <cell r="N882" t="str">
            <v>(403) 750-2453</v>
          </cell>
          <cell r="O882" t="str">
            <v>(203) 355-6605</v>
          </cell>
          <cell r="R882">
            <v>2000</v>
          </cell>
          <cell r="X882">
            <v>4.9000000000000004</v>
          </cell>
          <cell r="Y882">
            <v>37695</v>
          </cell>
          <cell r="Z882">
            <v>37698</v>
          </cell>
          <cell r="AA882" t="str">
            <v>Interruptible</v>
          </cell>
          <cell r="AB882" t="str">
            <v>NWP</v>
          </cell>
          <cell r="AC882" t="str">
            <v>Paiute</v>
          </cell>
          <cell r="AD882">
            <v>100047</v>
          </cell>
          <cell r="AE882">
            <v>2000</v>
          </cell>
          <cell r="AF882" t="str">
            <v>SUMAS</v>
          </cell>
          <cell r="AG882">
            <v>297</v>
          </cell>
          <cell r="AH882" t="str">
            <v>SEMPRA</v>
          </cell>
          <cell r="AI882">
            <v>227</v>
          </cell>
          <cell r="AJ882" t="str">
            <v>RENO</v>
          </cell>
          <cell r="AK882">
            <v>459</v>
          </cell>
          <cell r="AL882" t="str">
            <v>AVAC03SYS3</v>
          </cell>
          <cell r="AM882">
            <v>304</v>
          </cell>
          <cell r="AN882" t="str">
            <v>JK</v>
          </cell>
        </row>
        <row r="883">
          <cell r="A883">
            <v>896</v>
          </cell>
          <cell r="B883" t="str">
            <v>JK</v>
          </cell>
          <cell r="C883" t="str">
            <v>Jeannie Kimberly</v>
          </cell>
          <cell r="D883" t="str">
            <v>(509) 495-8494</v>
          </cell>
          <cell r="E883">
            <v>37694</v>
          </cell>
          <cell r="G883" t="str">
            <v>Sale</v>
          </cell>
          <cell r="H883" t="str">
            <v>Physical</v>
          </cell>
          <cell r="I883" t="str">
            <v>MALIN</v>
          </cell>
          <cell r="K883" t="str">
            <v>Sempra Energy Trading, Inc.</v>
          </cell>
          <cell r="L883" t="str">
            <v>Ray Houghton</v>
          </cell>
          <cell r="M883" t="str">
            <v>Trader</v>
          </cell>
          <cell r="N883" t="str">
            <v>(403) 750-2453</v>
          </cell>
          <cell r="O883" t="str">
            <v>(203) 355-6605</v>
          </cell>
          <cell r="R883">
            <v>7658</v>
          </cell>
          <cell r="U883" t="str">
            <v>NGI</v>
          </cell>
          <cell r="V883">
            <v>-1.4999999999999999E-2</v>
          </cell>
          <cell r="W883" t="str">
            <v>Malin</v>
          </cell>
          <cell r="Y883">
            <v>37712</v>
          </cell>
          <cell r="Z883">
            <v>37802</v>
          </cell>
          <cell r="AA883" t="str">
            <v>Firm</v>
          </cell>
          <cell r="AB883" t="str">
            <v>PGT</v>
          </cell>
          <cell r="AD883" t="str">
            <v>07536</v>
          </cell>
          <cell r="AE883">
            <v>7658</v>
          </cell>
          <cell r="AF883" t="str">
            <v>MALI-GTNW</v>
          </cell>
          <cell r="AJ883" t="str">
            <v>MALI-GTNW</v>
          </cell>
          <cell r="AL883" t="str">
            <v>02466</v>
          </cell>
          <cell r="AN883" t="str">
            <v>BG</v>
          </cell>
        </row>
        <row r="884">
          <cell r="A884">
            <v>897</v>
          </cell>
          <cell r="B884" t="str">
            <v>DW</v>
          </cell>
          <cell r="C884" t="str">
            <v>Dick Winters</v>
          </cell>
          <cell r="D884" t="str">
            <v>(509) 495-4175</v>
          </cell>
          <cell r="E884">
            <v>37698</v>
          </cell>
          <cell r="G884" t="str">
            <v>Purchase</v>
          </cell>
          <cell r="H884" t="str">
            <v>Physical</v>
          </cell>
          <cell r="I884" t="str">
            <v>CA - SLTAHOE</v>
          </cell>
          <cell r="K884" t="str">
            <v>Concord Energy, LLC</v>
          </cell>
          <cell r="L884" t="str">
            <v>Matt Reed</v>
          </cell>
          <cell r="M884" t="str">
            <v>Trader</v>
          </cell>
          <cell r="N884" t="str">
            <v>(303) 468-1244</v>
          </cell>
          <cell r="O884" t="str">
            <v>(403) 514-6913</v>
          </cell>
          <cell r="R884">
            <v>1500</v>
          </cell>
          <cell r="U884" t="str">
            <v>GDA</v>
          </cell>
          <cell r="V884">
            <v>0</v>
          </cell>
          <cell r="W884" t="str">
            <v>Kern</v>
          </cell>
          <cell r="Y884">
            <v>37699</v>
          </cell>
          <cell r="Z884">
            <v>37705</v>
          </cell>
          <cell r="AA884" t="str">
            <v>Firm</v>
          </cell>
          <cell r="AB884" t="str">
            <v>NWP</v>
          </cell>
          <cell r="AC884" t="str">
            <v>Paiute</v>
          </cell>
          <cell r="AD884">
            <v>100047</v>
          </cell>
          <cell r="AE884">
            <v>1500</v>
          </cell>
          <cell r="AF884" t="str">
            <v>OPAL</v>
          </cell>
          <cell r="AG884">
            <v>543</v>
          </cell>
          <cell r="AH884" t="str">
            <v>G67</v>
          </cell>
          <cell r="AI884">
            <v>796</v>
          </cell>
          <cell r="AJ884" t="str">
            <v>RENO</v>
          </cell>
          <cell r="AK884">
            <v>459</v>
          </cell>
          <cell r="AL884" t="str">
            <v>AVAC03SYS4</v>
          </cell>
          <cell r="AM884">
            <v>304</v>
          </cell>
          <cell r="AN884" t="str">
            <v>DW</v>
          </cell>
        </row>
        <row r="885">
          <cell r="A885">
            <v>898</v>
          </cell>
          <cell r="B885" t="str">
            <v>DW</v>
          </cell>
          <cell r="C885" t="str">
            <v>Dick Winters</v>
          </cell>
          <cell r="D885" t="str">
            <v>(509) 495-4175</v>
          </cell>
          <cell r="E885">
            <v>37698</v>
          </cell>
          <cell r="G885" t="str">
            <v>Purchase</v>
          </cell>
          <cell r="H885" t="str">
            <v>Physical</v>
          </cell>
          <cell r="I885" t="str">
            <v>CA - SLTAHOE</v>
          </cell>
          <cell r="K885" t="str">
            <v>Sempra Energy Trading, Inc.</v>
          </cell>
          <cell r="L885" t="str">
            <v>Ray Houghton</v>
          </cell>
          <cell r="M885" t="str">
            <v>Trader</v>
          </cell>
          <cell r="N885" t="str">
            <v>(403) 750-2453</v>
          </cell>
          <cell r="O885" t="str">
            <v>(203) 355-6605</v>
          </cell>
          <cell r="R885">
            <v>1500</v>
          </cell>
          <cell r="U885" t="str">
            <v>GDA</v>
          </cell>
          <cell r="V885">
            <v>0</v>
          </cell>
          <cell r="W885" t="str">
            <v>Sumas</v>
          </cell>
          <cell r="X885" t="str">
            <v xml:space="preserve"> </v>
          </cell>
          <cell r="Y885">
            <v>37699</v>
          </cell>
          <cell r="Z885">
            <v>37705</v>
          </cell>
          <cell r="AA885" t="str">
            <v>Firm</v>
          </cell>
          <cell r="AB885" t="str">
            <v>NWP</v>
          </cell>
          <cell r="AC885" t="str">
            <v>Paiute</v>
          </cell>
          <cell r="AD885">
            <v>100047</v>
          </cell>
          <cell r="AE885">
            <v>1500</v>
          </cell>
          <cell r="AF885" t="str">
            <v>SUMAS</v>
          </cell>
          <cell r="AG885">
            <v>297</v>
          </cell>
          <cell r="AH885" t="str">
            <v>SEMPRA</v>
          </cell>
          <cell r="AI885">
            <v>227</v>
          </cell>
          <cell r="AJ885" t="str">
            <v>RENO</v>
          </cell>
          <cell r="AK885">
            <v>459</v>
          </cell>
          <cell r="AL885" t="str">
            <v>AVAC03SYS3</v>
          </cell>
          <cell r="AM885">
            <v>304</v>
          </cell>
          <cell r="AN885" t="str">
            <v>DW</v>
          </cell>
          <cell r="AO885">
            <v>37729</v>
          </cell>
          <cell r="AP885" t="str">
            <v>DW</v>
          </cell>
        </row>
        <row r="886">
          <cell r="A886">
            <v>899</v>
          </cell>
          <cell r="B886" t="str">
            <v>DW</v>
          </cell>
          <cell r="C886" t="str">
            <v>Dick Winters</v>
          </cell>
          <cell r="D886" t="str">
            <v>(509) 495-4175</v>
          </cell>
          <cell r="E886">
            <v>37698</v>
          </cell>
          <cell r="G886" t="str">
            <v>Purchase</v>
          </cell>
          <cell r="H886" t="str">
            <v>Physical</v>
          </cell>
          <cell r="I886" t="str">
            <v>CA - SLTAHOE</v>
          </cell>
          <cell r="J886">
            <v>459535948</v>
          </cell>
          <cell r="K886" t="str">
            <v>Chevron Texaco Natural Gas</v>
          </cell>
          <cell r="L886" t="str">
            <v>Steven Floyd</v>
          </cell>
          <cell r="M886" t="str">
            <v>Trader</v>
          </cell>
          <cell r="N886" t="str">
            <v>(713) 752-6557</v>
          </cell>
          <cell r="O886" t="str">
            <v>(713) 767-5040</v>
          </cell>
          <cell r="P886" t="str">
            <v>ICE</v>
          </cell>
          <cell r="Q886">
            <v>2.5</v>
          </cell>
          <cell r="R886">
            <v>2000</v>
          </cell>
          <cell r="U886" t="str">
            <v>IF</v>
          </cell>
          <cell r="V886">
            <v>-2.5000000000000001E-2</v>
          </cell>
          <cell r="W886" t="str">
            <v>Opal</v>
          </cell>
          <cell r="Y886">
            <v>37712</v>
          </cell>
          <cell r="Z886">
            <v>37741</v>
          </cell>
          <cell r="AA886" t="str">
            <v>Firm</v>
          </cell>
          <cell r="AB886" t="str">
            <v>NWP</v>
          </cell>
          <cell r="AC886" t="str">
            <v>Paiute</v>
          </cell>
          <cell r="AD886">
            <v>100047</v>
          </cell>
          <cell r="AE886">
            <v>2000</v>
          </cell>
          <cell r="AF886" t="str">
            <v>OPAL</v>
          </cell>
          <cell r="AG886">
            <v>543</v>
          </cell>
          <cell r="AH886" t="str">
            <v>K39</v>
          </cell>
          <cell r="AI886">
            <v>321</v>
          </cell>
          <cell r="AJ886" t="str">
            <v>RENO</v>
          </cell>
          <cell r="AK886">
            <v>459</v>
          </cell>
          <cell r="AL886" t="str">
            <v>AVAC03SYS2</v>
          </cell>
          <cell r="AM886">
            <v>304</v>
          </cell>
          <cell r="AN886" t="str">
            <v>DW</v>
          </cell>
          <cell r="AO886">
            <v>37705</v>
          </cell>
          <cell r="AP886" t="str">
            <v>DW</v>
          </cell>
        </row>
        <row r="887">
          <cell r="A887">
            <v>900</v>
          </cell>
          <cell r="B887" t="str">
            <v>DA</v>
          </cell>
          <cell r="C887" t="str">
            <v>Diane Albers</v>
          </cell>
          <cell r="D887" t="str">
            <v>(509) 495-4705</v>
          </cell>
          <cell r="E887">
            <v>37699</v>
          </cell>
          <cell r="G887" t="str">
            <v>Sale</v>
          </cell>
          <cell r="H887" t="str">
            <v>Physical</v>
          </cell>
          <cell r="I887" t="str">
            <v>MALIN</v>
          </cell>
          <cell r="K887" t="str">
            <v>Sempra Energy Trading, Inc.</v>
          </cell>
          <cell r="L887" t="str">
            <v>Ray Houghton</v>
          </cell>
          <cell r="M887" t="str">
            <v>Trader</v>
          </cell>
          <cell r="N887" t="str">
            <v>(403) 750-2453</v>
          </cell>
          <cell r="O887" t="str">
            <v>(203) 355-6605</v>
          </cell>
          <cell r="R887">
            <v>3000</v>
          </cell>
          <cell r="X887">
            <v>5.04</v>
          </cell>
          <cell r="Y887">
            <v>37834</v>
          </cell>
          <cell r="Z887">
            <v>37864</v>
          </cell>
          <cell r="AA887" t="str">
            <v>Firm</v>
          </cell>
          <cell r="AB887" t="str">
            <v>PGT</v>
          </cell>
          <cell r="AD887" t="str">
            <v>07536</v>
          </cell>
          <cell r="AE887">
            <v>3000</v>
          </cell>
          <cell r="AF887" t="str">
            <v>MALI-GTNW</v>
          </cell>
          <cell r="AJ887" t="str">
            <v>MALI-GTNW</v>
          </cell>
          <cell r="AL887" t="str">
            <v>02466</v>
          </cell>
          <cell r="AN887" t="str">
            <v>BG</v>
          </cell>
        </row>
        <row r="888">
          <cell r="A888">
            <v>901</v>
          </cell>
          <cell r="B888" t="str">
            <v>DA</v>
          </cell>
          <cell r="C888" t="str">
            <v>Diane Albers</v>
          </cell>
          <cell r="D888" t="str">
            <v>(509) 495-4705</v>
          </cell>
          <cell r="E888">
            <v>37699</v>
          </cell>
          <cell r="G888" t="str">
            <v>Sale</v>
          </cell>
          <cell r="H888" t="str">
            <v>Physical</v>
          </cell>
          <cell r="I888" t="str">
            <v>MALIN</v>
          </cell>
          <cell r="K888" t="str">
            <v>Sempra Energy Trading, Inc.</v>
          </cell>
          <cell r="L888" t="str">
            <v>Ray Houghton</v>
          </cell>
          <cell r="M888" t="str">
            <v>Trader</v>
          </cell>
          <cell r="N888" t="str">
            <v>(403) 750-2453</v>
          </cell>
          <cell r="O888" t="str">
            <v>(203) 355-6605</v>
          </cell>
          <cell r="R888">
            <v>2000</v>
          </cell>
          <cell r="X888">
            <v>4.97</v>
          </cell>
          <cell r="Y888">
            <v>37865</v>
          </cell>
          <cell r="Z888">
            <v>37894</v>
          </cell>
          <cell r="AA888" t="str">
            <v>Firm</v>
          </cell>
          <cell r="AB888" t="str">
            <v>PGT</v>
          </cell>
          <cell r="AD888" t="str">
            <v>07536</v>
          </cell>
          <cell r="AE888">
            <v>2000</v>
          </cell>
          <cell r="AF888" t="str">
            <v>MALI-GTNW</v>
          </cell>
          <cell r="AJ888" t="str">
            <v>MALI-GTNW</v>
          </cell>
          <cell r="AL888" t="str">
            <v>02466</v>
          </cell>
          <cell r="AN888" t="str">
            <v>BG</v>
          </cell>
        </row>
        <row r="889">
          <cell r="A889">
            <v>902</v>
          </cell>
          <cell r="B889" t="str">
            <v>DA</v>
          </cell>
          <cell r="C889" t="str">
            <v>Diane Albers</v>
          </cell>
          <cell r="D889" t="str">
            <v>(509) 495-4705</v>
          </cell>
          <cell r="E889">
            <v>37699</v>
          </cell>
          <cell r="G889" t="str">
            <v>Sale</v>
          </cell>
          <cell r="H889" t="str">
            <v>Physical</v>
          </cell>
          <cell r="I889" t="str">
            <v>MALIN</v>
          </cell>
          <cell r="K889" t="str">
            <v>Sempra Energy Trading, Inc.</v>
          </cell>
          <cell r="L889" t="str">
            <v>Ray Houghton</v>
          </cell>
          <cell r="M889" t="str">
            <v>Trader</v>
          </cell>
          <cell r="N889" t="str">
            <v>(403) 750-2453</v>
          </cell>
          <cell r="O889" t="str">
            <v>(203) 355-6605</v>
          </cell>
          <cell r="R889">
            <v>3000</v>
          </cell>
          <cell r="X889">
            <v>4.9000000000000004</v>
          </cell>
          <cell r="Y889">
            <v>37895</v>
          </cell>
          <cell r="Z889">
            <v>37925</v>
          </cell>
          <cell r="AA889" t="str">
            <v>Firm</v>
          </cell>
          <cell r="AB889" t="str">
            <v>PGT</v>
          </cell>
          <cell r="AD889" t="str">
            <v>07536</v>
          </cell>
          <cell r="AE889">
            <v>3000</v>
          </cell>
          <cell r="AF889" t="str">
            <v>MALI-GTNW</v>
          </cell>
          <cell r="AJ889" t="str">
            <v>MALI-GTNW</v>
          </cell>
          <cell r="AL889" t="str">
            <v>02466</v>
          </cell>
          <cell r="AN889" t="str">
            <v>BG</v>
          </cell>
        </row>
        <row r="890">
          <cell r="A890">
            <v>903</v>
          </cell>
          <cell r="B890" t="str">
            <v>BG</v>
          </cell>
          <cell r="C890" t="str">
            <v>Bob Gruber</v>
          </cell>
          <cell r="D890" t="str">
            <v>(509) 495-4001</v>
          </cell>
          <cell r="E890">
            <v>37700</v>
          </cell>
          <cell r="G890" t="str">
            <v>Purchase</v>
          </cell>
          <cell r="H890" t="str">
            <v>Physical</v>
          </cell>
          <cell r="I890" t="str">
            <v>CSII</v>
          </cell>
          <cell r="K890" t="str">
            <v>BP Canada Energy Co.</v>
          </cell>
          <cell r="L890" t="str">
            <v>Patty Condon</v>
          </cell>
          <cell r="M890" t="str">
            <v>Trader</v>
          </cell>
          <cell r="N890" t="str">
            <v>(403) 231-6901</v>
          </cell>
          <cell r="O890" t="str">
            <v>403-233-5611</v>
          </cell>
          <cell r="P890" t="str">
            <v>Natsrc</v>
          </cell>
          <cell r="Q890">
            <v>1464</v>
          </cell>
          <cell r="R890">
            <v>10000</v>
          </cell>
          <cell r="X890">
            <v>4.25</v>
          </cell>
          <cell r="Y890">
            <v>37926</v>
          </cell>
          <cell r="Z890">
            <v>38291</v>
          </cell>
          <cell r="AA890" t="str">
            <v>Firm</v>
          </cell>
          <cell r="AB890" t="str">
            <v>TCPL</v>
          </cell>
          <cell r="AD890" t="str">
            <v>AVA</v>
          </cell>
          <cell r="AE890">
            <v>10000</v>
          </cell>
          <cell r="AF890" t="str">
            <v>NIT</v>
          </cell>
          <cell r="AH890" t="str">
            <v>AMOCT</v>
          </cell>
          <cell r="AJ890" t="str">
            <v>CSII-CSII</v>
          </cell>
          <cell r="AL890" t="str">
            <v>CSII</v>
          </cell>
          <cell r="AN890" t="str">
            <v>LM</v>
          </cell>
        </row>
        <row r="891">
          <cell r="A891">
            <v>904</v>
          </cell>
          <cell r="B891" t="str">
            <v>BG</v>
          </cell>
          <cell r="C891" t="str">
            <v>Bob Gruber</v>
          </cell>
          <cell r="D891" t="str">
            <v>(509) 495-4001</v>
          </cell>
          <cell r="E891">
            <v>37700</v>
          </cell>
          <cell r="G891" t="str">
            <v>Sale</v>
          </cell>
          <cell r="H891" t="str">
            <v>Physical</v>
          </cell>
          <cell r="I891" t="str">
            <v>CSII</v>
          </cell>
          <cell r="K891" t="str">
            <v>BP Canada Energy Marketing Corp.</v>
          </cell>
          <cell r="L891" t="str">
            <v>Patty Condon</v>
          </cell>
          <cell r="M891" t="str">
            <v>Trader</v>
          </cell>
          <cell r="N891" t="str">
            <v>(403) 231-6901</v>
          </cell>
          <cell r="O891" t="str">
            <v>403-233-5611</v>
          </cell>
          <cell r="P891" t="str">
            <v>Natsrc</v>
          </cell>
          <cell r="Q891">
            <v>0</v>
          </cell>
          <cell r="R891">
            <v>10000</v>
          </cell>
          <cell r="X891">
            <v>4.6449999999999996</v>
          </cell>
          <cell r="Y891">
            <v>37926</v>
          </cell>
          <cell r="Z891">
            <v>38291</v>
          </cell>
          <cell r="AA891" t="str">
            <v>Firm</v>
          </cell>
          <cell r="AB891" t="str">
            <v>PGT</v>
          </cell>
          <cell r="AD891" t="str">
            <v>07536</v>
          </cell>
          <cell r="AE891">
            <v>10000</v>
          </cell>
          <cell r="AF891" t="str">
            <v>MALI-GTNW</v>
          </cell>
          <cell r="AH891" t="str">
            <v>00169</v>
          </cell>
          <cell r="AJ891" t="str">
            <v>MALI-GTNW</v>
          </cell>
          <cell r="AL891" t="str">
            <v>01669</v>
          </cell>
          <cell r="AN891" t="str">
            <v>LM</v>
          </cell>
        </row>
        <row r="892">
          <cell r="A892">
            <v>905</v>
          </cell>
          <cell r="B892" t="str">
            <v>DW</v>
          </cell>
          <cell r="C892" t="str">
            <v>Dick Winters</v>
          </cell>
          <cell r="D892" t="str">
            <v>(509) 495-4175</v>
          </cell>
          <cell r="E892">
            <v>37704</v>
          </cell>
          <cell r="G892" t="str">
            <v>Sale</v>
          </cell>
          <cell r="H892" t="str">
            <v>Physical</v>
          </cell>
          <cell r="I892" t="str">
            <v>MALIN</v>
          </cell>
          <cell r="K892" t="str">
            <v>Sempra Energy Trading, Inc.</v>
          </cell>
          <cell r="L892" t="str">
            <v>Ray Houghton</v>
          </cell>
          <cell r="M892" t="str">
            <v>Trader</v>
          </cell>
          <cell r="N892" t="str">
            <v>(403) 750-2453</v>
          </cell>
          <cell r="O892" t="str">
            <v>(203) 355-6605</v>
          </cell>
          <cell r="R892">
            <v>4000</v>
          </cell>
          <cell r="X892">
            <v>4.92</v>
          </cell>
          <cell r="Y892">
            <v>37803</v>
          </cell>
          <cell r="Z892">
            <v>37833</v>
          </cell>
          <cell r="AA892" t="str">
            <v>Firm</v>
          </cell>
          <cell r="AB892" t="str">
            <v>PGT</v>
          </cell>
          <cell r="AD892" t="str">
            <v>07536</v>
          </cell>
          <cell r="AE892">
            <v>4000</v>
          </cell>
          <cell r="AF892" t="str">
            <v>MALI-GTNW</v>
          </cell>
          <cell r="AJ892" t="str">
            <v>MALI-GTNW</v>
          </cell>
          <cell r="AL892" t="str">
            <v>02466</v>
          </cell>
          <cell r="AN892" t="str">
            <v>BG</v>
          </cell>
        </row>
        <row r="893">
          <cell r="A893">
            <v>906</v>
          </cell>
          <cell r="B893" t="str">
            <v>DW</v>
          </cell>
          <cell r="C893" t="str">
            <v>Dick Winters</v>
          </cell>
          <cell r="D893" t="str">
            <v>(509) 495-4175</v>
          </cell>
          <cell r="E893">
            <v>37705</v>
          </cell>
          <cell r="G893" t="str">
            <v>Purchase</v>
          </cell>
          <cell r="H893" t="str">
            <v>Physical</v>
          </cell>
          <cell r="I893" t="str">
            <v>CA - SLTAHOE</v>
          </cell>
          <cell r="K893" t="str">
            <v>Enserco</v>
          </cell>
          <cell r="L893" t="str">
            <v>Dave Huck</v>
          </cell>
          <cell r="M893" t="str">
            <v>Trader</v>
          </cell>
          <cell r="N893" t="str">
            <v>(403) 269-5522</v>
          </cell>
          <cell r="O893" t="str">
            <v>(303) 568-3250</v>
          </cell>
          <cell r="R893">
            <v>1500</v>
          </cell>
          <cell r="X893">
            <v>4.62</v>
          </cell>
          <cell r="Y893">
            <v>37706</v>
          </cell>
          <cell r="Z893">
            <v>37711</v>
          </cell>
          <cell r="AA893" t="str">
            <v>Firm</v>
          </cell>
          <cell r="AB893" t="str">
            <v>NWP</v>
          </cell>
          <cell r="AC893" t="str">
            <v>Paiute</v>
          </cell>
          <cell r="AD893">
            <v>100047</v>
          </cell>
          <cell r="AE893">
            <v>1500</v>
          </cell>
          <cell r="AF893" t="str">
            <v>SUMAS</v>
          </cell>
          <cell r="AG893">
            <v>297</v>
          </cell>
          <cell r="AH893" t="str">
            <v>EEI</v>
          </cell>
          <cell r="AI893">
            <v>399</v>
          </cell>
          <cell r="AJ893" t="str">
            <v>RENO</v>
          </cell>
          <cell r="AK893">
            <v>459</v>
          </cell>
          <cell r="AL893" t="str">
            <v>AVAC03SYS3</v>
          </cell>
          <cell r="AM893">
            <v>304</v>
          </cell>
          <cell r="AN893" t="str">
            <v>DW</v>
          </cell>
          <cell r="AO893">
            <v>37713</v>
          </cell>
          <cell r="AP893" t="str">
            <v>JK</v>
          </cell>
        </row>
        <row r="894">
          <cell r="A894">
            <v>907</v>
          </cell>
          <cell r="B894" t="str">
            <v>DW</v>
          </cell>
          <cell r="C894" t="str">
            <v>Dick Winters</v>
          </cell>
          <cell r="D894" t="str">
            <v>(509) 495-4175</v>
          </cell>
          <cell r="E894">
            <v>37705</v>
          </cell>
          <cell r="G894" t="str">
            <v>Sale</v>
          </cell>
          <cell r="H894" t="str">
            <v>Physical</v>
          </cell>
          <cell r="I894" t="str">
            <v>MALIN</v>
          </cell>
          <cell r="K894" t="str">
            <v>Sempra Energy Trading, Inc.</v>
          </cell>
          <cell r="L894" t="str">
            <v>Ray Houghton</v>
          </cell>
          <cell r="M894" t="str">
            <v>Trader</v>
          </cell>
          <cell r="N894" t="str">
            <v>(403) 750-2453</v>
          </cell>
          <cell r="O894" t="str">
            <v>(203) 355-6605</v>
          </cell>
          <cell r="R894">
            <v>10000</v>
          </cell>
          <cell r="X894">
            <v>4.8499999999999996</v>
          </cell>
          <cell r="Y894">
            <v>37803</v>
          </cell>
          <cell r="Z894">
            <v>37833</v>
          </cell>
          <cell r="AA894" t="str">
            <v>Firm</v>
          </cell>
          <cell r="AB894" t="str">
            <v>PGT</v>
          </cell>
          <cell r="AD894" t="str">
            <v>07536</v>
          </cell>
          <cell r="AE894">
            <v>10000</v>
          </cell>
          <cell r="AF894" t="str">
            <v>MALI-GTNW</v>
          </cell>
          <cell r="AJ894" t="str">
            <v>MALI-GTNW</v>
          </cell>
          <cell r="AL894" t="str">
            <v>02466</v>
          </cell>
          <cell r="AN894" t="str">
            <v>DW</v>
          </cell>
        </row>
        <row r="895">
          <cell r="A895">
            <v>908</v>
          </cell>
          <cell r="B895" t="str">
            <v>DW</v>
          </cell>
          <cell r="C895" t="str">
            <v>Dick Winters</v>
          </cell>
          <cell r="D895" t="str">
            <v>(509) 495-4175</v>
          </cell>
          <cell r="E895">
            <v>37705</v>
          </cell>
          <cell r="G895" t="str">
            <v>Sale</v>
          </cell>
          <cell r="H895" t="str">
            <v>Physical</v>
          </cell>
          <cell r="I895" t="str">
            <v>MALIN</v>
          </cell>
          <cell r="K895" t="str">
            <v>Sempra Energy Trading, Inc.</v>
          </cell>
          <cell r="L895" t="str">
            <v>Ray Houghton</v>
          </cell>
          <cell r="M895" t="str">
            <v>Trader</v>
          </cell>
          <cell r="N895" t="str">
            <v>(403) 750-2453</v>
          </cell>
          <cell r="O895" t="str">
            <v>(203) 355-6605</v>
          </cell>
          <cell r="R895">
            <v>11000</v>
          </cell>
          <cell r="X895">
            <v>4.78</v>
          </cell>
          <cell r="Y895">
            <v>37803</v>
          </cell>
          <cell r="Z895">
            <v>37833</v>
          </cell>
          <cell r="AA895" t="str">
            <v>Firm</v>
          </cell>
          <cell r="AB895" t="str">
            <v>PGT</v>
          </cell>
          <cell r="AD895" t="str">
            <v>07536</v>
          </cell>
          <cell r="AE895">
            <v>11000</v>
          </cell>
          <cell r="AF895" t="str">
            <v>MALI-GTNW</v>
          </cell>
          <cell r="AJ895" t="str">
            <v>MALI-GTNW</v>
          </cell>
          <cell r="AL895" t="str">
            <v>02466</v>
          </cell>
          <cell r="AN895" t="str">
            <v>DW</v>
          </cell>
        </row>
        <row r="896">
          <cell r="A896">
            <v>909</v>
          </cell>
          <cell r="B896" t="str">
            <v>DW</v>
          </cell>
          <cell r="C896" t="str">
            <v>Dick Winters</v>
          </cell>
          <cell r="D896" t="str">
            <v>(509) 495-4175</v>
          </cell>
          <cell r="E896">
            <v>37706</v>
          </cell>
          <cell r="G896" t="str">
            <v>Purchase</v>
          </cell>
          <cell r="H896" t="str">
            <v>Physical</v>
          </cell>
          <cell r="I896" t="str">
            <v>CA - SLTAHOE</v>
          </cell>
          <cell r="K896" t="str">
            <v>Concord Energy, LLC</v>
          </cell>
          <cell r="L896" t="str">
            <v>Darrell Danyluk</v>
          </cell>
          <cell r="M896" t="str">
            <v>Trader</v>
          </cell>
          <cell r="N896" t="str">
            <v>(403) 514-6912</v>
          </cell>
          <cell r="O896" t="str">
            <v>(403) 514-6913</v>
          </cell>
          <cell r="R896">
            <v>2500</v>
          </cell>
          <cell r="U896" t="str">
            <v>GDA</v>
          </cell>
          <cell r="V896">
            <v>0.01</v>
          </cell>
          <cell r="W896" t="str">
            <v>Sumas</v>
          </cell>
          <cell r="Y896">
            <v>37712</v>
          </cell>
          <cell r="Z896">
            <v>37741</v>
          </cell>
          <cell r="AA896" t="str">
            <v>Firm</v>
          </cell>
          <cell r="AB896" t="str">
            <v>NWP</v>
          </cell>
          <cell r="AC896" t="str">
            <v>Paiute</v>
          </cell>
          <cell r="AD896">
            <v>100047</v>
          </cell>
          <cell r="AE896">
            <v>2500</v>
          </cell>
          <cell r="AF896" t="str">
            <v>SUMAS</v>
          </cell>
          <cell r="AG896">
            <v>297</v>
          </cell>
          <cell r="AH896" t="str">
            <v>CEL</v>
          </cell>
          <cell r="AI896">
            <v>796</v>
          </cell>
          <cell r="AJ896" t="str">
            <v>RENO</v>
          </cell>
          <cell r="AK896">
            <v>459</v>
          </cell>
          <cell r="AL896" t="str">
            <v>AVAC03SYS1</v>
          </cell>
          <cell r="AM896">
            <v>304</v>
          </cell>
          <cell r="AN896" t="str">
            <v>DW</v>
          </cell>
          <cell r="AO896">
            <v>37713</v>
          </cell>
          <cell r="AP896" t="str">
            <v>JK</v>
          </cell>
        </row>
        <row r="897">
          <cell r="A897">
            <v>910</v>
          </cell>
          <cell r="B897" t="str">
            <v>DW</v>
          </cell>
          <cell r="C897" t="str">
            <v>Dick Winters</v>
          </cell>
          <cell r="D897" t="str">
            <v>(509) 495-4175</v>
          </cell>
          <cell r="E897">
            <v>37712</v>
          </cell>
          <cell r="G897" t="str">
            <v>Purchase</v>
          </cell>
          <cell r="H897" t="str">
            <v>Physical</v>
          </cell>
          <cell r="I897" t="str">
            <v>CA - SLTAHOE</v>
          </cell>
          <cell r="K897" t="str">
            <v>Sempra Energy Trading, Inc.</v>
          </cell>
          <cell r="L897" t="str">
            <v>Ray Houghton</v>
          </cell>
          <cell r="M897" t="str">
            <v>Trader</v>
          </cell>
          <cell r="N897" t="str">
            <v>(403) 750-2453</v>
          </cell>
          <cell r="O897" t="str">
            <v>(203) 355-6605</v>
          </cell>
          <cell r="R897">
            <v>2500</v>
          </cell>
          <cell r="X897">
            <v>4.18</v>
          </cell>
          <cell r="Y897">
            <v>37713</v>
          </cell>
          <cell r="Z897">
            <v>37715</v>
          </cell>
          <cell r="AA897" t="str">
            <v>Firm</v>
          </cell>
          <cell r="AB897" t="str">
            <v>NWP</v>
          </cell>
          <cell r="AC897" t="str">
            <v>Paiute</v>
          </cell>
          <cell r="AD897">
            <v>100047</v>
          </cell>
          <cell r="AE897">
            <v>2500</v>
          </cell>
          <cell r="AF897" t="str">
            <v>SUMAS</v>
          </cell>
          <cell r="AG897">
            <v>297</v>
          </cell>
          <cell r="AH897" t="str">
            <v xml:space="preserve"> </v>
          </cell>
          <cell r="AI897" t="str">
            <v xml:space="preserve"> </v>
          </cell>
          <cell r="AJ897" t="str">
            <v>RENO</v>
          </cell>
          <cell r="AK897">
            <v>459</v>
          </cell>
          <cell r="AL897" t="str">
            <v>AVAC03SYS3</v>
          </cell>
          <cell r="AM897">
            <v>304</v>
          </cell>
          <cell r="AN897" t="str">
            <v>DW</v>
          </cell>
          <cell r="AO897">
            <v>37715</v>
          </cell>
          <cell r="AP897" t="str">
            <v>DW</v>
          </cell>
        </row>
        <row r="898">
          <cell r="A898">
            <v>911</v>
          </cell>
          <cell r="B898" t="str">
            <v>DW</v>
          </cell>
          <cell r="C898" t="str">
            <v>Dick Winters</v>
          </cell>
          <cell r="D898" t="str">
            <v>(509) 495-4175</v>
          </cell>
          <cell r="E898">
            <v>37713</v>
          </cell>
          <cell r="G898" t="str">
            <v>Purchase</v>
          </cell>
          <cell r="H898" t="str">
            <v>Physical</v>
          </cell>
          <cell r="I898" t="str">
            <v>CA - SLTAHOE</v>
          </cell>
          <cell r="K898" t="str">
            <v>Sempra Energy Trading, Inc.</v>
          </cell>
          <cell r="L898" t="str">
            <v>Patti Anderson</v>
          </cell>
          <cell r="M898" t="str">
            <v>Trader</v>
          </cell>
          <cell r="N898" t="str">
            <v>(403) 750-5396</v>
          </cell>
          <cell r="O898" t="str">
            <v>(203) 355-6605</v>
          </cell>
          <cell r="R898">
            <v>1500</v>
          </cell>
          <cell r="X898">
            <v>4.34</v>
          </cell>
          <cell r="Y898">
            <v>37714</v>
          </cell>
          <cell r="Z898">
            <v>37715</v>
          </cell>
          <cell r="AA898" t="str">
            <v>Firm</v>
          </cell>
          <cell r="AB898" t="str">
            <v>NWP</v>
          </cell>
          <cell r="AC898" t="str">
            <v>Paiute</v>
          </cell>
          <cell r="AD898">
            <v>100047</v>
          </cell>
          <cell r="AE898">
            <v>1500</v>
          </cell>
          <cell r="AF898" t="str">
            <v>SUMAS</v>
          </cell>
          <cell r="AG898">
            <v>297</v>
          </cell>
          <cell r="AH898" t="str">
            <v xml:space="preserve"> </v>
          </cell>
          <cell r="AI898" t="str">
            <v xml:space="preserve"> </v>
          </cell>
          <cell r="AJ898" t="str">
            <v>RENO</v>
          </cell>
          <cell r="AK898">
            <v>459</v>
          </cell>
          <cell r="AL898" t="str">
            <v>AVAC03SYS3</v>
          </cell>
          <cell r="AM898">
            <v>304</v>
          </cell>
          <cell r="AN898" t="str">
            <v xml:space="preserve"> </v>
          </cell>
        </row>
        <row r="899">
          <cell r="A899">
            <v>912</v>
          </cell>
          <cell r="B899" t="str">
            <v>DW</v>
          </cell>
          <cell r="C899" t="str">
            <v>Dick Winters</v>
          </cell>
          <cell r="D899" t="str">
            <v>(509) 495-4175</v>
          </cell>
          <cell r="E899">
            <v>37714</v>
          </cell>
          <cell r="G899" t="str">
            <v>Purchase</v>
          </cell>
          <cell r="H899" t="str">
            <v>Physical</v>
          </cell>
          <cell r="I899" t="str">
            <v>CA - SLTAHOE</v>
          </cell>
          <cell r="J899">
            <v>751914009</v>
          </cell>
          <cell r="K899" t="str">
            <v>Concord Energy, LLC</v>
          </cell>
          <cell r="L899" t="str">
            <v>Darrell Danyluk</v>
          </cell>
          <cell r="M899" t="str">
            <v>Trader</v>
          </cell>
          <cell r="N899" t="str">
            <v>(403) 514-6912</v>
          </cell>
          <cell r="O899" t="str">
            <v>(403) 514-6913</v>
          </cell>
          <cell r="P899" t="str">
            <v>ICE</v>
          </cell>
          <cell r="Q899">
            <v>2.5</v>
          </cell>
          <cell r="R899">
            <v>2000</v>
          </cell>
          <cell r="U899" t="str">
            <v xml:space="preserve"> </v>
          </cell>
          <cell r="V899" t="str">
            <v xml:space="preserve"> </v>
          </cell>
          <cell r="W899" t="str">
            <v>Opal</v>
          </cell>
          <cell r="X899">
            <v>1.6</v>
          </cell>
          <cell r="Y899">
            <v>37715</v>
          </cell>
          <cell r="Z899">
            <v>37715</v>
          </cell>
          <cell r="AA899" t="str">
            <v>Interruptible</v>
          </cell>
          <cell r="AB899" t="str">
            <v>NWP</v>
          </cell>
          <cell r="AC899" t="str">
            <v>Paiute</v>
          </cell>
          <cell r="AD899">
            <v>100047</v>
          </cell>
          <cell r="AE899">
            <v>2000</v>
          </cell>
          <cell r="AF899" t="str">
            <v>OPAL</v>
          </cell>
          <cell r="AG899">
            <v>543</v>
          </cell>
          <cell r="AH899" t="str">
            <v>G67</v>
          </cell>
          <cell r="AI899">
            <v>796</v>
          </cell>
          <cell r="AJ899" t="str">
            <v>RENO</v>
          </cell>
          <cell r="AK899">
            <v>459</v>
          </cell>
          <cell r="AL899" t="str">
            <v>AVAC03SYS4</v>
          </cell>
          <cell r="AM899">
            <v>304</v>
          </cell>
        </row>
        <row r="900">
          <cell r="A900">
            <v>913</v>
          </cell>
          <cell r="B900" t="str">
            <v>DW</v>
          </cell>
          <cell r="C900" t="str">
            <v>Dick Winters</v>
          </cell>
          <cell r="D900" t="str">
            <v>(509) 495-4175</v>
          </cell>
          <cell r="E900">
            <v>37715</v>
          </cell>
          <cell r="G900" t="str">
            <v>Purchase</v>
          </cell>
          <cell r="H900" t="str">
            <v>Physical</v>
          </cell>
          <cell r="I900" t="str">
            <v>CA - SLTAHOE</v>
          </cell>
          <cell r="J900">
            <v>753358351</v>
          </cell>
          <cell r="K900" t="str">
            <v>Enserco</v>
          </cell>
          <cell r="L900" t="str">
            <v>John Washabaugh</v>
          </cell>
          <cell r="M900" t="str">
            <v>Trader</v>
          </cell>
          <cell r="N900" t="str">
            <v>(303) 256-1666</v>
          </cell>
          <cell r="O900" t="str">
            <v>(303) 568-3250</v>
          </cell>
          <cell r="P900" t="str">
            <v>ICE</v>
          </cell>
          <cell r="Q900">
            <v>2.5</v>
          </cell>
          <cell r="R900">
            <v>2000</v>
          </cell>
          <cell r="X900">
            <v>1.55</v>
          </cell>
          <cell r="Y900">
            <v>37716</v>
          </cell>
          <cell r="Z900">
            <v>37718</v>
          </cell>
          <cell r="AA900" t="str">
            <v>Firm</v>
          </cell>
          <cell r="AB900" t="str">
            <v>NWP</v>
          </cell>
          <cell r="AC900" t="str">
            <v>Paiute</v>
          </cell>
          <cell r="AD900">
            <v>100047</v>
          </cell>
          <cell r="AE900">
            <v>2000</v>
          </cell>
          <cell r="AF900" t="str">
            <v>OPAL</v>
          </cell>
          <cell r="AG900">
            <v>543</v>
          </cell>
          <cell r="AH900" t="str">
            <v>L168</v>
          </cell>
          <cell r="AI900">
            <v>399</v>
          </cell>
          <cell r="AJ900" t="str">
            <v>RENO</v>
          </cell>
          <cell r="AK900">
            <v>459</v>
          </cell>
          <cell r="AL900" t="str">
            <v>AVAC03SYS4</v>
          </cell>
          <cell r="AM900" t="str">
            <v xml:space="preserve"> </v>
          </cell>
          <cell r="AN900" t="str">
            <v xml:space="preserve"> </v>
          </cell>
        </row>
        <row r="901">
          <cell r="A901">
            <v>914</v>
          </cell>
          <cell r="B901" t="str">
            <v>DW</v>
          </cell>
          <cell r="C901" t="str">
            <v>Dick Winters</v>
          </cell>
          <cell r="D901" t="str">
            <v>(509) 495-4175</v>
          </cell>
          <cell r="E901">
            <v>37715</v>
          </cell>
          <cell r="G901" t="str">
            <v>Purchase</v>
          </cell>
          <cell r="H901" t="str">
            <v>Physical</v>
          </cell>
          <cell r="I901" t="str">
            <v>CA - SLTAHOE</v>
          </cell>
          <cell r="K901" t="str">
            <v>Sempra Energy Trading, Inc.</v>
          </cell>
          <cell r="L901" t="str">
            <v>Ray Houghton</v>
          </cell>
          <cell r="M901" t="str">
            <v>Trader</v>
          </cell>
          <cell r="N901" t="str">
            <v>(403) 750-2453</v>
          </cell>
          <cell r="O901" t="str">
            <v>(203) 355-6605</v>
          </cell>
          <cell r="R901">
            <v>4000</v>
          </cell>
          <cell r="X901">
            <v>4.2699999999999996</v>
          </cell>
          <cell r="Y901">
            <v>37716</v>
          </cell>
          <cell r="Z901">
            <v>37718</v>
          </cell>
          <cell r="AA901" t="str">
            <v>Firm</v>
          </cell>
          <cell r="AB901" t="str">
            <v>NWP</v>
          </cell>
          <cell r="AC901" t="str">
            <v>Paiute</v>
          </cell>
          <cell r="AD901">
            <v>100047</v>
          </cell>
          <cell r="AE901">
            <v>4000</v>
          </cell>
          <cell r="AF901" t="str">
            <v>SUMAS</v>
          </cell>
          <cell r="AG901">
            <v>297</v>
          </cell>
          <cell r="AH901" t="str">
            <v>SEMPRA</v>
          </cell>
          <cell r="AI901">
            <v>227</v>
          </cell>
          <cell r="AJ901" t="str">
            <v>RENO</v>
          </cell>
          <cell r="AK901">
            <v>459</v>
          </cell>
          <cell r="AL901" t="str">
            <v>AVAC03SYS3</v>
          </cell>
          <cell r="AM901" t="str">
            <v xml:space="preserve"> </v>
          </cell>
          <cell r="AN901" t="str">
            <v>DW</v>
          </cell>
          <cell r="AO901">
            <v>37719</v>
          </cell>
          <cell r="AP901" t="str">
            <v>DW</v>
          </cell>
        </row>
        <row r="902">
          <cell r="A902">
            <v>915</v>
          </cell>
          <cell r="B902" t="str">
            <v>DW</v>
          </cell>
          <cell r="C902" t="str">
            <v>Dick Winters</v>
          </cell>
          <cell r="D902" t="str">
            <v>(509) 495-4175</v>
          </cell>
          <cell r="E902">
            <v>37718</v>
          </cell>
          <cell r="G902" t="str">
            <v>Purchase</v>
          </cell>
          <cell r="H902" t="str">
            <v>Physical</v>
          </cell>
          <cell r="I902" t="str">
            <v>CA - SLTAHOE</v>
          </cell>
          <cell r="K902" t="str">
            <v>Sempra Energy Trading, Inc.</v>
          </cell>
          <cell r="L902" t="str">
            <v>Patti Anderson</v>
          </cell>
          <cell r="M902" t="str">
            <v>Trader</v>
          </cell>
          <cell r="N902" t="str">
            <v>(403) 750-5396</v>
          </cell>
          <cell r="O902" t="str">
            <v>(203) 355-6605</v>
          </cell>
          <cell r="R902">
            <v>2000</v>
          </cell>
          <cell r="U902" t="str">
            <v>GDA</v>
          </cell>
          <cell r="V902">
            <v>0</v>
          </cell>
          <cell r="W902" t="str">
            <v>Sumas</v>
          </cell>
          <cell r="Y902">
            <v>37719</v>
          </cell>
          <cell r="Z902">
            <v>37722</v>
          </cell>
          <cell r="AA902" t="str">
            <v>Firm</v>
          </cell>
          <cell r="AB902" t="str">
            <v>NWP</v>
          </cell>
          <cell r="AC902" t="str">
            <v>Paiute</v>
          </cell>
          <cell r="AD902">
            <v>100047</v>
          </cell>
          <cell r="AE902">
            <v>2000</v>
          </cell>
          <cell r="AF902" t="str">
            <v>SUMAS</v>
          </cell>
          <cell r="AG902">
            <v>297</v>
          </cell>
          <cell r="AH902" t="str">
            <v>SEMPRA</v>
          </cell>
          <cell r="AI902">
            <v>227</v>
          </cell>
          <cell r="AJ902" t="str">
            <v>RENO</v>
          </cell>
          <cell r="AK902">
            <v>459</v>
          </cell>
          <cell r="AL902" t="str">
            <v>AVAC03SYS3</v>
          </cell>
          <cell r="AM902">
            <v>304</v>
          </cell>
          <cell r="AN902" t="str">
            <v>DW</v>
          </cell>
          <cell r="AO902">
            <v>37720</v>
          </cell>
          <cell r="AP902" t="str">
            <v>DW</v>
          </cell>
        </row>
        <row r="903">
          <cell r="A903">
            <v>916</v>
          </cell>
          <cell r="B903" t="str">
            <v>DW</v>
          </cell>
          <cell r="C903" t="str">
            <v>Dick Winters</v>
          </cell>
          <cell r="D903" t="str">
            <v>(509) 495-4175</v>
          </cell>
          <cell r="E903">
            <v>37718</v>
          </cell>
          <cell r="G903" t="str">
            <v>Purchase</v>
          </cell>
          <cell r="H903" t="str">
            <v>Physical</v>
          </cell>
          <cell r="I903" t="str">
            <v>CA - SLTAHOE</v>
          </cell>
          <cell r="K903" t="str">
            <v>Concord Energy, LLC</v>
          </cell>
          <cell r="L903" t="str">
            <v>Darrell Danyluk</v>
          </cell>
          <cell r="M903" t="str">
            <v>Trader</v>
          </cell>
          <cell r="N903" t="str">
            <v>(403) 514-6912</v>
          </cell>
          <cell r="O903" t="str">
            <v>(403) 514-6913</v>
          </cell>
          <cell r="P903" t="str">
            <v xml:space="preserve"> </v>
          </cell>
          <cell r="Q903" t="str">
            <v xml:space="preserve"> </v>
          </cell>
          <cell r="R903">
            <v>1000</v>
          </cell>
          <cell r="U903" t="str">
            <v xml:space="preserve"> </v>
          </cell>
          <cell r="V903" t="str">
            <v xml:space="preserve"> </v>
          </cell>
          <cell r="W903" t="str">
            <v xml:space="preserve"> </v>
          </cell>
          <cell r="X903">
            <v>4.3099999999999996</v>
          </cell>
          <cell r="Y903">
            <v>37719</v>
          </cell>
          <cell r="Z903">
            <v>37719</v>
          </cell>
          <cell r="AA903" t="str">
            <v>Interruptible</v>
          </cell>
          <cell r="AB903" t="str">
            <v>NWP</v>
          </cell>
          <cell r="AC903" t="str">
            <v>Paiute</v>
          </cell>
          <cell r="AD903">
            <v>100047</v>
          </cell>
          <cell r="AE903">
            <v>1000</v>
          </cell>
          <cell r="AF903" t="str">
            <v>SUMAS</v>
          </cell>
          <cell r="AG903">
            <v>297</v>
          </cell>
          <cell r="AH903" t="str">
            <v>CEL</v>
          </cell>
          <cell r="AI903">
            <v>796</v>
          </cell>
          <cell r="AJ903" t="str">
            <v>RENO</v>
          </cell>
          <cell r="AK903">
            <v>459</v>
          </cell>
          <cell r="AL903" t="str">
            <v>AVAC03SYS4</v>
          </cell>
          <cell r="AM903">
            <v>304</v>
          </cell>
          <cell r="AN903" t="str">
            <v>DW</v>
          </cell>
        </row>
        <row r="904">
          <cell r="A904">
            <v>917</v>
          </cell>
          <cell r="B904" t="str">
            <v>DW</v>
          </cell>
          <cell r="C904" t="str">
            <v>Dick Winters</v>
          </cell>
          <cell r="D904" t="str">
            <v>(509) 495-4175</v>
          </cell>
          <cell r="E904">
            <v>37718</v>
          </cell>
          <cell r="G904" t="str">
            <v>Sale</v>
          </cell>
          <cell r="H904" t="str">
            <v>Physical</v>
          </cell>
          <cell r="I904" t="str">
            <v>MALIN</v>
          </cell>
          <cell r="K904" t="str">
            <v>Cook Inlet Energy Supply LLC</v>
          </cell>
          <cell r="L904" t="str">
            <v>Cindy Khek</v>
          </cell>
          <cell r="M904" t="str">
            <v>Trader</v>
          </cell>
          <cell r="N904" t="str">
            <v xml:space="preserve">(310) 789-2324   </v>
          </cell>
          <cell r="O904" t="str">
            <v>(310) 789-3991</v>
          </cell>
          <cell r="R904">
            <v>5000</v>
          </cell>
          <cell r="X904">
            <v>4.13</v>
          </cell>
          <cell r="Y904">
            <v>38078</v>
          </cell>
          <cell r="Z904">
            <v>38168</v>
          </cell>
          <cell r="AA904" t="str">
            <v>Firm</v>
          </cell>
          <cell r="AB904" t="str">
            <v>PGT</v>
          </cell>
          <cell r="AD904" t="str">
            <v>07536</v>
          </cell>
          <cell r="AE904">
            <v>5000</v>
          </cell>
          <cell r="AF904" t="str">
            <v>MALI-GTNW</v>
          </cell>
          <cell r="AH904" t="str">
            <v>00169</v>
          </cell>
          <cell r="AJ904" t="str">
            <v>MALI-GTNW</v>
          </cell>
          <cell r="AL904" t="str">
            <v>00780</v>
          </cell>
          <cell r="AN904" t="str">
            <v>RP</v>
          </cell>
          <cell r="AO904">
            <v>37719</v>
          </cell>
          <cell r="AP904" t="str">
            <v>DW</v>
          </cell>
        </row>
        <row r="905">
          <cell r="A905">
            <v>918</v>
          </cell>
          <cell r="B905" t="str">
            <v>DW</v>
          </cell>
          <cell r="C905" t="str">
            <v>Dick Winters</v>
          </cell>
          <cell r="D905" t="str">
            <v>(509) 495-4175</v>
          </cell>
          <cell r="E905">
            <v>37718</v>
          </cell>
          <cell r="G905" t="str">
            <v>Sale</v>
          </cell>
          <cell r="H905" t="str">
            <v>Physical</v>
          </cell>
          <cell r="I905" t="str">
            <v>CSII</v>
          </cell>
          <cell r="K905" t="str">
            <v>Cook Inlet Energy Supply LLC</v>
          </cell>
          <cell r="L905" t="str">
            <v>Cindy Khek</v>
          </cell>
          <cell r="M905" t="str">
            <v>Trader</v>
          </cell>
          <cell r="N905" t="str">
            <v xml:space="preserve">(310) 789-2324   </v>
          </cell>
          <cell r="O905" t="str">
            <v>(310) 789-3991</v>
          </cell>
          <cell r="R905">
            <v>10000</v>
          </cell>
          <cell r="X905">
            <v>3.7650000000000001</v>
          </cell>
          <cell r="Y905">
            <v>38078</v>
          </cell>
          <cell r="Z905">
            <v>38168</v>
          </cell>
          <cell r="AA905" t="str">
            <v>Firm</v>
          </cell>
          <cell r="AB905" t="str">
            <v>TCPL</v>
          </cell>
          <cell r="AD905" t="str">
            <v>AVA2</v>
          </cell>
          <cell r="AE905">
            <v>10000</v>
          </cell>
          <cell r="AF905" t="str">
            <v>NIT</v>
          </cell>
          <cell r="AH905" t="str">
            <v xml:space="preserve"> </v>
          </cell>
          <cell r="AJ905" t="str">
            <v xml:space="preserve"> </v>
          </cell>
          <cell r="AL905" t="str">
            <v>COOKT</v>
          </cell>
          <cell r="AN905" t="str">
            <v>RP</v>
          </cell>
          <cell r="AO905">
            <v>37719</v>
          </cell>
          <cell r="AP905" t="str">
            <v>DW</v>
          </cell>
        </row>
        <row r="906">
          <cell r="A906">
            <v>919</v>
          </cell>
          <cell r="B906" t="str">
            <v>DW</v>
          </cell>
          <cell r="C906" t="str">
            <v>Dick Winters</v>
          </cell>
          <cell r="D906" t="str">
            <v>(509) 495-4175</v>
          </cell>
          <cell r="E906">
            <v>37720</v>
          </cell>
          <cell r="G906" t="str">
            <v>Sale</v>
          </cell>
          <cell r="H906" t="str">
            <v>Physical</v>
          </cell>
          <cell r="I906" t="str">
            <v>CSII</v>
          </cell>
          <cell r="K906" t="str">
            <v>Cook Inlet Energy Supply LLC</v>
          </cell>
          <cell r="L906" t="str">
            <v>Cindy Khek</v>
          </cell>
          <cell r="M906" t="str">
            <v>Trader</v>
          </cell>
          <cell r="N906" t="str">
            <v xml:space="preserve">(310) 789-2324   </v>
          </cell>
          <cell r="O906" t="str">
            <v>(310) 789-3991</v>
          </cell>
          <cell r="R906">
            <v>5000</v>
          </cell>
          <cell r="X906">
            <v>4.5</v>
          </cell>
          <cell r="Y906">
            <v>37926</v>
          </cell>
          <cell r="Z906">
            <v>38291</v>
          </cell>
          <cell r="AA906" t="str">
            <v>Firm</v>
          </cell>
          <cell r="AB906" t="str">
            <v>PGT</v>
          </cell>
          <cell r="AD906" t="str">
            <v>07536</v>
          </cell>
          <cell r="AE906">
            <v>5000</v>
          </cell>
          <cell r="AF906" t="str">
            <v>MALI-GTNW</v>
          </cell>
          <cell r="AH906" t="str">
            <v>00169</v>
          </cell>
          <cell r="AJ906" t="str">
            <v>MALI-GTNW</v>
          </cell>
          <cell r="AL906" t="str">
            <v>00780</v>
          </cell>
          <cell r="AN906" t="str">
            <v>RP</v>
          </cell>
          <cell r="AO906">
            <v>37721</v>
          </cell>
          <cell r="AP906" t="str">
            <v>DW</v>
          </cell>
        </row>
        <row r="907">
          <cell r="A907">
            <v>920</v>
          </cell>
          <cell r="B907" t="str">
            <v>DW</v>
          </cell>
          <cell r="C907" t="str">
            <v>Dick Winters</v>
          </cell>
          <cell r="D907" t="str">
            <v>(509) 495-4175</v>
          </cell>
          <cell r="E907">
            <v>37720</v>
          </cell>
          <cell r="G907" t="str">
            <v>Purchase</v>
          </cell>
          <cell r="H907" t="str">
            <v>Physical</v>
          </cell>
          <cell r="I907" t="str">
            <v>CSII</v>
          </cell>
          <cell r="K907" t="str">
            <v>Cook Inlet Energy Supply LLC</v>
          </cell>
          <cell r="L907" t="str">
            <v>Cindy Khek</v>
          </cell>
          <cell r="M907" t="str">
            <v>Trader</v>
          </cell>
          <cell r="N907" t="str">
            <v xml:space="preserve">(310) 789-2324   </v>
          </cell>
          <cell r="O907" t="str">
            <v>(310) 789-3991</v>
          </cell>
          <cell r="R907">
            <v>5000</v>
          </cell>
          <cell r="X907">
            <v>4.82</v>
          </cell>
          <cell r="Y907">
            <v>37926</v>
          </cell>
          <cell r="Z907">
            <v>38077</v>
          </cell>
          <cell r="AA907" t="str">
            <v>Firm</v>
          </cell>
          <cell r="AB907" t="str">
            <v>TCPL</v>
          </cell>
          <cell r="AD907" t="str">
            <v>08465</v>
          </cell>
          <cell r="AE907">
            <v>5000</v>
          </cell>
          <cell r="AF907" t="str">
            <v>NIT</v>
          </cell>
          <cell r="AH907" t="str">
            <v>COOKT</v>
          </cell>
          <cell r="AJ907" t="str">
            <v>CSII-CSII</v>
          </cell>
          <cell r="AL907" t="str">
            <v>CSII</v>
          </cell>
          <cell r="AN907" t="str">
            <v>RP</v>
          </cell>
          <cell r="AO907">
            <v>37721</v>
          </cell>
          <cell r="AP907" t="str">
            <v>DW</v>
          </cell>
        </row>
        <row r="908">
          <cell r="A908">
            <v>921</v>
          </cell>
          <cell r="B908" t="str">
            <v>DW</v>
          </cell>
          <cell r="C908" t="str">
            <v>Dick Winters</v>
          </cell>
          <cell r="D908" t="str">
            <v>(509) 495-4175</v>
          </cell>
          <cell r="E908">
            <v>37720</v>
          </cell>
          <cell r="G908" t="str">
            <v>Purchase</v>
          </cell>
          <cell r="H908" t="str">
            <v>Physical</v>
          </cell>
          <cell r="I908" t="str">
            <v>CSII</v>
          </cell>
          <cell r="K908" t="str">
            <v>Cook Inlet Energy Supply LLC</v>
          </cell>
          <cell r="L908" t="str">
            <v>Cindy Khek</v>
          </cell>
          <cell r="M908" t="str">
            <v>Trader</v>
          </cell>
          <cell r="N908" t="str">
            <v xml:space="preserve">(310) 789-2324   </v>
          </cell>
          <cell r="O908" t="str">
            <v>(310) 789-3991</v>
          </cell>
          <cell r="R908">
            <v>5000</v>
          </cell>
          <cell r="X908">
            <v>4</v>
          </cell>
          <cell r="Y908">
            <v>38200</v>
          </cell>
          <cell r="Z908">
            <v>38291</v>
          </cell>
          <cell r="AA908" t="str">
            <v>Firm</v>
          </cell>
          <cell r="AB908" t="str">
            <v>TCPL</v>
          </cell>
          <cell r="AD908" t="str">
            <v>AVA</v>
          </cell>
          <cell r="AE908">
            <v>5000</v>
          </cell>
          <cell r="AF908" t="str">
            <v>NIT</v>
          </cell>
          <cell r="AH908" t="str">
            <v>COOKT</v>
          </cell>
          <cell r="AJ908" t="str">
            <v>CSII-CSII</v>
          </cell>
          <cell r="AL908" t="str">
            <v>CSII</v>
          </cell>
          <cell r="AN908" t="str">
            <v>RP</v>
          </cell>
          <cell r="AO908">
            <v>37721</v>
          </cell>
          <cell r="AP908" t="str">
            <v>DW</v>
          </cell>
        </row>
        <row r="909">
          <cell r="A909">
            <v>922</v>
          </cell>
          <cell r="B909" t="str">
            <v>DW</v>
          </cell>
          <cell r="C909" t="str">
            <v>Dick Winters</v>
          </cell>
          <cell r="D909" t="str">
            <v>(509) 495-4175</v>
          </cell>
          <cell r="E909">
            <v>37721</v>
          </cell>
          <cell r="G909" t="str">
            <v>Sale</v>
          </cell>
          <cell r="H909" t="str">
            <v>Physical</v>
          </cell>
          <cell r="I909" t="str">
            <v>MALIN</v>
          </cell>
          <cell r="K909" t="str">
            <v>Sempra Energy Trading, Inc.</v>
          </cell>
          <cell r="L909" t="str">
            <v>Jed Hersey</v>
          </cell>
          <cell r="M909" t="str">
            <v>Trader</v>
          </cell>
          <cell r="N909" t="str">
            <v>(203) 355-5059</v>
          </cell>
          <cell r="O909" t="str">
            <v>(203) 355-6605</v>
          </cell>
          <cell r="R909">
            <v>1500</v>
          </cell>
          <cell r="X909">
            <v>4.9800000000000004</v>
          </cell>
          <cell r="Y909">
            <v>37834</v>
          </cell>
          <cell r="Z909">
            <v>37925</v>
          </cell>
          <cell r="AA909" t="str">
            <v>Firm</v>
          </cell>
          <cell r="AB909" t="str">
            <v>PGT</v>
          </cell>
          <cell r="AD909" t="str">
            <v>07536</v>
          </cell>
          <cell r="AE909">
            <v>1500</v>
          </cell>
          <cell r="AF909" t="str">
            <v>MALI-GTNW</v>
          </cell>
          <cell r="AH909" t="str">
            <v>00169</v>
          </cell>
          <cell r="AJ909" t="str">
            <v>MALI-GTNW</v>
          </cell>
          <cell r="AL909" t="str">
            <v>02466</v>
          </cell>
          <cell r="AN909" t="str">
            <v>RP</v>
          </cell>
          <cell r="AO909">
            <v>37722</v>
          </cell>
          <cell r="AP909" t="str">
            <v>DW</v>
          </cell>
        </row>
        <row r="910">
          <cell r="A910">
            <v>923</v>
          </cell>
          <cell r="B910" t="str">
            <v>DW</v>
          </cell>
          <cell r="C910" t="str">
            <v>Dick Winters</v>
          </cell>
          <cell r="D910" t="str">
            <v>(509) 495-4175</v>
          </cell>
          <cell r="E910">
            <v>37722</v>
          </cell>
          <cell r="G910" t="str">
            <v>Purchase</v>
          </cell>
          <cell r="H910" t="str">
            <v>Physical</v>
          </cell>
          <cell r="I910" t="str">
            <v>CA - SLTAHOE</v>
          </cell>
          <cell r="J910">
            <v>187750432</v>
          </cell>
          <cell r="K910" t="str">
            <v>Concord Energy, LLC</v>
          </cell>
          <cell r="L910" t="str">
            <v>Skip Warburton</v>
          </cell>
          <cell r="M910" t="str">
            <v>Trader</v>
          </cell>
          <cell r="N910" t="str">
            <v>(303) 468-1244</v>
          </cell>
          <cell r="O910" t="str">
            <v>(403) 514-6913</v>
          </cell>
          <cell r="P910" t="str">
            <v>ICE</v>
          </cell>
          <cell r="Q910">
            <v>2.5</v>
          </cell>
          <cell r="R910">
            <v>2000</v>
          </cell>
          <cell r="U910" t="str">
            <v xml:space="preserve"> </v>
          </cell>
          <cell r="V910" t="str">
            <v xml:space="preserve"> </v>
          </cell>
          <cell r="W910" t="str">
            <v>Opal</v>
          </cell>
          <cell r="X910">
            <v>2.75</v>
          </cell>
          <cell r="Y910">
            <v>37723</v>
          </cell>
          <cell r="Z910">
            <v>37725</v>
          </cell>
          <cell r="AA910" t="str">
            <v>Firm</v>
          </cell>
          <cell r="AB910" t="str">
            <v>NWP</v>
          </cell>
          <cell r="AC910" t="str">
            <v>Paiute</v>
          </cell>
          <cell r="AD910">
            <v>100047</v>
          </cell>
          <cell r="AE910">
            <v>2000</v>
          </cell>
          <cell r="AF910" t="str">
            <v>OPAL</v>
          </cell>
          <cell r="AG910">
            <v>543</v>
          </cell>
          <cell r="AH910" t="str">
            <v xml:space="preserve"> </v>
          </cell>
          <cell r="AI910" t="str">
            <v xml:space="preserve"> </v>
          </cell>
          <cell r="AJ910" t="str">
            <v>RENO</v>
          </cell>
          <cell r="AK910">
            <v>459</v>
          </cell>
          <cell r="AL910" t="str">
            <v>AVAC03SYS4</v>
          </cell>
          <cell r="AM910">
            <v>304</v>
          </cell>
          <cell r="AN910" t="str">
            <v>DW</v>
          </cell>
        </row>
        <row r="911">
          <cell r="A911">
            <v>924</v>
          </cell>
          <cell r="B911" t="str">
            <v>DW</v>
          </cell>
          <cell r="C911" t="str">
            <v>Dick Winters</v>
          </cell>
          <cell r="D911" t="str">
            <v>(509) 495-4175</v>
          </cell>
          <cell r="E911">
            <v>37725</v>
          </cell>
          <cell r="G911" t="str">
            <v>Purchase</v>
          </cell>
          <cell r="H911" t="str">
            <v>Physical</v>
          </cell>
          <cell r="I911" t="str">
            <v>KFCT / NECT</v>
          </cell>
          <cell r="K911" t="str">
            <v>Enserco</v>
          </cell>
          <cell r="L911" t="str">
            <v>Dave Huck</v>
          </cell>
          <cell r="M911" t="str">
            <v>Trader</v>
          </cell>
          <cell r="N911" t="str">
            <v>(403) 269-5522</v>
          </cell>
          <cell r="O911" t="str">
            <v>(303) 568-3250</v>
          </cell>
          <cell r="P911" t="str">
            <v xml:space="preserve"> </v>
          </cell>
          <cell r="Q911" t="str">
            <v xml:space="preserve"> </v>
          </cell>
          <cell r="R911">
            <v>3500</v>
          </cell>
          <cell r="U911" t="str">
            <v xml:space="preserve"> </v>
          </cell>
          <cell r="V911" t="str">
            <v xml:space="preserve"> </v>
          </cell>
          <cell r="W911" t="str">
            <v xml:space="preserve"> </v>
          </cell>
          <cell r="X911">
            <v>4.83</v>
          </cell>
          <cell r="Y911">
            <v>37726</v>
          </cell>
          <cell r="Z911">
            <v>37726</v>
          </cell>
          <cell r="AA911" t="str">
            <v>Firm</v>
          </cell>
          <cell r="AB911" t="str">
            <v>NWP</v>
          </cell>
          <cell r="AC911" t="str">
            <v xml:space="preserve"> </v>
          </cell>
          <cell r="AD911" t="str">
            <v xml:space="preserve"> </v>
          </cell>
          <cell r="AE911">
            <v>3500</v>
          </cell>
          <cell r="AF911" t="str">
            <v>SPOKANE (MEAD)</v>
          </cell>
          <cell r="AG911">
            <v>385</v>
          </cell>
          <cell r="AH911">
            <v>128750</v>
          </cell>
          <cell r="AI911">
            <v>399</v>
          </cell>
          <cell r="AJ911" t="str">
            <v>SPOKANE (MEAD)</v>
          </cell>
          <cell r="AK911">
            <v>385</v>
          </cell>
          <cell r="AL911" t="str">
            <v>NECT</v>
          </cell>
          <cell r="AM911">
            <v>6</v>
          </cell>
          <cell r="AN911" t="str">
            <v>DW</v>
          </cell>
        </row>
        <row r="912">
          <cell r="A912">
            <v>925</v>
          </cell>
          <cell r="B912" t="str">
            <v>DW</v>
          </cell>
          <cell r="C912" t="str">
            <v>Dick Winters</v>
          </cell>
          <cell r="D912" t="str">
            <v>(509) 495-4175</v>
          </cell>
          <cell r="E912">
            <v>37725</v>
          </cell>
          <cell r="G912" t="str">
            <v>Purchase</v>
          </cell>
          <cell r="H912" t="str">
            <v>Physical</v>
          </cell>
          <cell r="I912" t="str">
            <v>CA - SLTAHOE</v>
          </cell>
          <cell r="K912" t="str">
            <v>Concord Energy, LLC</v>
          </cell>
          <cell r="L912" t="str">
            <v>Matt Reed</v>
          </cell>
          <cell r="M912" t="str">
            <v>Trader</v>
          </cell>
          <cell r="N912" t="str">
            <v>(303) 468-1244</v>
          </cell>
          <cell r="O912" t="str">
            <v>(403) 514-6913</v>
          </cell>
          <cell r="P912" t="str">
            <v xml:space="preserve"> </v>
          </cell>
          <cell r="Q912" t="str">
            <v xml:space="preserve"> </v>
          </cell>
          <cell r="R912">
            <v>2500</v>
          </cell>
          <cell r="U912" t="str">
            <v xml:space="preserve"> </v>
          </cell>
          <cell r="V912" t="str">
            <v xml:space="preserve"> </v>
          </cell>
          <cell r="W912" t="str">
            <v xml:space="preserve"> </v>
          </cell>
          <cell r="X912">
            <v>4</v>
          </cell>
          <cell r="Y912">
            <v>37726</v>
          </cell>
          <cell r="Z912">
            <v>37728</v>
          </cell>
          <cell r="AA912" t="str">
            <v>Firm</v>
          </cell>
          <cell r="AB912" t="str">
            <v>NWP</v>
          </cell>
          <cell r="AC912" t="str">
            <v>Paiute</v>
          </cell>
          <cell r="AD912">
            <v>100047</v>
          </cell>
          <cell r="AE912">
            <v>2500</v>
          </cell>
          <cell r="AF912" t="str">
            <v>OPAL</v>
          </cell>
          <cell r="AG912">
            <v>543</v>
          </cell>
          <cell r="AH912" t="str">
            <v>G67</v>
          </cell>
          <cell r="AI912">
            <v>796</v>
          </cell>
          <cell r="AJ912" t="str">
            <v>RENO</v>
          </cell>
          <cell r="AK912">
            <v>459</v>
          </cell>
          <cell r="AL912" t="str">
            <v>AVAC03SYS4</v>
          </cell>
          <cell r="AM912">
            <v>304</v>
          </cell>
          <cell r="AN912" t="str">
            <v>DW</v>
          </cell>
        </row>
        <row r="913">
          <cell r="A913">
            <v>926</v>
          </cell>
          <cell r="B913" t="str">
            <v>DW</v>
          </cell>
          <cell r="C913" t="str">
            <v>Dick Winters</v>
          </cell>
          <cell r="D913" t="str">
            <v>(509) 495-4175</v>
          </cell>
          <cell r="E913">
            <v>37725</v>
          </cell>
          <cell r="G913" t="str">
            <v>Purchase</v>
          </cell>
          <cell r="H913" t="str">
            <v>Physical</v>
          </cell>
          <cell r="I913" t="str">
            <v>CA - SLTAHOE</v>
          </cell>
          <cell r="K913" t="str">
            <v>Sempra Energy Trading, Inc.</v>
          </cell>
          <cell r="L913" t="str">
            <v>Patti Anderson</v>
          </cell>
          <cell r="M913" t="str">
            <v>Trader</v>
          </cell>
          <cell r="N913" t="str">
            <v>(403) 750-5396</v>
          </cell>
          <cell r="O913" t="str">
            <v>(203) 355-6605</v>
          </cell>
          <cell r="P913" t="str">
            <v xml:space="preserve"> </v>
          </cell>
          <cell r="Q913" t="str">
            <v xml:space="preserve"> </v>
          </cell>
          <cell r="R913">
            <v>1500</v>
          </cell>
          <cell r="U913" t="str">
            <v xml:space="preserve"> </v>
          </cell>
          <cell r="V913" t="str">
            <v xml:space="preserve"> </v>
          </cell>
          <cell r="W913" t="str">
            <v xml:space="preserve"> </v>
          </cell>
          <cell r="X913">
            <v>4.5</v>
          </cell>
          <cell r="Y913">
            <v>37726</v>
          </cell>
          <cell r="Z913">
            <v>37726</v>
          </cell>
          <cell r="AA913" t="str">
            <v>Firm</v>
          </cell>
          <cell r="AB913" t="str">
            <v>NWP</v>
          </cell>
          <cell r="AC913" t="str">
            <v>Paiute</v>
          </cell>
          <cell r="AD913">
            <v>100047</v>
          </cell>
          <cell r="AE913">
            <v>1500</v>
          </cell>
          <cell r="AF913" t="str">
            <v>SUMAS</v>
          </cell>
          <cell r="AG913">
            <v>297</v>
          </cell>
          <cell r="AH913" t="str">
            <v>SEMPRA</v>
          </cell>
          <cell r="AI913">
            <v>227</v>
          </cell>
          <cell r="AJ913" t="str">
            <v>RENO</v>
          </cell>
          <cell r="AK913">
            <v>459</v>
          </cell>
          <cell r="AL913" t="str">
            <v>AVAC03SYS3</v>
          </cell>
          <cell r="AM913">
            <v>304</v>
          </cell>
          <cell r="AN913" t="str">
            <v>DW</v>
          </cell>
        </row>
        <row r="914">
          <cell r="A914">
            <v>927</v>
          </cell>
          <cell r="B914" t="str">
            <v>DW</v>
          </cell>
          <cell r="C914" t="str">
            <v>Dick Winters</v>
          </cell>
          <cell r="D914" t="str">
            <v>(509) 495-4175</v>
          </cell>
          <cell r="E914">
            <v>37726</v>
          </cell>
          <cell r="G914" t="str">
            <v>Purchase</v>
          </cell>
          <cell r="H914" t="str">
            <v>Physical</v>
          </cell>
          <cell r="I914" t="str">
            <v>CA - SLTAHOE</v>
          </cell>
          <cell r="K914" t="str">
            <v>Sempra Energy Trading, Inc.</v>
          </cell>
          <cell r="L914" t="str">
            <v>Patti Anderson</v>
          </cell>
          <cell r="M914" t="str">
            <v>Trader</v>
          </cell>
          <cell r="N914" t="str">
            <v>(403) 750-5396</v>
          </cell>
          <cell r="O914" t="str">
            <v>(203) 355-6605</v>
          </cell>
          <cell r="P914" t="str">
            <v xml:space="preserve"> </v>
          </cell>
          <cell r="Q914" t="str">
            <v xml:space="preserve"> </v>
          </cell>
          <cell r="R914">
            <v>3500</v>
          </cell>
          <cell r="U914" t="str">
            <v>GDA</v>
          </cell>
          <cell r="V914">
            <v>0</v>
          </cell>
          <cell r="W914" t="str">
            <v>Sumas</v>
          </cell>
          <cell r="Y914">
            <v>37727</v>
          </cell>
          <cell r="Z914">
            <v>37728</v>
          </cell>
          <cell r="AA914" t="str">
            <v>Firm</v>
          </cell>
          <cell r="AB914" t="str">
            <v>NWP</v>
          </cell>
          <cell r="AC914" t="str">
            <v>Paiute</v>
          </cell>
          <cell r="AD914">
            <v>100047</v>
          </cell>
          <cell r="AE914">
            <v>3500</v>
          </cell>
          <cell r="AF914" t="str">
            <v>SUMAS</v>
          </cell>
          <cell r="AG914">
            <v>297</v>
          </cell>
          <cell r="AH914" t="str">
            <v>SEMPRA</v>
          </cell>
          <cell r="AI914">
            <v>227</v>
          </cell>
          <cell r="AJ914" t="str">
            <v>RENO</v>
          </cell>
          <cell r="AK914">
            <v>459</v>
          </cell>
          <cell r="AL914" t="str">
            <v>AVAC03SYS3</v>
          </cell>
          <cell r="AM914">
            <v>304</v>
          </cell>
          <cell r="AN914" t="str">
            <v>DW</v>
          </cell>
          <cell r="AO914">
            <v>37729</v>
          </cell>
          <cell r="AP914" t="str">
            <v>DW</v>
          </cell>
        </row>
        <row r="915">
          <cell r="A915">
            <v>928</v>
          </cell>
          <cell r="B915" t="str">
            <v>DW</v>
          </cell>
          <cell r="C915" t="str">
            <v>Dick Winters</v>
          </cell>
          <cell r="D915" t="str">
            <v>(509) 495-4175</v>
          </cell>
          <cell r="E915">
            <v>37726</v>
          </cell>
          <cell r="G915" t="str">
            <v>Purchase</v>
          </cell>
          <cell r="H915" t="str">
            <v>Physical</v>
          </cell>
          <cell r="I915" t="str">
            <v>KFCT / NECT</v>
          </cell>
          <cell r="K915" t="str">
            <v>Enserco</v>
          </cell>
          <cell r="L915" t="str">
            <v>Dave Huck</v>
          </cell>
          <cell r="M915" t="str">
            <v>Trader</v>
          </cell>
          <cell r="N915" t="str">
            <v>(403) 269-5522</v>
          </cell>
          <cell r="O915" t="str">
            <v>(303) 568-3250</v>
          </cell>
          <cell r="P915" t="str">
            <v xml:space="preserve"> </v>
          </cell>
          <cell r="Q915" t="str">
            <v xml:space="preserve"> </v>
          </cell>
          <cell r="R915">
            <v>3500</v>
          </cell>
          <cell r="U915" t="str">
            <v xml:space="preserve"> </v>
          </cell>
          <cell r="V915" t="str">
            <v xml:space="preserve"> </v>
          </cell>
          <cell r="W915" t="str">
            <v xml:space="preserve"> </v>
          </cell>
          <cell r="X915">
            <v>4.93</v>
          </cell>
          <cell r="Y915">
            <v>37727</v>
          </cell>
          <cell r="Z915">
            <v>37727</v>
          </cell>
          <cell r="AA915" t="str">
            <v>Firm</v>
          </cell>
          <cell r="AB915" t="str">
            <v>NWP</v>
          </cell>
          <cell r="AC915" t="str">
            <v xml:space="preserve"> </v>
          </cell>
          <cell r="AD915" t="str">
            <v xml:space="preserve"> </v>
          </cell>
          <cell r="AE915">
            <v>3500</v>
          </cell>
          <cell r="AF915" t="str">
            <v>SPOKANE (MEAD)</v>
          </cell>
          <cell r="AG915">
            <v>385</v>
          </cell>
          <cell r="AH915">
            <v>128750</v>
          </cell>
          <cell r="AI915">
            <v>399</v>
          </cell>
          <cell r="AJ915" t="str">
            <v>SPOKANE (MEAD)</v>
          </cell>
          <cell r="AK915">
            <v>385</v>
          </cell>
          <cell r="AL915" t="str">
            <v>NECT</v>
          </cell>
          <cell r="AM915">
            <v>6</v>
          </cell>
          <cell r="AN915" t="str">
            <v>DW</v>
          </cell>
        </row>
        <row r="916">
          <cell r="A916">
            <v>929</v>
          </cell>
          <cell r="B916" t="str">
            <v>JK</v>
          </cell>
          <cell r="C916" t="str">
            <v>Jeannie Kimberly</v>
          </cell>
          <cell r="D916" t="str">
            <v>(509) 495-8494</v>
          </cell>
          <cell r="E916">
            <v>37727</v>
          </cell>
          <cell r="G916" t="str">
            <v>Purchase</v>
          </cell>
          <cell r="H916" t="str">
            <v>Physical</v>
          </cell>
          <cell r="I916" t="str">
            <v xml:space="preserve"> NECT</v>
          </cell>
          <cell r="K916" t="str">
            <v>Enserco</v>
          </cell>
          <cell r="L916" t="str">
            <v>Dave Huck</v>
          </cell>
          <cell r="M916" t="str">
            <v>Trader</v>
          </cell>
          <cell r="N916" t="str">
            <v>(403) 269-5522</v>
          </cell>
          <cell r="O916" t="str">
            <v>(303) 568-3250</v>
          </cell>
          <cell r="P916" t="str">
            <v xml:space="preserve"> </v>
          </cell>
          <cell r="Q916" t="str">
            <v xml:space="preserve"> </v>
          </cell>
          <cell r="R916">
            <v>1000</v>
          </cell>
          <cell r="U916" t="str">
            <v xml:space="preserve"> </v>
          </cell>
          <cell r="V916" t="str">
            <v xml:space="preserve"> </v>
          </cell>
          <cell r="W916" t="str">
            <v xml:space="preserve"> </v>
          </cell>
          <cell r="X916">
            <v>5.07</v>
          </cell>
          <cell r="Y916">
            <v>37728</v>
          </cell>
          <cell r="Z916">
            <v>37728</v>
          </cell>
          <cell r="AA916" t="str">
            <v>Firm</v>
          </cell>
          <cell r="AB916" t="str">
            <v>NWP</v>
          </cell>
          <cell r="AC916" t="str">
            <v xml:space="preserve"> </v>
          </cell>
          <cell r="AD916" t="str">
            <v xml:space="preserve"> </v>
          </cell>
          <cell r="AE916">
            <v>1000</v>
          </cell>
          <cell r="AF916" t="str">
            <v>SPOKANE (MEAD)</v>
          </cell>
          <cell r="AG916">
            <v>385</v>
          </cell>
          <cell r="AH916">
            <v>128750</v>
          </cell>
          <cell r="AI916">
            <v>399</v>
          </cell>
          <cell r="AJ916" t="str">
            <v>SPOKANE (MEAD)</v>
          </cell>
          <cell r="AK916">
            <v>385</v>
          </cell>
          <cell r="AL916" t="str">
            <v>NECT</v>
          </cell>
          <cell r="AM916">
            <v>6</v>
          </cell>
          <cell r="AN916" t="str">
            <v>JK</v>
          </cell>
        </row>
        <row r="917">
          <cell r="A917">
            <v>930</v>
          </cell>
          <cell r="B917" t="str">
            <v>DA</v>
          </cell>
          <cell r="C917" t="str">
            <v>Diane Albers</v>
          </cell>
          <cell r="D917" t="str">
            <v>(509) 495-4705</v>
          </cell>
          <cell r="E917">
            <v>37727</v>
          </cell>
          <cell r="G917" t="str">
            <v>Sale</v>
          </cell>
          <cell r="H917" t="str">
            <v>Physical</v>
          </cell>
          <cell r="I917" t="str">
            <v>MALIN</v>
          </cell>
          <cell r="K917" t="str">
            <v>BP Canada Energy Marketing Corp.</v>
          </cell>
          <cell r="L917" t="str">
            <v>Patty Condon</v>
          </cell>
          <cell r="M917" t="str">
            <v>Trader</v>
          </cell>
          <cell r="N917" t="str">
            <v>(403) 231-6901</v>
          </cell>
          <cell r="O917" t="str">
            <v>403-233-5611</v>
          </cell>
          <cell r="R917">
            <v>3000</v>
          </cell>
          <cell r="X917">
            <v>5.2649999999999997</v>
          </cell>
          <cell r="Y917">
            <v>37834</v>
          </cell>
          <cell r="Z917">
            <v>37925</v>
          </cell>
          <cell r="AA917" t="str">
            <v>Firm</v>
          </cell>
          <cell r="AB917" t="str">
            <v>PGT</v>
          </cell>
          <cell r="AD917" t="str">
            <v>07536</v>
          </cell>
          <cell r="AE917">
            <v>3000</v>
          </cell>
          <cell r="AF917" t="str">
            <v>MALI-GTNW</v>
          </cell>
          <cell r="AJ917" t="str">
            <v>MALI-GTNW</v>
          </cell>
          <cell r="AL917" t="str">
            <v>01669</v>
          </cell>
          <cell r="AN917" t="str">
            <v>RP</v>
          </cell>
        </row>
        <row r="918">
          <cell r="A918">
            <v>931</v>
          </cell>
          <cell r="B918" t="str">
            <v>DW</v>
          </cell>
          <cell r="C918" t="str">
            <v>Dick Winters</v>
          </cell>
          <cell r="D918" t="str">
            <v>(509) 495-4175</v>
          </cell>
          <cell r="E918">
            <v>37728</v>
          </cell>
          <cell r="G918" t="str">
            <v>Purchase</v>
          </cell>
          <cell r="H918" t="str">
            <v>Physical</v>
          </cell>
          <cell r="I918" t="str">
            <v xml:space="preserve"> NECT</v>
          </cell>
          <cell r="K918" t="str">
            <v>Concord Energy, LLC</v>
          </cell>
          <cell r="L918" t="str">
            <v>Darrell Danyluk</v>
          </cell>
          <cell r="M918" t="str">
            <v>Trader</v>
          </cell>
          <cell r="N918" t="str">
            <v>(403) 514-6912</v>
          </cell>
          <cell r="O918" t="str">
            <v>(403) 514-6913</v>
          </cell>
          <cell r="P918" t="str">
            <v xml:space="preserve"> </v>
          </cell>
          <cell r="Q918" t="str">
            <v xml:space="preserve"> </v>
          </cell>
          <cell r="R918">
            <v>1500</v>
          </cell>
          <cell r="U918" t="str">
            <v xml:space="preserve"> </v>
          </cell>
          <cell r="V918" t="str">
            <v xml:space="preserve"> </v>
          </cell>
          <cell r="W918" t="str">
            <v xml:space="preserve"> </v>
          </cell>
          <cell r="X918">
            <v>4.97</v>
          </cell>
          <cell r="Y918">
            <v>37729</v>
          </cell>
          <cell r="Z918">
            <v>37732</v>
          </cell>
          <cell r="AA918" t="str">
            <v>Firm</v>
          </cell>
          <cell r="AB918" t="str">
            <v>NWP</v>
          </cell>
          <cell r="AC918" t="str">
            <v xml:space="preserve"> </v>
          </cell>
          <cell r="AD918" t="str">
            <v xml:space="preserve"> </v>
          </cell>
          <cell r="AE918">
            <v>1500</v>
          </cell>
          <cell r="AF918" t="str">
            <v>SPOKANE (MEAD)</v>
          </cell>
          <cell r="AG918">
            <v>385</v>
          </cell>
          <cell r="AH918">
            <v>129161</v>
          </cell>
          <cell r="AI918">
            <v>796</v>
          </cell>
          <cell r="AJ918" t="str">
            <v>SPOKANE (MEAD)</v>
          </cell>
          <cell r="AK918">
            <v>385</v>
          </cell>
          <cell r="AL918" t="str">
            <v>NECT</v>
          </cell>
          <cell r="AM918">
            <v>6</v>
          </cell>
          <cell r="AN918" t="str">
            <v>DW</v>
          </cell>
          <cell r="AO918">
            <v>37729</v>
          </cell>
          <cell r="AP918" t="str">
            <v>DW</v>
          </cell>
        </row>
        <row r="919">
          <cell r="A919">
            <v>932</v>
          </cell>
          <cell r="B919" t="str">
            <v>DW</v>
          </cell>
          <cell r="C919" t="str">
            <v>Dick Winters</v>
          </cell>
          <cell r="D919" t="str">
            <v>(509) 495-4175</v>
          </cell>
          <cell r="E919">
            <v>37728</v>
          </cell>
          <cell r="G919" t="str">
            <v>Purchase</v>
          </cell>
          <cell r="H919" t="str">
            <v>Physical</v>
          </cell>
          <cell r="I919" t="str">
            <v>CA - SLTAHOE</v>
          </cell>
          <cell r="J919">
            <v>817778107</v>
          </cell>
          <cell r="K919" t="str">
            <v>Enserco</v>
          </cell>
          <cell r="L919" t="str">
            <v>John Washabaugh</v>
          </cell>
          <cell r="M919" t="str">
            <v>Trader</v>
          </cell>
          <cell r="N919" t="str">
            <v>(303) 256-1666</v>
          </cell>
          <cell r="O919" t="str">
            <v>(303) 568-3250</v>
          </cell>
          <cell r="P919" t="str">
            <v>ICE</v>
          </cell>
          <cell r="Q919">
            <v>2.5</v>
          </cell>
          <cell r="R919">
            <v>2500</v>
          </cell>
          <cell r="U919" t="str">
            <v xml:space="preserve"> </v>
          </cell>
          <cell r="V919" t="str">
            <v xml:space="preserve"> </v>
          </cell>
          <cell r="W919" t="str">
            <v xml:space="preserve"> </v>
          </cell>
          <cell r="X919">
            <v>3.55</v>
          </cell>
          <cell r="Y919">
            <v>37729</v>
          </cell>
          <cell r="Z919">
            <v>37732</v>
          </cell>
          <cell r="AA919" t="str">
            <v>Firm</v>
          </cell>
          <cell r="AB919" t="str">
            <v>NWP</v>
          </cell>
          <cell r="AC919" t="str">
            <v xml:space="preserve"> </v>
          </cell>
          <cell r="AD919" t="str">
            <v xml:space="preserve"> </v>
          </cell>
          <cell r="AE919">
            <v>2500</v>
          </cell>
          <cell r="AF919" t="str">
            <v>OPAL</v>
          </cell>
          <cell r="AG919">
            <v>543</v>
          </cell>
          <cell r="AH919" t="str">
            <v>L168</v>
          </cell>
          <cell r="AI919">
            <v>399</v>
          </cell>
          <cell r="AJ919" t="str">
            <v>RENO</v>
          </cell>
          <cell r="AK919">
            <v>459</v>
          </cell>
          <cell r="AL919" t="str">
            <v>AVAC03SYS4</v>
          </cell>
          <cell r="AM919">
            <v>304</v>
          </cell>
          <cell r="AN919" t="str">
            <v>DW</v>
          </cell>
        </row>
        <row r="920">
          <cell r="A920">
            <v>933</v>
          </cell>
          <cell r="B920" t="str">
            <v>DW</v>
          </cell>
          <cell r="C920" t="str">
            <v>Dick Winters</v>
          </cell>
          <cell r="D920" t="str">
            <v>(509) 495-4175</v>
          </cell>
          <cell r="E920">
            <v>37728</v>
          </cell>
          <cell r="G920" t="str">
            <v>Purchase</v>
          </cell>
          <cell r="H920" t="str">
            <v>Physical</v>
          </cell>
          <cell r="I920" t="str">
            <v>CA - SLTAHOE</v>
          </cell>
          <cell r="K920" t="str">
            <v>Sempra Energy Trading, Inc.</v>
          </cell>
          <cell r="L920" t="str">
            <v>Patti Anderson</v>
          </cell>
          <cell r="M920" t="str">
            <v>Trader</v>
          </cell>
          <cell r="N920" t="str">
            <v>(403) 750-5396</v>
          </cell>
          <cell r="O920" t="str">
            <v>(203) 355-6605</v>
          </cell>
          <cell r="P920" t="str">
            <v xml:space="preserve"> </v>
          </cell>
          <cell r="Q920" t="str">
            <v xml:space="preserve"> </v>
          </cell>
          <cell r="R920">
            <v>1500</v>
          </cell>
          <cell r="U920" t="str">
            <v xml:space="preserve"> </v>
          </cell>
          <cell r="V920" t="str">
            <v xml:space="preserve"> </v>
          </cell>
          <cell r="W920" t="str">
            <v xml:space="preserve"> </v>
          </cell>
          <cell r="X920">
            <v>4.8</v>
          </cell>
          <cell r="Y920">
            <v>37729</v>
          </cell>
          <cell r="Z920">
            <v>37732</v>
          </cell>
          <cell r="AA920" t="str">
            <v>Firm</v>
          </cell>
          <cell r="AB920" t="str">
            <v>NWP</v>
          </cell>
          <cell r="AC920" t="str">
            <v xml:space="preserve"> </v>
          </cell>
          <cell r="AD920" t="str">
            <v xml:space="preserve"> </v>
          </cell>
          <cell r="AE920">
            <v>1500</v>
          </cell>
          <cell r="AF920" t="str">
            <v>SUMAS</v>
          </cell>
          <cell r="AG920">
            <v>297</v>
          </cell>
          <cell r="AH920" t="str">
            <v>SEMPRA</v>
          </cell>
          <cell r="AI920">
            <v>227</v>
          </cell>
          <cell r="AJ920" t="str">
            <v>RENO</v>
          </cell>
          <cell r="AK920">
            <v>459</v>
          </cell>
          <cell r="AL920" t="str">
            <v>AVAC03SYS3</v>
          </cell>
          <cell r="AM920">
            <v>304</v>
          </cell>
          <cell r="AN920" t="str">
            <v>DW</v>
          </cell>
          <cell r="AO920">
            <v>37734</v>
          </cell>
          <cell r="AP920" t="str">
            <v>DW</v>
          </cell>
        </row>
        <row r="921">
          <cell r="A921">
            <v>934</v>
          </cell>
          <cell r="B921" t="str">
            <v>DW</v>
          </cell>
          <cell r="C921" t="str">
            <v>Dick Winters</v>
          </cell>
          <cell r="D921" t="str">
            <v>(509) 495-4175</v>
          </cell>
          <cell r="E921">
            <v>37732</v>
          </cell>
          <cell r="G921" t="str">
            <v>Purchase</v>
          </cell>
          <cell r="H921" t="str">
            <v>Physical</v>
          </cell>
          <cell r="I921" t="str">
            <v>CA - SLTAHOE</v>
          </cell>
          <cell r="K921" t="str">
            <v>Enserco</v>
          </cell>
          <cell r="L921" t="str">
            <v>Dave Huck</v>
          </cell>
          <cell r="M921" t="str">
            <v>Trader</v>
          </cell>
          <cell r="N921" t="str">
            <v>(403) 269-5522</v>
          </cell>
          <cell r="O921" t="str">
            <v>(303) 568-3250</v>
          </cell>
          <cell r="P921" t="str">
            <v xml:space="preserve"> </v>
          </cell>
          <cell r="Q921" t="str">
            <v xml:space="preserve"> </v>
          </cell>
          <cell r="R921">
            <v>1500</v>
          </cell>
          <cell r="U921" t="str">
            <v xml:space="preserve"> </v>
          </cell>
          <cell r="V921" t="str">
            <v xml:space="preserve"> </v>
          </cell>
          <cell r="W921" t="str">
            <v xml:space="preserve"> </v>
          </cell>
          <cell r="X921">
            <v>4.79</v>
          </cell>
          <cell r="Y921">
            <v>37733</v>
          </cell>
          <cell r="Z921">
            <v>37733</v>
          </cell>
          <cell r="AA921" t="str">
            <v>Firm</v>
          </cell>
          <cell r="AB921" t="str">
            <v>NWP</v>
          </cell>
          <cell r="AC921" t="str">
            <v>Paiute</v>
          </cell>
          <cell r="AD921">
            <v>100047</v>
          </cell>
          <cell r="AE921">
            <v>1500</v>
          </cell>
          <cell r="AF921" t="str">
            <v>SUMAS</v>
          </cell>
          <cell r="AG921">
            <v>297</v>
          </cell>
          <cell r="AH921" t="str">
            <v xml:space="preserve"> </v>
          </cell>
          <cell r="AI921" t="str">
            <v xml:space="preserve"> </v>
          </cell>
          <cell r="AJ921" t="str">
            <v>RENO</v>
          </cell>
          <cell r="AK921">
            <v>459</v>
          </cell>
          <cell r="AL921" t="str">
            <v>AVAC03SYS3</v>
          </cell>
          <cell r="AM921">
            <v>304</v>
          </cell>
          <cell r="AN921" t="str">
            <v>DW</v>
          </cell>
        </row>
        <row r="922">
          <cell r="A922">
            <v>935</v>
          </cell>
          <cell r="B922" t="str">
            <v>DW</v>
          </cell>
          <cell r="C922" t="str">
            <v>Dick Winters</v>
          </cell>
          <cell r="D922" t="str">
            <v>(509) 495-4175</v>
          </cell>
          <cell r="E922">
            <v>37732</v>
          </cell>
          <cell r="G922" t="str">
            <v>Purchase</v>
          </cell>
          <cell r="H922" t="str">
            <v>Physical</v>
          </cell>
          <cell r="I922" t="str">
            <v>CA - SLTAHOE</v>
          </cell>
          <cell r="J922">
            <v>583920641</v>
          </cell>
          <cell r="K922" t="str">
            <v>Concord Energy, LLC</v>
          </cell>
          <cell r="L922" t="str">
            <v>Skip Warburton</v>
          </cell>
          <cell r="M922" t="str">
            <v>Trader</v>
          </cell>
          <cell r="N922" t="str">
            <v>(303) 468-1244</v>
          </cell>
          <cell r="O922" t="str">
            <v>(403) 514-6913</v>
          </cell>
          <cell r="P922" t="str">
            <v>ICE</v>
          </cell>
          <cell r="Q922">
            <v>2.5</v>
          </cell>
          <cell r="R922">
            <v>2500</v>
          </cell>
          <cell r="U922" t="str">
            <v xml:space="preserve"> </v>
          </cell>
          <cell r="V922" t="str">
            <v xml:space="preserve"> </v>
          </cell>
          <cell r="W922" t="str">
            <v xml:space="preserve"> </v>
          </cell>
          <cell r="X922">
            <v>3.65</v>
          </cell>
          <cell r="Y922">
            <v>37733</v>
          </cell>
          <cell r="Z922">
            <v>37733</v>
          </cell>
          <cell r="AA922" t="str">
            <v>Firm</v>
          </cell>
          <cell r="AB922" t="str">
            <v>NWP</v>
          </cell>
          <cell r="AC922" t="str">
            <v>Paiute</v>
          </cell>
          <cell r="AD922">
            <v>100047</v>
          </cell>
          <cell r="AE922">
            <v>2500</v>
          </cell>
          <cell r="AF922" t="str">
            <v>OPAL</v>
          </cell>
          <cell r="AG922">
            <v>543</v>
          </cell>
          <cell r="AH922" t="str">
            <v xml:space="preserve"> </v>
          </cell>
          <cell r="AI922" t="str">
            <v xml:space="preserve"> </v>
          </cell>
          <cell r="AJ922" t="str">
            <v>RENO</v>
          </cell>
          <cell r="AK922">
            <v>459</v>
          </cell>
          <cell r="AL922" t="str">
            <v>AVAC03SYS4</v>
          </cell>
          <cell r="AM922">
            <v>304</v>
          </cell>
          <cell r="AN922" t="str">
            <v>DW</v>
          </cell>
        </row>
        <row r="923">
          <cell r="A923">
            <v>936</v>
          </cell>
          <cell r="B923" t="str">
            <v>DW</v>
          </cell>
          <cell r="C923" t="str">
            <v>Dick Winters</v>
          </cell>
          <cell r="D923" t="str">
            <v>(509) 495-4175</v>
          </cell>
          <cell r="E923">
            <v>37733</v>
          </cell>
          <cell r="G923" t="str">
            <v>Purchase</v>
          </cell>
          <cell r="H923" t="str">
            <v>Physical</v>
          </cell>
          <cell r="I923" t="str">
            <v>CA - SLTAHOE</v>
          </cell>
          <cell r="J923">
            <v>176189556</v>
          </cell>
          <cell r="K923" t="str">
            <v>Concord Energy, LLC</v>
          </cell>
          <cell r="L923" t="str">
            <v>Skip Warburton</v>
          </cell>
          <cell r="M923" t="str">
            <v>Trader</v>
          </cell>
          <cell r="N923" t="str">
            <v>(303) 468-1244</v>
          </cell>
          <cell r="O923" t="str">
            <v>(403) 514-6913</v>
          </cell>
          <cell r="P923" t="str">
            <v>ICE</v>
          </cell>
          <cell r="Q923">
            <v>2.5</v>
          </cell>
          <cell r="R923">
            <v>2500</v>
          </cell>
          <cell r="U923" t="str">
            <v xml:space="preserve"> </v>
          </cell>
          <cell r="V923" t="str">
            <v xml:space="preserve"> </v>
          </cell>
          <cell r="W923" t="str">
            <v xml:space="preserve"> </v>
          </cell>
          <cell r="X923">
            <v>3.15</v>
          </cell>
          <cell r="Y923">
            <v>37734</v>
          </cell>
          <cell r="Z923">
            <v>37734</v>
          </cell>
          <cell r="AA923" t="str">
            <v>Firm</v>
          </cell>
          <cell r="AB923" t="str">
            <v>NWP</v>
          </cell>
          <cell r="AC923" t="str">
            <v>Paiute</v>
          </cell>
          <cell r="AD923">
            <v>100047</v>
          </cell>
          <cell r="AE923">
            <v>2500</v>
          </cell>
          <cell r="AF923" t="str">
            <v>OPAL</v>
          </cell>
          <cell r="AG923">
            <v>543</v>
          </cell>
          <cell r="AH923" t="str">
            <v xml:space="preserve"> </v>
          </cell>
          <cell r="AI923" t="str">
            <v xml:space="preserve"> </v>
          </cell>
          <cell r="AJ923" t="str">
            <v>RENO</v>
          </cell>
          <cell r="AK923">
            <v>459</v>
          </cell>
          <cell r="AL923" t="str">
            <v>AVAC03SYS4</v>
          </cell>
          <cell r="AM923">
            <v>304</v>
          </cell>
          <cell r="AN923" t="str">
            <v>DW</v>
          </cell>
        </row>
        <row r="924">
          <cell r="A924">
            <v>937</v>
          </cell>
          <cell r="B924" t="str">
            <v>DW</v>
          </cell>
          <cell r="C924" t="str">
            <v>Dick Winters</v>
          </cell>
          <cell r="D924" t="str">
            <v>(509) 495-4175</v>
          </cell>
          <cell r="E924">
            <v>37733</v>
          </cell>
          <cell r="G924" t="str">
            <v>Purchase</v>
          </cell>
          <cell r="H924" t="str">
            <v>Physical</v>
          </cell>
          <cell r="I924" t="str">
            <v>CA - SLTAHOE</v>
          </cell>
          <cell r="K924" t="str">
            <v>Enserco</v>
          </cell>
          <cell r="L924" t="str">
            <v>Dave Huck</v>
          </cell>
          <cell r="M924" t="str">
            <v>Trader</v>
          </cell>
          <cell r="N924" t="str">
            <v>(403) 269-5522</v>
          </cell>
          <cell r="O924" t="str">
            <v>(303) 568-3250</v>
          </cell>
          <cell r="P924" t="str">
            <v xml:space="preserve"> </v>
          </cell>
          <cell r="Q924" t="str">
            <v xml:space="preserve"> </v>
          </cell>
          <cell r="R924">
            <v>1000</v>
          </cell>
          <cell r="U924" t="str">
            <v>GDA</v>
          </cell>
          <cell r="V924">
            <v>0</v>
          </cell>
          <cell r="W924" t="str">
            <v>Sumas</v>
          </cell>
          <cell r="X924" t="str">
            <v xml:space="preserve"> </v>
          </cell>
          <cell r="Y924">
            <v>37734</v>
          </cell>
          <cell r="Z924">
            <v>37734</v>
          </cell>
          <cell r="AA924" t="str">
            <v>Firm</v>
          </cell>
          <cell r="AB924" t="str">
            <v>NWP</v>
          </cell>
          <cell r="AC924" t="str">
            <v>Paiute</v>
          </cell>
          <cell r="AD924">
            <v>100047</v>
          </cell>
          <cell r="AE924">
            <v>1000</v>
          </cell>
          <cell r="AF924" t="str">
            <v>SUMAS</v>
          </cell>
          <cell r="AG924">
            <v>297</v>
          </cell>
          <cell r="AH924" t="str">
            <v xml:space="preserve"> </v>
          </cell>
          <cell r="AI924" t="str">
            <v xml:space="preserve"> </v>
          </cell>
          <cell r="AJ924" t="str">
            <v>RENO</v>
          </cell>
          <cell r="AK924">
            <v>459</v>
          </cell>
          <cell r="AL924" t="str">
            <v>AVAC03SYS3</v>
          </cell>
          <cell r="AM924">
            <v>304</v>
          </cell>
          <cell r="AN924" t="str">
            <v>DW</v>
          </cell>
        </row>
        <row r="925">
          <cell r="A925">
            <v>938</v>
          </cell>
          <cell r="B925" t="str">
            <v>DW</v>
          </cell>
          <cell r="C925" t="str">
            <v>Dick Winters</v>
          </cell>
          <cell r="D925" t="str">
            <v>(509) 495-4175</v>
          </cell>
          <cell r="E925">
            <v>37734</v>
          </cell>
          <cell r="G925" t="str">
            <v>Purchase</v>
          </cell>
          <cell r="H925" t="str">
            <v>Physical</v>
          </cell>
          <cell r="I925" t="str">
            <v>CA - SLTAHOE</v>
          </cell>
          <cell r="J925">
            <v>131011093</v>
          </cell>
          <cell r="K925" t="str">
            <v>Sempra Energy Trading, Inc.</v>
          </cell>
          <cell r="L925" t="str">
            <v>Patti Anderson</v>
          </cell>
          <cell r="M925" t="str">
            <v>Trader</v>
          </cell>
          <cell r="N925" t="str">
            <v>(403) 750-5396</v>
          </cell>
          <cell r="O925" t="str">
            <v>(203) 355-6605</v>
          </cell>
          <cell r="P925" t="str">
            <v>ICE</v>
          </cell>
          <cell r="Q925">
            <v>2.5</v>
          </cell>
          <cell r="R925">
            <v>1500</v>
          </cell>
          <cell r="U925" t="str">
            <v xml:space="preserve"> </v>
          </cell>
          <cell r="V925" t="str">
            <v xml:space="preserve"> </v>
          </cell>
          <cell r="W925" t="str">
            <v xml:space="preserve"> </v>
          </cell>
          <cell r="X925">
            <v>4.6500000000000004</v>
          </cell>
          <cell r="Y925">
            <v>37735</v>
          </cell>
          <cell r="Z925">
            <v>37735</v>
          </cell>
          <cell r="AA925" t="str">
            <v>Firm</v>
          </cell>
          <cell r="AB925" t="str">
            <v>NWP</v>
          </cell>
          <cell r="AC925" t="str">
            <v>Paiute</v>
          </cell>
          <cell r="AD925">
            <v>100047</v>
          </cell>
          <cell r="AE925">
            <v>1500</v>
          </cell>
          <cell r="AF925" t="str">
            <v>SUMAS</v>
          </cell>
          <cell r="AG925">
            <v>297</v>
          </cell>
          <cell r="AH925" t="str">
            <v>SEMPRA</v>
          </cell>
          <cell r="AI925">
            <v>227</v>
          </cell>
          <cell r="AJ925" t="str">
            <v>RENO</v>
          </cell>
          <cell r="AK925">
            <v>459</v>
          </cell>
          <cell r="AL925" t="str">
            <v>AVAC03SYS3</v>
          </cell>
          <cell r="AM925">
            <v>304</v>
          </cell>
          <cell r="AN925" t="str">
            <v>DW</v>
          </cell>
        </row>
        <row r="926">
          <cell r="A926">
            <v>939</v>
          </cell>
          <cell r="B926" t="str">
            <v>DW</v>
          </cell>
          <cell r="C926" t="str">
            <v>Dick Winters</v>
          </cell>
          <cell r="D926" t="str">
            <v>(509) 495-4175</v>
          </cell>
          <cell r="E926">
            <v>37734</v>
          </cell>
          <cell r="G926" t="str">
            <v>Purchase</v>
          </cell>
          <cell r="H926" t="str">
            <v>Physical</v>
          </cell>
          <cell r="I926" t="str">
            <v>CA - SLTAHOE</v>
          </cell>
          <cell r="J926">
            <v>164205100</v>
          </cell>
          <cell r="K926" t="str">
            <v>Cook Inlet Energy Supply LLC</v>
          </cell>
          <cell r="L926" t="str">
            <v>Shaun Gates</v>
          </cell>
          <cell r="M926" t="str">
            <v>Trader</v>
          </cell>
          <cell r="N926" t="str">
            <v>(310) 556-8956</v>
          </cell>
          <cell r="O926" t="str">
            <v>(310) 789-3991</v>
          </cell>
          <cell r="P926" t="str">
            <v>ICE</v>
          </cell>
          <cell r="Q926">
            <v>2.5</v>
          </cell>
          <cell r="R926">
            <v>2500</v>
          </cell>
          <cell r="U926" t="str">
            <v xml:space="preserve"> </v>
          </cell>
          <cell r="V926" t="str">
            <v xml:space="preserve"> </v>
          </cell>
          <cell r="W926" t="str">
            <v xml:space="preserve"> </v>
          </cell>
          <cell r="X926">
            <v>3.58</v>
          </cell>
          <cell r="Y926">
            <v>37735</v>
          </cell>
          <cell r="Z926">
            <v>37735</v>
          </cell>
          <cell r="AA926" t="str">
            <v>Firm</v>
          </cell>
          <cell r="AB926" t="str">
            <v>NWP</v>
          </cell>
          <cell r="AC926" t="str">
            <v>Paiute</v>
          </cell>
          <cell r="AD926">
            <v>100047</v>
          </cell>
          <cell r="AE926">
            <v>2500</v>
          </cell>
          <cell r="AF926" t="str">
            <v>OPAL</v>
          </cell>
          <cell r="AG926">
            <v>543</v>
          </cell>
          <cell r="AH926" t="str">
            <v>G54</v>
          </cell>
          <cell r="AI926">
            <v>172</v>
          </cell>
          <cell r="AJ926" t="str">
            <v>RENO</v>
          </cell>
          <cell r="AK926">
            <v>459</v>
          </cell>
          <cell r="AL926" t="str">
            <v>AVAC03SYS4</v>
          </cell>
          <cell r="AM926">
            <v>304</v>
          </cell>
          <cell r="AN926" t="str">
            <v>DW</v>
          </cell>
          <cell r="AO926">
            <v>37735</v>
          </cell>
          <cell r="AP926" t="str">
            <v>DW</v>
          </cell>
        </row>
        <row r="927">
          <cell r="A927">
            <v>940</v>
          </cell>
          <cell r="B927" t="str">
            <v>DW</v>
          </cell>
          <cell r="C927" t="str">
            <v>Dick Winters</v>
          </cell>
          <cell r="D927" t="str">
            <v>(509) 495-4175</v>
          </cell>
          <cell r="E927">
            <v>37735</v>
          </cell>
          <cell r="G927" t="str">
            <v>Purchase</v>
          </cell>
          <cell r="H927" t="str">
            <v>Physical</v>
          </cell>
          <cell r="I927" t="str">
            <v>CA - SLTAHOE</v>
          </cell>
          <cell r="J927">
            <v>178064905</v>
          </cell>
          <cell r="K927" t="str">
            <v>Concord Energy, LLC</v>
          </cell>
          <cell r="L927" t="str">
            <v>Skip Warburton</v>
          </cell>
          <cell r="M927" t="str">
            <v>Trader</v>
          </cell>
          <cell r="N927" t="str">
            <v>(303) 468-1244</v>
          </cell>
          <cell r="O927" t="str">
            <v>(403) 514-6913</v>
          </cell>
          <cell r="P927" t="str">
            <v>ICE</v>
          </cell>
          <cell r="Q927">
            <v>2.5</v>
          </cell>
          <cell r="R927">
            <v>2500</v>
          </cell>
          <cell r="U927" t="str">
            <v xml:space="preserve"> </v>
          </cell>
          <cell r="V927" t="str">
            <v xml:space="preserve"> </v>
          </cell>
          <cell r="W927" t="str">
            <v xml:space="preserve"> </v>
          </cell>
          <cell r="X927">
            <v>4.22</v>
          </cell>
          <cell r="Y927">
            <v>37736</v>
          </cell>
          <cell r="Z927">
            <v>37736</v>
          </cell>
          <cell r="AA927" t="str">
            <v>Firm</v>
          </cell>
          <cell r="AB927" t="str">
            <v>NWP</v>
          </cell>
          <cell r="AC927" t="str">
            <v>Paiute</v>
          </cell>
          <cell r="AD927">
            <v>100047</v>
          </cell>
          <cell r="AE927">
            <v>2500</v>
          </cell>
          <cell r="AF927" t="str">
            <v>OPAL</v>
          </cell>
          <cell r="AG927">
            <v>543</v>
          </cell>
          <cell r="AH927" t="str">
            <v xml:space="preserve"> </v>
          </cell>
          <cell r="AI927" t="str">
            <v xml:space="preserve"> </v>
          </cell>
          <cell r="AJ927" t="str">
            <v>RENO</v>
          </cell>
          <cell r="AK927">
            <v>459</v>
          </cell>
          <cell r="AL927" t="str">
            <v>AVAC03SYS4</v>
          </cell>
          <cell r="AM927">
            <v>304</v>
          </cell>
          <cell r="AN927" t="str">
            <v>DW</v>
          </cell>
        </row>
        <row r="928">
          <cell r="A928">
            <v>941</v>
          </cell>
          <cell r="B928" t="str">
            <v>DW</v>
          </cell>
          <cell r="C928" t="str">
            <v>Dick Winters</v>
          </cell>
          <cell r="D928" t="str">
            <v>(509) 495-4175</v>
          </cell>
          <cell r="E928">
            <v>37735</v>
          </cell>
          <cell r="G928" t="str">
            <v>Purchase</v>
          </cell>
          <cell r="H928" t="str">
            <v>Physical</v>
          </cell>
          <cell r="I928" t="str">
            <v>CA - SLTAHOE</v>
          </cell>
          <cell r="J928">
            <v>370073712</v>
          </cell>
          <cell r="K928" t="str">
            <v>Sempra Energy Trading, Inc.</v>
          </cell>
          <cell r="L928" t="str">
            <v>Patti Anderson</v>
          </cell>
          <cell r="M928" t="str">
            <v>Trader</v>
          </cell>
          <cell r="N928" t="str">
            <v>(403) 750-5396</v>
          </cell>
          <cell r="O928" t="str">
            <v>(203) 355-6605</v>
          </cell>
          <cell r="P928" t="str">
            <v>ICE</v>
          </cell>
          <cell r="Q928">
            <v>2.5</v>
          </cell>
          <cell r="R928">
            <v>1500</v>
          </cell>
          <cell r="U928" t="str">
            <v xml:space="preserve"> </v>
          </cell>
          <cell r="V928" t="str">
            <v xml:space="preserve"> </v>
          </cell>
          <cell r="W928" t="str">
            <v xml:space="preserve"> </v>
          </cell>
          <cell r="X928">
            <v>4.62</v>
          </cell>
          <cell r="Y928">
            <v>37736</v>
          </cell>
          <cell r="Z928">
            <v>37736</v>
          </cell>
          <cell r="AA928" t="str">
            <v>Firm</v>
          </cell>
          <cell r="AB928" t="str">
            <v>NWP</v>
          </cell>
          <cell r="AC928" t="str">
            <v>Paiute</v>
          </cell>
          <cell r="AD928">
            <v>100047</v>
          </cell>
          <cell r="AE928">
            <v>1500</v>
          </cell>
          <cell r="AF928" t="str">
            <v>SUMAS</v>
          </cell>
          <cell r="AG928">
            <v>297</v>
          </cell>
          <cell r="AH928" t="str">
            <v>SEMPRA</v>
          </cell>
          <cell r="AI928">
            <v>227</v>
          </cell>
          <cell r="AJ928" t="str">
            <v>RENO</v>
          </cell>
          <cell r="AK928">
            <v>459</v>
          </cell>
          <cell r="AL928" t="str">
            <v>AVAC03SYS3</v>
          </cell>
          <cell r="AM928">
            <v>304</v>
          </cell>
          <cell r="AN928" t="str">
            <v>DW</v>
          </cell>
        </row>
        <row r="929">
          <cell r="A929">
            <v>942</v>
          </cell>
          <cell r="B929" t="str">
            <v>DW</v>
          </cell>
          <cell r="C929" t="str">
            <v>Dick Winters</v>
          </cell>
          <cell r="D929" t="str">
            <v>(509) 495-4175</v>
          </cell>
          <cell r="E929">
            <v>37736</v>
          </cell>
          <cell r="G929" t="str">
            <v>Purchase</v>
          </cell>
          <cell r="H929" t="str">
            <v>Physical</v>
          </cell>
          <cell r="I929" t="str">
            <v>CA - SLTAHOE</v>
          </cell>
          <cell r="J929">
            <v>364469103</v>
          </cell>
          <cell r="K929" t="str">
            <v>Concord Energy, LLC</v>
          </cell>
          <cell r="L929" t="str">
            <v>Matt Reed</v>
          </cell>
          <cell r="M929" t="str">
            <v>Trader</v>
          </cell>
          <cell r="N929" t="str">
            <v>(303) 468-1244</v>
          </cell>
          <cell r="O929" t="str">
            <v>(403) 514-6913</v>
          </cell>
          <cell r="P929" t="str">
            <v>ICE</v>
          </cell>
          <cell r="Q929">
            <v>2.5</v>
          </cell>
          <cell r="R929">
            <v>2500</v>
          </cell>
          <cell r="U929" t="str">
            <v xml:space="preserve"> </v>
          </cell>
          <cell r="V929" t="str">
            <v xml:space="preserve"> </v>
          </cell>
          <cell r="W929" t="str">
            <v xml:space="preserve"> </v>
          </cell>
          <cell r="X929">
            <v>4.18</v>
          </cell>
          <cell r="Y929">
            <v>37737</v>
          </cell>
          <cell r="Z929">
            <v>37739</v>
          </cell>
          <cell r="AA929" t="str">
            <v>Firm</v>
          </cell>
          <cell r="AB929" t="str">
            <v>NWP</v>
          </cell>
          <cell r="AC929" t="str">
            <v>Paiute</v>
          </cell>
          <cell r="AD929">
            <v>100047</v>
          </cell>
          <cell r="AE929">
            <v>2500</v>
          </cell>
          <cell r="AF929" t="str">
            <v>OPAL</v>
          </cell>
          <cell r="AG929">
            <v>543</v>
          </cell>
          <cell r="AH929" t="str">
            <v>G67</v>
          </cell>
          <cell r="AI929">
            <v>796</v>
          </cell>
          <cell r="AJ929" t="str">
            <v>RENO</v>
          </cell>
          <cell r="AK929">
            <v>459</v>
          </cell>
          <cell r="AL929" t="str">
            <v>AVAC03SYS4</v>
          </cell>
          <cell r="AM929">
            <v>304</v>
          </cell>
          <cell r="AN929" t="str">
            <v>DW</v>
          </cell>
        </row>
        <row r="930">
          <cell r="A930">
            <v>943</v>
          </cell>
          <cell r="B930" t="str">
            <v>DW</v>
          </cell>
          <cell r="C930" t="str">
            <v>Dick Winters</v>
          </cell>
          <cell r="D930" t="str">
            <v>(509) 495-4175</v>
          </cell>
          <cell r="E930">
            <v>37736</v>
          </cell>
          <cell r="G930" t="str">
            <v>Purchase</v>
          </cell>
          <cell r="H930" t="str">
            <v>Physical</v>
          </cell>
          <cell r="I930" t="str">
            <v>CA - SLTAHOE</v>
          </cell>
          <cell r="J930">
            <v>141089376</v>
          </cell>
          <cell r="K930" t="str">
            <v>Sempra Energy Trading, Inc.</v>
          </cell>
          <cell r="L930" t="str">
            <v>Patti Anderson</v>
          </cell>
          <cell r="M930" t="str">
            <v>Trader</v>
          </cell>
          <cell r="N930" t="str">
            <v>(403) 750-5396</v>
          </cell>
          <cell r="O930" t="str">
            <v>(203) 355-6605</v>
          </cell>
          <cell r="P930" t="str">
            <v>ICE</v>
          </cell>
          <cell r="Q930">
            <v>2.5</v>
          </cell>
          <cell r="R930">
            <v>1500</v>
          </cell>
          <cell r="U930" t="str">
            <v xml:space="preserve"> </v>
          </cell>
          <cell r="V930" t="str">
            <v xml:space="preserve"> </v>
          </cell>
          <cell r="W930" t="str">
            <v xml:space="preserve"> </v>
          </cell>
          <cell r="X930">
            <v>4.59</v>
          </cell>
          <cell r="Y930">
            <v>37737</v>
          </cell>
          <cell r="Z930">
            <v>37739</v>
          </cell>
          <cell r="AA930" t="str">
            <v>Firm</v>
          </cell>
          <cell r="AB930" t="str">
            <v>NWP</v>
          </cell>
          <cell r="AC930" t="str">
            <v>Paiute</v>
          </cell>
          <cell r="AD930">
            <v>100047</v>
          </cell>
          <cell r="AE930">
            <v>1500</v>
          </cell>
          <cell r="AF930" t="str">
            <v>SUMAS</v>
          </cell>
          <cell r="AG930">
            <v>297</v>
          </cell>
          <cell r="AH930" t="str">
            <v>SEMPRA</v>
          </cell>
          <cell r="AI930">
            <v>227</v>
          </cell>
          <cell r="AJ930" t="str">
            <v>RENO</v>
          </cell>
          <cell r="AK930">
            <v>459</v>
          </cell>
          <cell r="AL930" t="str">
            <v>AVAC03SYS3</v>
          </cell>
          <cell r="AM930">
            <v>304</v>
          </cell>
          <cell r="AN930" t="str">
            <v>DW</v>
          </cell>
          <cell r="AO930">
            <v>37741</v>
          </cell>
          <cell r="AP930" t="str">
            <v>DW</v>
          </cell>
        </row>
        <row r="931">
          <cell r="A931">
            <v>944</v>
          </cell>
          <cell r="B931" t="str">
            <v>DW</v>
          </cell>
          <cell r="C931" t="str">
            <v>Dick Winters</v>
          </cell>
          <cell r="D931" t="str">
            <v>(509) 495-4175</v>
          </cell>
          <cell r="E931">
            <v>37739</v>
          </cell>
          <cell r="G931" t="str">
            <v>Purchase</v>
          </cell>
          <cell r="H931" t="str">
            <v>Physical</v>
          </cell>
          <cell r="I931" t="str">
            <v>CA - SLTAHOE</v>
          </cell>
          <cell r="J931">
            <v>184329695</v>
          </cell>
          <cell r="K931" t="str">
            <v>Sempra Energy Trading, Inc.</v>
          </cell>
          <cell r="L931" t="str">
            <v>Steve Hourihan</v>
          </cell>
          <cell r="M931" t="str">
            <v>Trader</v>
          </cell>
          <cell r="N931" t="str">
            <v>(203) 355-5063</v>
          </cell>
          <cell r="O931" t="str">
            <v>(203) 355-5435</v>
          </cell>
          <cell r="P931" t="str">
            <v>ICE</v>
          </cell>
          <cell r="Q931">
            <v>2.5</v>
          </cell>
          <cell r="R931">
            <v>2500</v>
          </cell>
          <cell r="U931" t="str">
            <v xml:space="preserve"> </v>
          </cell>
          <cell r="V931" t="str">
            <v xml:space="preserve"> </v>
          </cell>
          <cell r="W931" t="str">
            <v xml:space="preserve"> </v>
          </cell>
          <cell r="X931">
            <v>3.72</v>
          </cell>
          <cell r="Y931">
            <v>37740</v>
          </cell>
          <cell r="Z931">
            <v>37740</v>
          </cell>
          <cell r="AA931" t="str">
            <v>Firm</v>
          </cell>
          <cell r="AB931" t="str">
            <v>NWP</v>
          </cell>
          <cell r="AC931" t="str">
            <v>Paiute</v>
          </cell>
          <cell r="AD931">
            <v>100047</v>
          </cell>
          <cell r="AE931">
            <v>2500</v>
          </cell>
          <cell r="AF931" t="str">
            <v>OPAL</v>
          </cell>
          <cell r="AG931">
            <v>543</v>
          </cell>
          <cell r="AH931" t="str">
            <v>J55</v>
          </cell>
          <cell r="AI931">
            <v>227</v>
          </cell>
          <cell r="AJ931" t="str">
            <v>RENO</v>
          </cell>
          <cell r="AK931">
            <v>459</v>
          </cell>
          <cell r="AL931" t="str">
            <v>AVAC03SYS4</v>
          </cell>
          <cell r="AM931">
            <v>304</v>
          </cell>
          <cell r="AN931" t="str">
            <v>DW</v>
          </cell>
        </row>
        <row r="932">
          <cell r="A932">
            <v>945</v>
          </cell>
          <cell r="B932" t="str">
            <v>DW</v>
          </cell>
          <cell r="C932" t="str">
            <v>Dick Winters</v>
          </cell>
          <cell r="D932" t="str">
            <v>(509) 495-4175</v>
          </cell>
          <cell r="E932">
            <v>37739</v>
          </cell>
          <cell r="G932" t="str">
            <v>Purchase</v>
          </cell>
          <cell r="H932" t="str">
            <v>Physical</v>
          </cell>
          <cell r="I932" t="str">
            <v>CA - SLTAHOE</v>
          </cell>
          <cell r="K932" t="str">
            <v>Enserco</v>
          </cell>
          <cell r="L932" t="str">
            <v>Dave Huck</v>
          </cell>
          <cell r="M932" t="str">
            <v>Trader</v>
          </cell>
          <cell r="N932" t="str">
            <v>(403) 269-5522</v>
          </cell>
          <cell r="O932" t="str">
            <v>(303) 568-3250</v>
          </cell>
          <cell r="P932" t="str">
            <v xml:space="preserve"> </v>
          </cell>
          <cell r="Q932" t="str">
            <v xml:space="preserve"> </v>
          </cell>
          <cell r="R932">
            <v>1000</v>
          </cell>
          <cell r="U932" t="str">
            <v xml:space="preserve"> </v>
          </cell>
          <cell r="V932" t="str">
            <v xml:space="preserve"> </v>
          </cell>
          <cell r="W932" t="str">
            <v xml:space="preserve"> </v>
          </cell>
          <cell r="X932">
            <v>4.6500000000000004</v>
          </cell>
          <cell r="Y932">
            <v>37740</v>
          </cell>
          <cell r="Z932">
            <v>37740</v>
          </cell>
          <cell r="AA932" t="str">
            <v>Firm</v>
          </cell>
          <cell r="AB932" t="str">
            <v>NWP</v>
          </cell>
          <cell r="AC932" t="str">
            <v>Paiute</v>
          </cell>
          <cell r="AD932">
            <v>100047</v>
          </cell>
          <cell r="AE932">
            <v>1000</v>
          </cell>
          <cell r="AF932" t="str">
            <v>SUMAS</v>
          </cell>
          <cell r="AG932">
            <v>297</v>
          </cell>
          <cell r="AH932" t="str">
            <v>EEI</v>
          </cell>
          <cell r="AI932">
            <v>399</v>
          </cell>
          <cell r="AJ932" t="str">
            <v>RENO</v>
          </cell>
          <cell r="AK932">
            <v>459</v>
          </cell>
          <cell r="AL932" t="str">
            <v>AVAC03SYS3</v>
          </cell>
          <cell r="AM932">
            <v>304</v>
          </cell>
          <cell r="AN932" t="str">
            <v>DW</v>
          </cell>
        </row>
        <row r="933">
          <cell r="A933">
            <v>946</v>
          </cell>
          <cell r="B933" t="str">
            <v>DW</v>
          </cell>
          <cell r="C933" t="str">
            <v>Dick Winters</v>
          </cell>
          <cell r="D933" t="str">
            <v>(509) 495-4175</v>
          </cell>
          <cell r="E933">
            <v>37740</v>
          </cell>
          <cell r="G933" t="str">
            <v>Purchase</v>
          </cell>
          <cell r="H933" t="str">
            <v>Physical</v>
          </cell>
          <cell r="I933" t="str">
            <v>CA - SLTAHOE</v>
          </cell>
          <cell r="J933">
            <v>140857526</v>
          </cell>
          <cell r="K933" t="str">
            <v>Sempra Energy Trading, Inc.</v>
          </cell>
          <cell r="L933" t="str">
            <v>Patti Anderson</v>
          </cell>
          <cell r="M933" t="str">
            <v>Trader</v>
          </cell>
          <cell r="N933" t="str">
            <v>(403) 750-5396</v>
          </cell>
          <cell r="O933" t="str">
            <v>(203) 355-6605</v>
          </cell>
          <cell r="P933" t="str">
            <v>ICE</v>
          </cell>
          <cell r="Q933">
            <v>2.5</v>
          </cell>
          <cell r="R933">
            <v>1000</v>
          </cell>
          <cell r="U933" t="str">
            <v xml:space="preserve"> </v>
          </cell>
          <cell r="V933" t="str">
            <v xml:space="preserve"> </v>
          </cell>
          <cell r="W933" t="str">
            <v xml:space="preserve"> </v>
          </cell>
          <cell r="X933">
            <v>4.3</v>
          </cell>
          <cell r="Y933">
            <v>37741</v>
          </cell>
          <cell r="Z933">
            <v>37741</v>
          </cell>
          <cell r="AA933" t="str">
            <v>Firm</v>
          </cell>
          <cell r="AB933" t="str">
            <v>NWP</v>
          </cell>
          <cell r="AC933" t="str">
            <v>Paiute</v>
          </cell>
          <cell r="AD933">
            <v>100047</v>
          </cell>
          <cell r="AE933">
            <v>1000</v>
          </cell>
          <cell r="AF933" t="str">
            <v>SUMAS</v>
          </cell>
          <cell r="AG933">
            <v>297</v>
          </cell>
          <cell r="AH933" t="str">
            <v>SEMPRA</v>
          </cell>
          <cell r="AI933">
            <v>227</v>
          </cell>
          <cell r="AJ933" t="str">
            <v>RENO</v>
          </cell>
          <cell r="AK933">
            <v>459</v>
          </cell>
          <cell r="AL933" t="str">
            <v>AVAC03SYS3</v>
          </cell>
          <cell r="AM933">
            <v>304</v>
          </cell>
          <cell r="AN933" t="str">
            <v>DW</v>
          </cell>
        </row>
        <row r="934">
          <cell r="A934">
            <v>947</v>
          </cell>
          <cell r="B934" t="str">
            <v>DW</v>
          </cell>
          <cell r="C934" t="str">
            <v>Dick Winters</v>
          </cell>
          <cell r="D934" t="str">
            <v>(509) 495-4175</v>
          </cell>
          <cell r="E934">
            <v>37740</v>
          </cell>
          <cell r="G934" t="str">
            <v>Purchase</v>
          </cell>
          <cell r="H934" t="str">
            <v>Physical</v>
          </cell>
          <cell r="I934" t="str">
            <v>CA - SLTAHOE</v>
          </cell>
          <cell r="J934">
            <v>110363831</v>
          </cell>
          <cell r="K934" t="str">
            <v>Concord Energy, LLC</v>
          </cell>
          <cell r="L934" t="str">
            <v>Skip Warburton</v>
          </cell>
          <cell r="M934" t="str">
            <v>Trader</v>
          </cell>
          <cell r="N934" t="str">
            <v>(303) 468-1244</v>
          </cell>
          <cell r="O934" t="str">
            <v>(403) 514-6913</v>
          </cell>
          <cell r="P934" t="str">
            <v>ICE</v>
          </cell>
          <cell r="Q934">
            <v>2.5</v>
          </cell>
          <cell r="R934">
            <v>2500</v>
          </cell>
          <cell r="U934" t="str">
            <v xml:space="preserve"> </v>
          </cell>
          <cell r="V934" t="str">
            <v xml:space="preserve"> </v>
          </cell>
          <cell r="W934" t="str">
            <v xml:space="preserve"> </v>
          </cell>
          <cell r="X934">
            <v>3.145</v>
          </cell>
          <cell r="Y934">
            <v>37741</v>
          </cell>
          <cell r="Z934">
            <v>37741</v>
          </cell>
          <cell r="AA934" t="str">
            <v>Firm</v>
          </cell>
          <cell r="AB934" t="str">
            <v>NWP</v>
          </cell>
          <cell r="AC934" t="str">
            <v>Paiute</v>
          </cell>
          <cell r="AD934">
            <v>100047</v>
          </cell>
          <cell r="AE934">
            <v>2500</v>
          </cell>
          <cell r="AF934" t="str">
            <v>OPAL</v>
          </cell>
          <cell r="AG934">
            <v>543</v>
          </cell>
          <cell r="AH934" t="str">
            <v>G67</v>
          </cell>
          <cell r="AI934">
            <v>796</v>
          </cell>
          <cell r="AJ934" t="str">
            <v>RENO</v>
          </cell>
          <cell r="AK934">
            <v>459</v>
          </cell>
          <cell r="AL934" t="str">
            <v>AVAC03SYS4</v>
          </cell>
          <cell r="AM934">
            <v>304</v>
          </cell>
          <cell r="AN934" t="str">
            <v>DW</v>
          </cell>
        </row>
        <row r="935">
          <cell r="A935">
            <v>948</v>
          </cell>
          <cell r="B935" t="str">
            <v>DW</v>
          </cell>
          <cell r="C935" t="str">
            <v>Dick Winters</v>
          </cell>
          <cell r="D935" t="str">
            <v>(509) 495-4175</v>
          </cell>
          <cell r="E935">
            <v>37740</v>
          </cell>
          <cell r="G935" t="str">
            <v>Purchase</v>
          </cell>
          <cell r="H935" t="str">
            <v>Physical</v>
          </cell>
          <cell r="I935" t="str">
            <v>CA - SLTAHOE</v>
          </cell>
          <cell r="K935" t="str">
            <v>Concord Energy, LLC</v>
          </cell>
          <cell r="L935" t="str">
            <v>Darrell Danyluk</v>
          </cell>
          <cell r="M935" t="str">
            <v>Trader</v>
          </cell>
          <cell r="N935" t="str">
            <v>(403) 514-6912</v>
          </cell>
          <cell r="O935" t="str">
            <v>(403) 514-6913</v>
          </cell>
          <cell r="R935">
            <v>2500</v>
          </cell>
          <cell r="U935" t="str">
            <v>GDA</v>
          </cell>
          <cell r="V935">
            <v>0.01</v>
          </cell>
          <cell r="W935" t="str">
            <v>Sumas</v>
          </cell>
          <cell r="Y935">
            <v>37742</v>
          </cell>
          <cell r="Z935">
            <v>37772</v>
          </cell>
          <cell r="AA935" t="str">
            <v>Firm</v>
          </cell>
          <cell r="AB935" t="str">
            <v>NWP</v>
          </cell>
          <cell r="AC935" t="str">
            <v>Paiute</v>
          </cell>
          <cell r="AD935">
            <v>100047</v>
          </cell>
          <cell r="AE935">
            <v>2500</v>
          </cell>
          <cell r="AF935" t="str">
            <v>SUMAS</v>
          </cell>
          <cell r="AG935">
            <v>297</v>
          </cell>
          <cell r="AH935" t="str">
            <v>CEL</v>
          </cell>
          <cell r="AI935">
            <v>796</v>
          </cell>
          <cell r="AJ935" t="str">
            <v>RENO</v>
          </cell>
          <cell r="AK935">
            <v>459</v>
          </cell>
          <cell r="AL935" t="str">
            <v>AVAC03SYS1</v>
          </cell>
          <cell r="AM935">
            <v>304</v>
          </cell>
          <cell r="AN935" t="str">
            <v>DW</v>
          </cell>
          <cell r="AO935">
            <v>37740</v>
          </cell>
          <cell r="AP935" t="str">
            <v>DW</v>
          </cell>
        </row>
        <row r="936">
          <cell r="A936">
            <v>949</v>
          </cell>
          <cell r="B936" t="str">
            <v>DW</v>
          </cell>
          <cell r="C936" t="str">
            <v>Dick Winters</v>
          </cell>
          <cell r="D936" t="str">
            <v>(509) 495-4175</v>
          </cell>
          <cell r="E936">
            <v>37741</v>
          </cell>
          <cell r="G936" t="str">
            <v>Purchase</v>
          </cell>
          <cell r="H936" t="str">
            <v>Physical</v>
          </cell>
          <cell r="I936" t="str">
            <v>CA - SLTAHOE</v>
          </cell>
          <cell r="K936" t="str">
            <v>Enserco</v>
          </cell>
          <cell r="L936" t="str">
            <v>Dave Huck</v>
          </cell>
          <cell r="M936" t="str">
            <v>Trader</v>
          </cell>
          <cell r="N936" t="str">
            <v>(403) 269-5522</v>
          </cell>
          <cell r="O936" t="str">
            <v>(303) 568-3250</v>
          </cell>
          <cell r="P936" t="str">
            <v xml:space="preserve"> </v>
          </cell>
          <cell r="Q936" t="str">
            <v xml:space="preserve"> </v>
          </cell>
          <cell r="R936">
            <v>1500</v>
          </cell>
          <cell r="U936" t="str">
            <v xml:space="preserve"> </v>
          </cell>
          <cell r="V936" t="str">
            <v xml:space="preserve"> </v>
          </cell>
          <cell r="W936" t="str">
            <v xml:space="preserve"> </v>
          </cell>
          <cell r="X936">
            <v>4.4000000000000004</v>
          </cell>
          <cell r="Y936">
            <v>37742</v>
          </cell>
          <cell r="Z936">
            <v>37742</v>
          </cell>
          <cell r="AA936" t="str">
            <v>Firm</v>
          </cell>
          <cell r="AB936" t="str">
            <v>NWP</v>
          </cell>
          <cell r="AC936" t="str">
            <v>Paiute</v>
          </cell>
          <cell r="AD936">
            <v>100047</v>
          </cell>
          <cell r="AE936">
            <v>1500</v>
          </cell>
          <cell r="AF936" t="str">
            <v>SUMAS</v>
          </cell>
          <cell r="AG936">
            <v>297</v>
          </cell>
          <cell r="AH936" t="str">
            <v>EEI</v>
          </cell>
          <cell r="AI936">
            <v>399</v>
          </cell>
          <cell r="AJ936" t="str">
            <v>RENO</v>
          </cell>
          <cell r="AK936">
            <v>459</v>
          </cell>
          <cell r="AL936" t="str">
            <v>AVAC03SYS3</v>
          </cell>
          <cell r="AM936">
            <v>304</v>
          </cell>
          <cell r="AN936" t="str">
            <v>DW</v>
          </cell>
        </row>
        <row r="937">
          <cell r="A937">
            <v>950</v>
          </cell>
          <cell r="B937" t="str">
            <v>DW</v>
          </cell>
          <cell r="C937" t="str">
            <v>Dick Winters</v>
          </cell>
          <cell r="D937" t="str">
            <v>(509) 495-4175</v>
          </cell>
          <cell r="E937">
            <v>37741</v>
          </cell>
          <cell r="G937" t="str">
            <v>Purchase</v>
          </cell>
          <cell r="H937" t="str">
            <v>Physical</v>
          </cell>
          <cell r="I937" t="str">
            <v>CA - SLTAHOE</v>
          </cell>
          <cell r="J937">
            <v>827398382</v>
          </cell>
          <cell r="K937" t="str">
            <v>Concord Energy, LLC</v>
          </cell>
          <cell r="L937" t="str">
            <v>Matt Reed</v>
          </cell>
          <cell r="M937" t="str">
            <v>Trader</v>
          </cell>
          <cell r="N937" t="str">
            <v>(303) 468-1244</v>
          </cell>
          <cell r="O937" t="str">
            <v>(403) 514-6913</v>
          </cell>
          <cell r="P937" t="str">
            <v>ICE</v>
          </cell>
          <cell r="Q937">
            <v>2.5</v>
          </cell>
          <cell r="R937">
            <v>4500</v>
          </cell>
          <cell r="U937" t="str">
            <v xml:space="preserve"> </v>
          </cell>
          <cell r="V937" t="str">
            <v xml:space="preserve"> </v>
          </cell>
          <cell r="W937" t="str">
            <v xml:space="preserve"> </v>
          </cell>
          <cell r="X937">
            <v>4.28</v>
          </cell>
          <cell r="Y937">
            <v>37742</v>
          </cell>
          <cell r="Z937">
            <v>37742</v>
          </cell>
          <cell r="AA937" t="str">
            <v>Firm</v>
          </cell>
          <cell r="AB937" t="str">
            <v>NWP</v>
          </cell>
          <cell r="AC937" t="str">
            <v>Paiute</v>
          </cell>
          <cell r="AD937">
            <v>100047</v>
          </cell>
          <cell r="AE937">
            <v>4500</v>
          </cell>
          <cell r="AF937" t="str">
            <v>OPAL</v>
          </cell>
          <cell r="AG937">
            <v>543</v>
          </cell>
          <cell r="AH937" t="str">
            <v>G67</v>
          </cell>
          <cell r="AI937">
            <v>796</v>
          </cell>
          <cell r="AJ937" t="str">
            <v>RENO</v>
          </cell>
          <cell r="AK937">
            <v>459</v>
          </cell>
          <cell r="AL937" t="str">
            <v>AVAC03SYS2</v>
          </cell>
          <cell r="AM937">
            <v>304</v>
          </cell>
          <cell r="AN937" t="str">
            <v>DW</v>
          </cell>
          <cell r="AO937" t="str">
            <v xml:space="preserve"> </v>
          </cell>
          <cell r="AP937" t="str">
            <v xml:space="preserve"> </v>
          </cell>
        </row>
        <row r="938">
          <cell r="A938">
            <v>951</v>
          </cell>
          <cell r="B938" t="str">
            <v>DW</v>
          </cell>
          <cell r="C938" t="str">
            <v>Dick Winters</v>
          </cell>
          <cell r="D938" t="str">
            <v>(509) 495-4175</v>
          </cell>
          <cell r="E938">
            <v>37742</v>
          </cell>
          <cell r="G938" t="str">
            <v>Purchase</v>
          </cell>
          <cell r="H938" t="str">
            <v>Physical</v>
          </cell>
          <cell r="I938" t="str">
            <v>CA - SLTAHOE</v>
          </cell>
          <cell r="K938" t="str">
            <v>Enserco</v>
          </cell>
          <cell r="L938" t="str">
            <v>Dave Huck</v>
          </cell>
          <cell r="M938" t="str">
            <v>Trader</v>
          </cell>
          <cell r="N938" t="str">
            <v>(403) 269-5522</v>
          </cell>
          <cell r="O938" t="str">
            <v>(303) 568-3250</v>
          </cell>
          <cell r="P938" t="str">
            <v xml:space="preserve"> </v>
          </cell>
          <cell r="Q938" t="str">
            <v xml:space="preserve"> </v>
          </cell>
          <cell r="R938">
            <v>1000</v>
          </cell>
          <cell r="U938" t="str">
            <v xml:space="preserve"> </v>
          </cell>
          <cell r="V938" t="str">
            <v xml:space="preserve"> </v>
          </cell>
          <cell r="W938" t="str">
            <v xml:space="preserve"> </v>
          </cell>
          <cell r="X938">
            <v>4.45</v>
          </cell>
          <cell r="Y938">
            <v>37743</v>
          </cell>
          <cell r="Z938">
            <v>37743</v>
          </cell>
          <cell r="AA938" t="str">
            <v>Firm</v>
          </cell>
          <cell r="AB938" t="str">
            <v>NWP</v>
          </cell>
          <cell r="AC938" t="str">
            <v>Paiute</v>
          </cell>
          <cell r="AD938">
            <v>100047</v>
          </cell>
          <cell r="AE938">
            <v>1000</v>
          </cell>
          <cell r="AF938" t="str">
            <v>SUMAS</v>
          </cell>
          <cell r="AG938">
            <v>297</v>
          </cell>
          <cell r="AH938" t="str">
            <v>EEI</v>
          </cell>
          <cell r="AI938">
            <v>399</v>
          </cell>
          <cell r="AJ938" t="str">
            <v>RENO</v>
          </cell>
          <cell r="AK938">
            <v>459</v>
          </cell>
          <cell r="AL938" t="str">
            <v>AVAC03SYS3</v>
          </cell>
          <cell r="AM938">
            <v>304</v>
          </cell>
          <cell r="AN938" t="str">
            <v>DW</v>
          </cell>
        </row>
        <row r="939">
          <cell r="A939">
            <v>952</v>
          </cell>
          <cell r="B939" t="str">
            <v>DW</v>
          </cell>
          <cell r="C939" t="str">
            <v>Dick Winters</v>
          </cell>
          <cell r="D939" t="str">
            <v>(509) 495-4175</v>
          </cell>
          <cell r="E939">
            <v>37742</v>
          </cell>
          <cell r="G939" t="str">
            <v>Purchase</v>
          </cell>
          <cell r="H939" t="str">
            <v>Physical</v>
          </cell>
          <cell r="I939" t="str">
            <v>CA - SLTAHOE</v>
          </cell>
          <cell r="J939">
            <v>119717549</v>
          </cell>
          <cell r="K939" t="str">
            <v>Sempra Energy Trading, Inc.</v>
          </cell>
          <cell r="L939" t="str">
            <v>Steve Hourihan</v>
          </cell>
          <cell r="M939" t="str">
            <v>Trader</v>
          </cell>
          <cell r="N939" t="str">
            <v>(203) 355-5063</v>
          </cell>
          <cell r="O939" t="str">
            <v>(203) 355-5435</v>
          </cell>
          <cell r="P939" t="str">
            <v>ICE</v>
          </cell>
          <cell r="Q939">
            <v>2.5</v>
          </cell>
          <cell r="R939">
            <v>4500</v>
          </cell>
          <cell r="U939" t="str">
            <v xml:space="preserve"> </v>
          </cell>
          <cell r="V939" t="str">
            <v xml:space="preserve"> </v>
          </cell>
          <cell r="W939" t="str">
            <v xml:space="preserve"> </v>
          </cell>
          <cell r="X939">
            <v>4.22</v>
          </cell>
          <cell r="Y939">
            <v>37743</v>
          </cell>
          <cell r="Z939">
            <v>37743</v>
          </cell>
          <cell r="AA939" t="str">
            <v>Firm</v>
          </cell>
          <cell r="AB939" t="str">
            <v>NWP</v>
          </cell>
          <cell r="AC939" t="str">
            <v>Paiute</v>
          </cell>
          <cell r="AD939">
            <v>100047</v>
          </cell>
          <cell r="AE939">
            <v>4500</v>
          </cell>
          <cell r="AF939" t="str">
            <v>OPAL</v>
          </cell>
          <cell r="AG939">
            <v>543</v>
          </cell>
          <cell r="AH939" t="str">
            <v>G54</v>
          </cell>
          <cell r="AI939">
            <v>227</v>
          </cell>
          <cell r="AJ939" t="str">
            <v>RENO</v>
          </cell>
          <cell r="AK939">
            <v>459</v>
          </cell>
          <cell r="AL939" t="str">
            <v>AVAC03SYS2</v>
          </cell>
          <cell r="AM939">
            <v>304</v>
          </cell>
          <cell r="AN939" t="str">
            <v>DW</v>
          </cell>
          <cell r="AO939" t="str">
            <v xml:space="preserve"> </v>
          </cell>
          <cell r="AP939" t="str">
            <v xml:space="preserve"> </v>
          </cell>
        </row>
        <row r="940">
          <cell r="A940">
            <v>953</v>
          </cell>
          <cell r="B940" t="str">
            <v>DW</v>
          </cell>
          <cell r="C940" t="str">
            <v>Dick Winters</v>
          </cell>
          <cell r="D940" t="str">
            <v>(509) 495-4175</v>
          </cell>
          <cell r="E940">
            <v>37743</v>
          </cell>
          <cell r="G940" t="str">
            <v>Purchase</v>
          </cell>
          <cell r="H940" t="str">
            <v>Physical</v>
          </cell>
          <cell r="I940" t="str">
            <v>CA - SLTAHOE</v>
          </cell>
          <cell r="J940">
            <v>100463749</v>
          </cell>
          <cell r="K940" t="str">
            <v>Concord Energy, LLC</v>
          </cell>
          <cell r="L940" t="str">
            <v>Darrell Danyluk</v>
          </cell>
          <cell r="M940" t="str">
            <v>Trader</v>
          </cell>
          <cell r="N940" t="str">
            <v>(403) 514-6912</v>
          </cell>
          <cell r="O940" t="str">
            <v>(403) 514-6913</v>
          </cell>
          <cell r="P940" t="str">
            <v>ICE</v>
          </cell>
          <cell r="Q940">
            <v>2.5</v>
          </cell>
          <cell r="R940">
            <v>1000</v>
          </cell>
          <cell r="U940" t="str">
            <v xml:space="preserve"> </v>
          </cell>
          <cell r="V940" t="str">
            <v xml:space="preserve"> </v>
          </cell>
          <cell r="W940" t="str">
            <v xml:space="preserve"> </v>
          </cell>
          <cell r="X940">
            <v>4.38</v>
          </cell>
          <cell r="Y940">
            <v>37744</v>
          </cell>
          <cell r="Z940">
            <v>37746</v>
          </cell>
          <cell r="AA940" t="str">
            <v>Firm</v>
          </cell>
          <cell r="AB940" t="str">
            <v>NWP</v>
          </cell>
          <cell r="AC940" t="str">
            <v>Paiute</v>
          </cell>
          <cell r="AD940">
            <v>100047</v>
          </cell>
          <cell r="AE940">
            <v>1000</v>
          </cell>
          <cell r="AF940" t="str">
            <v>SUMAS</v>
          </cell>
          <cell r="AG940">
            <v>297</v>
          </cell>
          <cell r="AH940" t="str">
            <v xml:space="preserve"> </v>
          </cell>
          <cell r="AI940" t="str">
            <v xml:space="preserve"> </v>
          </cell>
          <cell r="AJ940" t="str">
            <v>RENO</v>
          </cell>
          <cell r="AK940">
            <v>459</v>
          </cell>
          <cell r="AL940" t="str">
            <v>AVAC03SYS3</v>
          </cell>
          <cell r="AM940">
            <v>304</v>
          </cell>
          <cell r="AN940" t="str">
            <v>DW</v>
          </cell>
          <cell r="AO940">
            <v>37747</v>
          </cell>
          <cell r="AP940" t="str">
            <v>DW</v>
          </cell>
        </row>
        <row r="941">
          <cell r="A941">
            <v>954</v>
          </cell>
          <cell r="B941" t="str">
            <v>DW</v>
          </cell>
          <cell r="C941" t="str">
            <v>Dick Winters</v>
          </cell>
          <cell r="D941" t="str">
            <v>(509) 495-4175</v>
          </cell>
          <cell r="E941">
            <v>37743</v>
          </cell>
          <cell r="G941" t="str">
            <v>Purchase</v>
          </cell>
          <cell r="H941" t="str">
            <v>Physical</v>
          </cell>
          <cell r="I941" t="str">
            <v>CA - SLTAHOE</v>
          </cell>
          <cell r="J941">
            <v>100214938</v>
          </cell>
          <cell r="K941" t="str">
            <v>Concord Energy, LLC</v>
          </cell>
          <cell r="L941" t="str">
            <v>Skip Warburton</v>
          </cell>
          <cell r="M941" t="str">
            <v>Trader</v>
          </cell>
          <cell r="N941" t="str">
            <v>(303) 468-1244</v>
          </cell>
          <cell r="O941" t="str">
            <v>(403) 514-6913</v>
          </cell>
          <cell r="P941" t="str">
            <v>ICE</v>
          </cell>
          <cell r="Q941">
            <v>3.38</v>
          </cell>
          <cell r="R941">
            <v>4500</v>
          </cell>
          <cell r="U941" t="str">
            <v xml:space="preserve"> </v>
          </cell>
          <cell r="V941" t="str">
            <v xml:space="preserve"> </v>
          </cell>
          <cell r="W941" t="str">
            <v xml:space="preserve"> </v>
          </cell>
          <cell r="X941">
            <v>3.87</v>
          </cell>
          <cell r="Y941">
            <v>37744</v>
          </cell>
          <cell r="Z941">
            <v>37746</v>
          </cell>
          <cell r="AA941" t="str">
            <v>Firm</v>
          </cell>
          <cell r="AB941" t="str">
            <v>NWP</v>
          </cell>
          <cell r="AC941" t="str">
            <v>Paiute</v>
          </cell>
          <cell r="AD941">
            <v>100047</v>
          </cell>
          <cell r="AE941">
            <v>4500</v>
          </cell>
          <cell r="AF941" t="str">
            <v>OPAL</v>
          </cell>
          <cell r="AG941">
            <v>543</v>
          </cell>
          <cell r="AH941" t="str">
            <v xml:space="preserve"> </v>
          </cell>
          <cell r="AI941" t="str">
            <v xml:space="preserve"> </v>
          </cell>
          <cell r="AJ941" t="str">
            <v>RENO</v>
          </cell>
          <cell r="AK941">
            <v>459</v>
          </cell>
          <cell r="AL941" t="str">
            <v>AVAC03SYS2</v>
          </cell>
          <cell r="AM941">
            <v>304</v>
          </cell>
          <cell r="AN941" t="str">
            <v>DW</v>
          </cell>
          <cell r="AO941" t="str">
            <v xml:space="preserve"> </v>
          </cell>
          <cell r="AP941" t="str">
            <v xml:space="preserve"> </v>
          </cell>
        </row>
        <row r="942">
          <cell r="A942">
            <v>955</v>
          </cell>
          <cell r="B942" t="str">
            <v>DW</v>
          </cell>
          <cell r="C942" t="str">
            <v>Dick Winters</v>
          </cell>
          <cell r="D942" t="str">
            <v>(509) 495-4175</v>
          </cell>
          <cell r="E942">
            <v>37746</v>
          </cell>
          <cell r="G942" t="str">
            <v>Purchase</v>
          </cell>
          <cell r="H942" t="str">
            <v>Physical</v>
          </cell>
          <cell r="I942" t="str">
            <v>CA - SLTAHOE</v>
          </cell>
          <cell r="K942" t="str">
            <v>Sempra Energy Trading, Inc.</v>
          </cell>
          <cell r="L942" t="str">
            <v>Patti Anderson</v>
          </cell>
          <cell r="M942" t="str">
            <v>Trader</v>
          </cell>
          <cell r="N942" t="str">
            <v>(403) 750-5396</v>
          </cell>
          <cell r="O942" t="str">
            <v>(203) 355-6605</v>
          </cell>
          <cell r="P942" t="str">
            <v xml:space="preserve"> </v>
          </cell>
          <cell r="Q942" t="str">
            <v xml:space="preserve"> </v>
          </cell>
          <cell r="R942">
            <v>2500</v>
          </cell>
          <cell r="U942" t="str">
            <v xml:space="preserve"> </v>
          </cell>
          <cell r="V942" t="str">
            <v xml:space="preserve"> </v>
          </cell>
          <cell r="W942" t="str">
            <v xml:space="preserve"> </v>
          </cell>
          <cell r="X942">
            <v>4.45</v>
          </cell>
          <cell r="Y942">
            <v>37747</v>
          </cell>
          <cell r="Z942">
            <v>37747</v>
          </cell>
          <cell r="AA942" t="str">
            <v>Firm</v>
          </cell>
          <cell r="AB942" t="str">
            <v>NWP</v>
          </cell>
          <cell r="AC942" t="str">
            <v>Paiute</v>
          </cell>
          <cell r="AD942">
            <v>100047</v>
          </cell>
          <cell r="AE942">
            <v>2500</v>
          </cell>
          <cell r="AF942" t="str">
            <v>SUMAS</v>
          </cell>
          <cell r="AG942">
            <v>297</v>
          </cell>
          <cell r="AH942" t="str">
            <v xml:space="preserve"> </v>
          </cell>
          <cell r="AI942" t="str">
            <v xml:space="preserve"> </v>
          </cell>
          <cell r="AJ942" t="str">
            <v>RENO</v>
          </cell>
          <cell r="AK942">
            <v>459</v>
          </cell>
          <cell r="AL942" t="str">
            <v>AVAC03SYS3</v>
          </cell>
          <cell r="AM942">
            <v>304</v>
          </cell>
          <cell r="AN942" t="str">
            <v>DW</v>
          </cell>
        </row>
        <row r="943">
          <cell r="A943">
            <v>956</v>
          </cell>
          <cell r="B943" t="str">
            <v>DW</v>
          </cell>
          <cell r="C943" t="str">
            <v>Dick Winters</v>
          </cell>
          <cell r="D943" t="str">
            <v>(509) 495-4175</v>
          </cell>
          <cell r="E943">
            <v>37746</v>
          </cell>
          <cell r="G943" t="str">
            <v>Purchase</v>
          </cell>
          <cell r="H943" t="str">
            <v>Physical</v>
          </cell>
          <cell r="I943" t="str">
            <v>CA - SLTAHOE</v>
          </cell>
          <cell r="K943" t="str">
            <v>Concord Energy, LLC</v>
          </cell>
          <cell r="L943" t="str">
            <v>Skip Warburton</v>
          </cell>
          <cell r="M943" t="str">
            <v>Trader</v>
          </cell>
          <cell r="N943" t="str">
            <v>(303) 468-1244</v>
          </cell>
          <cell r="O943" t="str">
            <v>(403) 514-6913</v>
          </cell>
          <cell r="P943" t="str">
            <v xml:space="preserve"> </v>
          </cell>
          <cell r="Q943" t="str">
            <v xml:space="preserve"> </v>
          </cell>
          <cell r="R943">
            <v>4500</v>
          </cell>
          <cell r="U943" t="str">
            <v xml:space="preserve"> </v>
          </cell>
          <cell r="V943" t="str">
            <v xml:space="preserve"> </v>
          </cell>
          <cell r="W943" t="str">
            <v xml:space="preserve"> </v>
          </cell>
          <cell r="X943">
            <v>4</v>
          </cell>
          <cell r="Y943">
            <v>37747</v>
          </cell>
          <cell r="Z943">
            <v>37747</v>
          </cell>
          <cell r="AA943" t="str">
            <v>Firm</v>
          </cell>
          <cell r="AB943" t="str">
            <v>NWP</v>
          </cell>
          <cell r="AC943" t="str">
            <v>Paiute</v>
          </cell>
          <cell r="AD943">
            <v>100047</v>
          </cell>
          <cell r="AE943">
            <v>4500</v>
          </cell>
          <cell r="AF943" t="str">
            <v>OPAL</v>
          </cell>
          <cell r="AG943">
            <v>543</v>
          </cell>
          <cell r="AH943" t="str">
            <v xml:space="preserve"> </v>
          </cell>
          <cell r="AI943" t="str">
            <v xml:space="preserve"> </v>
          </cell>
          <cell r="AJ943" t="str">
            <v>RENO</v>
          </cell>
          <cell r="AK943">
            <v>459</v>
          </cell>
          <cell r="AL943" t="str">
            <v>AVAC03SYS2</v>
          </cell>
          <cell r="AM943">
            <v>304</v>
          </cell>
          <cell r="AN943" t="str">
            <v>DW</v>
          </cell>
          <cell r="AO943" t="str">
            <v xml:space="preserve"> </v>
          </cell>
          <cell r="AP943" t="str">
            <v xml:space="preserve"> </v>
          </cell>
        </row>
        <row r="944">
          <cell r="A944">
            <v>957</v>
          </cell>
          <cell r="B944" t="str">
            <v>DW</v>
          </cell>
          <cell r="C944" t="str">
            <v>Dick Winters</v>
          </cell>
          <cell r="D944" t="str">
            <v>(509) 495-4175</v>
          </cell>
          <cell r="E944">
            <v>37747</v>
          </cell>
          <cell r="G944" t="str">
            <v>Purchase</v>
          </cell>
          <cell r="H944" t="str">
            <v>Physical</v>
          </cell>
          <cell r="I944" t="str">
            <v>CA - SLTAHOE</v>
          </cell>
          <cell r="K944" t="str">
            <v>Concord Energy, LLC</v>
          </cell>
          <cell r="L944" t="str">
            <v>Darrell Danyluk</v>
          </cell>
          <cell r="M944" t="str">
            <v>Trader</v>
          </cell>
          <cell r="N944" t="str">
            <v>(403) 514-6912</v>
          </cell>
          <cell r="O944" t="str">
            <v>(403) 514-6913</v>
          </cell>
          <cell r="P944" t="str">
            <v xml:space="preserve"> </v>
          </cell>
          <cell r="Q944" t="str">
            <v xml:space="preserve"> </v>
          </cell>
          <cell r="R944">
            <v>1500</v>
          </cell>
          <cell r="U944" t="str">
            <v>GDA</v>
          </cell>
          <cell r="V944">
            <v>0.02</v>
          </cell>
          <cell r="W944" t="str">
            <v>Sumas</v>
          </cell>
          <cell r="Y944">
            <v>37748</v>
          </cell>
          <cell r="Z944">
            <v>37750</v>
          </cell>
          <cell r="AA944" t="str">
            <v>Firm</v>
          </cell>
          <cell r="AB944" t="str">
            <v>NWP</v>
          </cell>
          <cell r="AC944" t="str">
            <v>Paiute</v>
          </cell>
          <cell r="AD944">
            <v>100047</v>
          </cell>
          <cell r="AE944">
            <v>1500</v>
          </cell>
          <cell r="AF944" t="str">
            <v>SUMAS</v>
          </cell>
          <cell r="AG944">
            <v>297</v>
          </cell>
          <cell r="AH944" t="str">
            <v>CEL</v>
          </cell>
          <cell r="AI944">
            <v>796</v>
          </cell>
          <cell r="AJ944" t="str">
            <v>RENO</v>
          </cell>
          <cell r="AK944">
            <v>459</v>
          </cell>
          <cell r="AL944" t="str">
            <v>AVAC03SYS3</v>
          </cell>
          <cell r="AM944">
            <v>304</v>
          </cell>
          <cell r="AN944" t="str">
            <v>DW</v>
          </cell>
          <cell r="AO944">
            <v>37753</v>
          </cell>
          <cell r="AP944" t="str">
            <v>DW</v>
          </cell>
        </row>
        <row r="945">
          <cell r="A945">
            <v>958</v>
          </cell>
          <cell r="B945" t="str">
            <v>DW</v>
          </cell>
          <cell r="C945" t="str">
            <v>Dick Winters</v>
          </cell>
          <cell r="D945" t="str">
            <v>(509) 495-4175</v>
          </cell>
          <cell r="E945">
            <v>37747</v>
          </cell>
          <cell r="G945" t="str">
            <v>Purchase</v>
          </cell>
          <cell r="H945" t="str">
            <v>Physical</v>
          </cell>
          <cell r="I945" t="str">
            <v>CA - SLTAHOE</v>
          </cell>
          <cell r="J945">
            <v>349839210</v>
          </cell>
          <cell r="K945" t="str">
            <v>Cook Inlet Energy Supply LLC</v>
          </cell>
          <cell r="L945" t="str">
            <v>Shaun Gates</v>
          </cell>
          <cell r="M945" t="str">
            <v>Trader</v>
          </cell>
          <cell r="N945" t="str">
            <v>(310) 556-8956</v>
          </cell>
          <cell r="O945" t="str">
            <v>(310) 789-3991</v>
          </cell>
          <cell r="P945" t="str">
            <v xml:space="preserve">ICE </v>
          </cell>
          <cell r="Q945">
            <v>2.5</v>
          </cell>
          <cell r="R945">
            <v>4500</v>
          </cell>
          <cell r="U945" t="str">
            <v>GDA</v>
          </cell>
          <cell r="V945">
            <v>0.02</v>
          </cell>
          <cell r="W945" t="str">
            <v>Opal</v>
          </cell>
          <cell r="Y945">
            <v>37748</v>
          </cell>
          <cell r="Z945">
            <v>37748</v>
          </cell>
          <cell r="AA945" t="str">
            <v>Firm</v>
          </cell>
          <cell r="AB945" t="str">
            <v>NWP</v>
          </cell>
          <cell r="AC945" t="str">
            <v>Paiute</v>
          </cell>
          <cell r="AD945">
            <v>100047</v>
          </cell>
          <cell r="AE945">
            <v>4500</v>
          </cell>
          <cell r="AF945" t="str">
            <v>OPAL</v>
          </cell>
          <cell r="AG945">
            <v>543</v>
          </cell>
          <cell r="AH945" t="str">
            <v>J36</v>
          </cell>
          <cell r="AI945">
            <v>177</v>
          </cell>
          <cell r="AJ945" t="str">
            <v>RENO</v>
          </cell>
          <cell r="AK945">
            <v>459</v>
          </cell>
          <cell r="AL945" t="str">
            <v>AVAC03SYS2</v>
          </cell>
          <cell r="AM945">
            <v>304</v>
          </cell>
          <cell r="AN945" t="str">
            <v>DW</v>
          </cell>
          <cell r="AO945">
            <v>37749</v>
          </cell>
          <cell r="AP945" t="str">
            <v>DW</v>
          </cell>
        </row>
        <row r="946">
          <cell r="A946">
            <v>959</v>
          </cell>
          <cell r="B946" t="str">
            <v>DW</v>
          </cell>
          <cell r="C946" t="str">
            <v>Dick Winters</v>
          </cell>
          <cell r="D946" t="str">
            <v>(509) 495-4175</v>
          </cell>
          <cell r="E946">
            <v>37748</v>
          </cell>
          <cell r="G946" t="str">
            <v>Purchase</v>
          </cell>
          <cell r="H946" t="str">
            <v>Physical</v>
          </cell>
          <cell r="I946" t="str">
            <v>CA - SLTAHOE</v>
          </cell>
          <cell r="J946">
            <v>803676622</v>
          </cell>
          <cell r="K946" t="str">
            <v>Concord Energy, LLC</v>
          </cell>
          <cell r="L946" t="str">
            <v>Skip Warburton</v>
          </cell>
          <cell r="M946" t="str">
            <v>Trader</v>
          </cell>
          <cell r="N946" t="str">
            <v>(303) 468-1244</v>
          </cell>
          <cell r="O946" t="str">
            <v>(403) 514-6913</v>
          </cell>
          <cell r="P946" t="str">
            <v xml:space="preserve">ICE </v>
          </cell>
          <cell r="Q946">
            <v>2.5</v>
          </cell>
          <cell r="R946">
            <v>4500</v>
          </cell>
          <cell r="U946" t="str">
            <v>GDA</v>
          </cell>
          <cell r="V946">
            <v>5.0000000000000001E-3</v>
          </cell>
          <cell r="W946" t="str">
            <v>Opal</v>
          </cell>
          <cell r="Y946">
            <v>37749</v>
          </cell>
          <cell r="Z946">
            <v>37749</v>
          </cell>
          <cell r="AA946" t="str">
            <v>Firm</v>
          </cell>
          <cell r="AB946" t="str">
            <v>NWP</v>
          </cell>
          <cell r="AC946" t="str">
            <v>Paiute</v>
          </cell>
          <cell r="AD946">
            <v>100047</v>
          </cell>
          <cell r="AE946">
            <v>4500</v>
          </cell>
          <cell r="AF946" t="str">
            <v>OPAL</v>
          </cell>
          <cell r="AG946">
            <v>543</v>
          </cell>
          <cell r="AH946" t="str">
            <v>G67</v>
          </cell>
          <cell r="AI946">
            <v>796</v>
          </cell>
          <cell r="AJ946" t="str">
            <v>RENO</v>
          </cell>
          <cell r="AK946">
            <v>459</v>
          </cell>
          <cell r="AL946" t="str">
            <v>AVAC03SYS2</v>
          </cell>
          <cell r="AM946">
            <v>304</v>
          </cell>
          <cell r="AN946" t="str">
            <v>DW</v>
          </cell>
          <cell r="AO946" t="str">
            <v xml:space="preserve"> </v>
          </cell>
          <cell r="AP946" t="str">
            <v xml:space="preserve"> </v>
          </cell>
        </row>
        <row r="947">
          <cell r="A947">
            <v>960</v>
          </cell>
          <cell r="B947" t="str">
            <v>DW</v>
          </cell>
          <cell r="C947" t="str">
            <v>Dick Winters</v>
          </cell>
          <cell r="D947" t="str">
            <v>(509) 495-4175</v>
          </cell>
          <cell r="E947">
            <v>37749</v>
          </cell>
          <cell r="G947" t="str">
            <v>Purchase</v>
          </cell>
          <cell r="H947" t="str">
            <v>Physical</v>
          </cell>
          <cell r="I947" t="str">
            <v>CA - SLTAHOE</v>
          </cell>
          <cell r="J947">
            <v>186885114</v>
          </cell>
          <cell r="K947" t="str">
            <v>Concord Energy, LLC</v>
          </cell>
          <cell r="L947" t="str">
            <v>Matt Reed</v>
          </cell>
          <cell r="M947" t="str">
            <v>Trader</v>
          </cell>
          <cell r="N947" t="str">
            <v>(303) 468-1244</v>
          </cell>
          <cell r="O947" t="str">
            <v>(403) 514-6913</v>
          </cell>
          <cell r="P947" t="str">
            <v xml:space="preserve">ICE </v>
          </cell>
          <cell r="Q947">
            <v>2.5</v>
          </cell>
          <cell r="R947">
            <v>4500</v>
          </cell>
          <cell r="U947" t="str">
            <v>GDA</v>
          </cell>
          <cell r="V947">
            <v>0.01</v>
          </cell>
          <cell r="W947" t="str">
            <v>Opal</v>
          </cell>
          <cell r="Y947">
            <v>37750</v>
          </cell>
          <cell r="Z947">
            <v>37750</v>
          </cell>
          <cell r="AA947" t="str">
            <v>Firm</v>
          </cell>
          <cell r="AB947" t="str">
            <v>NWP</v>
          </cell>
          <cell r="AC947" t="str">
            <v>Paiute</v>
          </cell>
          <cell r="AD947">
            <v>100047</v>
          </cell>
          <cell r="AE947">
            <v>4500</v>
          </cell>
          <cell r="AF947" t="str">
            <v>OPAL</v>
          </cell>
          <cell r="AG947">
            <v>543</v>
          </cell>
          <cell r="AH947" t="str">
            <v xml:space="preserve"> </v>
          </cell>
          <cell r="AI947" t="str">
            <v xml:space="preserve"> </v>
          </cell>
          <cell r="AJ947" t="str">
            <v>RENO</v>
          </cell>
          <cell r="AK947">
            <v>459</v>
          </cell>
          <cell r="AL947" t="str">
            <v>AVAC03SYS2</v>
          </cell>
          <cell r="AM947">
            <v>304</v>
          </cell>
          <cell r="AN947" t="str">
            <v>DW</v>
          </cell>
          <cell r="AO947" t="str">
            <v xml:space="preserve"> </v>
          </cell>
          <cell r="AP947" t="str">
            <v xml:space="preserve"> </v>
          </cell>
        </row>
        <row r="948">
          <cell r="A948">
            <v>961</v>
          </cell>
          <cell r="B948" t="str">
            <v>DW</v>
          </cell>
          <cell r="C948" t="str">
            <v>Dick Winters</v>
          </cell>
          <cell r="D948" t="str">
            <v>(509) 495-4175</v>
          </cell>
          <cell r="E948">
            <v>37750</v>
          </cell>
          <cell r="G948" t="str">
            <v>Purchase</v>
          </cell>
          <cell r="H948" t="str">
            <v>Physical</v>
          </cell>
          <cell r="I948" t="str">
            <v>CA - SLTAHOE</v>
          </cell>
          <cell r="K948" t="str">
            <v>Concord Energy, LLC</v>
          </cell>
          <cell r="L948" t="str">
            <v>Darrell Danyluk</v>
          </cell>
          <cell r="M948" t="str">
            <v>Trader</v>
          </cell>
          <cell r="N948" t="str">
            <v>(403) 514-6912</v>
          </cell>
          <cell r="O948" t="str">
            <v>(403) 514-6913</v>
          </cell>
          <cell r="P948" t="str">
            <v xml:space="preserve"> </v>
          </cell>
          <cell r="Q948" t="str">
            <v xml:space="preserve"> </v>
          </cell>
          <cell r="R948">
            <v>2500</v>
          </cell>
          <cell r="U948" t="str">
            <v>GDA</v>
          </cell>
          <cell r="V948">
            <v>0.02</v>
          </cell>
          <cell r="W948" t="str">
            <v>Sumas</v>
          </cell>
          <cell r="Y948">
            <v>37751</v>
          </cell>
          <cell r="Z948">
            <v>37753</v>
          </cell>
          <cell r="AA948" t="str">
            <v>Firm</v>
          </cell>
          <cell r="AB948" t="str">
            <v>NWP</v>
          </cell>
          <cell r="AC948" t="str">
            <v>Paiute</v>
          </cell>
          <cell r="AD948">
            <v>100047</v>
          </cell>
          <cell r="AE948">
            <v>2500</v>
          </cell>
          <cell r="AF948" t="str">
            <v>SUMAS</v>
          </cell>
          <cell r="AG948">
            <v>297</v>
          </cell>
          <cell r="AH948" t="str">
            <v xml:space="preserve"> </v>
          </cell>
          <cell r="AI948" t="str">
            <v xml:space="preserve"> </v>
          </cell>
          <cell r="AJ948" t="str">
            <v>RENO</v>
          </cell>
          <cell r="AK948">
            <v>459</v>
          </cell>
          <cell r="AL948" t="str">
            <v>AVAC03SYS3</v>
          </cell>
          <cell r="AM948">
            <v>304</v>
          </cell>
          <cell r="AN948" t="str">
            <v>DW</v>
          </cell>
          <cell r="AO948">
            <v>37753</v>
          </cell>
          <cell r="AP948" t="str">
            <v>DW</v>
          </cell>
        </row>
        <row r="949">
          <cell r="A949">
            <v>962</v>
          </cell>
          <cell r="B949" t="str">
            <v>DW</v>
          </cell>
          <cell r="C949" t="str">
            <v>Dick Winters</v>
          </cell>
          <cell r="D949" t="str">
            <v>(509) 495-4175</v>
          </cell>
          <cell r="E949">
            <v>37750</v>
          </cell>
          <cell r="G949" t="str">
            <v>Purchase</v>
          </cell>
          <cell r="H949" t="str">
            <v>Physical</v>
          </cell>
          <cell r="I949" t="str">
            <v>CA - SLTAHOE</v>
          </cell>
          <cell r="J949">
            <v>320257130</v>
          </cell>
          <cell r="K949" t="str">
            <v>Concord Energy, LLC</v>
          </cell>
          <cell r="L949" t="str">
            <v>Matt Reed</v>
          </cell>
          <cell r="M949" t="str">
            <v>Trader</v>
          </cell>
          <cell r="N949" t="str">
            <v>(303) 468-1244</v>
          </cell>
          <cell r="O949" t="str">
            <v>(403) 514-6913</v>
          </cell>
          <cell r="P949" t="str">
            <v xml:space="preserve">ICE </v>
          </cell>
          <cell r="Q949">
            <v>3.38</v>
          </cell>
          <cell r="R949">
            <v>4500</v>
          </cell>
          <cell r="U949" t="str">
            <v>GDA</v>
          </cell>
          <cell r="V949">
            <v>0.02</v>
          </cell>
          <cell r="W949" t="str">
            <v>Opal</v>
          </cell>
          <cell r="Y949">
            <v>37751</v>
          </cell>
          <cell r="Z949">
            <v>37753</v>
          </cell>
          <cell r="AA949" t="str">
            <v>Firm</v>
          </cell>
          <cell r="AB949" t="str">
            <v>NWP</v>
          </cell>
          <cell r="AC949" t="str">
            <v>Paiute</v>
          </cell>
          <cell r="AD949">
            <v>100047</v>
          </cell>
          <cell r="AE949">
            <v>4500</v>
          </cell>
          <cell r="AF949" t="str">
            <v>OPAL</v>
          </cell>
          <cell r="AG949">
            <v>543</v>
          </cell>
          <cell r="AH949" t="str">
            <v xml:space="preserve"> </v>
          </cell>
          <cell r="AI949" t="str">
            <v xml:space="preserve"> </v>
          </cell>
          <cell r="AJ949" t="str">
            <v>RENO</v>
          </cell>
          <cell r="AK949">
            <v>459</v>
          </cell>
          <cell r="AL949" t="str">
            <v>AVAC03SYS2</v>
          </cell>
          <cell r="AM949">
            <v>304</v>
          </cell>
          <cell r="AN949" t="str">
            <v>DW</v>
          </cell>
          <cell r="AO949" t="str">
            <v xml:space="preserve"> </v>
          </cell>
          <cell r="AP949" t="str">
            <v xml:space="preserve"> </v>
          </cell>
        </row>
        <row r="950">
          <cell r="A950">
            <v>963</v>
          </cell>
          <cell r="B950" t="str">
            <v>DW</v>
          </cell>
          <cell r="C950" t="str">
            <v>Dick Winters</v>
          </cell>
          <cell r="D950" t="str">
            <v>(509) 495-4175</v>
          </cell>
          <cell r="E950">
            <v>37753</v>
          </cell>
          <cell r="G950" t="str">
            <v>Purchase</v>
          </cell>
          <cell r="H950" t="str">
            <v>Physical</v>
          </cell>
          <cell r="I950" t="str">
            <v>CA - SLTAHOE</v>
          </cell>
          <cell r="J950">
            <v>506341717</v>
          </cell>
          <cell r="K950" t="str">
            <v>Sempra Energy Trading, Inc.</v>
          </cell>
          <cell r="L950" t="str">
            <v>Steve Hourihan</v>
          </cell>
          <cell r="M950" t="str">
            <v>Trader</v>
          </cell>
          <cell r="N950" t="str">
            <v>(203) 355-5063</v>
          </cell>
          <cell r="O950" t="str">
            <v>(203) 355-5435</v>
          </cell>
          <cell r="P950" t="str">
            <v xml:space="preserve">ICE </v>
          </cell>
          <cell r="Q950">
            <v>2.5</v>
          </cell>
          <cell r="R950">
            <v>4500</v>
          </cell>
          <cell r="U950" t="str">
            <v>GDA</v>
          </cell>
          <cell r="V950">
            <v>1.4999999999999999E-2</v>
          </cell>
          <cell r="W950" t="str">
            <v>Opal</v>
          </cell>
          <cell r="Y950">
            <v>37754</v>
          </cell>
          <cell r="Z950">
            <v>37754</v>
          </cell>
          <cell r="AA950" t="str">
            <v>Firm</v>
          </cell>
          <cell r="AB950" t="str">
            <v>NWP</v>
          </cell>
          <cell r="AC950" t="str">
            <v>Paiute</v>
          </cell>
          <cell r="AD950">
            <v>100047</v>
          </cell>
          <cell r="AE950">
            <v>4500</v>
          </cell>
          <cell r="AF950" t="str">
            <v>OPAL</v>
          </cell>
          <cell r="AG950">
            <v>543</v>
          </cell>
          <cell r="AH950" t="str">
            <v>G53</v>
          </cell>
          <cell r="AI950">
            <v>227</v>
          </cell>
          <cell r="AJ950" t="str">
            <v>RENO</v>
          </cell>
          <cell r="AK950">
            <v>459</v>
          </cell>
          <cell r="AL950" t="str">
            <v>AVAC03SYS2</v>
          </cell>
          <cell r="AM950">
            <v>304</v>
          </cell>
          <cell r="AN950" t="str">
            <v>DW</v>
          </cell>
          <cell r="AO950" t="str">
            <v xml:space="preserve"> </v>
          </cell>
          <cell r="AP950" t="str">
            <v xml:space="preserve"> </v>
          </cell>
        </row>
        <row r="951">
          <cell r="A951">
            <v>964</v>
          </cell>
          <cell r="B951" t="str">
            <v>DW</v>
          </cell>
          <cell r="C951" t="str">
            <v>Dick Winters</v>
          </cell>
          <cell r="D951" t="str">
            <v>(509) 495-4175</v>
          </cell>
          <cell r="E951">
            <v>37754</v>
          </cell>
          <cell r="G951" t="str">
            <v>Purchase</v>
          </cell>
          <cell r="H951" t="str">
            <v>Physical</v>
          </cell>
          <cell r="I951" t="str">
            <v>CA - SLTAHOE</v>
          </cell>
          <cell r="J951">
            <v>162444284</v>
          </cell>
          <cell r="K951" t="str">
            <v>Cook Inlet Energy Supply LLC</v>
          </cell>
          <cell r="L951" t="str">
            <v>Shaun Gates</v>
          </cell>
          <cell r="M951" t="str">
            <v>Trader</v>
          </cell>
          <cell r="N951" t="str">
            <v>(310) 556-8956</v>
          </cell>
          <cell r="O951" t="str">
            <v>(310) 789-3991</v>
          </cell>
          <cell r="P951" t="str">
            <v xml:space="preserve">ICE </v>
          </cell>
          <cell r="Q951">
            <v>2.5</v>
          </cell>
          <cell r="R951">
            <v>4500</v>
          </cell>
          <cell r="U951" t="str">
            <v>GDA</v>
          </cell>
          <cell r="V951">
            <v>7.4999999999999997E-3</v>
          </cell>
          <cell r="W951" t="str">
            <v>Opal</v>
          </cell>
          <cell r="Y951">
            <v>37755</v>
          </cell>
          <cell r="Z951">
            <v>37755</v>
          </cell>
          <cell r="AA951" t="str">
            <v>Firm</v>
          </cell>
          <cell r="AB951" t="str">
            <v>NWP</v>
          </cell>
          <cell r="AC951" t="str">
            <v>Paiute</v>
          </cell>
          <cell r="AD951">
            <v>100047</v>
          </cell>
          <cell r="AE951">
            <v>4500</v>
          </cell>
          <cell r="AF951" t="str">
            <v>OPAL</v>
          </cell>
          <cell r="AG951">
            <v>543</v>
          </cell>
          <cell r="AH951" t="str">
            <v xml:space="preserve"> </v>
          </cell>
          <cell r="AI951" t="str">
            <v xml:space="preserve"> </v>
          </cell>
          <cell r="AJ951" t="str">
            <v>RENO</v>
          </cell>
          <cell r="AK951">
            <v>459</v>
          </cell>
          <cell r="AL951" t="str">
            <v>AVAC03SYS2</v>
          </cell>
          <cell r="AM951">
            <v>304</v>
          </cell>
          <cell r="AN951" t="str">
            <v>DW</v>
          </cell>
          <cell r="AO951">
            <v>37756</v>
          </cell>
          <cell r="AP951" t="str">
            <v>DW</v>
          </cell>
        </row>
        <row r="952">
          <cell r="A952">
            <v>965</v>
          </cell>
          <cell r="B952" t="str">
            <v>DW</v>
          </cell>
          <cell r="C952" t="str">
            <v>Dick Winters</v>
          </cell>
          <cell r="D952" t="str">
            <v>(509) 495-4175</v>
          </cell>
          <cell r="E952">
            <v>37755</v>
          </cell>
          <cell r="G952" t="str">
            <v>Purchase</v>
          </cell>
          <cell r="H952" t="str">
            <v>Physical</v>
          </cell>
          <cell r="I952" t="str">
            <v>CA - SLTAHOE</v>
          </cell>
          <cell r="J952">
            <v>538330093</v>
          </cell>
          <cell r="K952" t="str">
            <v>Cook Inlet Energy Supply LLC</v>
          </cell>
          <cell r="L952" t="str">
            <v>Shaun Gates</v>
          </cell>
          <cell r="M952" t="str">
            <v>Trader</v>
          </cell>
          <cell r="N952" t="str">
            <v>(310) 556-8956</v>
          </cell>
          <cell r="O952" t="str">
            <v>(310) 789-3991</v>
          </cell>
          <cell r="P952" t="str">
            <v xml:space="preserve">ICE </v>
          </cell>
          <cell r="Q952">
            <v>2.5</v>
          </cell>
          <cell r="R952">
            <v>4500</v>
          </cell>
          <cell r="U952" t="str">
            <v>GDA</v>
          </cell>
          <cell r="V952">
            <v>0</v>
          </cell>
          <cell r="W952" t="str">
            <v>Opal</v>
          </cell>
          <cell r="Y952">
            <v>37756</v>
          </cell>
          <cell r="Z952">
            <v>37756</v>
          </cell>
          <cell r="AA952" t="str">
            <v>Firm</v>
          </cell>
          <cell r="AB952" t="str">
            <v>NWP</v>
          </cell>
          <cell r="AC952" t="str">
            <v>Paiute</v>
          </cell>
          <cell r="AD952">
            <v>100047</v>
          </cell>
          <cell r="AE952">
            <v>4500</v>
          </cell>
          <cell r="AF952" t="str">
            <v>OPAL</v>
          </cell>
          <cell r="AG952">
            <v>543</v>
          </cell>
          <cell r="AH952" t="str">
            <v xml:space="preserve"> </v>
          </cell>
          <cell r="AI952" t="str">
            <v xml:space="preserve"> </v>
          </cell>
          <cell r="AJ952" t="str">
            <v>RENO</v>
          </cell>
          <cell r="AK952">
            <v>459</v>
          </cell>
          <cell r="AL952" t="str">
            <v>AVAC03SYS2</v>
          </cell>
          <cell r="AM952">
            <v>304</v>
          </cell>
          <cell r="AN952" t="str">
            <v>DW</v>
          </cell>
          <cell r="AO952">
            <v>37756</v>
          </cell>
          <cell r="AP952" t="str">
            <v>DW</v>
          </cell>
        </row>
        <row r="953">
          <cell r="A953">
            <v>966</v>
          </cell>
          <cell r="B953" t="str">
            <v>DW</v>
          </cell>
          <cell r="C953" t="str">
            <v>Dick Winters</v>
          </cell>
          <cell r="D953" t="str">
            <v>(509) 495-4175</v>
          </cell>
          <cell r="E953">
            <v>37755</v>
          </cell>
          <cell r="G953" t="str">
            <v>Sale</v>
          </cell>
          <cell r="H953" t="str">
            <v>Physical</v>
          </cell>
          <cell r="I953" t="str">
            <v>MALIN</v>
          </cell>
          <cell r="K953" t="str">
            <v>Sempra Energy Trading, Inc.</v>
          </cell>
          <cell r="L953" t="str">
            <v>Ray Houghton</v>
          </cell>
          <cell r="M953" t="str">
            <v>Trader</v>
          </cell>
          <cell r="N953" t="str">
            <v>(403) 750-2453</v>
          </cell>
          <cell r="O953" t="str">
            <v>(203) 355-6605</v>
          </cell>
          <cell r="R953">
            <v>1000</v>
          </cell>
          <cell r="X953">
            <v>5.74</v>
          </cell>
          <cell r="Y953">
            <v>37834</v>
          </cell>
          <cell r="Z953">
            <v>37864</v>
          </cell>
          <cell r="AA953" t="str">
            <v>Firm</v>
          </cell>
          <cell r="AB953" t="str">
            <v>PGT</v>
          </cell>
          <cell r="AD953" t="str">
            <v>07536</v>
          </cell>
          <cell r="AE953">
            <v>1000</v>
          </cell>
          <cell r="AF953" t="str">
            <v>MALI-GTNW</v>
          </cell>
          <cell r="AH953" t="str">
            <v xml:space="preserve"> </v>
          </cell>
          <cell r="AJ953" t="str">
            <v>MALI-GTNW</v>
          </cell>
          <cell r="AL953" t="str">
            <v>02466</v>
          </cell>
          <cell r="AN953" t="str">
            <v>RP</v>
          </cell>
          <cell r="AO953">
            <v>37757</v>
          </cell>
          <cell r="AP953" t="str">
            <v>DW</v>
          </cell>
        </row>
        <row r="954">
          <cell r="A954">
            <v>967</v>
          </cell>
          <cell r="B954" t="str">
            <v>DW</v>
          </cell>
          <cell r="C954" t="str">
            <v>Dick Winters</v>
          </cell>
          <cell r="D954" t="str">
            <v>(509) 495-4175</v>
          </cell>
          <cell r="E954">
            <v>37755</v>
          </cell>
          <cell r="G954" t="str">
            <v>Sale</v>
          </cell>
          <cell r="H954" t="str">
            <v>Physical</v>
          </cell>
          <cell r="I954" t="str">
            <v>MALIN</v>
          </cell>
          <cell r="K954" t="str">
            <v>Sempra Energy Trading, Inc.</v>
          </cell>
          <cell r="L954" t="str">
            <v>Ray Houghton</v>
          </cell>
          <cell r="M954" t="str">
            <v>Trader</v>
          </cell>
          <cell r="N954" t="str">
            <v>(403) 750-2453</v>
          </cell>
          <cell r="O954" t="str">
            <v>(203) 355-6605</v>
          </cell>
          <cell r="R954">
            <v>1000</v>
          </cell>
          <cell r="X954">
            <v>5.75</v>
          </cell>
          <cell r="Y954">
            <v>37834</v>
          </cell>
          <cell r="Z954">
            <v>37864</v>
          </cell>
          <cell r="AA954" t="str">
            <v>Firm</v>
          </cell>
          <cell r="AB954" t="str">
            <v>PGT</v>
          </cell>
          <cell r="AD954" t="str">
            <v>07536</v>
          </cell>
          <cell r="AE954">
            <v>1000</v>
          </cell>
          <cell r="AF954" t="str">
            <v>MALI-GTNW</v>
          </cell>
          <cell r="AH954" t="str">
            <v xml:space="preserve"> </v>
          </cell>
          <cell r="AJ954" t="str">
            <v>MALI-GTNW</v>
          </cell>
          <cell r="AL954" t="str">
            <v>02466</v>
          </cell>
          <cell r="AN954" t="str">
            <v>RP</v>
          </cell>
          <cell r="AO954">
            <v>37757</v>
          </cell>
          <cell r="AP954" t="str">
            <v>DW</v>
          </cell>
        </row>
        <row r="955">
          <cell r="A955">
            <v>968</v>
          </cell>
          <cell r="B955" t="str">
            <v>DW</v>
          </cell>
          <cell r="C955" t="str">
            <v>Dick Winters</v>
          </cell>
          <cell r="D955" t="str">
            <v>(509) 495-4175</v>
          </cell>
          <cell r="E955">
            <v>37756</v>
          </cell>
          <cell r="G955" t="str">
            <v>Purchase</v>
          </cell>
          <cell r="H955" t="str">
            <v>Physical</v>
          </cell>
          <cell r="I955" t="str">
            <v>CA - SLTAHOE</v>
          </cell>
          <cell r="J955">
            <v>235608755</v>
          </cell>
          <cell r="K955" t="str">
            <v>Concord Energy, LLC</v>
          </cell>
          <cell r="L955" t="str">
            <v>Skip Warburton</v>
          </cell>
          <cell r="M955" t="str">
            <v>Trader</v>
          </cell>
          <cell r="N955" t="str">
            <v>(303) 468-1244</v>
          </cell>
          <cell r="O955" t="str">
            <v>(403) 514-6913</v>
          </cell>
          <cell r="P955" t="str">
            <v xml:space="preserve">ICE </v>
          </cell>
          <cell r="Q955">
            <v>2.5</v>
          </cell>
          <cell r="R955">
            <v>4500</v>
          </cell>
          <cell r="U955" t="str">
            <v xml:space="preserve"> </v>
          </cell>
          <cell r="V955" t="str">
            <v xml:space="preserve"> </v>
          </cell>
          <cell r="W955" t="str">
            <v>Opal</v>
          </cell>
          <cell r="X955">
            <v>5.18</v>
          </cell>
          <cell r="Y955">
            <v>37757</v>
          </cell>
          <cell r="Z955">
            <v>37757</v>
          </cell>
          <cell r="AA955" t="str">
            <v>Firm</v>
          </cell>
          <cell r="AB955" t="str">
            <v>NWP</v>
          </cell>
          <cell r="AC955" t="str">
            <v>Paiute</v>
          </cell>
          <cell r="AD955">
            <v>100047</v>
          </cell>
          <cell r="AE955">
            <v>4500</v>
          </cell>
          <cell r="AF955" t="str">
            <v>OPAL</v>
          </cell>
          <cell r="AG955">
            <v>543</v>
          </cell>
          <cell r="AH955" t="str">
            <v xml:space="preserve"> </v>
          </cell>
          <cell r="AI955" t="str">
            <v xml:space="preserve"> </v>
          </cell>
          <cell r="AJ955" t="str">
            <v>RENO</v>
          </cell>
          <cell r="AK955">
            <v>459</v>
          </cell>
          <cell r="AL955" t="str">
            <v>AVAC03SYS2</v>
          </cell>
          <cell r="AM955">
            <v>304</v>
          </cell>
          <cell r="AN955" t="str">
            <v>DW</v>
          </cell>
          <cell r="AO955" t="str">
            <v xml:space="preserve"> </v>
          </cell>
          <cell r="AP955" t="str">
            <v xml:space="preserve"> </v>
          </cell>
        </row>
        <row r="956">
          <cell r="A956">
            <v>969</v>
          </cell>
          <cell r="B956" t="str">
            <v>DW</v>
          </cell>
          <cell r="C956" t="str">
            <v>Dick Winters</v>
          </cell>
          <cell r="D956" t="str">
            <v>(509) 495-4175</v>
          </cell>
          <cell r="E956">
            <v>37757</v>
          </cell>
          <cell r="G956" t="str">
            <v>Purchase</v>
          </cell>
          <cell r="H956" t="str">
            <v>Physical</v>
          </cell>
          <cell r="I956" t="str">
            <v>CA - SLTAHOE</v>
          </cell>
          <cell r="J956">
            <v>167655160</v>
          </cell>
          <cell r="K956" t="str">
            <v>Concord Energy, LLC</v>
          </cell>
          <cell r="L956" t="str">
            <v>Skip Warburton</v>
          </cell>
          <cell r="M956" t="str">
            <v>Trader</v>
          </cell>
          <cell r="N956" t="str">
            <v>(303) 468-1244</v>
          </cell>
          <cell r="O956" t="str">
            <v>(403) 514-6913</v>
          </cell>
          <cell r="P956" t="str">
            <v xml:space="preserve">ICE </v>
          </cell>
          <cell r="Q956">
            <v>2.5</v>
          </cell>
          <cell r="R956">
            <v>2500</v>
          </cell>
          <cell r="U956" t="str">
            <v>GDA</v>
          </cell>
          <cell r="V956">
            <v>5.0000000000000001E-3</v>
          </cell>
          <cell r="W956" t="str">
            <v>Opal</v>
          </cell>
          <cell r="X956" t="str">
            <v xml:space="preserve"> </v>
          </cell>
          <cell r="Y956">
            <v>37758</v>
          </cell>
          <cell r="Z956">
            <v>37760</v>
          </cell>
          <cell r="AA956" t="str">
            <v>Firm</v>
          </cell>
          <cell r="AB956" t="str">
            <v>NWP</v>
          </cell>
          <cell r="AC956" t="str">
            <v>Paiute</v>
          </cell>
          <cell r="AD956">
            <v>100047</v>
          </cell>
          <cell r="AE956">
            <v>2500</v>
          </cell>
          <cell r="AF956" t="str">
            <v>OPAL</v>
          </cell>
          <cell r="AG956">
            <v>543</v>
          </cell>
          <cell r="AH956" t="str">
            <v xml:space="preserve"> </v>
          </cell>
          <cell r="AI956" t="str">
            <v xml:space="preserve"> </v>
          </cell>
          <cell r="AJ956" t="str">
            <v>RENO</v>
          </cell>
          <cell r="AK956">
            <v>459</v>
          </cell>
          <cell r="AL956" t="str">
            <v>AVAC03SYS2</v>
          </cell>
          <cell r="AM956">
            <v>304</v>
          </cell>
          <cell r="AN956" t="str">
            <v>DW</v>
          </cell>
          <cell r="AO956" t="str">
            <v xml:space="preserve"> </v>
          </cell>
          <cell r="AP956" t="str">
            <v xml:space="preserve"> </v>
          </cell>
        </row>
        <row r="957">
          <cell r="A957">
            <v>970</v>
          </cell>
          <cell r="B957" t="str">
            <v>DW</v>
          </cell>
          <cell r="C957" t="str">
            <v>Dick Winters</v>
          </cell>
          <cell r="D957" t="str">
            <v>(509) 495-4175</v>
          </cell>
          <cell r="E957">
            <v>37757</v>
          </cell>
          <cell r="G957" t="str">
            <v>Purchase</v>
          </cell>
          <cell r="H957" t="str">
            <v>Physical</v>
          </cell>
          <cell r="I957" t="str">
            <v>CA - SLTAHOE</v>
          </cell>
          <cell r="K957" t="str">
            <v>Enserco</v>
          </cell>
          <cell r="L957" t="str">
            <v>Dave Meyer</v>
          </cell>
          <cell r="M957" t="str">
            <v>Trader</v>
          </cell>
          <cell r="N957" t="str">
            <v>(303) 568-3230</v>
          </cell>
          <cell r="O957" t="str">
            <v>(303) 568-3250</v>
          </cell>
          <cell r="P957" t="str">
            <v xml:space="preserve"> </v>
          </cell>
          <cell r="Q957" t="str">
            <v xml:space="preserve"> </v>
          </cell>
          <cell r="R957">
            <v>2000</v>
          </cell>
          <cell r="U957" t="str">
            <v>GDA</v>
          </cell>
          <cell r="V957">
            <v>5.0000000000000001E-3</v>
          </cell>
          <cell r="W957" t="str">
            <v>Sumas</v>
          </cell>
          <cell r="X957" t="str">
            <v xml:space="preserve"> </v>
          </cell>
          <cell r="Y957">
            <v>37758</v>
          </cell>
          <cell r="Z957">
            <v>37761</v>
          </cell>
          <cell r="AA957" t="str">
            <v>Firm</v>
          </cell>
          <cell r="AB957" t="str">
            <v>NWP</v>
          </cell>
          <cell r="AC957" t="str">
            <v>Paiute</v>
          </cell>
          <cell r="AD957">
            <v>100047</v>
          </cell>
          <cell r="AE957">
            <v>2000</v>
          </cell>
          <cell r="AF957" t="str">
            <v>SUMAS</v>
          </cell>
          <cell r="AG957">
            <v>297</v>
          </cell>
          <cell r="AH957" t="str">
            <v xml:space="preserve"> </v>
          </cell>
          <cell r="AI957" t="str">
            <v xml:space="preserve"> </v>
          </cell>
          <cell r="AJ957" t="str">
            <v>RENO</v>
          </cell>
          <cell r="AK957">
            <v>459</v>
          </cell>
          <cell r="AL957" t="str">
            <v>AVAC03SYS3</v>
          </cell>
          <cell r="AM957">
            <v>304</v>
          </cell>
          <cell r="AN957" t="str">
            <v>DW</v>
          </cell>
          <cell r="AO957" t="str">
            <v xml:space="preserve"> </v>
          </cell>
          <cell r="AP957" t="str">
            <v xml:space="preserve"> </v>
          </cell>
        </row>
        <row r="958">
          <cell r="A958">
            <v>971</v>
          </cell>
          <cell r="B958" t="str">
            <v>DW</v>
          </cell>
          <cell r="C958" t="str">
            <v>Dick Winters</v>
          </cell>
          <cell r="D958" t="str">
            <v>(509) 495-4175</v>
          </cell>
          <cell r="E958">
            <v>37760</v>
          </cell>
          <cell r="G958" t="str">
            <v>Purchase</v>
          </cell>
          <cell r="H958" t="str">
            <v>Physical</v>
          </cell>
          <cell r="I958" t="str">
            <v>CA - SLTAHOE</v>
          </cell>
          <cell r="J958">
            <v>207838940</v>
          </cell>
          <cell r="K958" t="str">
            <v>Cook Inlet Energy Supply LLC</v>
          </cell>
          <cell r="L958" t="str">
            <v>Shaun Gates</v>
          </cell>
          <cell r="M958" t="str">
            <v>Trader</v>
          </cell>
          <cell r="N958" t="str">
            <v>(310) 556-8956</v>
          </cell>
          <cell r="O958" t="str">
            <v>(310) 789-3991</v>
          </cell>
          <cell r="P958" t="str">
            <v xml:space="preserve">ICE </v>
          </cell>
          <cell r="Q958">
            <v>2.5</v>
          </cell>
          <cell r="R958">
            <v>2500</v>
          </cell>
          <cell r="U958" t="str">
            <v>GDA</v>
          </cell>
          <cell r="V958">
            <v>0.01</v>
          </cell>
          <cell r="W958" t="str">
            <v>Opal</v>
          </cell>
          <cell r="Y958">
            <v>37761</v>
          </cell>
          <cell r="Z958">
            <v>37761</v>
          </cell>
          <cell r="AA958" t="str">
            <v>Firm</v>
          </cell>
          <cell r="AB958" t="str">
            <v>NWP</v>
          </cell>
          <cell r="AC958" t="str">
            <v>Paiute</v>
          </cell>
          <cell r="AD958">
            <v>100047</v>
          </cell>
          <cell r="AE958">
            <v>2500</v>
          </cell>
          <cell r="AF958" t="str">
            <v>OPAL</v>
          </cell>
          <cell r="AG958">
            <v>543</v>
          </cell>
          <cell r="AH958" t="str">
            <v xml:space="preserve"> </v>
          </cell>
          <cell r="AI958" t="str">
            <v xml:space="preserve"> </v>
          </cell>
          <cell r="AJ958" t="str">
            <v>RENO</v>
          </cell>
          <cell r="AK958">
            <v>459</v>
          </cell>
          <cell r="AL958" t="str">
            <v>AVAC03SYS2</v>
          </cell>
          <cell r="AM958">
            <v>304</v>
          </cell>
          <cell r="AN958" t="str">
            <v>DW</v>
          </cell>
          <cell r="AO958">
            <v>37761</v>
          </cell>
          <cell r="AP958" t="str">
            <v>DW</v>
          </cell>
        </row>
        <row r="959">
          <cell r="A959">
            <v>972</v>
          </cell>
          <cell r="B959" t="str">
            <v>DW</v>
          </cell>
          <cell r="C959" t="str">
            <v>Dick Winters</v>
          </cell>
          <cell r="D959" t="str">
            <v>(509) 495-4175</v>
          </cell>
          <cell r="E959">
            <v>37761</v>
          </cell>
          <cell r="G959" t="str">
            <v>Purchase</v>
          </cell>
          <cell r="H959" t="str">
            <v>Physical</v>
          </cell>
          <cell r="I959" t="str">
            <v>CA - SLTAHOE</v>
          </cell>
          <cell r="K959" t="str">
            <v>Cook Inlet Energy Supply LLC</v>
          </cell>
          <cell r="L959" t="str">
            <v>Shaun Gates</v>
          </cell>
          <cell r="M959" t="str">
            <v>Trader</v>
          </cell>
          <cell r="N959" t="str">
            <v>(310) 556-8956</v>
          </cell>
          <cell r="O959" t="str">
            <v>(310) 789-3991</v>
          </cell>
          <cell r="P959" t="str">
            <v xml:space="preserve"> </v>
          </cell>
          <cell r="Q959" t="str">
            <v xml:space="preserve"> </v>
          </cell>
          <cell r="R959">
            <v>3500</v>
          </cell>
          <cell r="U959" t="str">
            <v>GDA</v>
          </cell>
          <cell r="V959">
            <v>0</v>
          </cell>
          <cell r="W959" t="str">
            <v>Opal</v>
          </cell>
          <cell r="Y959">
            <v>37762</v>
          </cell>
          <cell r="Z959">
            <v>37764</v>
          </cell>
          <cell r="AA959" t="str">
            <v>Firm</v>
          </cell>
          <cell r="AB959" t="str">
            <v>NWP</v>
          </cell>
          <cell r="AC959" t="str">
            <v>Paiute</v>
          </cell>
          <cell r="AD959">
            <v>100047</v>
          </cell>
          <cell r="AE959">
            <v>3500</v>
          </cell>
          <cell r="AF959" t="str">
            <v>OPAL</v>
          </cell>
          <cell r="AG959">
            <v>543</v>
          </cell>
          <cell r="AH959" t="str">
            <v>G60</v>
          </cell>
          <cell r="AI959">
            <v>177</v>
          </cell>
          <cell r="AJ959" t="str">
            <v>RENO</v>
          </cell>
          <cell r="AK959">
            <v>459</v>
          </cell>
          <cell r="AL959" t="str">
            <v>AVAC03SYS2</v>
          </cell>
          <cell r="AM959">
            <v>304</v>
          </cell>
          <cell r="AN959" t="str">
            <v>DW</v>
          </cell>
          <cell r="AO959">
            <v>37763</v>
          </cell>
          <cell r="AP959" t="str">
            <v>DW</v>
          </cell>
          <cell r="AQ959" t="str">
            <v>2100 was cut, Cook's scheduler give us the incorrect upstream</v>
          </cell>
        </row>
        <row r="960">
          <cell r="A960">
            <v>973</v>
          </cell>
          <cell r="B960" t="str">
            <v>DW</v>
          </cell>
          <cell r="C960" t="str">
            <v>Dick Winters</v>
          </cell>
          <cell r="D960" t="str">
            <v>(509) 495-4175</v>
          </cell>
          <cell r="E960">
            <v>37764</v>
          </cell>
          <cell r="G960" t="str">
            <v>Purchase</v>
          </cell>
          <cell r="H960" t="str">
            <v>Physical</v>
          </cell>
          <cell r="I960" t="str">
            <v>CA - SLTAHOE</v>
          </cell>
          <cell r="J960">
            <v>147772992</v>
          </cell>
          <cell r="K960" t="str">
            <v>Sempra Energy Trading, Inc.</v>
          </cell>
          <cell r="L960" t="str">
            <v>Patti Anderson</v>
          </cell>
          <cell r="M960" t="str">
            <v>Trader</v>
          </cell>
          <cell r="N960" t="str">
            <v>(403) 750-5396</v>
          </cell>
          <cell r="O960" t="str">
            <v>(203) 355-6605</v>
          </cell>
          <cell r="P960" t="str">
            <v xml:space="preserve">ICE </v>
          </cell>
          <cell r="Q960">
            <v>2.5</v>
          </cell>
          <cell r="R960">
            <v>1500</v>
          </cell>
          <cell r="U960" t="str">
            <v xml:space="preserve"> </v>
          </cell>
          <cell r="V960" t="str">
            <v xml:space="preserve"> </v>
          </cell>
          <cell r="W960" t="str">
            <v>Sumas</v>
          </cell>
          <cell r="X960">
            <v>4.9000000000000004</v>
          </cell>
          <cell r="Y960">
            <v>37765</v>
          </cell>
          <cell r="Z960">
            <v>37768</v>
          </cell>
          <cell r="AA960" t="str">
            <v>Firm</v>
          </cell>
          <cell r="AB960" t="str">
            <v>NWP</v>
          </cell>
          <cell r="AC960" t="str">
            <v>Paiute</v>
          </cell>
          <cell r="AD960">
            <v>100047</v>
          </cell>
          <cell r="AE960">
            <v>1500</v>
          </cell>
          <cell r="AF960" t="str">
            <v>SUMAS</v>
          </cell>
          <cell r="AG960">
            <v>297</v>
          </cell>
          <cell r="AH960" t="str">
            <v>SEMPRA</v>
          </cell>
          <cell r="AI960">
            <v>227</v>
          </cell>
          <cell r="AJ960" t="str">
            <v>RENO</v>
          </cell>
          <cell r="AK960">
            <v>459</v>
          </cell>
          <cell r="AL960" t="str">
            <v>AVAC03SYS2</v>
          </cell>
          <cell r="AM960">
            <v>304</v>
          </cell>
          <cell r="AN960" t="str">
            <v>DW</v>
          </cell>
          <cell r="AO960">
            <v>37768</v>
          </cell>
          <cell r="AP960" t="str">
            <v>DW</v>
          </cell>
        </row>
        <row r="961">
          <cell r="A961">
            <v>974</v>
          </cell>
          <cell r="B961" t="str">
            <v>DW</v>
          </cell>
          <cell r="C961" t="str">
            <v>Dick Winters</v>
          </cell>
          <cell r="D961" t="str">
            <v>(509) 495-4175</v>
          </cell>
          <cell r="E961">
            <v>37768</v>
          </cell>
          <cell r="G961" t="str">
            <v>Purchase</v>
          </cell>
          <cell r="H961" t="str">
            <v>Physical</v>
          </cell>
          <cell r="I961" t="str">
            <v>CA - SLTAHOE</v>
          </cell>
          <cell r="J961">
            <v>157248472</v>
          </cell>
          <cell r="K961" t="str">
            <v>Sempra Energy Trading, Inc.</v>
          </cell>
          <cell r="L961" t="str">
            <v>Patti Anderson</v>
          </cell>
          <cell r="M961" t="str">
            <v>Trader</v>
          </cell>
          <cell r="N961" t="str">
            <v>(403) 750-5396</v>
          </cell>
          <cell r="O961" t="str">
            <v>(203) 355-6605</v>
          </cell>
          <cell r="P961" t="str">
            <v xml:space="preserve">ICE </v>
          </cell>
          <cell r="Q961">
            <v>2.5</v>
          </cell>
          <cell r="R961">
            <v>1500</v>
          </cell>
          <cell r="U961" t="str">
            <v xml:space="preserve"> </v>
          </cell>
          <cell r="V961" t="str">
            <v xml:space="preserve"> </v>
          </cell>
          <cell r="W961" t="str">
            <v>Sumas</v>
          </cell>
          <cell r="X961">
            <v>4.8600000000000003</v>
          </cell>
          <cell r="Y961">
            <v>37769</v>
          </cell>
          <cell r="Z961">
            <v>37769</v>
          </cell>
          <cell r="AA961" t="str">
            <v>Firm</v>
          </cell>
          <cell r="AB961" t="str">
            <v>NWP</v>
          </cell>
          <cell r="AC961" t="str">
            <v>Paiute</v>
          </cell>
          <cell r="AD961">
            <v>100047</v>
          </cell>
          <cell r="AE961">
            <v>1500</v>
          </cell>
          <cell r="AF961" t="str">
            <v>SUMAS</v>
          </cell>
          <cell r="AG961">
            <v>297</v>
          </cell>
          <cell r="AH961" t="str">
            <v>SEMPRA</v>
          </cell>
          <cell r="AI961">
            <v>227</v>
          </cell>
          <cell r="AJ961" t="str">
            <v>RENO</v>
          </cell>
          <cell r="AK961">
            <v>459</v>
          </cell>
          <cell r="AL961" t="str">
            <v>AVAC03SYS2</v>
          </cell>
          <cell r="AM961">
            <v>304</v>
          </cell>
          <cell r="AN961" t="str">
            <v>DW</v>
          </cell>
          <cell r="AO961" t="str">
            <v xml:space="preserve"> </v>
          </cell>
          <cell r="AP961" t="str">
            <v xml:space="preserve"> </v>
          </cell>
        </row>
        <row r="962">
          <cell r="A962">
            <v>975</v>
          </cell>
          <cell r="B962" t="str">
            <v>DW</v>
          </cell>
          <cell r="C962" t="str">
            <v>Dick Winters</v>
          </cell>
          <cell r="D962" t="str">
            <v>(509) 495-4175</v>
          </cell>
          <cell r="E962">
            <v>37769</v>
          </cell>
          <cell r="G962" t="str">
            <v>Purchase</v>
          </cell>
          <cell r="H962" t="str">
            <v>Physical</v>
          </cell>
          <cell r="I962" t="str">
            <v>CA - SLTAHOE</v>
          </cell>
          <cell r="J962">
            <v>186720920</v>
          </cell>
          <cell r="K962" t="str">
            <v>Sempra Energy Trading, Inc.</v>
          </cell>
          <cell r="L962" t="str">
            <v>Patti Anderson</v>
          </cell>
          <cell r="M962" t="str">
            <v>Trader</v>
          </cell>
          <cell r="N962" t="str">
            <v>(403) 750-5396</v>
          </cell>
          <cell r="O962" t="str">
            <v>(203) 355-6605</v>
          </cell>
          <cell r="P962" t="str">
            <v xml:space="preserve">ICE </v>
          </cell>
          <cell r="Q962">
            <v>2.5</v>
          </cell>
          <cell r="R962">
            <v>1000</v>
          </cell>
          <cell r="U962" t="str">
            <v xml:space="preserve"> </v>
          </cell>
          <cell r="V962" t="str">
            <v xml:space="preserve"> </v>
          </cell>
          <cell r="W962" t="str">
            <v>Sumas</v>
          </cell>
          <cell r="X962">
            <v>4.6900000000000004</v>
          </cell>
          <cell r="Y962">
            <v>37770</v>
          </cell>
          <cell r="Z962">
            <v>37770</v>
          </cell>
          <cell r="AA962" t="str">
            <v>Firm</v>
          </cell>
          <cell r="AB962" t="str">
            <v>NWP</v>
          </cell>
          <cell r="AC962" t="str">
            <v>Paiute</v>
          </cell>
          <cell r="AD962">
            <v>100047</v>
          </cell>
          <cell r="AE962">
            <v>1000</v>
          </cell>
          <cell r="AF962" t="str">
            <v>SUMAS</v>
          </cell>
          <cell r="AG962">
            <v>297</v>
          </cell>
          <cell r="AH962" t="str">
            <v>SEMPRA</v>
          </cell>
          <cell r="AI962">
            <v>227</v>
          </cell>
          <cell r="AJ962" t="str">
            <v>RENO</v>
          </cell>
          <cell r="AK962">
            <v>459</v>
          </cell>
          <cell r="AL962" t="str">
            <v>AVAC03SYS2</v>
          </cell>
          <cell r="AM962">
            <v>304</v>
          </cell>
          <cell r="AN962" t="str">
            <v>DW</v>
          </cell>
          <cell r="AO962" t="str">
            <v xml:space="preserve"> </v>
          </cell>
          <cell r="AP962" t="str">
            <v xml:space="preserve"> </v>
          </cell>
        </row>
        <row r="963">
          <cell r="A963">
            <v>976</v>
          </cell>
          <cell r="B963" t="str">
            <v>DW</v>
          </cell>
          <cell r="C963" t="str">
            <v>Dick Winters</v>
          </cell>
          <cell r="D963" t="str">
            <v>(509) 495-4175</v>
          </cell>
          <cell r="E963">
            <v>37770</v>
          </cell>
          <cell r="G963" t="str">
            <v>Purchase</v>
          </cell>
          <cell r="H963" t="str">
            <v>Physical</v>
          </cell>
          <cell r="I963" t="str">
            <v>BOULDER PARK</v>
          </cell>
          <cell r="K963" t="str">
            <v>Enserco</v>
          </cell>
          <cell r="L963" t="str">
            <v>Dave Huck</v>
          </cell>
          <cell r="M963" t="str">
            <v>Trader</v>
          </cell>
          <cell r="N963" t="str">
            <v>(403) 269-5522</v>
          </cell>
          <cell r="O963" t="str">
            <v>(303) 568-3250</v>
          </cell>
          <cell r="R963">
            <v>2000</v>
          </cell>
          <cell r="X963">
            <v>5.0999999999999996</v>
          </cell>
          <cell r="Y963">
            <v>37771</v>
          </cell>
          <cell r="Z963">
            <v>37771</v>
          </cell>
          <cell r="AA963" t="str">
            <v>Interruptible</v>
          </cell>
          <cell r="AB963" t="str">
            <v>PGT</v>
          </cell>
          <cell r="AD963" t="str">
            <v>07536</v>
          </cell>
          <cell r="AE963">
            <v>2000</v>
          </cell>
          <cell r="AF963" t="str">
            <v>SWWP-GTNW</v>
          </cell>
          <cell r="AH963" t="str">
            <v>04659</v>
          </cell>
          <cell r="AJ963" t="str">
            <v>SWWP-WWP</v>
          </cell>
          <cell r="AL963" t="str">
            <v>BPK</v>
          </cell>
          <cell r="AN963" t="str">
            <v>DW</v>
          </cell>
        </row>
        <row r="964">
          <cell r="A964">
            <v>977</v>
          </cell>
          <cell r="B964" t="str">
            <v>DW</v>
          </cell>
          <cell r="C964" t="str">
            <v>Dick Winters</v>
          </cell>
          <cell r="D964" t="str">
            <v>(509) 495-4175</v>
          </cell>
          <cell r="E964">
            <v>37770</v>
          </cell>
          <cell r="G964" t="str">
            <v>Purchase</v>
          </cell>
          <cell r="H964" t="str">
            <v>Physical</v>
          </cell>
          <cell r="I964" t="str">
            <v>KFCT</v>
          </cell>
          <cell r="K964" t="str">
            <v>Enserco</v>
          </cell>
          <cell r="L964" t="str">
            <v>Dave Huck</v>
          </cell>
          <cell r="M964" t="str">
            <v>Trader</v>
          </cell>
          <cell r="N964" t="str">
            <v>(403) 269-5522</v>
          </cell>
          <cell r="O964" t="str">
            <v>(303) 568-3250</v>
          </cell>
          <cell r="R964">
            <v>1000</v>
          </cell>
          <cell r="X964">
            <v>5.0999999999999996</v>
          </cell>
          <cell r="Y964">
            <v>37771</v>
          </cell>
          <cell r="Z964">
            <v>37771</v>
          </cell>
          <cell r="AA964" t="str">
            <v>Interruptible</v>
          </cell>
          <cell r="AB964" t="str">
            <v>NWP</v>
          </cell>
          <cell r="AE964">
            <v>1000</v>
          </cell>
          <cell r="AF964" t="str">
            <v>SPOKANE (KETTLE FALLS)</v>
          </cell>
          <cell r="AG964">
            <v>384</v>
          </cell>
          <cell r="AH964">
            <v>128750</v>
          </cell>
          <cell r="AI964">
            <v>399</v>
          </cell>
          <cell r="AJ964" t="str">
            <v>SPOKANE (KETTLE FALLS)</v>
          </cell>
          <cell r="AK964">
            <v>384</v>
          </cell>
          <cell r="AL964" t="str">
            <v>KFCT</v>
          </cell>
          <cell r="AM964">
            <v>6</v>
          </cell>
          <cell r="AN964" t="str">
            <v>DW</v>
          </cell>
        </row>
        <row r="965">
          <cell r="A965">
            <v>978</v>
          </cell>
          <cell r="B965" t="str">
            <v>DW</v>
          </cell>
          <cell r="C965" t="str">
            <v>Dick Winters</v>
          </cell>
          <cell r="D965" t="str">
            <v>(509) 495-4175</v>
          </cell>
          <cell r="E965">
            <v>37770</v>
          </cell>
          <cell r="G965" t="str">
            <v>Purchase</v>
          </cell>
          <cell r="H965" t="str">
            <v>Physical</v>
          </cell>
          <cell r="I965" t="str">
            <v>CA - SLTAHOE</v>
          </cell>
          <cell r="J965" t="str">
            <v xml:space="preserve"> </v>
          </cell>
          <cell r="K965" t="str">
            <v>Sempra Energy Trading, Inc.</v>
          </cell>
          <cell r="L965" t="str">
            <v>Patti Anderson</v>
          </cell>
          <cell r="M965" t="str">
            <v>Trader</v>
          </cell>
          <cell r="N965" t="str">
            <v>(403) 750-5396</v>
          </cell>
          <cell r="O965" t="str">
            <v>(203) 355-6605</v>
          </cell>
          <cell r="P965" t="str">
            <v xml:space="preserve"> </v>
          </cell>
          <cell r="Q965" t="str">
            <v xml:space="preserve"> </v>
          </cell>
          <cell r="R965">
            <v>1000</v>
          </cell>
          <cell r="U965" t="str">
            <v xml:space="preserve"> </v>
          </cell>
          <cell r="V965" t="str">
            <v xml:space="preserve"> </v>
          </cell>
          <cell r="W965" t="str">
            <v xml:space="preserve"> </v>
          </cell>
          <cell r="X965">
            <v>4.5999999999999996</v>
          </cell>
          <cell r="Y965">
            <v>37771</v>
          </cell>
          <cell r="Z965">
            <v>37772</v>
          </cell>
          <cell r="AA965" t="str">
            <v>Firm</v>
          </cell>
          <cell r="AB965" t="str">
            <v>NWP</v>
          </cell>
          <cell r="AC965" t="str">
            <v>Paiute</v>
          </cell>
          <cell r="AD965">
            <v>100047</v>
          </cell>
          <cell r="AE965">
            <v>1000</v>
          </cell>
          <cell r="AF965" t="str">
            <v>SUMAS</v>
          </cell>
          <cell r="AG965">
            <v>297</v>
          </cell>
          <cell r="AH965" t="str">
            <v>SEMPRA</v>
          </cell>
          <cell r="AI965">
            <v>227</v>
          </cell>
          <cell r="AJ965" t="str">
            <v>RENO</v>
          </cell>
          <cell r="AK965">
            <v>459</v>
          </cell>
          <cell r="AL965" t="str">
            <v>AVAC03SYS2</v>
          </cell>
          <cell r="AM965">
            <v>304</v>
          </cell>
          <cell r="AN965" t="str">
            <v>DW</v>
          </cell>
          <cell r="AO965" t="str">
            <v xml:space="preserve"> </v>
          </cell>
          <cell r="AP965" t="str">
            <v xml:space="preserve"> </v>
          </cell>
        </row>
        <row r="966">
          <cell r="A966">
            <v>979</v>
          </cell>
          <cell r="B966" t="str">
            <v>DW</v>
          </cell>
          <cell r="C966" t="str">
            <v>Dick Winters</v>
          </cell>
          <cell r="D966" t="str">
            <v>(509) 495-4175</v>
          </cell>
          <cell r="E966">
            <v>37770</v>
          </cell>
          <cell r="G966" t="str">
            <v>Purchase</v>
          </cell>
          <cell r="H966" t="str">
            <v>Physical</v>
          </cell>
          <cell r="I966" t="str">
            <v>CA - SLTAHOE</v>
          </cell>
          <cell r="J966" t="str">
            <v xml:space="preserve"> </v>
          </cell>
          <cell r="K966" t="str">
            <v>Sempra Energy Trading, Inc.</v>
          </cell>
          <cell r="L966" t="str">
            <v>Ray Houghton</v>
          </cell>
          <cell r="M966" t="str">
            <v>Trader</v>
          </cell>
          <cell r="N966" t="str">
            <v>(403) 750-2453</v>
          </cell>
          <cell r="O966" t="str">
            <v>(203) 355-6605</v>
          </cell>
          <cell r="P966" t="str">
            <v xml:space="preserve"> </v>
          </cell>
          <cell r="Q966" t="str">
            <v xml:space="preserve"> </v>
          </cell>
          <cell r="R966">
            <v>2000</v>
          </cell>
          <cell r="U966" t="str">
            <v>GDA</v>
          </cell>
          <cell r="V966">
            <v>0</v>
          </cell>
          <cell r="W966" t="str">
            <v>Sumas</v>
          </cell>
          <cell r="X966" t="str">
            <v xml:space="preserve"> </v>
          </cell>
          <cell r="Y966">
            <v>37773</v>
          </cell>
          <cell r="Z966">
            <v>37802</v>
          </cell>
          <cell r="AA966" t="str">
            <v>Firm</v>
          </cell>
          <cell r="AB966" t="str">
            <v>NWP</v>
          </cell>
          <cell r="AC966" t="str">
            <v>Paiute</v>
          </cell>
          <cell r="AD966">
            <v>100047</v>
          </cell>
          <cell r="AE966">
            <v>2000</v>
          </cell>
          <cell r="AF966" t="str">
            <v>SUMAS</v>
          </cell>
          <cell r="AG966">
            <v>297</v>
          </cell>
          <cell r="AH966" t="str">
            <v>SEMPRA</v>
          </cell>
          <cell r="AI966">
            <v>227</v>
          </cell>
          <cell r="AJ966" t="str">
            <v>RENO</v>
          </cell>
          <cell r="AK966">
            <v>459</v>
          </cell>
          <cell r="AL966" t="str">
            <v>AVAC03SYS1</v>
          </cell>
          <cell r="AM966">
            <v>304</v>
          </cell>
          <cell r="AN966" t="str">
            <v>RP</v>
          </cell>
          <cell r="AO966">
            <v>37771</v>
          </cell>
          <cell r="AP966" t="str">
            <v>DW</v>
          </cell>
        </row>
        <row r="967">
          <cell r="A967">
            <v>980</v>
          </cell>
          <cell r="B967" t="str">
            <v>DW</v>
          </cell>
          <cell r="C967" t="str">
            <v>Dick Winters</v>
          </cell>
          <cell r="D967" t="str">
            <v>(509) 495-4175</v>
          </cell>
          <cell r="E967">
            <v>37771</v>
          </cell>
          <cell r="G967" t="str">
            <v>Purchase</v>
          </cell>
          <cell r="H967" t="str">
            <v>Physical</v>
          </cell>
          <cell r="I967" t="str">
            <v>CA - SLTAHOE</v>
          </cell>
          <cell r="J967" t="str">
            <v xml:space="preserve"> </v>
          </cell>
          <cell r="K967" t="str">
            <v>Sempra Energy Trading, Inc.</v>
          </cell>
          <cell r="L967" t="str">
            <v>Patti Anderson</v>
          </cell>
          <cell r="M967" t="str">
            <v>Trader</v>
          </cell>
          <cell r="N967" t="str">
            <v>(403) 750-5396</v>
          </cell>
          <cell r="O967" t="str">
            <v>(203) 355-6605</v>
          </cell>
          <cell r="P967" t="str">
            <v xml:space="preserve"> </v>
          </cell>
          <cell r="Q967" t="str">
            <v xml:space="preserve"> </v>
          </cell>
          <cell r="R967">
            <v>1000</v>
          </cell>
          <cell r="U967" t="str">
            <v>GDA</v>
          </cell>
          <cell r="V967">
            <v>0</v>
          </cell>
          <cell r="W967" t="str">
            <v>Sumas</v>
          </cell>
          <cell r="Y967">
            <v>37773</v>
          </cell>
          <cell r="Z967">
            <v>37774</v>
          </cell>
          <cell r="AA967" t="str">
            <v>Firm</v>
          </cell>
          <cell r="AB967" t="str">
            <v>NWP</v>
          </cell>
          <cell r="AC967" t="str">
            <v>Paiute</v>
          </cell>
          <cell r="AD967">
            <v>100047</v>
          </cell>
          <cell r="AE967">
            <v>1000</v>
          </cell>
          <cell r="AF967" t="str">
            <v>SUMAS</v>
          </cell>
          <cell r="AG967">
            <v>297</v>
          </cell>
          <cell r="AH967" t="str">
            <v>SEMPRA</v>
          </cell>
          <cell r="AI967">
            <v>227</v>
          </cell>
          <cell r="AJ967" t="str">
            <v>RENO</v>
          </cell>
          <cell r="AK967">
            <v>459</v>
          </cell>
          <cell r="AL967" t="str">
            <v>AVAC03SYS2</v>
          </cell>
          <cell r="AM967">
            <v>304</v>
          </cell>
          <cell r="AN967" t="str">
            <v>DW</v>
          </cell>
          <cell r="AO967">
            <v>37775</v>
          </cell>
          <cell r="AP967" t="str">
            <v>DW</v>
          </cell>
        </row>
        <row r="968">
          <cell r="A968">
            <v>981</v>
          </cell>
          <cell r="B968" t="str">
            <v>DW</v>
          </cell>
          <cell r="C968" t="str">
            <v>Dick Winters</v>
          </cell>
          <cell r="D968" t="str">
            <v>(509) 495-4175</v>
          </cell>
          <cell r="E968">
            <v>37771</v>
          </cell>
          <cell r="G968" t="str">
            <v>Purchase</v>
          </cell>
          <cell r="H968" t="str">
            <v>Physical</v>
          </cell>
          <cell r="I968" t="str">
            <v>BOULDER PARK</v>
          </cell>
          <cell r="K968" t="str">
            <v>Enserco</v>
          </cell>
          <cell r="L968" t="str">
            <v>Dave Meyer</v>
          </cell>
          <cell r="M968" t="str">
            <v>Trader</v>
          </cell>
          <cell r="N968" t="str">
            <v>(303) 568-3230</v>
          </cell>
          <cell r="O968" t="str">
            <v>(303) 568-3250</v>
          </cell>
          <cell r="R968">
            <v>1500</v>
          </cell>
          <cell r="U968" t="str">
            <v>GDA</v>
          </cell>
          <cell r="V968">
            <v>0.01</v>
          </cell>
          <cell r="W968" t="str">
            <v>Stanfield</v>
          </cell>
          <cell r="Y968">
            <v>37772</v>
          </cell>
          <cell r="Z968">
            <v>37773</v>
          </cell>
          <cell r="AA968" t="str">
            <v>Interruptible</v>
          </cell>
          <cell r="AB968" t="str">
            <v>PGT</v>
          </cell>
          <cell r="AD968" t="str">
            <v>07536</v>
          </cell>
          <cell r="AE968">
            <v>2000</v>
          </cell>
          <cell r="AF968" t="str">
            <v>SWWP-GTNW</v>
          </cell>
          <cell r="AH968" t="str">
            <v xml:space="preserve"> </v>
          </cell>
          <cell r="AJ968" t="str">
            <v>SWWP-WWP</v>
          </cell>
          <cell r="AL968" t="str">
            <v>BPK</v>
          </cell>
          <cell r="AN968" t="str">
            <v>DW</v>
          </cell>
        </row>
        <row r="969">
          <cell r="A969">
            <v>982</v>
          </cell>
          <cell r="B969" t="str">
            <v>DW</v>
          </cell>
          <cell r="C969" t="str">
            <v>Dick Winters</v>
          </cell>
          <cell r="D969" t="str">
            <v>(509) 495-4175</v>
          </cell>
          <cell r="E969">
            <v>37771</v>
          </cell>
          <cell r="G969" t="str">
            <v>Purchase</v>
          </cell>
          <cell r="H969" t="str">
            <v>Physical</v>
          </cell>
          <cell r="I969" t="str">
            <v>KFCT</v>
          </cell>
          <cell r="K969" t="str">
            <v>Enserco</v>
          </cell>
          <cell r="L969" t="str">
            <v>Dave Meyer</v>
          </cell>
          <cell r="M969" t="str">
            <v>Trader</v>
          </cell>
          <cell r="N969" t="str">
            <v>(303) 568-3230</v>
          </cell>
          <cell r="O969" t="str">
            <v>(303) 568-3250</v>
          </cell>
          <cell r="R969">
            <v>500</v>
          </cell>
          <cell r="X969">
            <v>5.0999999999999996</v>
          </cell>
          <cell r="Y969">
            <v>37772</v>
          </cell>
          <cell r="Z969">
            <v>37773</v>
          </cell>
          <cell r="AA969" t="str">
            <v>Interruptible</v>
          </cell>
          <cell r="AB969" t="str">
            <v>NWP</v>
          </cell>
          <cell r="AE969">
            <v>1000</v>
          </cell>
          <cell r="AF969" t="str">
            <v>SPOKANE (KETTLE FALLS)</v>
          </cell>
          <cell r="AG969">
            <v>384</v>
          </cell>
          <cell r="AH969" t="str">
            <v xml:space="preserve"> </v>
          </cell>
          <cell r="AI969">
            <v>399</v>
          </cell>
          <cell r="AJ969" t="str">
            <v>SPOKANE (KETTLE FALLS)</v>
          </cell>
          <cell r="AK969">
            <v>384</v>
          </cell>
          <cell r="AL969" t="str">
            <v>KFCT</v>
          </cell>
          <cell r="AM969">
            <v>6</v>
          </cell>
          <cell r="AN969" t="str">
            <v>DW</v>
          </cell>
        </row>
        <row r="970">
          <cell r="A970">
            <v>983</v>
          </cell>
          <cell r="B970" t="str">
            <v>DW</v>
          </cell>
          <cell r="C970" t="str">
            <v>Dick Winters</v>
          </cell>
          <cell r="D970" t="str">
            <v>(509) 495-4175</v>
          </cell>
          <cell r="E970">
            <v>37771</v>
          </cell>
          <cell r="G970" t="str">
            <v>Purchase</v>
          </cell>
          <cell r="H970" t="str">
            <v>Physical</v>
          </cell>
          <cell r="I970" t="str">
            <v>CSII</v>
          </cell>
          <cell r="K970" t="str">
            <v>Enserco</v>
          </cell>
          <cell r="L970" t="str">
            <v>Dave Meyer</v>
          </cell>
          <cell r="M970" t="str">
            <v>Trader</v>
          </cell>
          <cell r="N970" t="str">
            <v>(303) 568-3230</v>
          </cell>
          <cell r="O970" t="str">
            <v>(303) 568-3250</v>
          </cell>
          <cell r="R970">
            <v>5000</v>
          </cell>
          <cell r="X970">
            <v>5.35</v>
          </cell>
          <cell r="Y970">
            <v>37774</v>
          </cell>
          <cell r="Z970">
            <v>37775</v>
          </cell>
          <cell r="AA970" t="str">
            <v>Firm</v>
          </cell>
          <cell r="AB970" t="str">
            <v>PGT</v>
          </cell>
          <cell r="AE970">
            <v>5000</v>
          </cell>
          <cell r="AF970" t="str">
            <v>STAN-GTNW</v>
          </cell>
          <cell r="AG970" t="str">
            <v xml:space="preserve"> </v>
          </cell>
          <cell r="AH970" t="str">
            <v xml:space="preserve"> </v>
          </cell>
          <cell r="AI970">
            <v>399</v>
          </cell>
          <cell r="AJ970" t="str">
            <v>CSII-CSII</v>
          </cell>
          <cell r="AK970" t="str">
            <v xml:space="preserve"> </v>
          </cell>
          <cell r="AL970" t="str">
            <v>CSII</v>
          </cell>
          <cell r="AN970" t="str">
            <v>DW</v>
          </cell>
        </row>
        <row r="971">
          <cell r="A971">
            <v>984</v>
          </cell>
          <cell r="B971" t="str">
            <v>DW</v>
          </cell>
          <cell r="C971" t="str">
            <v>Dick Winters</v>
          </cell>
          <cell r="D971" t="str">
            <v>(509) 495-4175</v>
          </cell>
          <cell r="E971">
            <v>37774</v>
          </cell>
          <cell r="G971" t="str">
            <v>Purchase</v>
          </cell>
          <cell r="H971" t="str">
            <v>Physical</v>
          </cell>
          <cell r="I971" t="str">
            <v>CA - SLTAHOE</v>
          </cell>
          <cell r="J971" t="str">
            <v xml:space="preserve"> </v>
          </cell>
          <cell r="K971" t="str">
            <v>Sempra Energy Trading, Inc.</v>
          </cell>
          <cell r="L971" t="str">
            <v>Patti Anderson</v>
          </cell>
          <cell r="M971" t="str">
            <v>Trader</v>
          </cell>
          <cell r="N971" t="str">
            <v>(403) 750-5396</v>
          </cell>
          <cell r="O971" t="str">
            <v>(203) 355-6605</v>
          </cell>
          <cell r="P971" t="str">
            <v xml:space="preserve"> </v>
          </cell>
          <cell r="Q971" t="str">
            <v xml:space="preserve"> </v>
          </cell>
          <cell r="R971">
            <v>1000</v>
          </cell>
          <cell r="U971" t="str">
            <v>GDA</v>
          </cell>
          <cell r="V971">
            <v>0</v>
          </cell>
          <cell r="W971" t="str">
            <v>Sumas</v>
          </cell>
          <cell r="Y971">
            <v>37775</v>
          </cell>
          <cell r="Z971">
            <v>37778</v>
          </cell>
          <cell r="AA971" t="str">
            <v>Firm</v>
          </cell>
          <cell r="AB971" t="str">
            <v>NWP</v>
          </cell>
          <cell r="AC971" t="str">
            <v>Paiute</v>
          </cell>
          <cell r="AD971">
            <v>100047</v>
          </cell>
          <cell r="AE971">
            <v>1000</v>
          </cell>
          <cell r="AF971" t="str">
            <v>SUMAS</v>
          </cell>
          <cell r="AG971">
            <v>297</v>
          </cell>
          <cell r="AH971" t="str">
            <v>SEMPRA</v>
          </cell>
          <cell r="AI971">
            <v>227</v>
          </cell>
          <cell r="AJ971" t="str">
            <v>RENO</v>
          </cell>
          <cell r="AK971">
            <v>459</v>
          </cell>
          <cell r="AL971" t="str">
            <v>AVAC03SYS2</v>
          </cell>
          <cell r="AM971">
            <v>304</v>
          </cell>
          <cell r="AN971" t="str">
            <v>DW</v>
          </cell>
          <cell r="AO971">
            <v>37777</v>
          </cell>
          <cell r="AP971" t="str">
            <v>DW</v>
          </cell>
        </row>
        <row r="972">
          <cell r="A972">
            <v>985</v>
          </cell>
          <cell r="B972" t="str">
            <v>DW</v>
          </cell>
          <cell r="C972" t="str">
            <v>Dick Winters</v>
          </cell>
          <cell r="D972" t="str">
            <v>(509) 495-4175</v>
          </cell>
          <cell r="E972">
            <v>37776</v>
          </cell>
          <cell r="G972" t="str">
            <v>Purchase</v>
          </cell>
          <cell r="H972" t="str">
            <v>Physical</v>
          </cell>
          <cell r="I972" t="str">
            <v>CSII</v>
          </cell>
          <cell r="K972" t="str">
            <v>Enserco</v>
          </cell>
          <cell r="L972" t="str">
            <v>Dave Huck</v>
          </cell>
          <cell r="M972" t="str">
            <v>Trader</v>
          </cell>
          <cell r="N972" t="str">
            <v>(403) 269-5522</v>
          </cell>
          <cell r="O972" t="str">
            <v>(303) 568-3250</v>
          </cell>
          <cell r="R972">
            <v>15000</v>
          </cell>
          <cell r="X972">
            <v>5.55</v>
          </cell>
          <cell r="Y972">
            <v>37777</v>
          </cell>
          <cell r="Z972">
            <v>37777</v>
          </cell>
          <cell r="AA972" t="str">
            <v>Firm</v>
          </cell>
          <cell r="AB972" t="str">
            <v>PGT</v>
          </cell>
          <cell r="AE972">
            <v>15000</v>
          </cell>
          <cell r="AF972" t="str">
            <v>STAN-GTNW</v>
          </cell>
          <cell r="AG972" t="str">
            <v xml:space="preserve"> </v>
          </cell>
          <cell r="AH972" t="str">
            <v xml:space="preserve"> </v>
          </cell>
          <cell r="AI972">
            <v>399</v>
          </cell>
          <cell r="AJ972" t="str">
            <v>CSII-CSII</v>
          </cell>
          <cell r="AK972" t="str">
            <v xml:space="preserve"> </v>
          </cell>
          <cell r="AL972" t="str">
            <v>CSII</v>
          </cell>
          <cell r="AN972" t="str">
            <v>DW</v>
          </cell>
        </row>
        <row r="973">
          <cell r="A973">
            <v>986</v>
          </cell>
          <cell r="B973" t="str">
            <v>DW</v>
          </cell>
          <cell r="C973" t="str">
            <v>Dick Winters</v>
          </cell>
          <cell r="D973" t="str">
            <v>(509) 495-4175</v>
          </cell>
          <cell r="E973">
            <v>37777</v>
          </cell>
          <cell r="G973" t="str">
            <v>Purchase</v>
          </cell>
          <cell r="H973" t="str">
            <v>Physical</v>
          </cell>
          <cell r="I973" t="str">
            <v>CSII</v>
          </cell>
          <cell r="J973">
            <v>410384948</v>
          </cell>
          <cell r="K973" t="str">
            <v>Enserco</v>
          </cell>
          <cell r="L973" t="str">
            <v>Dave Myers</v>
          </cell>
          <cell r="M973" t="str">
            <v>Trader</v>
          </cell>
          <cell r="N973" t="str">
            <v>(303) 568-3230</v>
          </cell>
          <cell r="O973" t="str">
            <v>(303) 568-3250</v>
          </cell>
          <cell r="P973" t="str">
            <v xml:space="preserve">ICE </v>
          </cell>
          <cell r="Q973">
            <v>3.75</v>
          </cell>
          <cell r="R973">
            <v>15000</v>
          </cell>
          <cell r="X973">
            <v>5.45</v>
          </cell>
          <cell r="Y973">
            <v>37778</v>
          </cell>
          <cell r="Z973">
            <v>37778</v>
          </cell>
          <cell r="AA973" t="str">
            <v>Firm</v>
          </cell>
          <cell r="AB973" t="str">
            <v>PGT</v>
          </cell>
          <cell r="AE973">
            <v>15000</v>
          </cell>
          <cell r="AF973" t="str">
            <v>STAN-GTNW</v>
          </cell>
          <cell r="AG973" t="str">
            <v xml:space="preserve"> </v>
          </cell>
          <cell r="AH973" t="str">
            <v xml:space="preserve"> </v>
          </cell>
          <cell r="AI973">
            <v>399</v>
          </cell>
          <cell r="AJ973" t="str">
            <v>CSII-CSII</v>
          </cell>
          <cell r="AK973" t="str">
            <v xml:space="preserve"> </v>
          </cell>
          <cell r="AL973" t="str">
            <v>CSII</v>
          </cell>
          <cell r="AN973" t="str">
            <v>DW</v>
          </cell>
        </row>
        <row r="974">
          <cell r="A974">
            <v>987</v>
          </cell>
          <cell r="B974" t="str">
            <v>DW</v>
          </cell>
          <cell r="C974" t="str">
            <v>Dick Winters</v>
          </cell>
          <cell r="D974" t="str">
            <v>(509) 495-4175</v>
          </cell>
          <cell r="E974">
            <v>37778</v>
          </cell>
          <cell r="G974" t="str">
            <v>Purchase</v>
          </cell>
          <cell r="H974" t="str">
            <v>Physical</v>
          </cell>
          <cell r="I974" t="str">
            <v>CSII</v>
          </cell>
          <cell r="J974">
            <v>181111195</v>
          </cell>
          <cell r="K974" t="str">
            <v>Puget Sound Energy, Inc.</v>
          </cell>
          <cell r="L974" t="str">
            <v>Mark Hammer</v>
          </cell>
          <cell r="M974" t="str">
            <v>Trader</v>
          </cell>
          <cell r="N974" t="str">
            <v>(425) 462-3164</v>
          </cell>
          <cell r="O974" t="str">
            <v>(425) 462-3836</v>
          </cell>
          <cell r="P974" t="str">
            <v xml:space="preserve">ICE </v>
          </cell>
          <cell r="Q974">
            <v>3.75</v>
          </cell>
          <cell r="R974">
            <v>5000</v>
          </cell>
          <cell r="X974">
            <v>5.28</v>
          </cell>
          <cell r="Y974">
            <v>37779</v>
          </cell>
          <cell r="Z974">
            <v>37781</v>
          </cell>
          <cell r="AA974" t="str">
            <v>Firm</v>
          </cell>
          <cell r="AB974" t="str">
            <v>PGT</v>
          </cell>
          <cell r="AE974">
            <v>5000</v>
          </cell>
          <cell r="AF974" t="str">
            <v>STAN-GTNW</v>
          </cell>
          <cell r="AG974" t="str">
            <v xml:space="preserve"> </v>
          </cell>
          <cell r="AH974" t="str">
            <v xml:space="preserve"> </v>
          </cell>
          <cell r="AI974">
            <v>399</v>
          </cell>
          <cell r="AJ974" t="str">
            <v>CSII-CSII</v>
          </cell>
          <cell r="AK974" t="str">
            <v xml:space="preserve"> </v>
          </cell>
          <cell r="AL974" t="str">
            <v>CSII</v>
          </cell>
          <cell r="AN974" t="str">
            <v>DW</v>
          </cell>
        </row>
        <row r="975">
          <cell r="A975">
            <v>988</v>
          </cell>
          <cell r="B975" t="str">
            <v>DW</v>
          </cell>
          <cell r="C975" t="str">
            <v>Dick Winters</v>
          </cell>
          <cell r="D975" t="str">
            <v>(509) 495-4175</v>
          </cell>
          <cell r="E975">
            <v>37778</v>
          </cell>
          <cell r="G975" t="str">
            <v>Purchase</v>
          </cell>
          <cell r="H975" t="str">
            <v>Physical</v>
          </cell>
          <cell r="I975" t="str">
            <v>CSII</v>
          </cell>
          <cell r="J975">
            <v>118115628</v>
          </cell>
          <cell r="K975" t="str">
            <v>Sempra Energy Trading, Inc.</v>
          </cell>
          <cell r="L975" t="str">
            <v>Steve Hourihan</v>
          </cell>
          <cell r="M975" t="str">
            <v>Trader</v>
          </cell>
          <cell r="N975" t="str">
            <v>(203) 355-5063</v>
          </cell>
          <cell r="O975" t="str">
            <v>(203) 355-5435</v>
          </cell>
          <cell r="P975" t="str">
            <v xml:space="preserve">ICE </v>
          </cell>
          <cell r="Q975">
            <v>3.75</v>
          </cell>
          <cell r="R975">
            <v>5000</v>
          </cell>
          <cell r="X975">
            <v>5.22</v>
          </cell>
          <cell r="Y975">
            <v>37779</v>
          </cell>
          <cell r="Z975">
            <v>37781</v>
          </cell>
          <cell r="AA975" t="str">
            <v>Firm</v>
          </cell>
          <cell r="AB975" t="str">
            <v>PGT</v>
          </cell>
          <cell r="AE975">
            <v>5000</v>
          </cell>
          <cell r="AF975" t="str">
            <v>STAN-GTNW</v>
          </cell>
          <cell r="AG975" t="str">
            <v xml:space="preserve"> </v>
          </cell>
          <cell r="AH975" t="str">
            <v xml:space="preserve"> </v>
          </cell>
          <cell r="AI975">
            <v>399</v>
          </cell>
          <cell r="AJ975" t="str">
            <v>CSII-CSII</v>
          </cell>
          <cell r="AK975" t="str">
            <v xml:space="preserve"> </v>
          </cell>
          <cell r="AL975" t="str">
            <v>CSII</v>
          </cell>
          <cell r="AN975" t="str">
            <v>DW</v>
          </cell>
        </row>
        <row r="976">
          <cell r="A976">
            <v>989</v>
          </cell>
          <cell r="B976" t="str">
            <v>DW</v>
          </cell>
          <cell r="C976" t="str">
            <v>Dick Winters</v>
          </cell>
          <cell r="D976" t="str">
            <v>(509) 495-4175</v>
          </cell>
          <cell r="E976">
            <v>37783</v>
          </cell>
          <cell r="G976" t="str">
            <v>Purchase</v>
          </cell>
          <cell r="H976" t="str">
            <v>Physical</v>
          </cell>
          <cell r="I976" t="str">
            <v>CSII</v>
          </cell>
          <cell r="J976">
            <v>193229093</v>
          </cell>
          <cell r="K976" t="str">
            <v>Sempra Energy Trading, Inc.</v>
          </cell>
          <cell r="L976" t="str">
            <v>Steve Hourihan</v>
          </cell>
          <cell r="M976" t="str">
            <v>Trader</v>
          </cell>
          <cell r="N976" t="str">
            <v>(203) 355-5063</v>
          </cell>
          <cell r="O976" t="str">
            <v>(203) 355-5435</v>
          </cell>
          <cell r="P976" t="str">
            <v xml:space="preserve">ICE </v>
          </cell>
          <cell r="Q976">
            <v>3.75</v>
          </cell>
          <cell r="R976">
            <v>15000</v>
          </cell>
          <cell r="X976">
            <v>5.15</v>
          </cell>
          <cell r="Y976">
            <v>37784</v>
          </cell>
          <cell r="Z976">
            <v>37784</v>
          </cell>
          <cell r="AA976" t="str">
            <v>Firm</v>
          </cell>
          <cell r="AB976" t="str">
            <v>PGT</v>
          </cell>
          <cell r="AE976">
            <v>15000</v>
          </cell>
          <cell r="AF976" t="str">
            <v>STAN-GTNW</v>
          </cell>
          <cell r="AG976" t="str">
            <v xml:space="preserve"> </v>
          </cell>
          <cell r="AH976" t="str">
            <v xml:space="preserve"> </v>
          </cell>
          <cell r="AI976">
            <v>399</v>
          </cell>
          <cell r="AJ976" t="str">
            <v>CSII-CSII</v>
          </cell>
          <cell r="AK976" t="str">
            <v xml:space="preserve"> </v>
          </cell>
          <cell r="AL976" t="str">
            <v>CSII</v>
          </cell>
          <cell r="AN976" t="str">
            <v>DW</v>
          </cell>
        </row>
        <row r="977">
          <cell r="A977">
            <v>990</v>
          </cell>
          <cell r="B977" t="str">
            <v>DW</v>
          </cell>
          <cell r="C977" t="str">
            <v>Dick Winters</v>
          </cell>
          <cell r="D977" t="str">
            <v>(509) 495-4175</v>
          </cell>
          <cell r="E977">
            <v>37784</v>
          </cell>
          <cell r="G977" t="str">
            <v>Purchase</v>
          </cell>
          <cell r="H977" t="str">
            <v>Physical</v>
          </cell>
          <cell r="I977" t="str">
            <v>CSII</v>
          </cell>
          <cell r="J977" t="str">
            <v xml:space="preserve"> </v>
          </cell>
          <cell r="K977" t="str">
            <v>Sempra Energy Trading, Inc.</v>
          </cell>
          <cell r="L977" t="str">
            <v>Steve Hourihan</v>
          </cell>
          <cell r="M977" t="str">
            <v>Trader</v>
          </cell>
          <cell r="N977" t="str">
            <v>(203) 355-5063</v>
          </cell>
          <cell r="O977" t="str">
            <v>(203) 355-5435</v>
          </cell>
          <cell r="P977" t="str">
            <v xml:space="preserve"> </v>
          </cell>
          <cell r="Q977" t="str">
            <v xml:space="preserve"> </v>
          </cell>
          <cell r="R977">
            <v>10000</v>
          </cell>
          <cell r="X977">
            <v>5.05</v>
          </cell>
          <cell r="Y977">
            <v>37785</v>
          </cell>
          <cell r="Z977">
            <v>37785</v>
          </cell>
          <cell r="AA977" t="str">
            <v>Firm</v>
          </cell>
          <cell r="AB977" t="str">
            <v>PGT</v>
          </cell>
          <cell r="AE977">
            <v>10000</v>
          </cell>
          <cell r="AF977" t="str">
            <v>STAN-GTNW</v>
          </cell>
          <cell r="AG977" t="str">
            <v xml:space="preserve"> </v>
          </cell>
          <cell r="AH977" t="str">
            <v xml:space="preserve"> </v>
          </cell>
          <cell r="AI977">
            <v>399</v>
          </cell>
          <cell r="AJ977" t="str">
            <v>CSII-CSII</v>
          </cell>
          <cell r="AK977" t="str">
            <v xml:space="preserve"> </v>
          </cell>
          <cell r="AL977" t="str">
            <v>CSII</v>
          </cell>
          <cell r="AN977" t="str">
            <v>DW</v>
          </cell>
        </row>
        <row r="978">
          <cell r="A978">
            <v>991</v>
          </cell>
          <cell r="B978" t="str">
            <v>DW</v>
          </cell>
          <cell r="C978" t="str">
            <v>Dick Winters</v>
          </cell>
          <cell r="D978" t="str">
            <v>(509) 495-4175</v>
          </cell>
          <cell r="E978">
            <v>37785</v>
          </cell>
          <cell r="G978" t="str">
            <v>Purchase</v>
          </cell>
          <cell r="H978" t="str">
            <v>Physical</v>
          </cell>
          <cell r="I978" t="str">
            <v>CSII</v>
          </cell>
          <cell r="J978">
            <v>574430111</v>
          </cell>
          <cell r="K978" t="str">
            <v>Concord Energy, LLC</v>
          </cell>
          <cell r="L978" t="str">
            <v>Matt Reed</v>
          </cell>
          <cell r="M978" t="str">
            <v>Trader</v>
          </cell>
          <cell r="N978" t="str">
            <v>(303) 468-1244</v>
          </cell>
          <cell r="O978" t="str">
            <v>(403) 514-6913</v>
          </cell>
          <cell r="P978" t="str">
            <v xml:space="preserve">ICE </v>
          </cell>
          <cell r="Q978">
            <v>3.75</v>
          </cell>
          <cell r="R978">
            <v>10000</v>
          </cell>
          <cell r="X978">
            <v>4.5999999999999996</v>
          </cell>
          <cell r="Y978">
            <v>37786</v>
          </cell>
          <cell r="Z978">
            <v>37788</v>
          </cell>
          <cell r="AA978" t="str">
            <v>Firm</v>
          </cell>
          <cell r="AB978" t="str">
            <v>PGT</v>
          </cell>
          <cell r="AE978">
            <v>10000</v>
          </cell>
          <cell r="AF978" t="str">
            <v>STAN-GTNW</v>
          </cell>
          <cell r="AG978" t="str">
            <v xml:space="preserve"> </v>
          </cell>
          <cell r="AH978" t="str">
            <v xml:space="preserve"> </v>
          </cell>
          <cell r="AI978">
            <v>399</v>
          </cell>
          <cell r="AJ978" t="str">
            <v>CSII-CSII</v>
          </cell>
          <cell r="AK978" t="str">
            <v xml:space="preserve"> </v>
          </cell>
          <cell r="AL978" t="str">
            <v>CSII</v>
          </cell>
          <cell r="AN978" t="str">
            <v>DW</v>
          </cell>
          <cell r="AO978">
            <v>37797</v>
          </cell>
          <cell r="AP978" t="str">
            <v>DW</v>
          </cell>
        </row>
        <row r="979">
          <cell r="A979">
            <v>992</v>
          </cell>
          <cell r="B979" t="str">
            <v>DW</v>
          </cell>
          <cell r="C979" t="str">
            <v>Dick Winters</v>
          </cell>
          <cell r="D979" t="str">
            <v>(509) 495-4175</v>
          </cell>
          <cell r="E979">
            <v>37785</v>
          </cell>
          <cell r="G979" t="str">
            <v>Purchase</v>
          </cell>
          <cell r="H979" t="str">
            <v>Physical</v>
          </cell>
          <cell r="I979" t="str">
            <v>CSII</v>
          </cell>
          <cell r="J979">
            <v>194646952</v>
          </cell>
          <cell r="K979" t="str">
            <v>Puget Sound Energy, Inc.</v>
          </cell>
          <cell r="L979" t="str">
            <v>Mark Hammer</v>
          </cell>
          <cell r="M979" t="str">
            <v>Trader</v>
          </cell>
          <cell r="N979" t="str">
            <v>(425) 462-3164</v>
          </cell>
          <cell r="O979" t="str">
            <v>(425) 462-3836</v>
          </cell>
          <cell r="P979" t="str">
            <v xml:space="preserve">ICE </v>
          </cell>
          <cell r="Q979">
            <v>3.75</v>
          </cell>
          <cell r="R979">
            <v>5000</v>
          </cell>
          <cell r="X979">
            <v>4.47</v>
          </cell>
          <cell r="Y979">
            <v>37786</v>
          </cell>
          <cell r="Z979">
            <v>37788</v>
          </cell>
          <cell r="AA979" t="str">
            <v>Firm</v>
          </cell>
          <cell r="AB979" t="str">
            <v>PGT</v>
          </cell>
          <cell r="AE979">
            <v>5000</v>
          </cell>
          <cell r="AF979" t="str">
            <v>STAN-GTNW</v>
          </cell>
          <cell r="AG979" t="str">
            <v xml:space="preserve"> </v>
          </cell>
          <cell r="AH979" t="str">
            <v xml:space="preserve"> </v>
          </cell>
          <cell r="AI979">
            <v>399</v>
          </cell>
          <cell r="AJ979" t="str">
            <v>CSII-CSII</v>
          </cell>
          <cell r="AK979" t="str">
            <v xml:space="preserve"> </v>
          </cell>
          <cell r="AL979" t="str">
            <v>CSII</v>
          </cell>
          <cell r="AN979" t="str">
            <v>DW</v>
          </cell>
        </row>
        <row r="980">
          <cell r="A980">
            <v>993</v>
          </cell>
          <cell r="B980" t="str">
            <v>DW</v>
          </cell>
          <cell r="C980" t="str">
            <v>Dick Winters</v>
          </cell>
          <cell r="D980" t="str">
            <v>(509) 495-4175</v>
          </cell>
          <cell r="E980">
            <v>37789</v>
          </cell>
          <cell r="G980" t="str">
            <v>Purchase</v>
          </cell>
          <cell r="H980" t="str">
            <v>Physical</v>
          </cell>
          <cell r="I980" t="str">
            <v>KFCT + KFGS</v>
          </cell>
          <cell r="K980" t="str">
            <v>Enserco</v>
          </cell>
          <cell r="L980" t="str">
            <v>Dave Huck</v>
          </cell>
          <cell r="M980" t="str">
            <v>Trader</v>
          </cell>
          <cell r="N980" t="str">
            <v>(403) 269-5522</v>
          </cell>
          <cell r="O980" t="str">
            <v>(303) 568-3250</v>
          </cell>
          <cell r="R980">
            <v>4000</v>
          </cell>
          <cell r="X980">
            <v>4.8</v>
          </cell>
          <cell r="Y980">
            <v>37790</v>
          </cell>
          <cell r="Z980">
            <v>37790</v>
          </cell>
          <cell r="AA980" t="str">
            <v>Interruptible</v>
          </cell>
          <cell r="AB980" t="str">
            <v>NWP</v>
          </cell>
          <cell r="AE980">
            <v>4000</v>
          </cell>
          <cell r="AF980" t="str">
            <v>SPOKANE (KETTLE FALLS)</v>
          </cell>
          <cell r="AG980">
            <v>384</v>
          </cell>
          <cell r="AH980" t="str">
            <v xml:space="preserve"> </v>
          </cell>
          <cell r="AI980">
            <v>399</v>
          </cell>
          <cell r="AJ980" t="str">
            <v>SPOKANE (KETTLE FALLS)</v>
          </cell>
          <cell r="AK980">
            <v>384</v>
          </cell>
          <cell r="AL980" t="str">
            <v>KFCT</v>
          </cell>
          <cell r="AM980">
            <v>6</v>
          </cell>
          <cell r="AN980" t="str">
            <v>DW</v>
          </cell>
        </row>
        <row r="981">
          <cell r="A981">
            <v>994</v>
          </cell>
          <cell r="B981" t="str">
            <v>DW</v>
          </cell>
          <cell r="C981" t="str">
            <v>Dick Winters</v>
          </cell>
          <cell r="D981" t="str">
            <v>(509) 495-4175</v>
          </cell>
          <cell r="E981">
            <v>37789</v>
          </cell>
          <cell r="G981" t="str">
            <v>Purchase</v>
          </cell>
          <cell r="H981" t="str">
            <v>Physical</v>
          </cell>
          <cell r="I981" t="str">
            <v>BOULDER PARK</v>
          </cell>
          <cell r="K981" t="str">
            <v>Concord Energy, LLC</v>
          </cell>
          <cell r="L981" t="str">
            <v>Darrell Danyluk</v>
          </cell>
          <cell r="M981" t="str">
            <v>Trader</v>
          </cell>
          <cell r="N981" t="str">
            <v>(403) 514-6912</v>
          </cell>
          <cell r="O981" t="str">
            <v>(403) 514-6913</v>
          </cell>
          <cell r="R981">
            <v>2500</v>
          </cell>
          <cell r="X981">
            <v>4.8499999999999996</v>
          </cell>
          <cell r="Y981">
            <v>37790</v>
          </cell>
          <cell r="Z981">
            <v>37790</v>
          </cell>
          <cell r="AA981" t="str">
            <v>Interruptible</v>
          </cell>
          <cell r="AB981" t="str">
            <v>PGT</v>
          </cell>
          <cell r="AD981" t="str">
            <v>07536</v>
          </cell>
          <cell r="AE981">
            <v>2500</v>
          </cell>
          <cell r="AF981" t="str">
            <v>SWWP-GTNW</v>
          </cell>
          <cell r="AH981" t="str">
            <v xml:space="preserve"> </v>
          </cell>
          <cell r="AJ981" t="str">
            <v>SWWP-WWP</v>
          </cell>
          <cell r="AL981" t="str">
            <v>BPK</v>
          </cell>
          <cell r="AN981" t="str">
            <v>DW</v>
          </cell>
          <cell r="AO981">
            <v>37797</v>
          </cell>
          <cell r="AP981" t="str">
            <v>DW</v>
          </cell>
        </row>
        <row r="982">
          <cell r="A982">
            <v>995</v>
          </cell>
          <cell r="B982" t="str">
            <v>DW</v>
          </cell>
          <cell r="C982" t="str">
            <v>Dick Winters</v>
          </cell>
          <cell r="D982" t="str">
            <v>(509) 495-4175</v>
          </cell>
          <cell r="E982">
            <v>37789</v>
          </cell>
          <cell r="G982" t="str">
            <v>Purchase</v>
          </cell>
          <cell r="H982" t="str">
            <v>Physical</v>
          </cell>
          <cell r="I982" t="str">
            <v>CSII</v>
          </cell>
          <cell r="J982">
            <v>164587780</v>
          </cell>
          <cell r="K982" t="str">
            <v>Sempra Energy Trading, Inc.</v>
          </cell>
          <cell r="L982" t="str">
            <v>Steve Hourihan</v>
          </cell>
          <cell r="M982" t="str">
            <v>Trader</v>
          </cell>
          <cell r="N982" t="str">
            <v>(203) 355-5063</v>
          </cell>
          <cell r="O982" t="str">
            <v>(203) 355-5435</v>
          </cell>
          <cell r="P982" t="str">
            <v xml:space="preserve">ICE </v>
          </cell>
          <cell r="Q982">
            <v>2.5</v>
          </cell>
          <cell r="R982">
            <v>10000</v>
          </cell>
          <cell r="X982">
            <v>4.8499999999999996</v>
          </cell>
          <cell r="Y982">
            <v>37790</v>
          </cell>
          <cell r="Z982">
            <v>37790</v>
          </cell>
          <cell r="AA982" t="str">
            <v>Interruptible</v>
          </cell>
          <cell r="AB982" t="str">
            <v>PGT</v>
          </cell>
          <cell r="AE982">
            <v>10000</v>
          </cell>
          <cell r="AF982" t="str">
            <v>STAN-GTNW</v>
          </cell>
          <cell r="AG982" t="str">
            <v xml:space="preserve"> </v>
          </cell>
          <cell r="AH982" t="str">
            <v xml:space="preserve"> </v>
          </cell>
          <cell r="AI982">
            <v>399</v>
          </cell>
          <cell r="AJ982" t="str">
            <v>CSII-CSII</v>
          </cell>
          <cell r="AK982" t="str">
            <v xml:space="preserve"> </v>
          </cell>
          <cell r="AL982" t="str">
            <v>CSII</v>
          </cell>
          <cell r="AN982" t="str">
            <v>DW</v>
          </cell>
        </row>
        <row r="983">
          <cell r="A983">
            <v>996</v>
          </cell>
          <cell r="B983" t="str">
            <v>DW</v>
          </cell>
          <cell r="C983" t="str">
            <v>Dick Winters</v>
          </cell>
          <cell r="D983" t="str">
            <v>(509) 495-4175</v>
          </cell>
          <cell r="E983">
            <v>37789</v>
          </cell>
          <cell r="G983" t="str">
            <v>Purchase</v>
          </cell>
          <cell r="H983" t="str">
            <v>Physical</v>
          </cell>
          <cell r="I983" t="str">
            <v>CSII</v>
          </cell>
          <cell r="J983">
            <v>142901827</v>
          </cell>
          <cell r="K983" t="str">
            <v>Concord Energy, LLC</v>
          </cell>
          <cell r="L983" t="str">
            <v>Darrell Danyluk</v>
          </cell>
          <cell r="M983" t="str">
            <v>Trader</v>
          </cell>
          <cell r="N983" t="str">
            <v>(403) 514-6912</v>
          </cell>
          <cell r="O983" t="str">
            <v>(403) 514-6913</v>
          </cell>
          <cell r="P983" t="str">
            <v xml:space="preserve">ICE </v>
          </cell>
          <cell r="Q983">
            <v>2.5</v>
          </cell>
          <cell r="R983">
            <v>5000</v>
          </cell>
          <cell r="X983">
            <v>4.8499999999999996</v>
          </cell>
          <cell r="Y983">
            <v>37790</v>
          </cell>
          <cell r="Z983">
            <v>37790</v>
          </cell>
          <cell r="AA983" t="str">
            <v>Interruptible</v>
          </cell>
          <cell r="AB983" t="str">
            <v>PGT</v>
          </cell>
          <cell r="AE983">
            <v>5000</v>
          </cell>
          <cell r="AF983" t="str">
            <v>STAN-GTNW</v>
          </cell>
          <cell r="AG983" t="str">
            <v xml:space="preserve"> </v>
          </cell>
          <cell r="AH983" t="str">
            <v xml:space="preserve"> </v>
          </cell>
          <cell r="AI983">
            <v>399</v>
          </cell>
          <cell r="AJ983" t="str">
            <v>CSII-CSII</v>
          </cell>
          <cell r="AK983" t="str">
            <v xml:space="preserve"> </v>
          </cell>
          <cell r="AL983" t="str">
            <v>CSII</v>
          </cell>
          <cell r="AN983" t="str">
            <v>DW</v>
          </cell>
          <cell r="AO983">
            <v>37797</v>
          </cell>
          <cell r="AP983" t="str">
            <v>DW</v>
          </cell>
        </row>
        <row r="984">
          <cell r="A984">
            <v>997</v>
          </cell>
          <cell r="B984" t="str">
            <v>DW</v>
          </cell>
          <cell r="C984" t="str">
            <v>Dick Winters</v>
          </cell>
          <cell r="D984" t="str">
            <v>(509) 495-4175</v>
          </cell>
          <cell r="E984">
            <v>37790</v>
          </cell>
          <cell r="G984" t="str">
            <v>Purchase</v>
          </cell>
          <cell r="H984" t="str">
            <v>Physical</v>
          </cell>
          <cell r="I984" t="str">
            <v>CSII</v>
          </cell>
          <cell r="J984" t="str">
            <v xml:space="preserve"> </v>
          </cell>
          <cell r="K984" t="str">
            <v>Concord Energy, LLC</v>
          </cell>
          <cell r="L984" t="str">
            <v>Darrell Danyluk</v>
          </cell>
          <cell r="M984" t="str">
            <v>Trader</v>
          </cell>
          <cell r="N984" t="str">
            <v>(403) 514-6912</v>
          </cell>
          <cell r="O984" t="str">
            <v>(403) 514-6913</v>
          </cell>
          <cell r="P984" t="str">
            <v xml:space="preserve"> </v>
          </cell>
          <cell r="Q984" t="str">
            <v xml:space="preserve"> </v>
          </cell>
          <cell r="R984">
            <v>10000</v>
          </cell>
          <cell r="X984">
            <v>4.83</v>
          </cell>
          <cell r="Y984">
            <v>37791</v>
          </cell>
          <cell r="Z984">
            <v>37791</v>
          </cell>
          <cell r="AA984" t="str">
            <v>Interruptible</v>
          </cell>
          <cell r="AB984" t="str">
            <v>PGT</v>
          </cell>
          <cell r="AE984">
            <v>10000</v>
          </cell>
          <cell r="AF984" t="str">
            <v>STAN-GTNW</v>
          </cell>
          <cell r="AG984" t="str">
            <v xml:space="preserve"> </v>
          </cell>
          <cell r="AH984" t="str">
            <v xml:space="preserve"> </v>
          </cell>
          <cell r="AI984">
            <v>399</v>
          </cell>
          <cell r="AJ984" t="str">
            <v>CSII-CSII</v>
          </cell>
          <cell r="AK984" t="str">
            <v xml:space="preserve"> </v>
          </cell>
          <cell r="AL984" t="str">
            <v>CSII</v>
          </cell>
          <cell r="AN984" t="str">
            <v>DW</v>
          </cell>
          <cell r="AO984">
            <v>37797</v>
          </cell>
          <cell r="AP984" t="str">
            <v>DW</v>
          </cell>
        </row>
        <row r="985">
          <cell r="A985">
            <v>998</v>
          </cell>
          <cell r="B985" t="str">
            <v>DW</v>
          </cell>
          <cell r="C985" t="str">
            <v>Dick Winters</v>
          </cell>
          <cell r="D985" t="str">
            <v>(509) 495-4175</v>
          </cell>
          <cell r="E985">
            <v>37792</v>
          </cell>
          <cell r="G985" t="str">
            <v>Purchase</v>
          </cell>
          <cell r="H985" t="str">
            <v>Physical</v>
          </cell>
          <cell r="I985" t="str">
            <v>CA - SLTAHOE</v>
          </cell>
          <cell r="J985" t="str">
            <v xml:space="preserve"> </v>
          </cell>
          <cell r="K985" t="str">
            <v>Sempra Energy Trading, Inc.</v>
          </cell>
          <cell r="L985" t="str">
            <v>Patti Anderson</v>
          </cell>
          <cell r="M985" t="str">
            <v>Trader</v>
          </cell>
          <cell r="N985" t="str">
            <v>(403) 750-5396</v>
          </cell>
          <cell r="O985" t="str">
            <v>(203) 355-6605</v>
          </cell>
          <cell r="P985" t="str">
            <v xml:space="preserve"> </v>
          </cell>
          <cell r="Q985" t="str">
            <v xml:space="preserve"> </v>
          </cell>
          <cell r="R985">
            <v>1000</v>
          </cell>
          <cell r="X985">
            <v>4.63</v>
          </cell>
          <cell r="Y985">
            <v>37793</v>
          </cell>
          <cell r="Z985">
            <v>37795</v>
          </cell>
          <cell r="AA985" t="str">
            <v>Firm</v>
          </cell>
          <cell r="AB985" t="str">
            <v>NWP</v>
          </cell>
          <cell r="AC985" t="str">
            <v>Paiute</v>
          </cell>
          <cell r="AD985">
            <v>100047</v>
          </cell>
          <cell r="AE985">
            <v>1000</v>
          </cell>
          <cell r="AF985" t="str">
            <v>SUMAS</v>
          </cell>
          <cell r="AG985">
            <v>297</v>
          </cell>
          <cell r="AH985" t="str">
            <v>SEMPRA</v>
          </cell>
          <cell r="AI985">
            <v>227</v>
          </cell>
          <cell r="AJ985" t="str">
            <v>RENO</v>
          </cell>
          <cell r="AK985">
            <v>459</v>
          </cell>
          <cell r="AL985" t="str">
            <v>AVAC03SYS2</v>
          </cell>
          <cell r="AM985">
            <v>304</v>
          </cell>
          <cell r="AN985" t="str">
            <v>DW</v>
          </cell>
          <cell r="AO985">
            <v>37795</v>
          </cell>
          <cell r="AP985" t="str">
            <v>DW</v>
          </cell>
        </row>
        <row r="986">
          <cell r="A986">
            <v>999</v>
          </cell>
          <cell r="B986" t="str">
            <v>DW</v>
          </cell>
          <cell r="C986" t="str">
            <v>Dick Winters</v>
          </cell>
          <cell r="D986" t="str">
            <v>(509) 495-4175</v>
          </cell>
          <cell r="E986">
            <v>37795</v>
          </cell>
          <cell r="G986" t="str">
            <v>Purchase</v>
          </cell>
          <cell r="H986" t="str">
            <v>Physical</v>
          </cell>
          <cell r="I986" t="str">
            <v>CA - SLTAHOE</v>
          </cell>
          <cell r="J986" t="str">
            <v xml:space="preserve"> </v>
          </cell>
          <cell r="K986" t="str">
            <v>Sempra Energy Trading, Inc.</v>
          </cell>
          <cell r="L986" t="str">
            <v>Patti Anderson</v>
          </cell>
          <cell r="M986" t="str">
            <v>Trader</v>
          </cell>
          <cell r="N986" t="str">
            <v>(403) 750-5396</v>
          </cell>
          <cell r="O986" t="str">
            <v>(203) 355-6605</v>
          </cell>
          <cell r="P986" t="str">
            <v xml:space="preserve"> </v>
          </cell>
          <cell r="Q986" t="str">
            <v xml:space="preserve"> </v>
          </cell>
          <cell r="R986">
            <v>1000</v>
          </cell>
          <cell r="U986" t="str">
            <v>GDA</v>
          </cell>
          <cell r="V986">
            <v>0</v>
          </cell>
          <cell r="W986" t="str">
            <v>Sumas</v>
          </cell>
          <cell r="Y986">
            <v>37796</v>
          </cell>
          <cell r="Z986">
            <v>37798</v>
          </cell>
          <cell r="AA986" t="str">
            <v>Firm</v>
          </cell>
          <cell r="AB986" t="str">
            <v>NWP</v>
          </cell>
          <cell r="AC986" t="str">
            <v>Paiute</v>
          </cell>
          <cell r="AD986">
            <v>100047</v>
          </cell>
          <cell r="AE986">
            <v>1000</v>
          </cell>
          <cell r="AF986" t="str">
            <v>SUMAS</v>
          </cell>
          <cell r="AG986">
            <v>297</v>
          </cell>
          <cell r="AH986" t="str">
            <v>SEMPRA</v>
          </cell>
          <cell r="AI986">
            <v>227</v>
          </cell>
          <cell r="AJ986" t="str">
            <v>RENO</v>
          </cell>
          <cell r="AK986">
            <v>459</v>
          </cell>
          <cell r="AL986" t="str">
            <v>AVAC03SYS2</v>
          </cell>
          <cell r="AM986">
            <v>304</v>
          </cell>
          <cell r="AN986" t="str">
            <v>DW</v>
          </cell>
          <cell r="AO986">
            <v>37796</v>
          </cell>
          <cell r="AP986" t="str">
            <v>DW</v>
          </cell>
        </row>
        <row r="987">
          <cell r="A987">
            <v>1000</v>
          </cell>
          <cell r="B987" t="str">
            <v>DW</v>
          </cell>
          <cell r="C987" t="str">
            <v>Dick Winters</v>
          </cell>
          <cell r="D987" t="str">
            <v>(509) 495-4175</v>
          </cell>
          <cell r="E987">
            <v>37795</v>
          </cell>
          <cell r="G987" t="str">
            <v>Purchase</v>
          </cell>
          <cell r="H987" t="str">
            <v>Physical</v>
          </cell>
          <cell r="I987" t="str">
            <v>CSII</v>
          </cell>
          <cell r="K987" t="str">
            <v>Enserco</v>
          </cell>
          <cell r="L987" t="str">
            <v>Dave Huck</v>
          </cell>
          <cell r="M987" t="str">
            <v>Trader</v>
          </cell>
          <cell r="N987" t="str">
            <v>(403) 269-5522</v>
          </cell>
          <cell r="O987" t="str">
            <v>(303) 568-3250</v>
          </cell>
          <cell r="R987">
            <v>15000</v>
          </cell>
          <cell r="X987">
            <v>5.05</v>
          </cell>
          <cell r="Y987">
            <v>37796</v>
          </cell>
          <cell r="Z987">
            <v>37796</v>
          </cell>
          <cell r="AA987" t="str">
            <v>Firm</v>
          </cell>
          <cell r="AB987" t="str">
            <v>PGT</v>
          </cell>
          <cell r="AE987">
            <v>15000</v>
          </cell>
          <cell r="AF987" t="str">
            <v>STAN-GTNW</v>
          </cell>
          <cell r="AG987" t="str">
            <v xml:space="preserve"> </v>
          </cell>
          <cell r="AH987" t="str">
            <v xml:space="preserve"> </v>
          </cell>
          <cell r="AI987">
            <v>399</v>
          </cell>
          <cell r="AJ987" t="str">
            <v>CSII-CSII</v>
          </cell>
          <cell r="AK987" t="str">
            <v xml:space="preserve"> </v>
          </cell>
          <cell r="AL987" t="str">
            <v>CSII</v>
          </cell>
          <cell r="AN987" t="str">
            <v>DW</v>
          </cell>
        </row>
        <row r="988">
          <cell r="A988">
            <v>1001</v>
          </cell>
          <cell r="B988" t="str">
            <v>DW</v>
          </cell>
          <cell r="C988" t="str">
            <v>Dick Winters</v>
          </cell>
          <cell r="D988" t="str">
            <v>(509) 495-4175</v>
          </cell>
          <cell r="E988">
            <v>37796</v>
          </cell>
          <cell r="G988" t="str">
            <v>Purchase</v>
          </cell>
          <cell r="H988" t="str">
            <v>Physical</v>
          </cell>
          <cell r="I988" t="str">
            <v>CSII</v>
          </cell>
          <cell r="K988" t="str">
            <v>Concord Energy, LLC</v>
          </cell>
          <cell r="L988" t="str">
            <v>Darrell Danyluk</v>
          </cell>
          <cell r="M988" t="str">
            <v>Trader</v>
          </cell>
          <cell r="N988" t="str">
            <v>(403) 514-6912</v>
          </cell>
          <cell r="O988" t="str">
            <v>(403) 514-6913</v>
          </cell>
          <cell r="R988">
            <v>15000</v>
          </cell>
          <cell r="X988">
            <v>5</v>
          </cell>
          <cell r="Y988">
            <v>37797</v>
          </cell>
          <cell r="Z988">
            <v>37797</v>
          </cell>
          <cell r="AA988" t="str">
            <v>Firm</v>
          </cell>
          <cell r="AB988" t="str">
            <v>PGT</v>
          </cell>
          <cell r="AE988">
            <v>15000</v>
          </cell>
          <cell r="AF988" t="str">
            <v>STAN-GTNW</v>
          </cell>
          <cell r="AG988" t="str">
            <v xml:space="preserve"> </v>
          </cell>
          <cell r="AH988" t="str">
            <v xml:space="preserve"> </v>
          </cell>
          <cell r="AI988">
            <v>399</v>
          </cell>
          <cell r="AJ988" t="str">
            <v>CSII-CSII</v>
          </cell>
          <cell r="AK988" t="str">
            <v xml:space="preserve"> </v>
          </cell>
          <cell r="AL988" t="str">
            <v>CSII</v>
          </cell>
          <cell r="AN988" t="str">
            <v>DW</v>
          </cell>
          <cell r="AO988">
            <v>37797</v>
          </cell>
          <cell r="AP988" t="str">
            <v>DW</v>
          </cell>
          <cell r="AQ988" t="str">
            <v>refer to 1005, cut by 5,000</v>
          </cell>
        </row>
        <row r="989">
          <cell r="A989">
            <v>1002</v>
          </cell>
          <cell r="B989" t="str">
            <v>DW</v>
          </cell>
          <cell r="C989" t="str">
            <v>Dick Winters</v>
          </cell>
          <cell r="D989" t="str">
            <v>(509) 495-4175</v>
          </cell>
          <cell r="E989">
            <v>37797</v>
          </cell>
          <cell r="G989" t="str">
            <v>Purchase</v>
          </cell>
          <cell r="H989" t="str">
            <v>Physical</v>
          </cell>
          <cell r="I989" t="str">
            <v>KFCT</v>
          </cell>
          <cell r="K989" t="str">
            <v>Enserco</v>
          </cell>
          <cell r="L989" t="str">
            <v>Dave Huck</v>
          </cell>
          <cell r="M989" t="str">
            <v>Trader</v>
          </cell>
          <cell r="N989" t="str">
            <v>(403) 269-5522</v>
          </cell>
          <cell r="O989" t="str">
            <v>(303) 568-3250</v>
          </cell>
          <cell r="R989">
            <v>1000</v>
          </cell>
          <cell r="X989">
            <v>4.97</v>
          </cell>
          <cell r="Y989">
            <v>37798</v>
          </cell>
          <cell r="Z989">
            <v>37798</v>
          </cell>
          <cell r="AA989" t="str">
            <v>Interruptible</v>
          </cell>
          <cell r="AB989" t="str">
            <v>NWP</v>
          </cell>
          <cell r="AE989">
            <v>1000</v>
          </cell>
          <cell r="AF989" t="str">
            <v>SPOKANE (KETTLE FALLS)</v>
          </cell>
          <cell r="AG989">
            <v>384</v>
          </cell>
          <cell r="AH989">
            <v>130376</v>
          </cell>
          <cell r="AI989">
            <v>399</v>
          </cell>
          <cell r="AJ989" t="str">
            <v>SPOKANE (KETTLE FALLS)</v>
          </cell>
          <cell r="AK989">
            <v>384</v>
          </cell>
          <cell r="AL989" t="str">
            <v>KFCT</v>
          </cell>
          <cell r="AM989">
            <v>6</v>
          </cell>
          <cell r="AN989" t="str">
            <v>DW</v>
          </cell>
        </row>
        <row r="990">
          <cell r="A990">
            <v>1003</v>
          </cell>
          <cell r="B990" t="str">
            <v>DW</v>
          </cell>
          <cell r="C990" t="str">
            <v>Dick Winters</v>
          </cell>
          <cell r="D990" t="str">
            <v>(509) 495-4175</v>
          </cell>
          <cell r="E990">
            <v>37797</v>
          </cell>
          <cell r="G990" t="str">
            <v>Purchase</v>
          </cell>
          <cell r="H990" t="str">
            <v>Physical</v>
          </cell>
          <cell r="I990" t="str">
            <v>CSII</v>
          </cell>
          <cell r="K990" t="str">
            <v>Enserco</v>
          </cell>
          <cell r="L990" t="str">
            <v>Dave Huck</v>
          </cell>
          <cell r="M990" t="str">
            <v>Trader</v>
          </cell>
          <cell r="N990" t="str">
            <v>(403) 269-5522</v>
          </cell>
          <cell r="O990" t="str">
            <v>(303) 568-3250</v>
          </cell>
          <cell r="R990">
            <v>10000</v>
          </cell>
          <cell r="X990">
            <v>5.0049999999999999</v>
          </cell>
          <cell r="Y990">
            <v>37798</v>
          </cell>
          <cell r="Z990">
            <v>37798</v>
          </cell>
          <cell r="AA990" t="str">
            <v>Interruptible</v>
          </cell>
          <cell r="AB990" t="str">
            <v>PGT</v>
          </cell>
          <cell r="AE990">
            <v>10000</v>
          </cell>
          <cell r="AF990" t="str">
            <v>STAN-GTNW</v>
          </cell>
          <cell r="AG990" t="str">
            <v xml:space="preserve"> </v>
          </cell>
          <cell r="AH990" t="str">
            <v>04659</v>
          </cell>
          <cell r="AI990">
            <v>399</v>
          </cell>
          <cell r="AJ990" t="str">
            <v>CSII-CSII</v>
          </cell>
          <cell r="AK990" t="str">
            <v xml:space="preserve"> </v>
          </cell>
          <cell r="AL990" t="str">
            <v>CSII</v>
          </cell>
          <cell r="AN990" t="str">
            <v>DW</v>
          </cell>
        </row>
        <row r="991">
          <cell r="A991">
            <v>1004</v>
          </cell>
          <cell r="B991" t="str">
            <v>DW</v>
          </cell>
          <cell r="C991" t="str">
            <v>Dick Winters</v>
          </cell>
          <cell r="D991" t="str">
            <v>(509) 495-4175</v>
          </cell>
          <cell r="E991">
            <v>37798</v>
          </cell>
          <cell r="G991" t="str">
            <v>Purchase</v>
          </cell>
          <cell r="H991" t="str">
            <v>Physical</v>
          </cell>
          <cell r="I991" t="str">
            <v>CSII</v>
          </cell>
          <cell r="J991">
            <v>564901540</v>
          </cell>
          <cell r="K991" t="str">
            <v>Concord Energy, LLC</v>
          </cell>
          <cell r="L991" t="str">
            <v>Darrell Danyluk</v>
          </cell>
          <cell r="M991" t="str">
            <v>Trader</v>
          </cell>
          <cell r="N991" t="str">
            <v>(403) 514-6912</v>
          </cell>
          <cell r="O991" t="str">
            <v>(403) 514-6913</v>
          </cell>
          <cell r="P991" t="str">
            <v xml:space="preserve">ICE </v>
          </cell>
          <cell r="Q991">
            <v>2.5</v>
          </cell>
          <cell r="R991">
            <v>15000</v>
          </cell>
          <cell r="X991">
            <v>4.9800000000000004</v>
          </cell>
          <cell r="Y991">
            <v>37799</v>
          </cell>
          <cell r="Z991">
            <v>37799</v>
          </cell>
          <cell r="AA991" t="str">
            <v>Interruptible</v>
          </cell>
          <cell r="AB991" t="str">
            <v>PGT</v>
          </cell>
          <cell r="AD991" t="str">
            <v>07536</v>
          </cell>
          <cell r="AE991">
            <v>15000</v>
          </cell>
          <cell r="AF991" t="str">
            <v>STAN-GTNW</v>
          </cell>
          <cell r="AG991" t="str">
            <v xml:space="preserve"> </v>
          </cell>
          <cell r="AH991" t="str">
            <v>08405</v>
          </cell>
          <cell r="AI991">
            <v>399</v>
          </cell>
          <cell r="AJ991" t="str">
            <v>CSII-CSII</v>
          </cell>
          <cell r="AK991" t="str">
            <v xml:space="preserve"> </v>
          </cell>
          <cell r="AL991" t="str">
            <v>CSII</v>
          </cell>
          <cell r="AN991" t="str">
            <v>DW</v>
          </cell>
          <cell r="AO991">
            <v>37802</v>
          </cell>
          <cell r="AP991" t="str">
            <v>DW</v>
          </cell>
          <cell r="AQ991" t="str">
            <v>ICE deal for 10,000, bought 5,000 additional to make up for gas that did not flow on 25th</v>
          </cell>
        </row>
        <row r="992">
          <cell r="A992">
            <v>1005</v>
          </cell>
          <cell r="B992" t="str">
            <v>DW</v>
          </cell>
          <cell r="C992" t="str">
            <v>Dick Winters</v>
          </cell>
          <cell r="D992" t="str">
            <v>(509) 495-4175</v>
          </cell>
          <cell r="E992">
            <v>37798</v>
          </cell>
          <cell r="G992" t="str">
            <v>Purchase</v>
          </cell>
          <cell r="H992" t="str">
            <v>Physical</v>
          </cell>
          <cell r="I992" t="str">
            <v>CA - SLTAHOE</v>
          </cell>
          <cell r="J992">
            <v>746500922</v>
          </cell>
          <cell r="K992" t="str">
            <v>Cook Inlet Energy Supply LLC</v>
          </cell>
          <cell r="L992" t="str">
            <v>Shaun Gates</v>
          </cell>
          <cell r="M992" t="str">
            <v>Trader</v>
          </cell>
          <cell r="N992" t="str">
            <v>(310) 556-8956</v>
          </cell>
          <cell r="O992" t="str">
            <v>(310) 789-3991</v>
          </cell>
          <cell r="P992" t="str">
            <v xml:space="preserve">ICE </v>
          </cell>
          <cell r="Q992">
            <v>2.5</v>
          </cell>
          <cell r="R992">
            <v>1000</v>
          </cell>
          <cell r="U992" t="str">
            <v xml:space="preserve"> </v>
          </cell>
          <cell r="V992" t="str">
            <v xml:space="preserve"> </v>
          </cell>
          <cell r="W992" t="str">
            <v xml:space="preserve"> </v>
          </cell>
          <cell r="X992">
            <v>4.71</v>
          </cell>
          <cell r="Y992">
            <v>37799</v>
          </cell>
          <cell r="Z992">
            <v>37799</v>
          </cell>
          <cell r="AA992" t="str">
            <v>Interruptible</v>
          </cell>
          <cell r="AB992" t="str">
            <v>NWP</v>
          </cell>
          <cell r="AC992" t="str">
            <v>Paiute</v>
          </cell>
          <cell r="AD992">
            <v>100047</v>
          </cell>
          <cell r="AE992">
            <v>1000</v>
          </cell>
          <cell r="AF992" t="str">
            <v>OPAL</v>
          </cell>
          <cell r="AG992">
            <v>543</v>
          </cell>
          <cell r="AH992" t="str">
            <v xml:space="preserve"> </v>
          </cell>
          <cell r="AI992" t="str">
            <v xml:space="preserve"> </v>
          </cell>
          <cell r="AJ992" t="str">
            <v>RENO</v>
          </cell>
          <cell r="AK992">
            <v>459</v>
          </cell>
          <cell r="AL992" t="str">
            <v>AVAC03SYS2</v>
          </cell>
          <cell r="AM992">
            <v>304</v>
          </cell>
          <cell r="AN992" t="str">
            <v>DW</v>
          </cell>
        </row>
        <row r="993">
          <cell r="A993">
            <v>1006</v>
          </cell>
          <cell r="B993" t="str">
            <v>DW</v>
          </cell>
          <cell r="C993" t="str">
            <v>Dick Winters</v>
          </cell>
          <cell r="D993" t="str">
            <v>(509) 495-4175</v>
          </cell>
          <cell r="E993">
            <v>37798</v>
          </cell>
          <cell r="G993" t="str">
            <v>Sale</v>
          </cell>
          <cell r="H993" t="str">
            <v>Physical</v>
          </cell>
          <cell r="I993" t="str">
            <v>MALIN</v>
          </cell>
          <cell r="K993" t="str">
            <v>Sempra Energy Trading, Inc.</v>
          </cell>
          <cell r="L993" t="str">
            <v>Ray Houghton</v>
          </cell>
          <cell r="M993" t="str">
            <v>Trader</v>
          </cell>
          <cell r="N993" t="str">
            <v>(403) 750-2453</v>
          </cell>
          <cell r="O993" t="str">
            <v>(203) 355-6605</v>
          </cell>
          <cell r="R993">
            <v>7658</v>
          </cell>
          <cell r="U993" t="str">
            <v>NGI</v>
          </cell>
          <cell r="V993">
            <v>-0.12</v>
          </cell>
          <cell r="W993" t="str">
            <v>Malin</v>
          </cell>
          <cell r="Y993">
            <v>37803</v>
          </cell>
          <cell r="Z993">
            <v>37833</v>
          </cell>
          <cell r="AA993" t="str">
            <v>Firm</v>
          </cell>
          <cell r="AB993" t="str">
            <v>PGT</v>
          </cell>
          <cell r="AD993" t="str">
            <v>07536</v>
          </cell>
          <cell r="AE993">
            <v>7658</v>
          </cell>
          <cell r="AF993" t="str">
            <v>MALI-GTNW</v>
          </cell>
          <cell r="AJ993" t="str">
            <v>MALI-GTNW</v>
          </cell>
          <cell r="AL993" t="str">
            <v>02466</v>
          </cell>
          <cell r="AN993" t="str">
            <v>RP</v>
          </cell>
          <cell r="AO993">
            <v>37802</v>
          </cell>
          <cell r="AP993" t="str">
            <v>DW</v>
          </cell>
        </row>
        <row r="994">
          <cell r="A994">
            <v>1007</v>
          </cell>
          <cell r="B994" t="str">
            <v>DW</v>
          </cell>
          <cell r="C994" t="str">
            <v>Dick Winters</v>
          </cell>
          <cell r="D994" t="str">
            <v>(509) 495-4175</v>
          </cell>
          <cell r="E994">
            <v>37798</v>
          </cell>
          <cell r="G994" t="str">
            <v>Purchase</v>
          </cell>
          <cell r="H994" t="str">
            <v>Physical</v>
          </cell>
          <cell r="I994" t="str">
            <v>CA - SLTAHOE</v>
          </cell>
          <cell r="J994" t="str">
            <v xml:space="preserve"> </v>
          </cell>
          <cell r="K994" t="str">
            <v>Sempra Energy Trading, Inc.</v>
          </cell>
          <cell r="L994" t="str">
            <v>Ray Houghton</v>
          </cell>
          <cell r="M994" t="str">
            <v>Trader</v>
          </cell>
          <cell r="N994" t="str">
            <v>(403) 750-2453</v>
          </cell>
          <cell r="O994" t="str">
            <v>(203) 355-6605</v>
          </cell>
          <cell r="P994" t="str">
            <v xml:space="preserve"> </v>
          </cell>
          <cell r="Q994" t="str">
            <v xml:space="preserve"> </v>
          </cell>
          <cell r="R994">
            <v>2000</v>
          </cell>
          <cell r="U994" t="str">
            <v>GDA</v>
          </cell>
          <cell r="V994">
            <v>2.5000000000000001E-3</v>
          </cell>
          <cell r="W994" t="str">
            <v>Sumas</v>
          </cell>
          <cell r="Y994">
            <v>37803</v>
          </cell>
          <cell r="Z994">
            <v>37833</v>
          </cell>
          <cell r="AA994" t="str">
            <v>Firm</v>
          </cell>
          <cell r="AB994" t="str">
            <v>NWP</v>
          </cell>
          <cell r="AC994" t="str">
            <v>Paiute</v>
          </cell>
          <cell r="AD994">
            <v>100047</v>
          </cell>
          <cell r="AE994">
            <v>2000</v>
          </cell>
          <cell r="AF994" t="str">
            <v>SUMAS</v>
          </cell>
          <cell r="AG994">
            <v>297</v>
          </cell>
          <cell r="AH994" t="str">
            <v>SEMPRA</v>
          </cell>
          <cell r="AI994">
            <v>227</v>
          </cell>
          <cell r="AJ994" t="str">
            <v>RENO</v>
          </cell>
          <cell r="AK994">
            <v>459</v>
          </cell>
          <cell r="AL994" t="str">
            <v>AVAC03SYS1</v>
          </cell>
          <cell r="AM994">
            <v>304</v>
          </cell>
          <cell r="AN994" t="str">
            <v>RP</v>
          </cell>
          <cell r="AO994">
            <v>37802</v>
          </cell>
          <cell r="AP994" t="str">
            <v>DW</v>
          </cell>
        </row>
        <row r="995">
          <cell r="A995">
            <v>1008</v>
          </cell>
          <cell r="B995" t="str">
            <v>DW</v>
          </cell>
          <cell r="C995" t="str">
            <v>Dick Winters</v>
          </cell>
          <cell r="D995" t="str">
            <v>(509) 495-4175</v>
          </cell>
          <cell r="E995">
            <v>37799</v>
          </cell>
          <cell r="G995" t="str">
            <v>Purchase</v>
          </cell>
          <cell r="H995" t="str">
            <v>Physical</v>
          </cell>
          <cell r="I995" t="str">
            <v>CA - SLTAHOE</v>
          </cell>
          <cell r="J995" t="str">
            <v xml:space="preserve"> </v>
          </cell>
          <cell r="K995" t="str">
            <v>Sempra Energy Trading, Inc.</v>
          </cell>
          <cell r="L995" t="str">
            <v>Ray Houghton</v>
          </cell>
          <cell r="M995" t="str">
            <v>Trader</v>
          </cell>
          <cell r="N995" t="str">
            <v>(403) 750-2453</v>
          </cell>
          <cell r="O995" t="str">
            <v>(203) 355-6605</v>
          </cell>
          <cell r="P995" t="str">
            <v xml:space="preserve"> </v>
          </cell>
          <cell r="Q995" t="str">
            <v xml:space="preserve"> </v>
          </cell>
          <cell r="R995">
            <v>1000</v>
          </cell>
          <cell r="U995" t="str">
            <v xml:space="preserve"> </v>
          </cell>
          <cell r="V995" t="str">
            <v xml:space="preserve"> </v>
          </cell>
          <cell r="W995" t="str">
            <v xml:space="preserve"> </v>
          </cell>
          <cell r="X995">
            <v>4.3</v>
          </cell>
          <cell r="Y995">
            <v>37800</v>
          </cell>
          <cell r="Z995">
            <v>37802</v>
          </cell>
          <cell r="AA995" t="str">
            <v>Firm</v>
          </cell>
          <cell r="AB995" t="str">
            <v>NWP</v>
          </cell>
          <cell r="AC995" t="str">
            <v>Paiute</v>
          </cell>
          <cell r="AD995">
            <v>100047</v>
          </cell>
          <cell r="AE995">
            <v>1000</v>
          </cell>
          <cell r="AF995" t="str">
            <v>WYOMING POOL</v>
          </cell>
          <cell r="AG995" t="str">
            <v xml:space="preserve"> </v>
          </cell>
          <cell r="AH995" t="str">
            <v>SEMPRA</v>
          </cell>
          <cell r="AI995">
            <v>227</v>
          </cell>
          <cell r="AJ995" t="str">
            <v>RENO</v>
          </cell>
          <cell r="AK995">
            <v>459</v>
          </cell>
          <cell r="AL995" t="str">
            <v>AVAC03SYS2</v>
          </cell>
          <cell r="AM995">
            <v>304</v>
          </cell>
          <cell r="AN995" t="str">
            <v>DW</v>
          </cell>
        </row>
        <row r="996">
          <cell r="A996">
            <v>1009</v>
          </cell>
          <cell r="B996" t="str">
            <v>JK</v>
          </cell>
          <cell r="C996" t="str">
            <v>Jeannie Kimberly</v>
          </cell>
          <cell r="D996" t="str">
            <v>(509) 495-8494</v>
          </cell>
          <cell r="E996">
            <v>37799</v>
          </cell>
          <cell r="G996" t="str">
            <v>Sale</v>
          </cell>
          <cell r="H996" t="str">
            <v>Physical</v>
          </cell>
          <cell r="I996" t="str">
            <v>CSII</v>
          </cell>
          <cell r="K996" t="str">
            <v>Concord Energy, LLC</v>
          </cell>
          <cell r="L996" t="str">
            <v>Nancy Lissell</v>
          </cell>
          <cell r="M996" t="str">
            <v>Trader</v>
          </cell>
          <cell r="N996" t="str">
            <v>(403)303-4784</v>
          </cell>
          <cell r="O996" t="str">
            <v>(403) 514-6913</v>
          </cell>
          <cell r="R996">
            <v>7500</v>
          </cell>
          <cell r="X996">
            <v>4.25</v>
          </cell>
          <cell r="Y996">
            <v>37799</v>
          </cell>
          <cell r="Z996">
            <v>37799</v>
          </cell>
          <cell r="AA996" t="str">
            <v>Interruptible</v>
          </cell>
          <cell r="AB996" t="str">
            <v>PGT</v>
          </cell>
          <cell r="AD996" t="str">
            <v>08705</v>
          </cell>
          <cell r="AE996">
            <v>7500</v>
          </cell>
          <cell r="AF996" t="str">
            <v>STAN-GTNW</v>
          </cell>
          <cell r="AG996" t="str">
            <v xml:space="preserve"> </v>
          </cell>
          <cell r="AH996">
            <v>7536</v>
          </cell>
          <cell r="AJ996" t="str">
            <v>STAN-GTNW</v>
          </cell>
          <cell r="AK996" t="str">
            <v xml:space="preserve"> </v>
          </cell>
          <cell r="AL996" t="str">
            <v>08405</v>
          </cell>
          <cell r="AN996" t="str">
            <v>JK</v>
          </cell>
        </row>
        <row r="997">
          <cell r="A997">
            <v>1010</v>
          </cell>
          <cell r="B997" t="str">
            <v>DW</v>
          </cell>
          <cell r="C997" t="str">
            <v>Dick Winters</v>
          </cell>
          <cell r="D997" t="str">
            <v>(509) 495-4175</v>
          </cell>
          <cell r="E997">
            <v>37802</v>
          </cell>
          <cell r="G997" t="str">
            <v>Purchase</v>
          </cell>
          <cell r="H997" t="str">
            <v>Physical</v>
          </cell>
          <cell r="I997" t="str">
            <v>CA - SLTAHOE</v>
          </cell>
          <cell r="J997" t="str">
            <v xml:space="preserve"> </v>
          </cell>
          <cell r="K997" t="str">
            <v>Sempra Energy Trading, Inc.</v>
          </cell>
          <cell r="L997" t="str">
            <v>Steve Hourihan</v>
          </cell>
          <cell r="M997" t="str">
            <v>Trader</v>
          </cell>
          <cell r="N997" t="str">
            <v>(203) 355-5063</v>
          </cell>
          <cell r="O997" t="str">
            <v>(203) 355-5435</v>
          </cell>
          <cell r="P997" t="str">
            <v xml:space="preserve"> </v>
          </cell>
          <cell r="Q997" t="str">
            <v xml:space="preserve"> </v>
          </cell>
          <cell r="R997">
            <v>1000</v>
          </cell>
          <cell r="U997" t="str">
            <v>GDA</v>
          </cell>
          <cell r="V997">
            <v>0</v>
          </cell>
          <cell r="W997" t="str">
            <v>Opal</v>
          </cell>
          <cell r="Y997">
            <v>37803</v>
          </cell>
          <cell r="Z997">
            <v>37805</v>
          </cell>
          <cell r="AA997" t="str">
            <v>Firm</v>
          </cell>
          <cell r="AB997" t="str">
            <v>NWP</v>
          </cell>
          <cell r="AC997" t="str">
            <v>Paiute</v>
          </cell>
          <cell r="AD997">
            <v>100047</v>
          </cell>
          <cell r="AE997">
            <v>1000</v>
          </cell>
          <cell r="AF997" t="str">
            <v>WYOMING POOL</v>
          </cell>
          <cell r="AG997" t="str">
            <v xml:space="preserve"> </v>
          </cell>
          <cell r="AH997" t="str">
            <v>SEMPRA</v>
          </cell>
          <cell r="AI997">
            <v>227</v>
          </cell>
          <cell r="AJ997" t="str">
            <v>RENO</v>
          </cell>
          <cell r="AK997">
            <v>459</v>
          </cell>
          <cell r="AL997" t="str">
            <v>AVAC03SYS2</v>
          </cell>
          <cell r="AM997">
            <v>304</v>
          </cell>
          <cell r="AN997" t="str">
            <v>DW</v>
          </cell>
          <cell r="AO997">
            <v>37804</v>
          </cell>
          <cell r="AP997" t="str">
            <v>DW</v>
          </cell>
        </row>
        <row r="998">
          <cell r="A998">
            <v>1011</v>
          </cell>
          <cell r="B998" t="str">
            <v>DW</v>
          </cell>
          <cell r="C998" t="str">
            <v>Dick Winters</v>
          </cell>
          <cell r="D998" t="str">
            <v>(509) 495-4175</v>
          </cell>
          <cell r="E998">
            <v>37802</v>
          </cell>
          <cell r="G998" t="str">
            <v>Purchase</v>
          </cell>
          <cell r="H998" t="str">
            <v>Physical</v>
          </cell>
          <cell r="I998" t="str">
            <v>CSII</v>
          </cell>
          <cell r="K998" t="str">
            <v>Enserco</v>
          </cell>
          <cell r="L998" t="str">
            <v>Dave Huck</v>
          </cell>
          <cell r="M998" t="str">
            <v>Trader</v>
          </cell>
          <cell r="N998" t="str">
            <v>(403) 269-5522</v>
          </cell>
          <cell r="O998" t="str">
            <v>(303) 568-3250</v>
          </cell>
          <cell r="R998">
            <v>20000</v>
          </cell>
          <cell r="X998">
            <v>4.74</v>
          </cell>
          <cell r="Y998">
            <v>37803</v>
          </cell>
          <cell r="Z998">
            <v>37803</v>
          </cell>
          <cell r="AA998" t="str">
            <v>Interruptible</v>
          </cell>
          <cell r="AB998" t="str">
            <v>PGT</v>
          </cell>
          <cell r="AE998">
            <v>20000</v>
          </cell>
          <cell r="AF998" t="str">
            <v>STAN-GTNW</v>
          </cell>
          <cell r="AG998" t="str">
            <v xml:space="preserve"> </v>
          </cell>
          <cell r="AI998">
            <v>399</v>
          </cell>
          <cell r="AJ998" t="str">
            <v>CSII-CSII</v>
          </cell>
          <cell r="AK998" t="str">
            <v xml:space="preserve"> </v>
          </cell>
          <cell r="AL998" t="str">
            <v>CSII</v>
          </cell>
          <cell r="AN998" t="str">
            <v>DW</v>
          </cell>
        </row>
        <row r="999">
          <cell r="A999">
            <v>1012</v>
          </cell>
          <cell r="B999" t="str">
            <v>DW</v>
          </cell>
          <cell r="C999" t="str">
            <v>Dick Winters</v>
          </cell>
          <cell r="D999" t="str">
            <v>(509) 495-4175</v>
          </cell>
          <cell r="E999">
            <v>37802</v>
          </cell>
          <cell r="G999" t="str">
            <v>Purchase</v>
          </cell>
          <cell r="H999" t="str">
            <v>Physical</v>
          </cell>
          <cell r="I999" t="str">
            <v>CSII</v>
          </cell>
          <cell r="J999">
            <v>465547620</v>
          </cell>
          <cell r="K999" t="str">
            <v>Enserco</v>
          </cell>
          <cell r="L999" t="str">
            <v>Dave Huck</v>
          </cell>
          <cell r="M999" t="str">
            <v>Trader</v>
          </cell>
          <cell r="N999" t="str">
            <v>(403) 269-5522</v>
          </cell>
          <cell r="O999" t="str">
            <v>(303) 568-3250</v>
          </cell>
          <cell r="P999" t="str">
            <v>ICE</v>
          </cell>
          <cell r="Q999">
            <v>2.5</v>
          </cell>
          <cell r="R999">
            <v>5000</v>
          </cell>
          <cell r="X999">
            <v>4.66</v>
          </cell>
          <cell r="Y999">
            <v>37803</v>
          </cell>
          <cell r="Z999">
            <v>37803</v>
          </cell>
          <cell r="AA999" t="str">
            <v>Interruptible</v>
          </cell>
          <cell r="AB999" t="str">
            <v>PGT</v>
          </cell>
          <cell r="AE999">
            <v>5000</v>
          </cell>
          <cell r="AF999" t="str">
            <v>STAN-GTNW</v>
          </cell>
          <cell r="AG999" t="str">
            <v xml:space="preserve"> </v>
          </cell>
          <cell r="AI999">
            <v>399</v>
          </cell>
          <cell r="AJ999" t="str">
            <v>CSII-CSII</v>
          </cell>
          <cell r="AK999" t="str">
            <v xml:space="preserve"> </v>
          </cell>
          <cell r="AL999" t="str">
            <v>CSII</v>
          </cell>
          <cell r="AN999" t="str">
            <v>DW</v>
          </cell>
        </row>
        <row r="1000">
          <cell r="A1000">
            <v>1013</v>
          </cell>
          <cell r="B1000" t="str">
            <v>DW</v>
          </cell>
          <cell r="C1000" t="str">
            <v>Dick Winters</v>
          </cell>
          <cell r="D1000" t="str">
            <v>(509) 495-4175</v>
          </cell>
          <cell r="E1000">
            <v>37803</v>
          </cell>
          <cell r="G1000" t="str">
            <v>Purchase</v>
          </cell>
          <cell r="H1000" t="str">
            <v>Physical</v>
          </cell>
          <cell r="I1000" t="str">
            <v>KFCT</v>
          </cell>
          <cell r="K1000" t="str">
            <v>Concord Energy, LLC</v>
          </cell>
          <cell r="L1000" t="str">
            <v>Darrell Danyluk</v>
          </cell>
          <cell r="M1000" t="str">
            <v>Trader</v>
          </cell>
          <cell r="N1000" t="str">
            <v>(403) 514-6912</v>
          </cell>
          <cell r="O1000" t="str">
            <v>(403) 514-6913</v>
          </cell>
          <cell r="R1000">
            <v>1500</v>
          </cell>
          <cell r="X1000">
            <v>4.62</v>
          </cell>
          <cell r="Y1000">
            <v>37804</v>
          </cell>
          <cell r="Z1000">
            <v>37804</v>
          </cell>
          <cell r="AA1000" t="str">
            <v>Interruptible</v>
          </cell>
          <cell r="AB1000" t="str">
            <v>NWP</v>
          </cell>
          <cell r="AE1000">
            <v>1500</v>
          </cell>
          <cell r="AF1000" t="str">
            <v>SPOKANE (KETTLE FALLS)</v>
          </cell>
          <cell r="AG1000">
            <v>384</v>
          </cell>
          <cell r="AH1000" t="str">
            <v xml:space="preserve"> </v>
          </cell>
          <cell r="AI1000">
            <v>399</v>
          </cell>
          <cell r="AJ1000" t="str">
            <v>SPOKANE (KETTLE FALLS)</v>
          </cell>
          <cell r="AK1000">
            <v>384</v>
          </cell>
          <cell r="AL1000" t="str">
            <v>KFCT</v>
          </cell>
          <cell r="AM1000">
            <v>6</v>
          </cell>
          <cell r="AN1000" t="str">
            <v>DW</v>
          </cell>
        </row>
        <row r="1001">
          <cell r="A1001">
            <v>1014</v>
          </cell>
          <cell r="B1001" t="str">
            <v>DW</v>
          </cell>
          <cell r="C1001" t="str">
            <v>Dick Winters</v>
          </cell>
          <cell r="D1001" t="str">
            <v>(509) 495-4175</v>
          </cell>
          <cell r="E1001">
            <v>37803</v>
          </cell>
          <cell r="G1001" t="str">
            <v>Purchase</v>
          </cell>
          <cell r="H1001" t="str">
            <v>Physical</v>
          </cell>
          <cell r="I1001" t="str">
            <v>BOULDER PARK</v>
          </cell>
          <cell r="K1001" t="str">
            <v>Concord Energy, LLC</v>
          </cell>
          <cell r="L1001" t="str">
            <v>Darrell Danyluk</v>
          </cell>
          <cell r="M1001" t="str">
            <v>Trader</v>
          </cell>
          <cell r="N1001" t="str">
            <v>(403) 514-6912</v>
          </cell>
          <cell r="O1001" t="str">
            <v>(403) 514-6913</v>
          </cell>
          <cell r="R1001">
            <v>1000</v>
          </cell>
          <cell r="X1001">
            <v>4.62</v>
          </cell>
          <cell r="Y1001">
            <v>37804</v>
          </cell>
          <cell r="Z1001">
            <v>37804</v>
          </cell>
          <cell r="AA1001" t="str">
            <v>Interruptible</v>
          </cell>
          <cell r="AB1001" t="str">
            <v>PGT</v>
          </cell>
          <cell r="AE1001">
            <v>1000</v>
          </cell>
          <cell r="AF1001" t="str">
            <v>SWWP-GTNW</v>
          </cell>
          <cell r="AG1001" t="str">
            <v xml:space="preserve"> </v>
          </cell>
          <cell r="AH1001" t="str">
            <v xml:space="preserve"> </v>
          </cell>
          <cell r="AI1001">
            <v>399</v>
          </cell>
          <cell r="AJ1001" t="str">
            <v>SWWP-WWP</v>
          </cell>
          <cell r="AK1001" t="str">
            <v xml:space="preserve"> </v>
          </cell>
          <cell r="AL1001" t="str">
            <v>BPK</v>
          </cell>
          <cell r="AN1001" t="str">
            <v>DW</v>
          </cell>
          <cell r="AO1001">
            <v>37803</v>
          </cell>
          <cell r="AP1001" t="str">
            <v>DW</v>
          </cell>
        </row>
        <row r="1002">
          <cell r="A1002">
            <v>1015</v>
          </cell>
          <cell r="B1002" t="str">
            <v>DW</v>
          </cell>
          <cell r="C1002" t="str">
            <v>Dick Winters</v>
          </cell>
          <cell r="D1002" t="str">
            <v>(509) 495-4175</v>
          </cell>
          <cell r="E1002">
            <v>37803</v>
          </cell>
          <cell r="G1002" t="str">
            <v>Purchase</v>
          </cell>
          <cell r="H1002" t="str">
            <v>Physical</v>
          </cell>
          <cell r="I1002" t="str">
            <v>CSII</v>
          </cell>
          <cell r="K1002" t="str">
            <v>Enserco</v>
          </cell>
          <cell r="L1002" t="str">
            <v>Dave Huck</v>
          </cell>
          <cell r="M1002" t="str">
            <v>Trader</v>
          </cell>
          <cell r="N1002" t="str">
            <v>(403) 269-5522</v>
          </cell>
          <cell r="O1002" t="str">
            <v>(303) 568-3250</v>
          </cell>
          <cell r="P1002" t="str">
            <v xml:space="preserve"> </v>
          </cell>
          <cell r="Q1002" t="str">
            <v xml:space="preserve"> </v>
          </cell>
          <cell r="R1002">
            <v>10000</v>
          </cell>
          <cell r="X1002">
            <v>4.59</v>
          </cell>
          <cell r="Y1002">
            <v>37804</v>
          </cell>
          <cell r="Z1002">
            <v>37804</v>
          </cell>
          <cell r="AA1002" t="str">
            <v>Interruptible</v>
          </cell>
          <cell r="AB1002" t="str">
            <v>PGT</v>
          </cell>
          <cell r="AE1002">
            <v>10000</v>
          </cell>
          <cell r="AF1002" t="str">
            <v>STAN-GTNW</v>
          </cell>
          <cell r="AG1002" t="str">
            <v xml:space="preserve"> </v>
          </cell>
          <cell r="AI1002">
            <v>399</v>
          </cell>
          <cell r="AJ1002" t="str">
            <v>CSII-CSII</v>
          </cell>
          <cell r="AK1002" t="str">
            <v xml:space="preserve"> </v>
          </cell>
          <cell r="AL1002" t="str">
            <v>CSII</v>
          </cell>
          <cell r="AN1002" t="str">
            <v>DW</v>
          </cell>
          <cell r="AO1002">
            <v>37803</v>
          </cell>
          <cell r="AP1002" t="str">
            <v>DW</v>
          </cell>
        </row>
        <row r="1003">
          <cell r="A1003">
            <v>1016</v>
          </cell>
          <cell r="B1003" t="str">
            <v>DW</v>
          </cell>
          <cell r="C1003" t="str">
            <v>Dick Winters</v>
          </cell>
          <cell r="D1003" t="str">
            <v>(509) 495-4175</v>
          </cell>
          <cell r="E1003">
            <v>37804</v>
          </cell>
          <cell r="G1003" t="str">
            <v>Purchase</v>
          </cell>
          <cell r="H1003" t="str">
            <v>Physical</v>
          </cell>
          <cell r="I1003" t="str">
            <v>CSII</v>
          </cell>
          <cell r="K1003" t="str">
            <v>Enserco</v>
          </cell>
          <cell r="L1003" t="str">
            <v>Dave Huck</v>
          </cell>
          <cell r="M1003" t="str">
            <v>Trader</v>
          </cell>
          <cell r="N1003" t="str">
            <v>(403) 269-5522</v>
          </cell>
          <cell r="O1003" t="str">
            <v>(303) 568-3250</v>
          </cell>
          <cell r="P1003" t="str">
            <v xml:space="preserve"> </v>
          </cell>
          <cell r="Q1003" t="str">
            <v xml:space="preserve"> </v>
          </cell>
          <cell r="R1003">
            <v>20000</v>
          </cell>
          <cell r="X1003">
            <v>4.45</v>
          </cell>
          <cell r="Y1003">
            <v>37805</v>
          </cell>
          <cell r="Z1003">
            <v>37807</v>
          </cell>
          <cell r="AA1003" t="str">
            <v>Firm</v>
          </cell>
          <cell r="AB1003" t="str">
            <v>PGT</v>
          </cell>
          <cell r="AE1003">
            <v>20000</v>
          </cell>
          <cell r="AF1003" t="str">
            <v>STAN-GTNW</v>
          </cell>
          <cell r="AG1003" t="str">
            <v xml:space="preserve"> </v>
          </cell>
          <cell r="AI1003">
            <v>399</v>
          </cell>
          <cell r="AJ1003" t="str">
            <v>CSII-CSII</v>
          </cell>
          <cell r="AK1003" t="str">
            <v xml:space="preserve"> </v>
          </cell>
          <cell r="AL1003" t="str">
            <v>CSII</v>
          </cell>
          <cell r="AN1003" t="str">
            <v>DW</v>
          </cell>
          <cell r="AO1003">
            <v>37812</v>
          </cell>
          <cell r="AP1003" t="str">
            <v>DW</v>
          </cell>
        </row>
        <row r="1004">
          <cell r="A1004">
            <v>1017</v>
          </cell>
          <cell r="B1004" t="str">
            <v>DW</v>
          </cell>
          <cell r="C1004" t="str">
            <v>Dick Winters</v>
          </cell>
          <cell r="D1004" t="str">
            <v>(509) 495-4175</v>
          </cell>
          <cell r="E1004">
            <v>37804</v>
          </cell>
          <cell r="G1004" t="str">
            <v>Purchase</v>
          </cell>
          <cell r="H1004" t="str">
            <v>Physical</v>
          </cell>
          <cell r="I1004" t="str">
            <v>KFCT</v>
          </cell>
          <cell r="K1004" t="str">
            <v>Concord Energy, LLC</v>
          </cell>
          <cell r="L1004" t="str">
            <v>Nancy Lissell</v>
          </cell>
          <cell r="M1004" t="str">
            <v>Trader</v>
          </cell>
          <cell r="N1004" t="str">
            <v>(403)303-4784</v>
          </cell>
          <cell r="O1004" t="str">
            <v>(403) 514-6913</v>
          </cell>
          <cell r="R1004">
            <v>1000</v>
          </cell>
          <cell r="X1004">
            <v>4.4000000000000004</v>
          </cell>
          <cell r="Y1004">
            <v>37805</v>
          </cell>
          <cell r="Z1004">
            <v>37805</v>
          </cell>
          <cell r="AA1004" t="str">
            <v>Interruptible</v>
          </cell>
          <cell r="AB1004" t="str">
            <v>NWP</v>
          </cell>
          <cell r="AE1004">
            <v>1500</v>
          </cell>
          <cell r="AF1004" t="str">
            <v>SPOKANE (KETTLE FALLS)</v>
          </cell>
          <cell r="AG1004">
            <v>384</v>
          </cell>
          <cell r="AH1004" t="str">
            <v xml:space="preserve"> </v>
          </cell>
          <cell r="AI1004">
            <v>399</v>
          </cell>
          <cell r="AJ1004" t="str">
            <v>SPOKANE (KETTLE FALLS)</v>
          </cell>
          <cell r="AK1004">
            <v>384</v>
          </cell>
          <cell r="AL1004" t="str">
            <v>KFCT</v>
          </cell>
          <cell r="AM1004">
            <v>6</v>
          </cell>
          <cell r="AN1004" t="str">
            <v>DW</v>
          </cell>
          <cell r="AO1004">
            <v>37804</v>
          </cell>
          <cell r="AP1004" t="str">
            <v>DW</v>
          </cell>
        </row>
        <row r="1005">
          <cell r="A1005">
            <v>1018</v>
          </cell>
          <cell r="B1005" t="str">
            <v>DW</v>
          </cell>
          <cell r="C1005" t="str">
            <v>Dick Winters</v>
          </cell>
          <cell r="D1005" t="str">
            <v>(509) 495-4175</v>
          </cell>
          <cell r="E1005">
            <v>37804</v>
          </cell>
          <cell r="G1005" t="str">
            <v>Purchase</v>
          </cell>
          <cell r="H1005" t="str">
            <v>Physical</v>
          </cell>
          <cell r="I1005" t="str">
            <v>BOULDER PARK</v>
          </cell>
          <cell r="K1005" t="str">
            <v>Concord Energy, LLC</v>
          </cell>
          <cell r="L1005" t="str">
            <v>Nancy Lissell</v>
          </cell>
          <cell r="M1005" t="str">
            <v>Trader</v>
          </cell>
          <cell r="N1005" t="str">
            <v>(403)303-4784</v>
          </cell>
          <cell r="O1005" t="str">
            <v>(403) 514-6913</v>
          </cell>
          <cell r="R1005">
            <v>1000</v>
          </cell>
          <cell r="X1005">
            <v>4.4000000000000004</v>
          </cell>
          <cell r="Y1005">
            <v>37805</v>
          </cell>
          <cell r="Z1005">
            <v>37805</v>
          </cell>
          <cell r="AA1005" t="str">
            <v>Interruptible</v>
          </cell>
          <cell r="AB1005" t="str">
            <v>PGT</v>
          </cell>
          <cell r="AE1005">
            <v>1000</v>
          </cell>
          <cell r="AF1005" t="str">
            <v>SWWP-GTNW</v>
          </cell>
          <cell r="AG1005" t="str">
            <v xml:space="preserve"> </v>
          </cell>
          <cell r="AH1005" t="str">
            <v xml:space="preserve"> </v>
          </cell>
          <cell r="AI1005">
            <v>399</v>
          </cell>
          <cell r="AJ1005" t="str">
            <v>SWWP-WWP</v>
          </cell>
          <cell r="AK1005" t="str">
            <v xml:space="preserve"> </v>
          </cell>
          <cell r="AL1005" t="str">
            <v>BPK</v>
          </cell>
          <cell r="AN1005" t="str">
            <v>DW</v>
          </cell>
          <cell r="AO1005">
            <v>37804</v>
          </cell>
          <cell r="AP1005" t="str">
            <v>DW</v>
          </cell>
        </row>
        <row r="1006">
          <cell r="A1006">
            <v>1019</v>
          </cell>
          <cell r="B1006" t="str">
            <v>DW</v>
          </cell>
          <cell r="C1006" t="str">
            <v>Dick Winters</v>
          </cell>
          <cell r="D1006" t="str">
            <v>(509) 495-4175</v>
          </cell>
          <cell r="E1006">
            <v>37805</v>
          </cell>
          <cell r="G1006" t="str">
            <v>Purchase</v>
          </cell>
          <cell r="H1006" t="str">
            <v>Physical</v>
          </cell>
          <cell r="I1006" t="str">
            <v>CSII</v>
          </cell>
          <cell r="K1006" t="str">
            <v>Enserco</v>
          </cell>
          <cell r="L1006" t="str">
            <v>Dave Huck</v>
          </cell>
          <cell r="M1006" t="str">
            <v>Trader</v>
          </cell>
          <cell r="N1006" t="str">
            <v>(403) 269-5522</v>
          </cell>
          <cell r="O1006" t="str">
            <v>(303) 568-3250</v>
          </cell>
          <cell r="P1006" t="str">
            <v xml:space="preserve"> </v>
          </cell>
          <cell r="Q1006" t="str">
            <v xml:space="preserve"> </v>
          </cell>
          <cell r="R1006">
            <v>20000</v>
          </cell>
          <cell r="X1006">
            <v>4.3499999999999996</v>
          </cell>
          <cell r="Y1006">
            <v>37808</v>
          </cell>
          <cell r="Z1006">
            <v>37809</v>
          </cell>
          <cell r="AA1006" t="str">
            <v>Firm</v>
          </cell>
          <cell r="AB1006" t="str">
            <v>PGT</v>
          </cell>
          <cell r="AE1006">
            <v>20000</v>
          </cell>
          <cell r="AF1006" t="str">
            <v>STAN-GTNW</v>
          </cell>
          <cell r="AG1006" t="str">
            <v xml:space="preserve"> </v>
          </cell>
          <cell r="AI1006">
            <v>399</v>
          </cell>
          <cell r="AJ1006" t="str">
            <v>CSII-CSII</v>
          </cell>
          <cell r="AK1006" t="str">
            <v xml:space="preserve"> </v>
          </cell>
          <cell r="AL1006" t="str">
            <v>CSII</v>
          </cell>
          <cell r="AN1006" t="str">
            <v>DW</v>
          </cell>
          <cell r="AO1006">
            <v>37812</v>
          </cell>
          <cell r="AP1006" t="str">
            <v>DW</v>
          </cell>
        </row>
        <row r="1007">
          <cell r="A1007">
            <v>1020</v>
          </cell>
          <cell r="B1007" t="str">
            <v>DW</v>
          </cell>
          <cell r="C1007" t="str">
            <v>Dick Winters</v>
          </cell>
          <cell r="D1007" t="str">
            <v>(509) 495-4175</v>
          </cell>
          <cell r="E1007">
            <v>37805</v>
          </cell>
          <cell r="G1007" t="str">
            <v>Purchase</v>
          </cell>
          <cell r="H1007" t="str">
            <v>Physical</v>
          </cell>
          <cell r="I1007" t="str">
            <v>CA - SLTAHOE</v>
          </cell>
          <cell r="J1007">
            <v>165532707</v>
          </cell>
          <cell r="K1007" t="str">
            <v>Enserco</v>
          </cell>
          <cell r="L1007" t="str">
            <v>John Washabaugh</v>
          </cell>
          <cell r="M1007" t="str">
            <v>Trader</v>
          </cell>
          <cell r="N1007" t="str">
            <v>(303) 256-1666</v>
          </cell>
          <cell r="O1007" t="str">
            <v>(303) 568-3250</v>
          </cell>
          <cell r="P1007" t="str">
            <v>ICE</v>
          </cell>
          <cell r="Q1007">
            <v>2.5</v>
          </cell>
          <cell r="R1007">
            <v>1000</v>
          </cell>
          <cell r="W1007" t="str">
            <v xml:space="preserve"> </v>
          </cell>
          <cell r="X1007">
            <v>3.9</v>
          </cell>
          <cell r="Y1007">
            <v>37806</v>
          </cell>
          <cell r="Z1007">
            <v>37809</v>
          </cell>
          <cell r="AA1007" t="str">
            <v>Firm</v>
          </cell>
          <cell r="AB1007" t="str">
            <v>NWP</v>
          </cell>
          <cell r="AC1007" t="str">
            <v>Paiute</v>
          </cell>
          <cell r="AD1007">
            <v>100047</v>
          </cell>
          <cell r="AE1007">
            <v>1000</v>
          </cell>
          <cell r="AF1007" t="str">
            <v>OPAL</v>
          </cell>
          <cell r="AG1007">
            <v>543</v>
          </cell>
          <cell r="AJ1007" t="str">
            <v>RENO</v>
          </cell>
          <cell r="AK1007">
            <v>459</v>
          </cell>
          <cell r="AL1007" t="str">
            <v>AVAC03SYS2</v>
          </cell>
          <cell r="AM1007">
            <v>304</v>
          </cell>
          <cell r="AN1007" t="str">
            <v>DW</v>
          </cell>
        </row>
        <row r="1008">
          <cell r="A1008">
            <v>1021</v>
          </cell>
          <cell r="B1008" t="str">
            <v>DW</v>
          </cell>
          <cell r="C1008" t="str">
            <v>Dick Winters</v>
          </cell>
          <cell r="D1008" t="str">
            <v>(509) 495-4175</v>
          </cell>
          <cell r="E1008">
            <v>37805</v>
          </cell>
          <cell r="G1008" t="str">
            <v>Purchase</v>
          </cell>
          <cell r="H1008" t="str">
            <v>Physical</v>
          </cell>
          <cell r="I1008" t="str">
            <v>KFCT</v>
          </cell>
          <cell r="K1008" t="str">
            <v>Enserco</v>
          </cell>
          <cell r="L1008" t="str">
            <v>Dave Huck</v>
          </cell>
          <cell r="M1008" t="str">
            <v>Trader</v>
          </cell>
          <cell r="N1008" t="str">
            <v>(403) 269-5522</v>
          </cell>
          <cell r="O1008" t="str">
            <v>(303) 568-3250</v>
          </cell>
          <cell r="R1008">
            <v>250</v>
          </cell>
          <cell r="X1008">
            <v>4.32</v>
          </cell>
          <cell r="Y1008">
            <v>37806</v>
          </cell>
          <cell r="Z1008">
            <v>37809</v>
          </cell>
          <cell r="AA1008" t="str">
            <v>Firm</v>
          </cell>
          <cell r="AB1008" t="str">
            <v>NWP</v>
          </cell>
          <cell r="AE1008">
            <v>250</v>
          </cell>
          <cell r="AF1008" t="str">
            <v>SPOKANE (KETTLE FALLS)</v>
          </cell>
          <cell r="AG1008">
            <v>384</v>
          </cell>
          <cell r="AH1008" t="str">
            <v xml:space="preserve"> </v>
          </cell>
          <cell r="AI1008" t="str">
            <v xml:space="preserve"> </v>
          </cell>
          <cell r="AJ1008" t="str">
            <v>SPOKANE (KETTLE FALLS)</v>
          </cell>
          <cell r="AK1008">
            <v>384</v>
          </cell>
          <cell r="AL1008" t="str">
            <v>KFCT</v>
          </cell>
          <cell r="AM1008">
            <v>6</v>
          </cell>
          <cell r="AN1008" t="str">
            <v>DW</v>
          </cell>
        </row>
        <row r="1009">
          <cell r="A1009">
            <v>1022</v>
          </cell>
          <cell r="B1009" t="str">
            <v>DW</v>
          </cell>
          <cell r="C1009" t="str">
            <v>Dick Winters</v>
          </cell>
          <cell r="D1009" t="str">
            <v>(509) 495-4175</v>
          </cell>
          <cell r="E1009">
            <v>37805</v>
          </cell>
          <cell r="G1009" t="str">
            <v>Purchase</v>
          </cell>
          <cell r="H1009" t="str">
            <v>Physical</v>
          </cell>
          <cell r="I1009" t="str">
            <v>BOULDER PARK</v>
          </cell>
          <cell r="K1009" t="str">
            <v>Enserco</v>
          </cell>
          <cell r="L1009" t="str">
            <v>Dave Huck</v>
          </cell>
          <cell r="M1009" t="str">
            <v>Trader</v>
          </cell>
          <cell r="N1009" t="str">
            <v>(403) 269-5522</v>
          </cell>
          <cell r="O1009" t="str">
            <v>(303) 568-3250</v>
          </cell>
          <cell r="R1009">
            <v>500</v>
          </cell>
          <cell r="X1009">
            <v>4.32</v>
          </cell>
          <cell r="Y1009">
            <v>37806</v>
          </cell>
          <cell r="Z1009">
            <v>37809</v>
          </cell>
          <cell r="AA1009" t="str">
            <v>Firm</v>
          </cell>
          <cell r="AB1009" t="str">
            <v>PGT</v>
          </cell>
          <cell r="AE1009">
            <v>500</v>
          </cell>
          <cell r="AF1009" t="str">
            <v>SWWP-GTNW</v>
          </cell>
          <cell r="AG1009" t="str">
            <v xml:space="preserve"> </v>
          </cell>
          <cell r="AH1009" t="str">
            <v xml:space="preserve"> </v>
          </cell>
          <cell r="AI1009" t="str">
            <v xml:space="preserve"> </v>
          </cell>
          <cell r="AJ1009" t="str">
            <v>SWWP-WWP</v>
          </cell>
          <cell r="AK1009" t="str">
            <v xml:space="preserve"> </v>
          </cell>
          <cell r="AL1009" t="str">
            <v>BPK</v>
          </cell>
          <cell r="AN1009" t="str">
            <v>DW</v>
          </cell>
        </row>
        <row r="1010">
          <cell r="A1010">
            <v>1023</v>
          </cell>
          <cell r="B1010" t="str">
            <v>DW</v>
          </cell>
          <cell r="C1010" t="str">
            <v>Dick Winters</v>
          </cell>
          <cell r="D1010" t="str">
            <v>(509) 495-4175</v>
          </cell>
          <cell r="E1010">
            <v>37809</v>
          </cell>
          <cell r="G1010" t="str">
            <v>Purchase</v>
          </cell>
          <cell r="H1010" t="str">
            <v>Physical</v>
          </cell>
          <cell r="I1010" t="str">
            <v>CA - SLTAHOE</v>
          </cell>
          <cell r="J1010" t="str">
            <v xml:space="preserve"> </v>
          </cell>
          <cell r="K1010" t="str">
            <v>Sempra Energy Trading, Inc.</v>
          </cell>
          <cell r="L1010" t="str">
            <v>Steve Hourihan</v>
          </cell>
          <cell r="M1010" t="str">
            <v>Trader</v>
          </cell>
          <cell r="N1010" t="str">
            <v>(203) 355-5063</v>
          </cell>
          <cell r="O1010" t="str">
            <v>(203) 355-5435</v>
          </cell>
          <cell r="P1010" t="str">
            <v xml:space="preserve"> </v>
          </cell>
          <cell r="Q1010" t="str">
            <v xml:space="preserve"> </v>
          </cell>
          <cell r="R1010">
            <v>1000</v>
          </cell>
          <cell r="U1010" t="str">
            <v>GDA</v>
          </cell>
          <cell r="V1010">
            <v>0</v>
          </cell>
          <cell r="W1010" t="str">
            <v>Opal</v>
          </cell>
          <cell r="Y1010">
            <v>37810</v>
          </cell>
          <cell r="Z1010">
            <v>37812</v>
          </cell>
          <cell r="AA1010" t="str">
            <v>Firm</v>
          </cell>
          <cell r="AB1010" t="str">
            <v>NWP</v>
          </cell>
          <cell r="AC1010" t="str">
            <v>Paiute</v>
          </cell>
          <cell r="AD1010">
            <v>100047</v>
          </cell>
          <cell r="AE1010">
            <v>1000</v>
          </cell>
          <cell r="AF1010" t="str">
            <v>WYOMING POOL</v>
          </cell>
          <cell r="AG1010" t="str">
            <v xml:space="preserve"> </v>
          </cell>
          <cell r="AH1010" t="str">
            <v>SEMPRA</v>
          </cell>
          <cell r="AI1010">
            <v>227</v>
          </cell>
          <cell r="AJ1010" t="str">
            <v>RENO</v>
          </cell>
          <cell r="AK1010">
            <v>459</v>
          </cell>
          <cell r="AL1010" t="str">
            <v>AVAC03SYS2</v>
          </cell>
          <cell r="AM1010">
            <v>304</v>
          </cell>
          <cell r="AN1010" t="str">
            <v>DW</v>
          </cell>
          <cell r="AO1010">
            <v>37812</v>
          </cell>
          <cell r="AP1010" t="str">
            <v>DW</v>
          </cell>
        </row>
        <row r="1011">
          <cell r="A1011">
            <v>1024</v>
          </cell>
          <cell r="B1011" t="str">
            <v>DW</v>
          </cell>
          <cell r="C1011" t="str">
            <v>Dick Winters</v>
          </cell>
          <cell r="D1011" t="str">
            <v>(509) 495-4175</v>
          </cell>
          <cell r="E1011">
            <v>37809</v>
          </cell>
          <cell r="G1011" t="str">
            <v>Purchase</v>
          </cell>
          <cell r="H1011" t="str">
            <v>Physical</v>
          </cell>
          <cell r="I1011" t="str">
            <v>BOULDER PARK</v>
          </cell>
          <cell r="K1011" t="str">
            <v>Concord Energy, LLC</v>
          </cell>
          <cell r="L1011" t="str">
            <v>Darrell Danyluk</v>
          </cell>
          <cell r="M1011" t="str">
            <v>Trader</v>
          </cell>
          <cell r="N1011" t="str">
            <v>(403) 514-6912</v>
          </cell>
          <cell r="O1011" t="str">
            <v>(403) 514-6913</v>
          </cell>
          <cell r="R1011">
            <v>4000</v>
          </cell>
          <cell r="X1011">
            <v>4.55</v>
          </cell>
          <cell r="Y1011">
            <v>37810</v>
          </cell>
          <cell r="Z1011">
            <v>37810</v>
          </cell>
          <cell r="AA1011" t="str">
            <v>Interruptible</v>
          </cell>
          <cell r="AB1011" t="str">
            <v>PGT</v>
          </cell>
          <cell r="AD1011" t="str">
            <v>07536</v>
          </cell>
          <cell r="AE1011">
            <v>4000</v>
          </cell>
          <cell r="AF1011" t="str">
            <v>SWWP-GTNW</v>
          </cell>
          <cell r="AG1011" t="str">
            <v xml:space="preserve"> </v>
          </cell>
          <cell r="AH1011" t="str">
            <v xml:space="preserve"> </v>
          </cell>
          <cell r="AI1011" t="str">
            <v xml:space="preserve"> </v>
          </cell>
          <cell r="AJ1011" t="str">
            <v>SWWP-WWP</v>
          </cell>
          <cell r="AK1011" t="str">
            <v xml:space="preserve"> </v>
          </cell>
          <cell r="AL1011" t="str">
            <v>BPK</v>
          </cell>
          <cell r="AN1011" t="str">
            <v>DW</v>
          </cell>
          <cell r="AO1011">
            <v>37809</v>
          </cell>
          <cell r="AP1011" t="str">
            <v>DW</v>
          </cell>
        </row>
        <row r="1012">
          <cell r="A1012">
            <v>1025</v>
          </cell>
          <cell r="B1012" t="str">
            <v>DW</v>
          </cell>
          <cell r="C1012" t="str">
            <v>Dick Winters</v>
          </cell>
          <cell r="D1012" t="str">
            <v>(509) 495-4175</v>
          </cell>
          <cell r="E1012">
            <v>37809</v>
          </cell>
          <cell r="G1012" t="str">
            <v>Purchase</v>
          </cell>
          <cell r="H1012" t="str">
            <v>Physical</v>
          </cell>
          <cell r="I1012" t="str">
            <v>KFCT</v>
          </cell>
          <cell r="K1012" t="str">
            <v>Enserco</v>
          </cell>
          <cell r="L1012" t="str">
            <v>Dave Huck</v>
          </cell>
          <cell r="M1012" t="str">
            <v>Trader</v>
          </cell>
          <cell r="N1012" t="str">
            <v>(403) 269-5522</v>
          </cell>
          <cell r="O1012" t="str">
            <v>(303) 568-3250</v>
          </cell>
          <cell r="R1012">
            <v>3000</v>
          </cell>
          <cell r="X1012">
            <v>4.54</v>
          </cell>
          <cell r="Y1012">
            <v>37810</v>
          </cell>
          <cell r="Z1012">
            <v>37810</v>
          </cell>
          <cell r="AA1012" t="str">
            <v>Interruptible</v>
          </cell>
          <cell r="AB1012" t="str">
            <v>NWP</v>
          </cell>
          <cell r="AE1012">
            <v>3000</v>
          </cell>
          <cell r="AF1012" t="str">
            <v>SPOKANE (KETTLE FALLS)</v>
          </cell>
          <cell r="AG1012">
            <v>384</v>
          </cell>
          <cell r="AH1012" t="str">
            <v xml:space="preserve"> </v>
          </cell>
          <cell r="AI1012" t="str">
            <v xml:space="preserve"> </v>
          </cell>
          <cell r="AJ1012" t="str">
            <v>SPOKANE (KETTLE FALLS)</v>
          </cell>
          <cell r="AK1012">
            <v>384</v>
          </cell>
          <cell r="AL1012" t="str">
            <v>KFCT</v>
          </cell>
          <cell r="AM1012">
            <v>6</v>
          </cell>
          <cell r="AN1012" t="str">
            <v>DW</v>
          </cell>
        </row>
        <row r="1013">
          <cell r="A1013">
            <v>1026</v>
          </cell>
          <cell r="B1013" t="str">
            <v>DW</v>
          </cell>
          <cell r="C1013" t="str">
            <v>Dick Winters</v>
          </cell>
          <cell r="D1013" t="str">
            <v>(509) 495-4175</v>
          </cell>
          <cell r="E1013">
            <v>37809</v>
          </cell>
          <cell r="G1013" t="str">
            <v>Purchase</v>
          </cell>
          <cell r="H1013" t="str">
            <v>Physical</v>
          </cell>
          <cell r="I1013" t="str">
            <v>RGEN</v>
          </cell>
          <cell r="K1013" t="str">
            <v>Enserco</v>
          </cell>
          <cell r="L1013" t="str">
            <v>Dave Huck</v>
          </cell>
          <cell r="M1013" t="str">
            <v>Trader</v>
          </cell>
          <cell r="N1013" t="str">
            <v>(403) 269-5522</v>
          </cell>
          <cell r="O1013" t="str">
            <v>(303) 568-3250</v>
          </cell>
          <cell r="R1013">
            <v>10000</v>
          </cell>
          <cell r="X1013">
            <v>4.54</v>
          </cell>
          <cell r="Y1013">
            <v>37810</v>
          </cell>
          <cell r="Z1013">
            <v>37810</v>
          </cell>
          <cell r="AA1013" t="str">
            <v>Interruptible</v>
          </cell>
          <cell r="AB1013" t="str">
            <v>PGT</v>
          </cell>
          <cell r="AD1013" t="str">
            <v>07536</v>
          </cell>
          <cell r="AE1013">
            <v>10000</v>
          </cell>
          <cell r="AF1013" t="str">
            <v>RGEN-GTNW</v>
          </cell>
          <cell r="AH1013" t="str">
            <v xml:space="preserve"> </v>
          </cell>
          <cell r="AJ1013" t="str">
            <v>RGEN-WWP</v>
          </cell>
          <cell r="AL1013" t="str">
            <v>FUEL</v>
          </cell>
          <cell r="AN1013" t="str">
            <v>DW</v>
          </cell>
        </row>
        <row r="1014">
          <cell r="A1014">
            <v>1027</v>
          </cell>
          <cell r="B1014" t="str">
            <v>DW</v>
          </cell>
          <cell r="C1014" t="str">
            <v>Dick Winters</v>
          </cell>
          <cell r="D1014" t="str">
            <v>(509) 495-4175</v>
          </cell>
          <cell r="E1014">
            <v>37809</v>
          </cell>
          <cell r="G1014" t="str">
            <v>Purchase</v>
          </cell>
          <cell r="H1014" t="str">
            <v>Physical</v>
          </cell>
          <cell r="I1014" t="str">
            <v>CSII</v>
          </cell>
          <cell r="K1014" t="str">
            <v>Enserco</v>
          </cell>
          <cell r="L1014" t="str">
            <v>Dave Huck</v>
          </cell>
          <cell r="M1014" t="str">
            <v>Trader</v>
          </cell>
          <cell r="N1014" t="str">
            <v>(403) 269-5522</v>
          </cell>
          <cell r="O1014" t="str">
            <v>(303) 568-3250</v>
          </cell>
          <cell r="P1014" t="str">
            <v xml:space="preserve"> </v>
          </cell>
          <cell r="Q1014" t="str">
            <v xml:space="preserve"> </v>
          </cell>
          <cell r="R1014">
            <v>20000</v>
          </cell>
          <cell r="X1014">
            <v>4.54</v>
          </cell>
          <cell r="Y1014">
            <v>37810</v>
          </cell>
          <cell r="Z1014">
            <v>37810</v>
          </cell>
          <cell r="AA1014" t="str">
            <v>Interruptible</v>
          </cell>
          <cell r="AB1014" t="str">
            <v>PGT</v>
          </cell>
          <cell r="AD1014" t="str">
            <v>07536</v>
          </cell>
          <cell r="AE1014">
            <v>20000</v>
          </cell>
          <cell r="AF1014" t="str">
            <v>STAN-GTNW</v>
          </cell>
          <cell r="AG1014" t="str">
            <v xml:space="preserve"> </v>
          </cell>
          <cell r="AI1014" t="str">
            <v xml:space="preserve"> </v>
          </cell>
          <cell r="AJ1014" t="str">
            <v>CSII-CSII</v>
          </cell>
          <cell r="AK1014" t="str">
            <v xml:space="preserve"> </v>
          </cell>
          <cell r="AL1014" t="str">
            <v>CSII</v>
          </cell>
          <cell r="AN1014" t="str">
            <v>DW</v>
          </cell>
          <cell r="AO1014" t="str">
            <v xml:space="preserve"> </v>
          </cell>
          <cell r="AP1014" t="str">
            <v xml:space="preserve"> </v>
          </cell>
        </row>
        <row r="1015">
          <cell r="A1015">
            <v>1028</v>
          </cell>
          <cell r="B1015" t="str">
            <v>DW</v>
          </cell>
          <cell r="C1015" t="str">
            <v>Dick Winters</v>
          </cell>
          <cell r="D1015" t="str">
            <v>(509) 495-4175</v>
          </cell>
          <cell r="E1015">
            <v>37810</v>
          </cell>
          <cell r="G1015" t="str">
            <v>Purchase</v>
          </cell>
          <cell r="H1015" t="str">
            <v>Physical</v>
          </cell>
          <cell r="I1015" t="str">
            <v>RGEN</v>
          </cell>
          <cell r="K1015" t="str">
            <v>Concord Energy, LLC</v>
          </cell>
          <cell r="L1015" t="str">
            <v>Darrell Danyluk</v>
          </cell>
          <cell r="M1015" t="str">
            <v>Trader</v>
          </cell>
          <cell r="N1015" t="str">
            <v>(403) 514-6912</v>
          </cell>
          <cell r="O1015" t="str">
            <v>(403) 514-6913</v>
          </cell>
          <cell r="R1015">
            <v>10000</v>
          </cell>
          <cell r="X1015">
            <v>4.74</v>
          </cell>
          <cell r="Y1015">
            <v>37811</v>
          </cell>
          <cell r="Z1015">
            <v>37811</v>
          </cell>
          <cell r="AA1015" t="str">
            <v>Interruptible</v>
          </cell>
          <cell r="AB1015" t="str">
            <v>PGT</v>
          </cell>
          <cell r="AD1015" t="str">
            <v>07536</v>
          </cell>
          <cell r="AE1015">
            <v>10000</v>
          </cell>
          <cell r="AF1015" t="str">
            <v>RGEN-GTNW</v>
          </cell>
          <cell r="AH1015" t="str">
            <v xml:space="preserve"> </v>
          </cell>
          <cell r="AJ1015" t="str">
            <v>RGEN-WWP</v>
          </cell>
          <cell r="AL1015" t="str">
            <v>FUEL</v>
          </cell>
          <cell r="AN1015" t="str">
            <v>DW</v>
          </cell>
          <cell r="AO1015">
            <v>37812</v>
          </cell>
          <cell r="AP1015" t="str">
            <v>DW</v>
          </cell>
        </row>
        <row r="1016">
          <cell r="A1016">
            <v>1029</v>
          </cell>
          <cell r="B1016" t="str">
            <v>DW</v>
          </cell>
          <cell r="C1016" t="str">
            <v>Dick Winters</v>
          </cell>
          <cell r="D1016" t="str">
            <v>(509) 495-4175</v>
          </cell>
          <cell r="E1016">
            <v>37810</v>
          </cell>
          <cell r="G1016" t="str">
            <v>Purchase</v>
          </cell>
          <cell r="H1016" t="str">
            <v>Physical</v>
          </cell>
          <cell r="I1016" t="str">
            <v>CSII</v>
          </cell>
          <cell r="K1016" t="str">
            <v>Enserco</v>
          </cell>
          <cell r="L1016" t="str">
            <v>Dave Huck</v>
          </cell>
          <cell r="M1016" t="str">
            <v>Trader</v>
          </cell>
          <cell r="N1016" t="str">
            <v>(403) 269-5522</v>
          </cell>
          <cell r="O1016" t="str">
            <v>(303) 568-3250</v>
          </cell>
          <cell r="P1016" t="str">
            <v xml:space="preserve"> </v>
          </cell>
          <cell r="Q1016" t="str">
            <v xml:space="preserve"> </v>
          </cell>
          <cell r="R1016">
            <v>20000</v>
          </cell>
          <cell r="X1016">
            <v>4.76</v>
          </cell>
          <cell r="Y1016">
            <v>37811</v>
          </cell>
          <cell r="Z1016">
            <v>37811</v>
          </cell>
          <cell r="AA1016" t="str">
            <v>Interruptible</v>
          </cell>
          <cell r="AB1016" t="str">
            <v>PGT</v>
          </cell>
          <cell r="AD1016" t="str">
            <v>07536</v>
          </cell>
          <cell r="AE1016">
            <v>20000</v>
          </cell>
          <cell r="AF1016" t="str">
            <v>STAN-GTNW</v>
          </cell>
          <cell r="AG1016" t="str">
            <v xml:space="preserve"> </v>
          </cell>
          <cell r="AI1016" t="str">
            <v xml:space="preserve"> </v>
          </cell>
          <cell r="AJ1016" t="str">
            <v>CSII-CSII</v>
          </cell>
          <cell r="AK1016" t="str">
            <v xml:space="preserve"> </v>
          </cell>
          <cell r="AL1016" t="str">
            <v>CSII</v>
          </cell>
          <cell r="AN1016" t="str">
            <v>DW</v>
          </cell>
          <cell r="AO1016" t="str">
            <v xml:space="preserve"> </v>
          </cell>
          <cell r="AP1016" t="str">
            <v xml:space="preserve"> </v>
          </cell>
        </row>
        <row r="1017">
          <cell r="A1017">
            <v>1030</v>
          </cell>
          <cell r="B1017" t="str">
            <v>DW</v>
          </cell>
          <cell r="C1017" t="str">
            <v>Dick Winters</v>
          </cell>
          <cell r="D1017" t="str">
            <v>(509) 495-4175</v>
          </cell>
          <cell r="E1017">
            <v>37811</v>
          </cell>
          <cell r="G1017" t="str">
            <v>Purchase</v>
          </cell>
          <cell r="H1017" t="str">
            <v>Physical</v>
          </cell>
          <cell r="I1017" t="str">
            <v>CSII</v>
          </cell>
          <cell r="K1017" t="str">
            <v>Enserco</v>
          </cell>
          <cell r="L1017" t="str">
            <v>Dave Huck</v>
          </cell>
          <cell r="M1017" t="str">
            <v>Trader</v>
          </cell>
          <cell r="N1017" t="str">
            <v>(403) 269-5522</v>
          </cell>
          <cell r="O1017" t="str">
            <v>(303) 568-3250</v>
          </cell>
          <cell r="P1017" t="str">
            <v xml:space="preserve"> </v>
          </cell>
          <cell r="Q1017" t="str">
            <v xml:space="preserve"> </v>
          </cell>
          <cell r="R1017">
            <v>20000</v>
          </cell>
          <cell r="X1017">
            <v>4.88</v>
          </cell>
          <cell r="Y1017">
            <v>37812</v>
          </cell>
          <cell r="Z1017">
            <v>37812</v>
          </cell>
          <cell r="AA1017" t="str">
            <v>Interruptible</v>
          </cell>
          <cell r="AB1017" t="str">
            <v>PGT</v>
          </cell>
          <cell r="AD1017" t="str">
            <v>07536</v>
          </cell>
          <cell r="AE1017">
            <v>20000</v>
          </cell>
          <cell r="AF1017" t="str">
            <v>STAN-GTNW</v>
          </cell>
          <cell r="AG1017" t="str">
            <v xml:space="preserve"> </v>
          </cell>
          <cell r="AI1017" t="str">
            <v xml:space="preserve"> </v>
          </cell>
          <cell r="AJ1017" t="str">
            <v>CSII-CSII</v>
          </cell>
          <cell r="AK1017" t="str">
            <v xml:space="preserve"> </v>
          </cell>
          <cell r="AL1017" t="str">
            <v>CSII</v>
          </cell>
          <cell r="AN1017" t="str">
            <v>DW</v>
          </cell>
          <cell r="AO1017" t="str">
            <v xml:space="preserve"> </v>
          </cell>
          <cell r="AP1017" t="str">
            <v xml:space="preserve"> </v>
          </cell>
        </row>
        <row r="1018">
          <cell r="A1018">
            <v>1031</v>
          </cell>
          <cell r="B1018" t="str">
            <v>DW</v>
          </cell>
          <cell r="C1018" t="str">
            <v>Dick Winters</v>
          </cell>
          <cell r="D1018" t="str">
            <v>(509) 495-4175</v>
          </cell>
          <cell r="E1018">
            <v>37811</v>
          </cell>
          <cell r="G1018" t="str">
            <v>Sale</v>
          </cell>
          <cell r="H1018" t="str">
            <v>Physical</v>
          </cell>
          <cell r="I1018" t="str">
            <v>MALIN</v>
          </cell>
          <cell r="K1018" t="str">
            <v>Cook Inlet Energy Supply LLC</v>
          </cell>
          <cell r="L1018" t="str">
            <v>Cindy Khek</v>
          </cell>
          <cell r="M1018" t="str">
            <v>Trader</v>
          </cell>
          <cell r="N1018" t="str">
            <v xml:space="preserve">(310) 789-2324   </v>
          </cell>
          <cell r="O1018" t="str">
            <v>(310) 789-3991</v>
          </cell>
          <cell r="R1018">
            <v>7658</v>
          </cell>
          <cell r="U1018" t="str">
            <v>NGI</v>
          </cell>
          <cell r="V1018">
            <v>-2.2499999999999999E-2</v>
          </cell>
          <cell r="W1018" t="str">
            <v>Malin</v>
          </cell>
          <cell r="Y1018">
            <v>37834</v>
          </cell>
          <cell r="Z1018">
            <v>37864</v>
          </cell>
          <cell r="AA1018" t="str">
            <v>Firm</v>
          </cell>
          <cell r="AB1018" t="str">
            <v>PGT</v>
          </cell>
          <cell r="AD1018" t="str">
            <v>07536</v>
          </cell>
          <cell r="AE1018">
            <v>7658</v>
          </cell>
          <cell r="AF1018" t="str">
            <v>MALI-GTNW</v>
          </cell>
          <cell r="AJ1018" t="str">
            <v>MALI-GTNW</v>
          </cell>
          <cell r="AL1018" t="str">
            <v>00780</v>
          </cell>
          <cell r="AO1018">
            <v>37813</v>
          </cell>
          <cell r="AP1018" t="str">
            <v>DW</v>
          </cell>
        </row>
        <row r="1019">
          <cell r="A1019">
            <v>1032</v>
          </cell>
          <cell r="B1019" t="str">
            <v>DW</v>
          </cell>
          <cell r="C1019" t="str">
            <v>Dick Winters</v>
          </cell>
          <cell r="D1019" t="str">
            <v>(509) 495-4175</v>
          </cell>
          <cell r="E1019">
            <v>37812</v>
          </cell>
          <cell r="G1019" t="str">
            <v>Purchase</v>
          </cell>
          <cell r="H1019" t="str">
            <v>Physical</v>
          </cell>
          <cell r="I1019" t="str">
            <v>CSII</v>
          </cell>
          <cell r="K1019" t="str">
            <v>Enserco</v>
          </cell>
          <cell r="L1019" t="str">
            <v>Dave Huck</v>
          </cell>
          <cell r="M1019" t="str">
            <v>Trader</v>
          </cell>
          <cell r="N1019" t="str">
            <v>(403) 269-5522</v>
          </cell>
          <cell r="O1019" t="str">
            <v>(303) 568-3250</v>
          </cell>
          <cell r="P1019" t="str">
            <v xml:space="preserve"> </v>
          </cell>
          <cell r="Q1019" t="str">
            <v xml:space="preserve"> </v>
          </cell>
          <cell r="R1019">
            <v>20000</v>
          </cell>
          <cell r="X1019">
            <v>4.75</v>
          </cell>
          <cell r="Y1019">
            <v>37813</v>
          </cell>
          <cell r="Z1019">
            <v>37813</v>
          </cell>
          <cell r="AA1019" t="str">
            <v>Interruptible</v>
          </cell>
          <cell r="AB1019" t="str">
            <v>PGT</v>
          </cell>
          <cell r="AD1019" t="str">
            <v>07536</v>
          </cell>
          <cell r="AE1019">
            <v>20000</v>
          </cell>
          <cell r="AF1019" t="str">
            <v>STAN-GTNW</v>
          </cell>
          <cell r="AG1019" t="str">
            <v xml:space="preserve"> </v>
          </cell>
          <cell r="AI1019" t="str">
            <v xml:space="preserve"> </v>
          </cell>
          <cell r="AJ1019" t="str">
            <v>CSII-CSII</v>
          </cell>
          <cell r="AK1019" t="str">
            <v xml:space="preserve"> </v>
          </cell>
          <cell r="AL1019" t="str">
            <v>CSII</v>
          </cell>
          <cell r="AN1019" t="str">
            <v>DW</v>
          </cell>
          <cell r="AO1019" t="str">
            <v xml:space="preserve"> </v>
          </cell>
          <cell r="AP1019" t="str">
            <v xml:space="preserve"> </v>
          </cell>
        </row>
        <row r="1020">
          <cell r="A1020">
            <v>1033</v>
          </cell>
          <cell r="B1020" t="str">
            <v>DW</v>
          </cell>
          <cell r="C1020" t="str">
            <v>Dick Winters</v>
          </cell>
          <cell r="D1020" t="str">
            <v>(509) 495-4175</v>
          </cell>
          <cell r="E1020">
            <v>37812</v>
          </cell>
          <cell r="G1020" t="str">
            <v>Purchase</v>
          </cell>
          <cell r="H1020" t="str">
            <v>Physical</v>
          </cell>
          <cell r="I1020" t="str">
            <v>CA - SLTAHOE</v>
          </cell>
          <cell r="J1020">
            <v>180088995</v>
          </cell>
          <cell r="K1020" t="str">
            <v>Cook Inlet Energy Supply LLC</v>
          </cell>
          <cell r="L1020" t="str">
            <v>Ryan Duncan</v>
          </cell>
          <cell r="M1020" t="str">
            <v>Trader</v>
          </cell>
          <cell r="N1020" t="str">
            <v>(310) 789-2345</v>
          </cell>
          <cell r="O1020" t="str">
            <v>(310) 789-3991</v>
          </cell>
          <cell r="P1020" t="str">
            <v>ICE</v>
          </cell>
          <cell r="Q1020">
            <v>2.5</v>
          </cell>
          <cell r="R1020">
            <v>1000</v>
          </cell>
          <cell r="X1020">
            <v>4.5599999999999996</v>
          </cell>
          <cell r="Y1020">
            <v>37813</v>
          </cell>
          <cell r="Z1020">
            <v>37813</v>
          </cell>
          <cell r="AA1020" t="str">
            <v>Interruptible</v>
          </cell>
          <cell r="AB1020" t="str">
            <v>NWP</v>
          </cell>
          <cell r="AC1020" t="str">
            <v>Paiute</v>
          </cell>
          <cell r="AD1020">
            <v>100047</v>
          </cell>
          <cell r="AE1020">
            <v>1000</v>
          </cell>
          <cell r="AF1020" t="str">
            <v>OPAL</v>
          </cell>
          <cell r="AG1020">
            <v>543</v>
          </cell>
          <cell r="AJ1020" t="str">
            <v>RENO</v>
          </cell>
          <cell r="AK1020">
            <v>459</v>
          </cell>
          <cell r="AL1020" t="str">
            <v>AVAC03SYS2</v>
          </cell>
          <cell r="AM1020">
            <v>304</v>
          </cell>
          <cell r="AN1020" t="str">
            <v>DW</v>
          </cell>
          <cell r="AO1020">
            <v>37813</v>
          </cell>
          <cell r="AP1020" t="str">
            <v>DW</v>
          </cell>
        </row>
        <row r="1021">
          <cell r="A1021">
            <v>1034</v>
          </cell>
          <cell r="B1021" t="str">
            <v>DW</v>
          </cell>
          <cell r="C1021" t="str">
            <v>Dick Winters</v>
          </cell>
          <cell r="D1021" t="str">
            <v>(509) 495-4175</v>
          </cell>
          <cell r="E1021">
            <v>37812</v>
          </cell>
          <cell r="G1021" t="str">
            <v>Purchase</v>
          </cell>
          <cell r="H1021" t="str">
            <v>Financial</v>
          </cell>
          <cell r="I1021" t="str">
            <v>BOULDER PARK</v>
          </cell>
          <cell r="K1021" t="str">
            <v>Enserco</v>
          </cell>
          <cell r="L1021" t="str">
            <v>Dave Huck</v>
          </cell>
          <cell r="M1021" t="str">
            <v>Trader</v>
          </cell>
          <cell r="N1021" t="str">
            <v>(403) 269-5522</v>
          </cell>
          <cell r="O1021" t="str">
            <v>(303) 568-3250</v>
          </cell>
          <cell r="P1021" t="str">
            <v xml:space="preserve"> </v>
          </cell>
          <cell r="Q1021" t="str">
            <v xml:space="preserve"> </v>
          </cell>
          <cell r="R1021">
            <v>3500</v>
          </cell>
          <cell r="X1021">
            <v>5.5</v>
          </cell>
          <cell r="Y1021">
            <v>37956</v>
          </cell>
          <cell r="Z1021">
            <v>37986</v>
          </cell>
          <cell r="AA1021" t="str">
            <v>Firm</v>
          </cell>
          <cell r="AB1021" t="str">
            <v>PGT</v>
          </cell>
          <cell r="AD1021" t="str">
            <v>07536</v>
          </cell>
          <cell r="AE1021">
            <v>3500</v>
          </cell>
          <cell r="AF1021" t="str">
            <v>MALI-GTNW</v>
          </cell>
          <cell r="AG1021" t="str">
            <v xml:space="preserve"> </v>
          </cell>
          <cell r="AH1021" t="str">
            <v>04659</v>
          </cell>
          <cell r="AI1021" t="str">
            <v xml:space="preserve"> </v>
          </cell>
          <cell r="AJ1021" t="str">
            <v>MALI-GTNW</v>
          </cell>
          <cell r="AK1021" t="str">
            <v xml:space="preserve"> </v>
          </cell>
          <cell r="AL1021" t="str">
            <v>BPK</v>
          </cell>
          <cell r="AN1021" t="str">
            <v>RP</v>
          </cell>
          <cell r="AO1021">
            <v>37845</v>
          </cell>
          <cell r="AP1021" t="str">
            <v>DW</v>
          </cell>
          <cell r="AQ1021" t="str">
            <v>Fix for Float Paper deal, fixing 3,500 of 7,658 index gas at Malin, CAR#220963</v>
          </cell>
        </row>
        <row r="1022">
          <cell r="A1022">
            <v>1035</v>
          </cell>
          <cell r="B1022" t="str">
            <v>DW</v>
          </cell>
          <cell r="C1022" t="str">
            <v>Dick Winters</v>
          </cell>
          <cell r="D1022" t="str">
            <v>(509) 495-4175</v>
          </cell>
          <cell r="E1022">
            <v>37812</v>
          </cell>
          <cell r="G1022" t="str">
            <v>Purchase</v>
          </cell>
          <cell r="H1022" t="str">
            <v>Physical</v>
          </cell>
          <cell r="I1022" t="str">
            <v>CSII</v>
          </cell>
          <cell r="K1022" t="str">
            <v>Enserco</v>
          </cell>
          <cell r="L1022" t="str">
            <v>Dave Huck</v>
          </cell>
          <cell r="M1022" t="str">
            <v>Trader</v>
          </cell>
          <cell r="N1022" t="str">
            <v>(403) 269-5522</v>
          </cell>
          <cell r="O1022" t="str">
            <v>(303) 568-3250</v>
          </cell>
          <cell r="R1022">
            <v>2000</v>
          </cell>
          <cell r="X1022">
            <v>5.0750000000000002</v>
          </cell>
          <cell r="Y1022">
            <v>37956</v>
          </cell>
          <cell r="Z1022">
            <v>37986</v>
          </cell>
          <cell r="AA1022" t="str">
            <v>Firm</v>
          </cell>
          <cell r="AB1022" t="str">
            <v>TCPL</v>
          </cell>
          <cell r="AC1022" t="str">
            <v>PGT</v>
          </cell>
          <cell r="AD1022" t="str">
            <v>08465</v>
          </cell>
          <cell r="AE1022">
            <v>2000</v>
          </cell>
          <cell r="AF1022" t="str">
            <v>NIT</v>
          </cell>
          <cell r="AH1022" t="str">
            <v>ENSRT</v>
          </cell>
          <cell r="AJ1022" t="str">
            <v>CSII-CSII</v>
          </cell>
          <cell r="AL1022" t="str">
            <v>CSII</v>
          </cell>
          <cell r="AN1022" t="str">
            <v>RP</v>
          </cell>
          <cell r="AO1022">
            <v>37845</v>
          </cell>
          <cell r="AP1022" t="str">
            <v>DW</v>
          </cell>
        </row>
        <row r="1023">
          <cell r="A1023">
            <v>1036</v>
          </cell>
          <cell r="B1023" t="str">
            <v>DW</v>
          </cell>
          <cell r="C1023" t="str">
            <v>Dick Winters</v>
          </cell>
          <cell r="D1023" t="str">
            <v>(509) 495-4175</v>
          </cell>
          <cell r="E1023">
            <v>37813</v>
          </cell>
          <cell r="G1023" t="str">
            <v>Purchase</v>
          </cell>
          <cell r="H1023" t="str">
            <v>Physical</v>
          </cell>
          <cell r="I1023" t="str">
            <v>BOULDER PARK</v>
          </cell>
          <cell r="K1023" t="str">
            <v>Concord Energy, LLC</v>
          </cell>
          <cell r="L1023" t="str">
            <v>Darrell Danyluk</v>
          </cell>
          <cell r="M1023" t="str">
            <v>Trader</v>
          </cell>
          <cell r="N1023" t="str">
            <v>(403) 514-6912</v>
          </cell>
          <cell r="O1023" t="str">
            <v>(403) 514-6913</v>
          </cell>
          <cell r="R1023">
            <v>1250</v>
          </cell>
          <cell r="X1023">
            <v>4.54</v>
          </cell>
          <cell r="Y1023">
            <v>37814</v>
          </cell>
          <cell r="Z1023">
            <v>37816</v>
          </cell>
          <cell r="AA1023" t="str">
            <v>Firm</v>
          </cell>
          <cell r="AB1023" t="str">
            <v>PGT</v>
          </cell>
          <cell r="AD1023" t="str">
            <v>07536</v>
          </cell>
          <cell r="AE1023">
            <v>1250</v>
          </cell>
          <cell r="AF1023" t="str">
            <v>SWWP-GTNW</v>
          </cell>
          <cell r="AG1023" t="str">
            <v xml:space="preserve"> </v>
          </cell>
          <cell r="AH1023" t="str">
            <v xml:space="preserve"> </v>
          </cell>
          <cell r="AI1023" t="str">
            <v xml:space="preserve"> </v>
          </cell>
          <cell r="AJ1023" t="str">
            <v>SWWP-WWP</v>
          </cell>
          <cell r="AK1023" t="str">
            <v xml:space="preserve"> </v>
          </cell>
          <cell r="AL1023" t="str">
            <v>BPK</v>
          </cell>
          <cell r="AN1023" t="str">
            <v>DW</v>
          </cell>
          <cell r="AO1023">
            <v>37813</v>
          </cell>
          <cell r="AP1023" t="str">
            <v>DW</v>
          </cell>
        </row>
        <row r="1024">
          <cell r="A1024">
            <v>1037</v>
          </cell>
          <cell r="B1024" t="str">
            <v>DW</v>
          </cell>
          <cell r="C1024" t="str">
            <v>Dick Winters</v>
          </cell>
          <cell r="D1024" t="str">
            <v>(509) 495-4175</v>
          </cell>
          <cell r="E1024">
            <v>37813</v>
          </cell>
          <cell r="G1024" t="str">
            <v>Purchase</v>
          </cell>
          <cell r="H1024" t="str">
            <v>Physical</v>
          </cell>
          <cell r="I1024" t="str">
            <v>KFCT</v>
          </cell>
          <cell r="K1024" t="str">
            <v>Concord Energy, LLC</v>
          </cell>
          <cell r="L1024" t="str">
            <v>Darrell Danyluk</v>
          </cell>
          <cell r="M1024" t="str">
            <v>Trader</v>
          </cell>
          <cell r="N1024" t="str">
            <v>(403) 514-6912</v>
          </cell>
          <cell r="O1024" t="str">
            <v>(403) 514-6913</v>
          </cell>
          <cell r="R1024">
            <v>250</v>
          </cell>
          <cell r="X1024">
            <v>4.54</v>
          </cell>
          <cell r="Y1024">
            <v>37814</v>
          </cell>
          <cell r="Z1024">
            <v>37816</v>
          </cell>
          <cell r="AA1024" t="str">
            <v>Firm</v>
          </cell>
          <cell r="AB1024" t="str">
            <v>NWP</v>
          </cell>
          <cell r="AE1024">
            <v>250</v>
          </cell>
          <cell r="AF1024" t="str">
            <v>SPOKANE (KETTLE FALLS)</v>
          </cell>
          <cell r="AG1024">
            <v>384</v>
          </cell>
          <cell r="AH1024" t="str">
            <v xml:space="preserve"> </v>
          </cell>
          <cell r="AI1024" t="str">
            <v xml:space="preserve"> </v>
          </cell>
          <cell r="AJ1024" t="str">
            <v>SPOKANE (KETTLE FALLS)</v>
          </cell>
          <cell r="AK1024">
            <v>384</v>
          </cell>
          <cell r="AL1024" t="str">
            <v>KFCT</v>
          </cell>
          <cell r="AM1024">
            <v>6</v>
          </cell>
          <cell r="AN1024" t="str">
            <v>DW</v>
          </cell>
          <cell r="AO1024">
            <v>37813</v>
          </cell>
          <cell r="AP1024" t="str">
            <v>DW</v>
          </cell>
        </row>
        <row r="1025">
          <cell r="A1025">
            <v>1038</v>
          </cell>
          <cell r="B1025" t="str">
            <v>DW</v>
          </cell>
          <cell r="C1025" t="str">
            <v>Dick Winters</v>
          </cell>
          <cell r="D1025" t="str">
            <v>(509) 495-4175</v>
          </cell>
          <cell r="E1025">
            <v>37813</v>
          </cell>
          <cell r="G1025" t="str">
            <v>Purchase</v>
          </cell>
          <cell r="H1025" t="str">
            <v>Physical</v>
          </cell>
          <cell r="I1025" t="str">
            <v>CSII</v>
          </cell>
          <cell r="K1025" t="str">
            <v>Enserco</v>
          </cell>
          <cell r="L1025" t="str">
            <v>Dave Huck</v>
          </cell>
          <cell r="M1025" t="str">
            <v>Trader</v>
          </cell>
          <cell r="N1025" t="str">
            <v>(403) 269-5522</v>
          </cell>
          <cell r="O1025" t="str">
            <v>(303) 568-3250</v>
          </cell>
          <cell r="P1025" t="str">
            <v xml:space="preserve"> </v>
          </cell>
          <cell r="Q1025" t="str">
            <v xml:space="preserve"> </v>
          </cell>
          <cell r="R1025">
            <v>25000</v>
          </cell>
          <cell r="X1025">
            <v>4.49</v>
          </cell>
          <cell r="Y1025">
            <v>37814</v>
          </cell>
          <cell r="Z1025">
            <v>37816</v>
          </cell>
          <cell r="AA1025" t="str">
            <v>Firm</v>
          </cell>
          <cell r="AB1025" t="str">
            <v>PGT</v>
          </cell>
          <cell r="AD1025" t="str">
            <v>07536</v>
          </cell>
          <cell r="AE1025">
            <v>25000</v>
          </cell>
          <cell r="AF1025" t="str">
            <v>STAN-GTNW</v>
          </cell>
          <cell r="AG1025" t="str">
            <v xml:space="preserve"> </v>
          </cell>
          <cell r="AI1025" t="str">
            <v xml:space="preserve"> </v>
          </cell>
          <cell r="AJ1025" t="str">
            <v>CSII-CSII</v>
          </cell>
          <cell r="AK1025" t="str">
            <v xml:space="preserve"> </v>
          </cell>
          <cell r="AL1025" t="str">
            <v>CSII</v>
          </cell>
          <cell r="AN1025" t="str">
            <v>DW</v>
          </cell>
          <cell r="AO1025">
            <v>37845</v>
          </cell>
          <cell r="AP1025" t="str">
            <v>DW</v>
          </cell>
        </row>
        <row r="1026">
          <cell r="A1026">
            <v>1039</v>
          </cell>
          <cell r="B1026" t="str">
            <v>DW</v>
          </cell>
          <cell r="C1026" t="str">
            <v>Dick Winters</v>
          </cell>
          <cell r="D1026" t="str">
            <v>(509) 495-4175</v>
          </cell>
          <cell r="E1026">
            <v>37813</v>
          </cell>
          <cell r="G1026" t="str">
            <v>Purchase</v>
          </cell>
          <cell r="H1026" t="str">
            <v>Physical</v>
          </cell>
          <cell r="I1026" t="str">
            <v>CSII</v>
          </cell>
          <cell r="K1026" t="str">
            <v>Concord Energy, LLC</v>
          </cell>
          <cell r="L1026" t="str">
            <v>Darrell Danyluk</v>
          </cell>
          <cell r="M1026" t="str">
            <v>Trader</v>
          </cell>
          <cell r="N1026" t="str">
            <v>(403) 514-6912</v>
          </cell>
          <cell r="O1026" t="str">
            <v>(403) 514-6913</v>
          </cell>
          <cell r="P1026" t="str">
            <v xml:space="preserve"> </v>
          </cell>
          <cell r="Q1026" t="str">
            <v xml:space="preserve"> </v>
          </cell>
          <cell r="R1026">
            <v>12000</v>
          </cell>
          <cell r="X1026">
            <v>4.6500000000000004</v>
          </cell>
          <cell r="Y1026">
            <v>37814</v>
          </cell>
          <cell r="Z1026">
            <v>37816</v>
          </cell>
          <cell r="AA1026" t="str">
            <v>Firm</v>
          </cell>
          <cell r="AB1026" t="str">
            <v>PGT</v>
          </cell>
          <cell r="AD1026" t="str">
            <v>07536</v>
          </cell>
          <cell r="AE1026">
            <v>12000</v>
          </cell>
          <cell r="AF1026" t="str">
            <v>MALI-GTNW</v>
          </cell>
          <cell r="AG1026" t="str">
            <v xml:space="preserve"> </v>
          </cell>
          <cell r="AI1026" t="str">
            <v xml:space="preserve"> </v>
          </cell>
          <cell r="AJ1026" t="str">
            <v>MALI-GTNW</v>
          </cell>
          <cell r="AK1026" t="str">
            <v xml:space="preserve"> </v>
          </cell>
          <cell r="AL1026" t="str">
            <v xml:space="preserve"> </v>
          </cell>
          <cell r="AN1026" t="str">
            <v>DW</v>
          </cell>
          <cell r="AO1026">
            <v>37813</v>
          </cell>
          <cell r="AP1026" t="str">
            <v>DW</v>
          </cell>
          <cell r="AQ1026" t="str">
            <v>Purchased to sell to Mirant, Prepay</v>
          </cell>
        </row>
        <row r="1027">
          <cell r="A1027">
            <v>1040</v>
          </cell>
          <cell r="B1027" t="str">
            <v>DW</v>
          </cell>
          <cell r="C1027" t="str">
            <v>Dick Winters</v>
          </cell>
          <cell r="D1027" t="str">
            <v>(509) 495-4175</v>
          </cell>
          <cell r="E1027">
            <v>37813</v>
          </cell>
          <cell r="G1027" t="str">
            <v>Sale</v>
          </cell>
          <cell r="H1027" t="str">
            <v>Physical</v>
          </cell>
          <cell r="I1027" t="str">
            <v>CSII</v>
          </cell>
          <cell r="K1027" t="str">
            <v>Mirant Americas Energy Marketing, LP</v>
          </cell>
          <cell r="L1027" t="str">
            <v>Ray McCluer</v>
          </cell>
          <cell r="M1027" t="str">
            <v>Trader</v>
          </cell>
          <cell r="N1027" t="str">
            <v>(678) 579-3290</v>
          </cell>
          <cell r="P1027" t="str">
            <v xml:space="preserve"> </v>
          </cell>
          <cell r="Q1027" t="str">
            <v xml:space="preserve"> </v>
          </cell>
          <cell r="R1027">
            <v>12000</v>
          </cell>
          <cell r="X1027">
            <v>4.6500000000000004</v>
          </cell>
          <cell r="Y1027">
            <v>37814</v>
          </cell>
          <cell r="Z1027">
            <v>37816</v>
          </cell>
          <cell r="AA1027" t="str">
            <v>Firm</v>
          </cell>
          <cell r="AB1027" t="str">
            <v>PGT</v>
          </cell>
          <cell r="AD1027" t="str">
            <v>07536</v>
          </cell>
          <cell r="AE1027">
            <v>12000</v>
          </cell>
          <cell r="AF1027" t="str">
            <v>MALI-GTNW</v>
          </cell>
          <cell r="AG1027" t="str">
            <v xml:space="preserve"> </v>
          </cell>
          <cell r="AI1027" t="str">
            <v xml:space="preserve"> </v>
          </cell>
          <cell r="AJ1027" t="str">
            <v>MALI-GTNW</v>
          </cell>
          <cell r="AK1027" t="str">
            <v xml:space="preserve"> </v>
          </cell>
          <cell r="AL1027" t="str">
            <v xml:space="preserve"> </v>
          </cell>
          <cell r="AN1027" t="str">
            <v>DW</v>
          </cell>
          <cell r="AO1027">
            <v>37844</v>
          </cell>
          <cell r="AP1027" t="str">
            <v>DW</v>
          </cell>
          <cell r="AQ1027" t="str">
            <v>Sale of Purchased gas to Mirant</v>
          </cell>
        </row>
        <row r="1028">
          <cell r="A1028">
            <v>1041</v>
          </cell>
          <cell r="B1028" t="str">
            <v>DW</v>
          </cell>
          <cell r="C1028" t="str">
            <v>Dick Winters</v>
          </cell>
          <cell r="D1028" t="str">
            <v>(509) 495-4175</v>
          </cell>
          <cell r="E1028">
            <v>37816</v>
          </cell>
          <cell r="G1028" t="str">
            <v>Purchase</v>
          </cell>
          <cell r="H1028" t="str">
            <v>Physical</v>
          </cell>
          <cell r="I1028" t="str">
            <v>BOULDER PARK</v>
          </cell>
          <cell r="K1028" t="str">
            <v>Enserco</v>
          </cell>
          <cell r="L1028" t="str">
            <v>Dave Huck</v>
          </cell>
          <cell r="M1028" t="str">
            <v>Trader</v>
          </cell>
          <cell r="N1028" t="str">
            <v>(403) 269-5522</v>
          </cell>
          <cell r="O1028" t="str">
            <v>(303) 568-3250</v>
          </cell>
          <cell r="R1028">
            <v>1500</v>
          </cell>
          <cell r="X1028">
            <v>4.5199999999999996</v>
          </cell>
          <cell r="Y1028">
            <v>37817</v>
          </cell>
          <cell r="Z1028">
            <v>37817</v>
          </cell>
          <cell r="AA1028" t="str">
            <v>Interruptible</v>
          </cell>
          <cell r="AB1028" t="str">
            <v>PGT</v>
          </cell>
          <cell r="AD1028" t="str">
            <v>07536</v>
          </cell>
          <cell r="AE1028">
            <v>1500</v>
          </cell>
          <cell r="AF1028" t="str">
            <v>SWWP-GTNW</v>
          </cell>
          <cell r="AG1028" t="str">
            <v xml:space="preserve"> </v>
          </cell>
          <cell r="AH1028" t="str">
            <v xml:space="preserve"> </v>
          </cell>
          <cell r="AI1028" t="str">
            <v xml:space="preserve"> </v>
          </cell>
          <cell r="AJ1028" t="str">
            <v>SWWP-WWP</v>
          </cell>
          <cell r="AK1028" t="str">
            <v xml:space="preserve"> </v>
          </cell>
          <cell r="AL1028" t="str">
            <v>BPK</v>
          </cell>
          <cell r="AN1028" t="str">
            <v>DW</v>
          </cell>
        </row>
        <row r="1029">
          <cell r="A1029">
            <v>1042</v>
          </cell>
          <cell r="B1029" t="str">
            <v>DW</v>
          </cell>
          <cell r="C1029" t="str">
            <v>Dick Winters</v>
          </cell>
          <cell r="D1029" t="str">
            <v>(509) 495-4175</v>
          </cell>
          <cell r="E1029">
            <v>37816</v>
          </cell>
          <cell r="G1029" t="str">
            <v>Purchase</v>
          </cell>
          <cell r="H1029" t="str">
            <v>Physical</v>
          </cell>
          <cell r="I1029" t="str">
            <v>KFCT</v>
          </cell>
          <cell r="K1029" t="str">
            <v>Enserco</v>
          </cell>
          <cell r="L1029" t="str">
            <v>Dave Huck</v>
          </cell>
          <cell r="M1029" t="str">
            <v>Trader</v>
          </cell>
          <cell r="N1029" t="str">
            <v>(403) 269-5522</v>
          </cell>
          <cell r="O1029" t="str">
            <v>(303) 568-3250</v>
          </cell>
          <cell r="R1029">
            <v>1000</v>
          </cell>
          <cell r="X1029">
            <v>4.5199999999999996</v>
          </cell>
          <cell r="Y1029">
            <v>37817</v>
          </cell>
          <cell r="Z1029">
            <v>37817</v>
          </cell>
          <cell r="AA1029" t="str">
            <v>Interruptible</v>
          </cell>
          <cell r="AB1029" t="str">
            <v>NWP</v>
          </cell>
          <cell r="AE1029">
            <v>1000</v>
          </cell>
          <cell r="AF1029" t="str">
            <v>SPOKANE (KETTLE FALLS)</v>
          </cell>
          <cell r="AG1029">
            <v>384</v>
          </cell>
          <cell r="AH1029" t="str">
            <v xml:space="preserve"> </v>
          </cell>
          <cell r="AI1029" t="str">
            <v xml:space="preserve"> </v>
          </cell>
          <cell r="AJ1029" t="str">
            <v>SPOKANE (KETTLE FALLS)</v>
          </cell>
          <cell r="AK1029">
            <v>384</v>
          </cell>
          <cell r="AL1029" t="str">
            <v>KFCT</v>
          </cell>
          <cell r="AM1029">
            <v>6</v>
          </cell>
          <cell r="AN1029" t="str">
            <v>DW</v>
          </cell>
        </row>
        <row r="1030">
          <cell r="A1030">
            <v>1043</v>
          </cell>
          <cell r="B1030" t="str">
            <v>DW</v>
          </cell>
          <cell r="C1030" t="str">
            <v>Dick Winters</v>
          </cell>
          <cell r="D1030" t="str">
            <v>(509) 495-4175</v>
          </cell>
          <cell r="E1030">
            <v>37816</v>
          </cell>
          <cell r="G1030" t="str">
            <v>Purchase</v>
          </cell>
          <cell r="H1030" t="str">
            <v>Physical</v>
          </cell>
          <cell r="I1030" t="str">
            <v>CSII</v>
          </cell>
          <cell r="K1030" t="str">
            <v>Enserco</v>
          </cell>
          <cell r="L1030" t="str">
            <v>Dave Huck</v>
          </cell>
          <cell r="M1030" t="str">
            <v>Trader</v>
          </cell>
          <cell r="N1030" t="str">
            <v>(403) 269-5522</v>
          </cell>
          <cell r="O1030" t="str">
            <v>(303) 568-3250</v>
          </cell>
          <cell r="P1030" t="str">
            <v xml:space="preserve"> </v>
          </cell>
          <cell r="Q1030" t="str">
            <v xml:space="preserve"> </v>
          </cell>
          <cell r="R1030">
            <v>20000</v>
          </cell>
          <cell r="X1030">
            <v>4.5199999999999996</v>
          </cell>
          <cell r="Y1030">
            <v>37817</v>
          </cell>
          <cell r="Z1030">
            <v>37817</v>
          </cell>
          <cell r="AA1030" t="str">
            <v>Interruptible</v>
          </cell>
          <cell r="AB1030" t="str">
            <v>PGT</v>
          </cell>
          <cell r="AD1030" t="str">
            <v>07536</v>
          </cell>
          <cell r="AE1030">
            <v>20000</v>
          </cell>
          <cell r="AF1030" t="str">
            <v>STAN-GTNW</v>
          </cell>
          <cell r="AG1030" t="str">
            <v xml:space="preserve"> </v>
          </cell>
          <cell r="AI1030" t="str">
            <v xml:space="preserve"> </v>
          </cell>
          <cell r="AJ1030" t="str">
            <v>CSII-CSII</v>
          </cell>
          <cell r="AK1030" t="str">
            <v xml:space="preserve"> </v>
          </cell>
          <cell r="AL1030" t="str">
            <v>CSII</v>
          </cell>
          <cell r="AN1030" t="str">
            <v>DW</v>
          </cell>
          <cell r="AO1030" t="str">
            <v xml:space="preserve"> </v>
          </cell>
          <cell r="AP1030" t="str">
            <v xml:space="preserve"> </v>
          </cell>
        </row>
        <row r="1031">
          <cell r="A1031">
            <v>1044</v>
          </cell>
          <cell r="B1031" t="str">
            <v>DW</v>
          </cell>
          <cell r="C1031" t="str">
            <v>Dick Winters</v>
          </cell>
          <cell r="D1031" t="str">
            <v>(509) 495-4175</v>
          </cell>
          <cell r="E1031">
            <v>37816</v>
          </cell>
          <cell r="G1031" t="str">
            <v>Purchase</v>
          </cell>
          <cell r="H1031" t="str">
            <v>Physical</v>
          </cell>
          <cell r="I1031" t="str">
            <v>CA - SLTAHOE</v>
          </cell>
          <cell r="J1031" t="str">
            <v xml:space="preserve"> </v>
          </cell>
          <cell r="K1031" t="str">
            <v>Enserco</v>
          </cell>
          <cell r="L1031" t="str">
            <v>Dave Huck</v>
          </cell>
          <cell r="M1031" t="str">
            <v>Trader</v>
          </cell>
          <cell r="N1031" t="str">
            <v>(403) 269-5522</v>
          </cell>
          <cell r="O1031" t="str">
            <v>(303) 568-3250</v>
          </cell>
          <cell r="R1031">
            <v>2500</v>
          </cell>
          <cell r="X1031">
            <v>4.8049999999999997</v>
          </cell>
          <cell r="Y1031">
            <v>37926</v>
          </cell>
          <cell r="Z1031">
            <v>38077</v>
          </cell>
          <cell r="AA1031" t="str">
            <v>Firm</v>
          </cell>
          <cell r="AB1031" t="str">
            <v>NWP</v>
          </cell>
          <cell r="AC1031" t="str">
            <v>Paiute</v>
          </cell>
          <cell r="AD1031">
            <v>100047</v>
          </cell>
          <cell r="AE1031">
            <v>2500</v>
          </cell>
          <cell r="AF1031" t="str">
            <v>WYOMING POOL</v>
          </cell>
          <cell r="AG1031">
            <v>89</v>
          </cell>
          <cell r="AI1031">
            <v>399</v>
          </cell>
          <cell r="AJ1031" t="str">
            <v>RENO</v>
          </cell>
          <cell r="AK1031">
            <v>459</v>
          </cell>
          <cell r="AL1031" t="str">
            <v>AVAC03SYS2</v>
          </cell>
          <cell r="AM1031">
            <v>304</v>
          </cell>
          <cell r="AN1031" t="str">
            <v>RP</v>
          </cell>
          <cell r="AO1031">
            <v>37845</v>
          </cell>
          <cell r="AP1031" t="str">
            <v>DW</v>
          </cell>
        </row>
        <row r="1032">
          <cell r="A1032">
            <v>1045</v>
          </cell>
          <cell r="B1032" t="str">
            <v>DW</v>
          </cell>
          <cell r="C1032" t="str">
            <v>Dick Winters</v>
          </cell>
          <cell r="D1032" t="str">
            <v>(509) 495-4175</v>
          </cell>
          <cell r="E1032">
            <v>37817</v>
          </cell>
          <cell r="G1032" t="str">
            <v>Purchase</v>
          </cell>
          <cell r="H1032" t="str">
            <v>Physical</v>
          </cell>
          <cell r="I1032" t="str">
            <v>BOULDER PARK</v>
          </cell>
          <cell r="K1032" t="str">
            <v>Enserco</v>
          </cell>
          <cell r="L1032" t="str">
            <v>Dave Huck</v>
          </cell>
          <cell r="M1032" t="str">
            <v>Trader</v>
          </cell>
          <cell r="N1032" t="str">
            <v>(403) 269-5522</v>
          </cell>
          <cell r="O1032" t="str">
            <v>(303) 568-3250</v>
          </cell>
          <cell r="R1032">
            <v>2500</v>
          </cell>
          <cell r="X1032">
            <v>4.54</v>
          </cell>
          <cell r="Y1032">
            <v>37818</v>
          </cell>
          <cell r="Z1032">
            <v>37818</v>
          </cell>
          <cell r="AA1032" t="str">
            <v>Interruptible</v>
          </cell>
          <cell r="AB1032" t="str">
            <v>PGT</v>
          </cell>
          <cell r="AD1032" t="str">
            <v>07536</v>
          </cell>
          <cell r="AE1032">
            <v>2500</v>
          </cell>
          <cell r="AF1032" t="str">
            <v>SWWP-GTNW</v>
          </cell>
          <cell r="AG1032" t="str">
            <v xml:space="preserve"> </v>
          </cell>
          <cell r="AH1032" t="str">
            <v xml:space="preserve"> </v>
          </cell>
          <cell r="AI1032" t="str">
            <v xml:space="preserve"> </v>
          </cell>
          <cell r="AJ1032" t="str">
            <v>SWWP-WWP</v>
          </cell>
          <cell r="AK1032" t="str">
            <v xml:space="preserve"> </v>
          </cell>
          <cell r="AL1032" t="str">
            <v>BPK</v>
          </cell>
          <cell r="AN1032" t="str">
            <v>DW</v>
          </cell>
        </row>
        <row r="1033">
          <cell r="A1033">
            <v>1046</v>
          </cell>
          <cell r="B1033" t="str">
            <v>DW</v>
          </cell>
          <cell r="C1033" t="str">
            <v>Dick Winters</v>
          </cell>
          <cell r="D1033" t="str">
            <v>(509) 495-4175</v>
          </cell>
          <cell r="E1033">
            <v>37817</v>
          </cell>
          <cell r="G1033" t="str">
            <v>Purchase</v>
          </cell>
          <cell r="H1033" t="str">
            <v>Physical</v>
          </cell>
          <cell r="I1033" t="str">
            <v>KFCT</v>
          </cell>
          <cell r="K1033" t="str">
            <v>Enserco</v>
          </cell>
          <cell r="L1033" t="str">
            <v>Dave Huck</v>
          </cell>
          <cell r="M1033" t="str">
            <v>Trader</v>
          </cell>
          <cell r="N1033" t="str">
            <v>(403) 269-5522</v>
          </cell>
          <cell r="O1033" t="str">
            <v>(303) 568-3250</v>
          </cell>
          <cell r="R1033">
            <v>2000</v>
          </cell>
          <cell r="X1033">
            <v>4.54</v>
          </cell>
          <cell r="Y1033">
            <v>37818</v>
          </cell>
          <cell r="Z1033">
            <v>37818</v>
          </cell>
          <cell r="AA1033" t="str">
            <v>Interruptible</v>
          </cell>
          <cell r="AB1033" t="str">
            <v>NWP</v>
          </cell>
          <cell r="AE1033">
            <v>2000</v>
          </cell>
          <cell r="AF1033" t="str">
            <v>SPOKANE (KETTLE FALLS)</v>
          </cell>
          <cell r="AG1033">
            <v>384</v>
          </cell>
          <cell r="AH1033" t="str">
            <v xml:space="preserve"> </v>
          </cell>
          <cell r="AI1033" t="str">
            <v xml:space="preserve"> </v>
          </cell>
          <cell r="AJ1033" t="str">
            <v>SPOKANE (KETTLE FALLS)</v>
          </cell>
          <cell r="AK1033">
            <v>384</v>
          </cell>
          <cell r="AL1033" t="str">
            <v>KFCT</v>
          </cell>
          <cell r="AM1033">
            <v>6</v>
          </cell>
          <cell r="AN1033" t="str">
            <v>DW</v>
          </cell>
        </row>
        <row r="1034">
          <cell r="A1034">
            <v>1047</v>
          </cell>
          <cell r="B1034" t="str">
            <v>DW</v>
          </cell>
          <cell r="C1034" t="str">
            <v>Dick Winters</v>
          </cell>
          <cell r="D1034" t="str">
            <v>(509) 495-4175</v>
          </cell>
          <cell r="E1034">
            <v>37817</v>
          </cell>
          <cell r="G1034" t="str">
            <v>Purchase</v>
          </cell>
          <cell r="H1034" t="str">
            <v>Physical</v>
          </cell>
          <cell r="I1034" t="str">
            <v>CSII</v>
          </cell>
          <cell r="K1034" t="str">
            <v>Enserco</v>
          </cell>
          <cell r="L1034" t="str">
            <v>Dave Huck</v>
          </cell>
          <cell r="M1034" t="str">
            <v>Trader</v>
          </cell>
          <cell r="N1034" t="str">
            <v>(403) 269-5522</v>
          </cell>
          <cell r="O1034" t="str">
            <v>(303) 568-3250</v>
          </cell>
          <cell r="P1034" t="str">
            <v xml:space="preserve"> </v>
          </cell>
          <cell r="Q1034" t="str">
            <v xml:space="preserve"> </v>
          </cell>
          <cell r="R1034">
            <v>20000</v>
          </cell>
          <cell r="X1034">
            <v>4.54</v>
          </cell>
          <cell r="Y1034">
            <v>37818</v>
          </cell>
          <cell r="Z1034">
            <v>37818</v>
          </cell>
          <cell r="AA1034" t="str">
            <v>Interruptible</v>
          </cell>
          <cell r="AB1034" t="str">
            <v>PGT</v>
          </cell>
          <cell r="AD1034" t="str">
            <v>07536</v>
          </cell>
          <cell r="AE1034">
            <v>20000</v>
          </cell>
          <cell r="AF1034" t="str">
            <v>STAN-GTNW</v>
          </cell>
          <cell r="AG1034" t="str">
            <v xml:space="preserve"> </v>
          </cell>
          <cell r="AI1034" t="str">
            <v xml:space="preserve"> </v>
          </cell>
          <cell r="AJ1034" t="str">
            <v>CSII-CSII</v>
          </cell>
          <cell r="AK1034" t="str">
            <v xml:space="preserve"> </v>
          </cell>
          <cell r="AL1034" t="str">
            <v>CSII</v>
          </cell>
          <cell r="AN1034" t="str">
            <v>DW</v>
          </cell>
          <cell r="AO1034" t="str">
            <v xml:space="preserve"> </v>
          </cell>
          <cell r="AP1034" t="str">
            <v xml:space="preserve"> </v>
          </cell>
        </row>
        <row r="1035">
          <cell r="A1035">
            <v>1048</v>
          </cell>
          <cell r="B1035" t="str">
            <v>DW</v>
          </cell>
          <cell r="C1035" t="str">
            <v>Dick Winters</v>
          </cell>
          <cell r="D1035" t="str">
            <v>(509) 495-4175</v>
          </cell>
          <cell r="E1035">
            <v>37817</v>
          </cell>
          <cell r="G1035" t="str">
            <v>Purchase</v>
          </cell>
          <cell r="H1035" t="str">
            <v>Physical</v>
          </cell>
          <cell r="I1035" t="str">
            <v>RGEN</v>
          </cell>
          <cell r="K1035" t="str">
            <v>Enserco</v>
          </cell>
          <cell r="L1035" t="str">
            <v>Dave Huck</v>
          </cell>
          <cell r="M1035" t="str">
            <v>Trader</v>
          </cell>
          <cell r="N1035" t="str">
            <v>(403) 269-5522</v>
          </cell>
          <cell r="O1035" t="str">
            <v>(303) 568-3250</v>
          </cell>
          <cell r="R1035">
            <v>15000</v>
          </cell>
          <cell r="X1035">
            <v>4.54</v>
          </cell>
          <cell r="Y1035">
            <v>37818</v>
          </cell>
          <cell r="Z1035">
            <v>37818</v>
          </cell>
          <cell r="AA1035" t="str">
            <v>Interruptible</v>
          </cell>
          <cell r="AB1035" t="str">
            <v>PGT</v>
          </cell>
          <cell r="AD1035" t="str">
            <v>07536</v>
          </cell>
          <cell r="AE1035">
            <v>15000</v>
          </cell>
          <cell r="AF1035" t="str">
            <v>RGEN-GTNW</v>
          </cell>
          <cell r="AH1035" t="str">
            <v xml:space="preserve"> </v>
          </cell>
          <cell r="AJ1035" t="str">
            <v>RGEN-WWP</v>
          </cell>
          <cell r="AL1035" t="str">
            <v>FUEL</v>
          </cell>
          <cell r="AN1035" t="str">
            <v>DW</v>
          </cell>
        </row>
        <row r="1036">
          <cell r="A1036">
            <v>1049</v>
          </cell>
          <cell r="B1036" t="str">
            <v>DW</v>
          </cell>
          <cell r="C1036" t="str">
            <v>Dick Winters</v>
          </cell>
          <cell r="D1036" t="str">
            <v>(509) 495-4175</v>
          </cell>
          <cell r="E1036">
            <v>37818</v>
          </cell>
          <cell r="G1036" t="str">
            <v>Purchase</v>
          </cell>
          <cell r="H1036" t="str">
            <v>Physical</v>
          </cell>
          <cell r="I1036" t="str">
            <v>BOULDER PARK</v>
          </cell>
          <cell r="K1036" t="str">
            <v>Concord Energy, LLC</v>
          </cell>
          <cell r="L1036" t="str">
            <v>Darrell Danyluk</v>
          </cell>
          <cell r="M1036" t="str">
            <v>Trader</v>
          </cell>
          <cell r="N1036" t="str">
            <v>(403) 514-6912</v>
          </cell>
          <cell r="O1036" t="str">
            <v>(403) 514-6913</v>
          </cell>
          <cell r="R1036">
            <v>5000</v>
          </cell>
          <cell r="X1036">
            <v>4.51</v>
          </cell>
          <cell r="Y1036">
            <v>37819</v>
          </cell>
          <cell r="Z1036">
            <v>37819</v>
          </cell>
          <cell r="AA1036" t="str">
            <v>Interruptible</v>
          </cell>
          <cell r="AB1036" t="str">
            <v>PGT</v>
          </cell>
          <cell r="AD1036" t="str">
            <v>07536</v>
          </cell>
          <cell r="AE1036">
            <v>5000</v>
          </cell>
          <cell r="AF1036" t="str">
            <v>SWWP-GTNW</v>
          </cell>
          <cell r="AG1036" t="str">
            <v xml:space="preserve"> </v>
          </cell>
          <cell r="AH1036" t="str">
            <v xml:space="preserve"> </v>
          </cell>
          <cell r="AI1036" t="str">
            <v xml:space="preserve"> </v>
          </cell>
          <cell r="AJ1036" t="str">
            <v>SWWP-WWP</v>
          </cell>
          <cell r="AK1036" t="str">
            <v xml:space="preserve"> </v>
          </cell>
          <cell r="AL1036" t="str">
            <v>BPK</v>
          </cell>
          <cell r="AN1036" t="str">
            <v>DW</v>
          </cell>
        </row>
        <row r="1037">
          <cell r="A1037">
            <v>1050</v>
          </cell>
          <cell r="B1037" t="str">
            <v>DW</v>
          </cell>
          <cell r="C1037" t="str">
            <v>Dick Winters</v>
          </cell>
          <cell r="D1037" t="str">
            <v>(509) 495-4175</v>
          </cell>
          <cell r="E1037">
            <v>37818</v>
          </cell>
          <cell r="G1037" t="str">
            <v>Purchase</v>
          </cell>
          <cell r="H1037" t="str">
            <v>Physical</v>
          </cell>
          <cell r="I1037" t="str">
            <v>KFCT</v>
          </cell>
          <cell r="K1037" t="str">
            <v>Enserco</v>
          </cell>
          <cell r="L1037" t="str">
            <v>Dave Huck</v>
          </cell>
          <cell r="M1037" t="str">
            <v>Trader</v>
          </cell>
          <cell r="N1037" t="str">
            <v>(403) 269-5522</v>
          </cell>
          <cell r="O1037" t="str">
            <v>(303) 568-3250</v>
          </cell>
          <cell r="R1037">
            <v>3000</v>
          </cell>
          <cell r="X1037">
            <v>4.5</v>
          </cell>
          <cell r="Y1037">
            <v>37819</v>
          </cell>
          <cell r="Z1037">
            <v>37819</v>
          </cell>
          <cell r="AA1037" t="str">
            <v>Interruptible</v>
          </cell>
          <cell r="AB1037" t="str">
            <v>NWP</v>
          </cell>
          <cell r="AE1037">
            <v>3000</v>
          </cell>
          <cell r="AF1037" t="str">
            <v>SPOKANE (KETTLE FALLS)</v>
          </cell>
          <cell r="AG1037">
            <v>384</v>
          </cell>
          <cell r="AH1037" t="str">
            <v xml:space="preserve"> </v>
          </cell>
          <cell r="AI1037" t="str">
            <v xml:space="preserve"> </v>
          </cell>
          <cell r="AJ1037" t="str">
            <v>SPOKANE (KETTLE FALLS)</v>
          </cell>
          <cell r="AK1037">
            <v>384</v>
          </cell>
          <cell r="AL1037" t="str">
            <v>KFCT</v>
          </cell>
          <cell r="AM1037">
            <v>6</v>
          </cell>
          <cell r="AN1037" t="str">
            <v>DW</v>
          </cell>
        </row>
        <row r="1038">
          <cell r="A1038">
            <v>1051</v>
          </cell>
          <cell r="B1038" t="str">
            <v>DW</v>
          </cell>
          <cell r="C1038" t="str">
            <v>Dick Winters</v>
          </cell>
          <cell r="D1038" t="str">
            <v>(509) 495-4175</v>
          </cell>
          <cell r="E1038">
            <v>37818</v>
          </cell>
          <cell r="G1038" t="str">
            <v>Purchase</v>
          </cell>
          <cell r="H1038" t="str">
            <v>Physical</v>
          </cell>
          <cell r="I1038" t="str">
            <v>CSII</v>
          </cell>
          <cell r="K1038" t="str">
            <v>Enserco</v>
          </cell>
          <cell r="L1038" t="str">
            <v>Dave Huck</v>
          </cell>
          <cell r="M1038" t="str">
            <v>Trader</v>
          </cell>
          <cell r="N1038" t="str">
            <v>(403) 269-5522</v>
          </cell>
          <cell r="O1038" t="str">
            <v>(303) 568-3250</v>
          </cell>
          <cell r="P1038" t="str">
            <v xml:space="preserve"> </v>
          </cell>
          <cell r="Q1038" t="str">
            <v xml:space="preserve"> </v>
          </cell>
          <cell r="R1038">
            <v>10000</v>
          </cell>
          <cell r="X1038">
            <v>4.5</v>
          </cell>
          <cell r="Y1038">
            <v>37819</v>
          </cell>
          <cell r="Z1038">
            <v>37819</v>
          </cell>
          <cell r="AA1038" t="str">
            <v>Interruptible</v>
          </cell>
          <cell r="AB1038" t="str">
            <v>PGT</v>
          </cell>
          <cell r="AD1038" t="str">
            <v>07536</v>
          </cell>
          <cell r="AE1038">
            <v>10000</v>
          </cell>
          <cell r="AF1038" t="str">
            <v>STAN-GTNW</v>
          </cell>
          <cell r="AG1038" t="str">
            <v xml:space="preserve"> </v>
          </cell>
          <cell r="AI1038" t="str">
            <v xml:space="preserve"> </v>
          </cell>
          <cell r="AJ1038" t="str">
            <v>CSII-CSII</v>
          </cell>
          <cell r="AK1038" t="str">
            <v xml:space="preserve"> </v>
          </cell>
          <cell r="AL1038" t="str">
            <v>CSII</v>
          </cell>
          <cell r="AN1038" t="str">
            <v>DW</v>
          </cell>
          <cell r="AO1038" t="str">
            <v xml:space="preserve"> </v>
          </cell>
          <cell r="AP1038" t="str">
            <v xml:space="preserve"> </v>
          </cell>
        </row>
        <row r="1039">
          <cell r="A1039">
            <v>1052</v>
          </cell>
          <cell r="B1039" t="str">
            <v>DW</v>
          </cell>
          <cell r="C1039" t="str">
            <v>Dick Winters</v>
          </cell>
          <cell r="D1039" t="str">
            <v>(509) 495-4175</v>
          </cell>
          <cell r="E1039">
            <v>37818</v>
          </cell>
          <cell r="G1039" t="str">
            <v>Purchase</v>
          </cell>
          <cell r="H1039" t="str">
            <v>Physical</v>
          </cell>
          <cell r="I1039" t="str">
            <v>RGEN</v>
          </cell>
          <cell r="K1039" t="str">
            <v>Enserco</v>
          </cell>
          <cell r="L1039" t="str">
            <v>Dave Huck</v>
          </cell>
          <cell r="M1039" t="str">
            <v>Trader</v>
          </cell>
          <cell r="N1039" t="str">
            <v>(403) 269-5522</v>
          </cell>
          <cell r="O1039" t="str">
            <v>(303) 568-3250</v>
          </cell>
          <cell r="R1039">
            <v>12000</v>
          </cell>
          <cell r="X1039">
            <v>4.5</v>
          </cell>
          <cell r="Y1039">
            <v>37819</v>
          </cell>
          <cell r="Z1039">
            <v>37819</v>
          </cell>
          <cell r="AA1039" t="str">
            <v>Interruptible</v>
          </cell>
          <cell r="AB1039" t="str">
            <v>PGT</v>
          </cell>
          <cell r="AD1039" t="str">
            <v>07536</v>
          </cell>
          <cell r="AE1039">
            <v>12000</v>
          </cell>
          <cell r="AF1039" t="str">
            <v>RGEN-GTNW</v>
          </cell>
          <cell r="AH1039" t="str">
            <v xml:space="preserve"> </v>
          </cell>
          <cell r="AJ1039" t="str">
            <v>RGEN-WWP</v>
          </cell>
          <cell r="AL1039" t="str">
            <v>FUEL</v>
          </cell>
          <cell r="AN1039" t="str">
            <v>DW</v>
          </cell>
        </row>
        <row r="1040">
          <cell r="A1040">
            <v>1053</v>
          </cell>
          <cell r="B1040" t="str">
            <v>DW</v>
          </cell>
          <cell r="C1040" t="str">
            <v>Dick Winters</v>
          </cell>
          <cell r="D1040" t="str">
            <v>(509) 495-4175</v>
          </cell>
          <cell r="E1040">
            <v>37818</v>
          </cell>
          <cell r="G1040" t="str">
            <v>Purchase</v>
          </cell>
          <cell r="H1040" t="str">
            <v>Physical</v>
          </cell>
          <cell r="I1040" t="str">
            <v>RGEN</v>
          </cell>
          <cell r="K1040" t="str">
            <v>Enserco</v>
          </cell>
          <cell r="L1040" t="str">
            <v>Dave Huck</v>
          </cell>
          <cell r="M1040" t="str">
            <v>Trader</v>
          </cell>
          <cell r="N1040" t="str">
            <v>(403) 269-5522</v>
          </cell>
          <cell r="O1040" t="str">
            <v>(303) 568-3250</v>
          </cell>
          <cell r="R1040">
            <v>15000</v>
          </cell>
          <cell r="X1040">
            <v>4.51</v>
          </cell>
          <cell r="Y1040">
            <v>37819</v>
          </cell>
          <cell r="Z1040">
            <v>37819</v>
          </cell>
          <cell r="AA1040" t="str">
            <v>Interruptible</v>
          </cell>
          <cell r="AB1040" t="str">
            <v>PGT</v>
          </cell>
          <cell r="AD1040" t="str">
            <v>07536</v>
          </cell>
          <cell r="AE1040">
            <v>15000</v>
          </cell>
          <cell r="AF1040" t="str">
            <v>RGEN-GTNW</v>
          </cell>
          <cell r="AH1040" t="str">
            <v xml:space="preserve"> </v>
          </cell>
          <cell r="AJ1040" t="str">
            <v>RGEN-WWP</v>
          </cell>
          <cell r="AL1040" t="str">
            <v>FUEL</v>
          </cell>
          <cell r="AN1040" t="str">
            <v>DW</v>
          </cell>
        </row>
        <row r="1041">
          <cell r="A1041">
            <v>1054</v>
          </cell>
          <cell r="B1041" t="str">
            <v>DW</v>
          </cell>
          <cell r="C1041" t="str">
            <v>Dick Winters</v>
          </cell>
          <cell r="D1041" t="str">
            <v>(509) 495-4175</v>
          </cell>
          <cell r="E1041">
            <v>37818</v>
          </cell>
          <cell r="G1041" t="str">
            <v>Purchase</v>
          </cell>
          <cell r="H1041" t="str">
            <v>Physical</v>
          </cell>
          <cell r="I1041" t="str">
            <v>CSII</v>
          </cell>
          <cell r="K1041" t="str">
            <v>Enserco</v>
          </cell>
          <cell r="L1041" t="str">
            <v>Dave Huck</v>
          </cell>
          <cell r="M1041" t="str">
            <v>Trader</v>
          </cell>
          <cell r="N1041" t="str">
            <v>(403) 269-5522</v>
          </cell>
          <cell r="O1041" t="str">
            <v>(303) 568-3250</v>
          </cell>
          <cell r="P1041" t="str">
            <v xml:space="preserve"> </v>
          </cell>
          <cell r="Q1041" t="str">
            <v xml:space="preserve"> </v>
          </cell>
          <cell r="R1041">
            <v>10000</v>
          </cell>
          <cell r="X1041">
            <v>4.4800000000000004</v>
          </cell>
          <cell r="Y1041">
            <v>37820</v>
          </cell>
          <cell r="Z1041">
            <v>37833</v>
          </cell>
          <cell r="AA1041" t="str">
            <v>Firm</v>
          </cell>
          <cell r="AB1041" t="str">
            <v>PGT</v>
          </cell>
          <cell r="AD1041" t="str">
            <v>07536</v>
          </cell>
          <cell r="AE1041">
            <v>10000</v>
          </cell>
          <cell r="AF1041" t="str">
            <v>STAN-GTNW</v>
          </cell>
          <cell r="AG1041" t="str">
            <v xml:space="preserve"> </v>
          </cell>
          <cell r="AI1041" t="str">
            <v xml:space="preserve"> </v>
          </cell>
          <cell r="AJ1041" t="str">
            <v>CSII-CSII</v>
          </cell>
          <cell r="AK1041" t="str">
            <v xml:space="preserve"> </v>
          </cell>
          <cell r="AL1041" t="str">
            <v>CSII</v>
          </cell>
          <cell r="AN1041" t="str">
            <v>RP</v>
          </cell>
          <cell r="AO1041">
            <v>37845</v>
          </cell>
          <cell r="AP1041" t="str">
            <v>DW</v>
          </cell>
        </row>
        <row r="1042">
          <cell r="A1042">
            <v>1055</v>
          </cell>
          <cell r="B1042" t="str">
            <v>DA</v>
          </cell>
          <cell r="C1042" t="str">
            <v>Diane Albers</v>
          </cell>
          <cell r="D1042" t="str">
            <v>(509) 495-4705</v>
          </cell>
          <cell r="E1042">
            <v>37818</v>
          </cell>
          <cell r="G1042" t="str">
            <v>Purchase</v>
          </cell>
          <cell r="H1042" t="str">
            <v>Physical</v>
          </cell>
          <cell r="I1042" t="str">
            <v>CSII</v>
          </cell>
          <cell r="K1042" t="str">
            <v xml:space="preserve">Cook Inlet Energy Supply </v>
          </cell>
          <cell r="L1042" t="str">
            <v>Leila Tanbouz</v>
          </cell>
          <cell r="M1042" t="str">
            <v>Trader</v>
          </cell>
          <cell r="N1042" t="str">
            <v>(310) 556-8956</v>
          </cell>
          <cell r="O1042" t="str">
            <v>(310) 789-3991</v>
          </cell>
          <cell r="P1042" t="str">
            <v xml:space="preserve"> </v>
          </cell>
          <cell r="Q1042" t="str">
            <v xml:space="preserve"> </v>
          </cell>
          <cell r="R1042">
            <v>10000</v>
          </cell>
          <cell r="X1042">
            <v>4.45</v>
          </cell>
          <cell r="Y1042">
            <v>37820</v>
          </cell>
          <cell r="Z1042">
            <v>37833</v>
          </cell>
          <cell r="AA1042" t="str">
            <v>Firm</v>
          </cell>
          <cell r="AB1042" t="str">
            <v>PGT</v>
          </cell>
          <cell r="AD1042" t="str">
            <v>07536</v>
          </cell>
          <cell r="AE1042">
            <v>10000</v>
          </cell>
          <cell r="AF1042" t="str">
            <v>STAN-GTNW</v>
          </cell>
          <cell r="AG1042" t="str">
            <v xml:space="preserve"> </v>
          </cell>
          <cell r="AI1042" t="str">
            <v xml:space="preserve"> </v>
          </cell>
          <cell r="AJ1042" t="str">
            <v>CSII-CSII</v>
          </cell>
          <cell r="AK1042" t="str">
            <v xml:space="preserve"> </v>
          </cell>
          <cell r="AL1042" t="str">
            <v>CSII</v>
          </cell>
          <cell r="AN1042" t="str">
            <v>RP</v>
          </cell>
          <cell r="AO1042">
            <v>37845</v>
          </cell>
          <cell r="AP1042" t="str">
            <v>DW</v>
          </cell>
        </row>
        <row r="1043">
          <cell r="A1043">
            <v>1056</v>
          </cell>
          <cell r="B1043" t="str">
            <v>DW</v>
          </cell>
          <cell r="C1043" t="str">
            <v>Dick Winters</v>
          </cell>
          <cell r="D1043" t="str">
            <v>(509) 495-4175</v>
          </cell>
          <cell r="E1043">
            <v>37819</v>
          </cell>
          <cell r="G1043" t="str">
            <v>Purchase</v>
          </cell>
          <cell r="H1043" t="str">
            <v>Physical</v>
          </cell>
          <cell r="I1043" t="str">
            <v>RGEN</v>
          </cell>
          <cell r="K1043" t="str">
            <v>Enserco</v>
          </cell>
          <cell r="L1043" t="str">
            <v>Dave Huck</v>
          </cell>
          <cell r="M1043" t="str">
            <v>Trader</v>
          </cell>
          <cell r="N1043" t="str">
            <v>(403) 269-5522</v>
          </cell>
          <cell r="O1043" t="str">
            <v>(303) 568-3250</v>
          </cell>
          <cell r="R1043">
            <v>25000</v>
          </cell>
          <cell r="X1043">
            <v>4.57</v>
          </cell>
          <cell r="Y1043">
            <v>37820</v>
          </cell>
          <cell r="Z1043">
            <v>37820</v>
          </cell>
          <cell r="AA1043" t="str">
            <v>Interruptible</v>
          </cell>
          <cell r="AB1043" t="str">
            <v>PGT</v>
          </cell>
          <cell r="AD1043" t="str">
            <v>07536</v>
          </cell>
          <cell r="AE1043">
            <v>25000</v>
          </cell>
          <cell r="AF1043" t="str">
            <v>RGEN-GTNW</v>
          </cell>
          <cell r="AH1043" t="str">
            <v xml:space="preserve"> </v>
          </cell>
          <cell r="AJ1043" t="str">
            <v>RGEN-WWP</v>
          </cell>
          <cell r="AL1043" t="str">
            <v>FUEL</v>
          </cell>
          <cell r="AN1043" t="str">
            <v>DW</v>
          </cell>
        </row>
        <row r="1044">
          <cell r="A1044">
            <v>1057</v>
          </cell>
          <cell r="B1044" t="str">
            <v>DW</v>
          </cell>
          <cell r="C1044" t="str">
            <v>Dick Winters</v>
          </cell>
          <cell r="D1044" t="str">
            <v>(509) 495-4175</v>
          </cell>
          <cell r="E1044">
            <v>37819</v>
          </cell>
          <cell r="G1044" t="str">
            <v>Purchase</v>
          </cell>
          <cell r="H1044" t="str">
            <v>Physical</v>
          </cell>
          <cell r="I1044" t="str">
            <v>BOULDER PARK</v>
          </cell>
          <cell r="K1044" t="str">
            <v>Enserco</v>
          </cell>
          <cell r="L1044" t="str">
            <v>Dave Huck</v>
          </cell>
          <cell r="M1044" t="str">
            <v>Trader</v>
          </cell>
          <cell r="N1044" t="str">
            <v>(403) 269-5522</v>
          </cell>
          <cell r="O1044" t="str">
            <v>(303) 568-3250</v>
          </cell>
          <cell r="R1044">
            <v>4000</v>
          </cell>
          <cell r="X1044">
            <v>4.57</v>
          </cell>
          <cell r="Y1044">
            <v>37820</v>
          </cell>
          <cell r="Z1044">
            <v>37820</v>
          </cell>
          <cell r="AA1044" t="str">
            <v>Interruptible</v>
          </cell>
          <cell r="AB1044" t="str">
            <v>PGT</v>
          </cell>
          <cell r="AD1044" t="str">
            <v>07536</v>
          </cell>
          <cell r="AE1044">
            <v>4000</v>
          </cell>
          <cell r="AF1044" t="str">
            <v>SWWP-GTNW</v>
          </cell>
          <cell r="AG1044" t="str">
            <v xml:space="preserve"> </v>
          </cell>
          <cell r="AH1044" t="str">
            <v xml:space="preserve"> </v>
          </cell>
          <cell r="AI1044" t="str">
            <v xml:space="preserve"> </v>
          </cell>
          <cell r="AJ1044" t="str">
            <v>SWWP-WWP</v>
          </cell>
          <cell r="AK1044" t="str">
            <v xml:space="preserve"> </v>
          </cell>
          <cell r="AL1044" t="str">
            <v>BPK</v>
          </cell>
          <cell r="AN1044" t="str">
            <v>DW</v>
          </cell>
        </row>
        <row r="1045">
          <cell r="A1045">
            <v>1058</v>
          </cell>
          <cell r="B1045" t="str">
            <v>DW</v>
          </cell>
          <cell r="C1045" t="str">
            <v>Dick Winters</v>
          </cell>
          <cell r="D1045" t="str">
            <v>(509) 495-4175</v>
          </cell>
          <cell r="E1045">
            <v>37819</v>
          </cell>
          <cell r="G1045" t="str">
            <v>Purchase</v>
          </cell>
          <cell r="H1045" t="str">
            <v>Physical</v>
          </cell>
          <cell r="I1045" t="str">
            <v>KFCT</v>
          </cell>
          <cell r="K1045" t="str">
            <v>Enserco</v>
          </cell>
          <cell r="L1045" t="str">
            <v>Dave Huck</v>
          </cell>
          <cell r="M1045" t="str">
            <v>Trader</v>
          </cell>
          <cell r="N1045" t="str">
            <v>(403) 269-5522</v>
          </cell>
          <cell r="O1045" t="str">
            <v>(303) 568-3250</v>
          </cell>
          <cell r="R1045">
            <v>1000</v>
          </cell>
          <cell r="X1045">
            <v>4.57</v>
          </cell>
          <cell r="Y1045">
            <v>37820</v>
          </cell>
          <cell r="Z1045">
            <v>37820</v>
          </cell>
          <cell r="AA1045" t="str">
            <v>Interruptible</v>
          </cell>
          <cell r="AB1045" t="str">
            <v>NWP</v>
          </cell>
          <cell r="AE1045">
            <v>1000</v>
          </cell>
          <cell r="AF1045" t="str">
            <v>SPOKANE (KETTLE FALLS)</v>
          </cell>
          <cell r="AG1045">
            <v>384</v>
          </cell>
          <cell r="AH1045" t="str">
            <v xml:space="preserve"> </v>
          </cell>
          <cell r="AI1045" t="str">
            <v xml:space="preserve"> </v>
          </cell>
          <cell r="AJ1045" t="str">
            <v>SPOKANE (KETTLE FALLS)</v>
          </cell>
          <cell r="AK1045">
            <v>384</v>
          </cell>
          <cell r="AL1045" t="str">
            <v>KFCT</v>
          </cell>
          <cell r="AM1045">
            <v>6</v>
          </cell>
          <cell r="AN1045" t="str">
            <v>DW</v>
          </cell>
        </row>
        <row r="1046">
          <cell r="A1046">
            <v>1059</v>
          </cell>
          <cell r="B1046" t="str">
            <v>DW</v>
          </cell>
          <cell r="C1046" t="str">
            <v>Dick Winters</v>
          </cell>
          <cell r="D1046" t="str">
            <v>(509) 495-4175</v>
          </cell>
          <cell r="E1046">
            <v>37820</v>
          </cell>
          <cell r="G1046" t="str">
            <v>Purchase</v>
          </cell>
          <cell r="H1046" t="str">
            <v>Physical</v>
          </cell>
          <cell r="I1046" t="str">
            <v>RGEN</v>
          </cell>
          <cell r="K1046" t="str">
            <v>Enserco</v>
          </cell>
          <cell r="L1046" t="str">
            <v>Dave Huck</v>
          </cell>
          <cell r="M1046" t="str">
            <v>Trader</v>
          </cell>
          <cell r="N1046" t="str">
            <v>(403) 269-5522</v>
          </cell>
          <cell r="O1046" t="str">
            <v>(303) 568-3250</v>
          </cell>
          <cell r="R1046">
            <v>12500</v>
          </cell>
          <cell r="X1046">
            <v>4.57</v>
          </cell>
          <cell r="Y1046">
            <v>37821</v>
          </cell>
          <cell r="Z1046">
            <v>37823</v>
          </cell>
          <cell r="AA1046" t="str">
            <v>Firm</v>
          </cell>
          <cell r="AB1046" t="str">
            <v>PGT</v>
          </cell>
          <cell r="AD1046" t="str">
            <v>07536</v>
          </cell>
          <cell r="AE1046">
            <v>12500</v>
          </cell>
          <cell r="AF1046" t="str">
            <v>RGEN-GTNW</v>
          </cell>
          <cell r="AH1046" t="str">
            <v xml:space="preserve"> </v>
          </cell>
          <cell r="AJ1046" t="str">
            <v>RGEN-WWP</v>
          </cell>
          <cell r="AL1046" t="str">
            <v>FUEL</v>
          </cell>
          <cell r="AN1046" t="str">
            <v>DW</v>
          </cell>
          <cell r="AO1046">
            <v>37844</v>
          </cell>
          <cell r="AP1046" t="str">
            <v>DW</v>
          </cell>
        </row>
        <row r="1047">
          <cell r="A1047">
            <v>1060</v>
          </cell>
          <cell r="B1047" t="str">
            <v>DW</v>
          </cell>
          <cell r="C1047" t="str">
            <v>Dick Winters</v>
          </cell>
          <cell r="D1047" t="str">
            <v>(509) 495-4175</v>
          </cell>
          <cell r="E1047">
            <v>37820</v>
          </cell>
          <cell r="G1047" t="str">
            <v>Purchase</v>
          </cell>
          <cell r="H1047" t="str">
            <v>Physical</v>
          </cell>
          <cell r="I1047" t="str">
            <v>BOULDER PARK</v>
          </cell>
          <cell r="K1047" t="str">
            <v>Enserco</v>
          </cell>
          <cell r="L1047" t="str">
            <v>Dave Huck</v>
          </cell>
          <cell r="M1047" t="str">
            <v>Trader</v>
          </cell>
          <cell r="N1047" t="str">
            <v>(403) 269-5522</v>
          </cell>
          <cell r="O1047" t="str">
            <v>(303) 568-3250</v>
          </cell>
          <cell r="R1047">
            <v>3000</v>
          </cell>
          <cell r="X1047">
            <v>4.57</v>
          </cell>
          <cell r="Y1047">
            <v>37821</v>
          </cell>
          <cell r="Z1047">
            <v>37823</v>
          </cell>
          <cell r="AA1047" t="str">
            <v>Firm</v>
          </cell>
          <cell r="AB1047" t="str">
            <v>PGT</v>
          </cell>
          <cell r="AD1047" t="str">
            <v>07536</v>
          </cell>
          <cell r="AE1047">
            <v>3000</v>
          </cell>
          <cell r="AF1047" t="str">
            <v>SWWP-GTNW</v>
          </cell>
          <cell r="AG1047" t="str">
            <v xml:space="preserve"> </v>
          </cell>
          <cell r="AH1047" t="str">
            <v xml:space="preserve"> </v>
          </cell>
          <cell r="AI1047" t="str">
            <v xml:space="preserve"> </v>
          </cell>
          <cell r="AJ1047" t="str">
            <v>SWWP-WWP</v>
          </cell>
          <cell r="AK1047" t="str">
            <v xml:space="preserve"> </v>
          </cell>
          <cell r="AL1047" t="str">
            <v>BPK</v>
          </cell>
          <cell r="AN1047" t="str">
            <v>DW</v>
          </cell>
        </row>
        <row r="1048">
          <cell r="A1048">
            <v>1061</v>
          </cell>
          <cell r="B1048" t="str">
            <v>DW</v>
          </cell>
          <cell r="C1048" t="str">
            <v>Dick Winters</v>
          </cell>
          <cell r="D1048" t="str">
            <v>(509) 495-4175</v>
          </cell>
          <cell r="E1048">
            <v>37820</v>
          </cell>
          <cell r="G1048" t="str">
            <v>Purchase</v>
          </cell>
          <cell r="H1048" t="str">
            <v>Physical</v>
          </cell>
          <cell r="I1048" t="str">
            <v>KFCT</v>
          </cell>
          <cell r="K1048" t="str">
            <v>Enserco</v>
          </cell>
          <cell r="L1048" t="str">
            <v>Dave Huck</v>
          </cell>
          <cell r="M1048" t="str">
            <v>Trader</v>
          </cell>
          <cell r="N1048" t="str">
            <v>(403) 269-5522</v>
          </cell>
          <cell r="O1048" t="str">
            <v>(303) 568-3250</v>
          </cell>
          <cell r="R1048">
            <v>1000</v>
          </cell>
          <cell r="X1048">
            <v>4.57</v>
          </cell>
          <cell r="Y1048">
            <v>37821</v>
          </cell>
          <cell r="Z1048">
            <v>37823</v>
          </cell>
          <cell r="AA1048" t="str">
            <v>Firm</v>
          </cell>
          <cell r="AB1048" t="str">
            <v>NWP</v>
          </cell>
          <cell r="AE1048">
            <v>1000</v>
          </cell>
          <cell r="AF1048" t="str">
            <v>SPOKANE (KETTLE FALLS)</v>
          </cell>
          <cell r="AG1048">
            <v>384</v>
          </cell>
          <cell r="AH1048" t="str">
            <v xml:space="preserve"> </v>
          </cell>
          <cell r="AI1048" t="str">
            <v xml:space="preserve"> </v>
          </cell>
          <cell r="AJ1048" t="str">
            <v>SPOKANE (KETTLE FALLS)</v>
          </cell>
          <cell r="AK1048">
            <v>384</v>
          </cell>
          <cell r="AL1048" t="str">
            <v>KFCT</v>
          </cell>
          <cell r="AM1048">
            <v>6</v>
          </cell>
          <cell r="AN1048" t="str">
            <v>DW</v>
          </cell>
        </row>
        <row r="1049">
          <cell r="A1049">
            <v>1062</v>
          </cell>
          <cell r="B1049" t="str">
            <v>DW</v>
          </cell>
          <cell r="C1049" t="str">
            <v>Dick Winters</v>
          </cell>
          <cell r="D1049" t="str">
            <v>(509) 495-4175</v>
          </cell>
          <cell r="E1049">
            <v>37823</v>
          </cell>
          <cell r="G1049" t="str">
            <v>Purchase</v>
          </cell>
          <cell r="H1049" t="str">
            <v>Physical</v>
          </cell>
          <cell r="I1049" t="str">
            <v>RGEN</v>
          </cell>
          <cell r="K1049" t="str">
            <v>Enserco</v>
          </cell>
          <cell r="L1049" t="str">
            <v>Dave Huck</v>
          </cell>
          <cell r="M1049" t="str">
            <v>Trader</v>
          </cell>
          <cell r="N1049" t="str">
            <v>(403) 269-5522</v>
          </cell>
          <cell r="O1049" t="str">
            <v>(303) 568-3250</v>
          </cell>
          <cell r="R1049">
            <v>15000</v>
          </cell>
          <cell r="X1049">
            <v>4.6900000000000004</v>
          </cell>
          <cell r="Y1049">
            <v>37824</v>
          </cell>
          <cell r="Z1049">
            <v>37824</v>
          </cell>
          <cell r="AA1049" t="str">
            <v>Interruptible</v>
          </cell>
          <cell r="AB1049" t="str">
            <v>PGT</v>
          </cell>
          <cell r="AD1049" t="str">
            <v>07536</v>
          </cell>
          <cell r="AE1049">
            <v>15000</v>
          </cell>
          <cell r="AF1049" t="str">
            <v>RGEN-GTNW</v>
          </cell>
          <cell r="AH1049" t="str">
            <v xml:space="preserve"> </v>
          </cell>
          <cell r="AJ1049" t="str">
            <v>RGEN-WWP</v>
          </cell>
          <cell r="AL1049" t="str">
            <v>FUEL</v>
          </cell>
          <cell r="AN1049" t="str">
            <v>DW</v>
          </cell>
        </row>
        <row r="1050">
          <cell r="A1050">
            <v>1063</v>
          </cell>
          <cell r="B1050" t="str">
            <v>DW</v>
          </cell>
          <cell r="C1050" t="str">
            <v>Dick Winters</v>
          </cell>
          <cell r="D1050" t="str">
            <v>(509) 495-4175</v>
          </cell>
          <cell r="E1050">
            <v>37823</v>
          </cell>
          <cell r="G1050" t="str">
            <v>Purchase</v>
          </cell>
          <cell r="H1050" t="str">
            <v>Physical</v>
          </cell>
          <cell r="I1050" t="str">
            <v>BOULDER PARK</v>
          </cell>
          <cell r="K1050" t="str">
            <v>Enserco</v>
          </cell>
          <cell r="L1050" t="str">
            <v>Dave Huck</v>
          </cell>
          <cell r="M1050" t="str">
            <v>Trader</v>
          </cell>
          <cell r="N1050" t="str">
            <v>(403) 269-5522</v>
          </cell>
          <cell r="O1050" t="str">
            <v>(303) 568-3250</v>
          </cell>
          <cell r="R1050">
            <v>4000</v>
          </cell>
          <cell r="X1050">
            <v>4.6900000000000004</v>
          </cell>
          <cell r="Y1050">
            <v>37824</v>
          </cell>
          <cell r="Z1050">
            <v>37824</v>
          </cell>
          <cell r="AA1050" t="str">
            <v>Interruptible</v>
          </cell>
          <cell r="AB1050" t="str">
            <v>PGT</v>
          </cell>
          <cell r="AD1050" t="str">
            <v>07536</v>
          </cell>
          <cell r="AE1050">
            <v>4000</v>
          </cell>
          <cell r="AF1050" t="str">
            <v>SWWP-GTNW</v>
          </cell>
          <cell r="AG1050" t="str">
            <v xml:space="preserve"> </v>
          </cell>
          <cell r="AH1050" t="str">
            <v xml:space="preserve"> </v>
          </cell>
          <cell r="AI1050" t="str">
            <v xml:space="preserve"> </v>
          </cell>
          <cell r="AJ1050" t="str">
            <v>SWWP-WWP</v>
          </cell>
          <cell r="AK1050" t="str">
            <v xml:space="preserve"> </v>
          </cell>
          <cell r="AL1050" t="str">
            <v>BPK</v>
          </cell>
          <cell r="AN1050" t="str">
            <v>DW</v>
          </cell>
        </row>
        <row r="1051">
          <cell r="A1051">
            <v>1064</v>
          </cell>
          <cell r="B1051" t="str">
            <v>DW</v>
          </cell>
          <cell r="C1051" t="str">
            <v>Dick Winters</v>
          </cell>
          <cell r="D1051" t="str">
            <v>(509) 495-4175</v>
          </cell>
          <cell r="E1051">
            <v>37823</v>
          </cell>
          <cell r="G1051" t="str">
            <v>Purchase</v>
          </cell>
          <cell r="H1051" t="str">
            <v>Physical</v>
          </cell>
          <cell r="I1051" t="str">
            <v>KFCT</v>
          </cell>
          <cell r="K1051" t="str">
            <v>Enserco</v>
          </cell>
          <cell r="L1051" t="str">
            <v>Dave Huck</v>
          </cell>
          <cell r="M1051" t="str">
            <v>Trader</v>
          </cell>
          <cell r="N1051" t="str">
            <v>(403) 269-5522</v>
          </cell>
          <cell r="O1051" t="str">
            <v>(303) 568-3250</v>
          </cell>
          <cell r="R1051">
            <v>1000</v>
          </cell>
          <cell r="X1051">
            <v>4.6900000000000004</v>
          </cell>
          <cell r="Y1051">
            <v>37824</v>
          </cell>
          <cell r="Z1051">
            <v>37824</v>
          </cell>
          <cell r="AA1051" t="str">
            <v>Interruptible</v>
          </cell>
          <cell r="AB1051" t="str">
            <v>NWP</v>
          </cell>
          <cell r="AE1051">
            <v>1000</v>
          </cell>
          <cell r="AF1051" t="str">
            <v>SPOKANE (KETTLE FALLS)</v>
          </cell>
          <cell r="AG1051">
            <v>384</v>
          </cell>
          <cell r="AH1051" t="str">
            <v xml:space="preserve"> </v>
          </cell>
          <cell r="AI1051" t="str">
            <v xml:space="preserve"> </v>
          </cell>
          <cell r="AJ1051" t="str">
            <v>SPOKANE (KETTLE FALLS)</v>
          </cell>
          <cell r="AK1051">
            <v>384</v>
          </cell>
          <cell r="AL1051" t="str">
            <v>KFCT</v>
          </cell>
          <cell r="AM1051">
            <v>6</v>
          </cell>
          <cell r="AN1051" t="str">
            <v>DW</v>
          </cell>
        </row>
        <row r="1052">
          <cell r="A1052">
            <v>1065</v>
          </cell>
          <cell r="B1052" t="str">
            <v>DW</v>
          </cell>
          <cell r="C1052" t="str">
            <v>Dick Winters</v>
          </cell>
          <cell r="D1052" t="str">
            <v>(509) 495-4175</v>
          </cell>
          <cell r="E1052">
            <v>37824</v>
          </cell>
          <cell r="G1052" t="str">
            <v>Purchase</v>
          </cell>
          <cell r="H1052" t="str">
            <v>Physical</v>
          </cell>
          <cell r="I1052" t="str">
            <v>BOULDER PARK</v>
          </cell>
          <cell r="K1052" t="str">
            <v>Enserco</v>
          </cell>
          <cell r="L1052" t="str">
            <v>Dave Huck</v>
          </cell>
          <cell r="M1052" t="str">
            <v>Trader</v>
          </cell>
          <cell r="N1052" t="str">
            <v>(403) 269-5522</v>
          </cell>
          <cell r="O1052" t="str">
            <v>(303) 568-3250</v>
          </cell>
          <cell r="R1052">
            <v>3000</v>
          </cell>
          <cell r="X1052">
            <v>4.6100000000000003</v>
          </cell>
          <cell r="Y1052">
            <v>37825</v>
          </cell>
          <cell r="Z1052">
            <v>37825</v>
          </cell>
          <cell r="AA1052" t="str">
            <v>Interruptible</v>
          </cell>
          <cell r="AB1052" t="str">
            <v>PGT</v>
          </cell>
          <cell r="AD1052" t="str">
            <v>07536</v>
          </cell>
          <cell r="AE1052">
            <v>3000</v>
          </cell>
          <cell r="AF1052" t="str">
            <v>SWWP-GTNW</v>
          </cell>
          <cell r="AG1052" t="str">
            <v xml:space="preserve"> </v>
          </cell>
          <cell r="AH1052" t="str">
            <v xml:space="preserve"> </v>
          </cell>
          <cell r="AI1052" t="str">
            <v xml:space="preserve"> </v>
          </cell>
          <cell r="AJ1052" t="str">
            <v>SWWP-WWP</v>
          </cell>
          <cell r="AK1052" t="str">
            <v xml:space="preserve"> </v>
          </cell>
          <cell r="AL1052" t="str">
            <v>BPK</v>
          </cell>
          <cell r="AN1052" t="str">
            <v>DW</v>
          </cell>
        </row>
        <row r="1053">
          <cell r="A1053">
            <v>1066</v>
          </cell>
          <cell r="B1053" t="str">
            <v>DW</v>
          </cell>
          <cell r="C1053" t="str">
            <v>Dick Winters</v>
          </cell>
          <cell r="D1053" t="str">
            <v>(509) 495-4175</v>
          </cell>
          <cell r="E1053">
            <v>37824</v>
          </cell>
          <cell r="G1053" t="str">
            <v>Purchase</v>
          </cell>
          <cell r="H1053" t="str">
            <v>Physical</v>
          </cell>
          <cell r="I1053" t="str">
            <v>KFCT</v>
          </cell>
          <cell r="K1053" t="str">
            <v>Enserco</v>
          </cell>
          <cell r="L1053" t="str">
            <v>Dave Huck</v>
          </cell>
          <cell r="M1053" t="str">
            <v>Trader</v>
          </cell>
          <cell r="N1053" t="str">
            <v>(403) 269-5522</v>
          </cell>
          <cell r="O1053" t="str">
            <v>(303) 568-3250</v>
          </cell>
          <cell r="R1053">
            <v>1000</v>
          </cell>
          <cell r="X1053">
            <v>4.6100000000000003</v>
          </cell>
          <cell r="Y1053">
            <v>37825</v>
          </cell>
          <cell r="Z1053">
            <v>37825</v>
          </cell>
          <cell r="AA1053" t="str">
            <v>Interruptible</v>
          </cell>
          <cell r="AB1053" t="str">
            <v>NWP</v>
          </cell>
          <cell r="AE1053">
            <v>1000</v>
          </cell>
          <cell r="AF1053" t="str">
            <v>SPOKANE (KETTLE FALLS)</v>
          </cell>
          <cell r="AG1053">
            <v>384</v>
          </cell>
          <cell r="AH1053" t="str">
            <v xml:space="preserve"> </v>
          </cell>
          <cell r="AI1053" t="str">
            <v xml:space="preserve"> </v>
          </cell>
          <cell r="AJ1053" t="str">
            <v>SPOKANE (KETTLE FALLS)</v>
          </cell>
          <cell r="AK1053">
            <v>384</v>
          </cell>
          <cell r="AL1053" t="str">
            <v>KFCT KFGS</v>
          </cell>
          <cell r="AM1053">
            <v>6</v>
          </cell>
          <cell r="AN1053" t="str">
            <v>DW</v>
          </cell>
        </row>
        <row r="1054">
          <cell r="A1054">
            <v>1067</v>
          </cell>
          <cell r="B1054" t="str">
            <v>DW</v>
          </cell>
          <cell r="C1054" t="str">
            <v>Dick Winters</v>
          </cell>
          <cell r="D1054" t="str">
            <v>(509) 495-4175</v>
          </cell>
          <cell r="E1054">
            <v>37825</v>
          </cell>
          <cell r="G1054" t="str">
            <v>Purchase</v>
          </cell>
          <cell r="H1054" t="str">
            <v>Physical</v>
          </cell>
          <cell r="I1054" t="str">
            <v>RGEN</v>
          </cell>
          <cell r="K1054" t="str">
            <v>Enserco</v>
          </cell>
          <cell r="L1054" t="str">
            <v>Dave Huck</v>
          </cell>
          <cell r="M1054" t="str">
            <v>Trader</v>
          </cell>
          <cell r="N1054" t="str">
            <v>(403) 269-5522</v>
          </cell>
          <cell r="O1054" t="str">
            <v>(303) 568-3250</v>
          </cell>
          <cell r="R1054">
            <v>15000</v>
          </cell>
          <cell r="X1054">
            <v>4.47</v>
          </cell>
          <cell r="Y1054">
            <v>37826</v>
          </cell>
          <cell r="Z1054">
            <v>37826</v>
          </cell>
          <cell r="AA1054" t="str">
            <v>Interruptible</v>
          </cell>
          <cell r="AB1054" t="str">
            <v>PGT</v>
          </cell>
          <cell r="AD1054" t="str">
            <v>07536</v>
          </cell>
          <cell r="AE1054">
            <v>15000</v>
          </cell>
          <cell r="AF1054" t="str">
            <v>RGEN-GTNW</v>
          </cell>
          <cell r="AH1054" t="str">
            <v xml:space="preserve"> </v>
          </cell>
          <cell r="AJ1054" t="str">
            <v>RGEN-WWP</v>
          </cell>
          <cell r="AL1054" t="str">
            <v>FUEL</v>
          </cell>
          <cell r="AN1054" t="str">
            <v>DW</v>
          </cell>
        </row>
        <row r="1055">
          <cell r="A1055">
            <v>1068</v>
          </cell>
          <cell r="B1055" t="str">
            <v>DW</v>
          </cell>
          <cell r="C1055" t="str">
            <v>Dick Winters</v>
          </cell>
          <cell r="D1055" t="str">
            <v>(509) 495-4175</v>
          </cell>
          <cell r="E1055">
            <v>37825</v>
          </cell>
          <cell r="G1055" t="str">
            <v>Purchase</v>
          </cell>
          <cell r="H1055" t="str">
            <v>Physical</v>
          </cell>
          <cell r="I1055" t="str">
            <v>BOULDER PARK</v>
          </cell>
          <cell r="K1055" t="str">
            <v>Enserco</v>
          </cell>
          <cell r="L1055" t="str">
            <v>Dave Huck</v>
          </cell>
          <cell r="M1055" t="str">
            <v>Trader</v>
          </cell>
          <cell r="N1055" t="str">
            <v>(403) 269-5522</v>
          </cell>
          <cell r="O1055" t="str">
            <v>(303) 568-3250</v>
          </cell>
          <cell r="R1055">
            <v>3500</v>
          </cell>
          <cell r="X1055">
            <v>4.47</v>
          </cell>
          <cell r="Y1055">
            <v>37826</v>
          </cell>
          <cell r="Z1055">
            <v>37826</v>
          </cell>
          <cell r="AA1055" t="str">
            <v>Interruptible</v>
          </cell>
          <cell r="AB1055" t="str">
            <v>PGT</v>
          </cell>
          <cell r="AD1055" t="str">
            <v>07536</v>
          </cell>
          <cell r="AE1055">
            <v>3500</v>
          </cell>
          <cell r="AF1055" t="str">
            <v>SWWP-GTNW</v>
          </cell>
          <cell r="AG1055" t="str">
            <v xml:space="preserve"> </v>
          </cell>
          <cell r="AH1055" t="str">
            <v xml:space="preserve"> </v>
          </cell>
          <cell r="AI1055" t="str">
            <v xml:space="preserve"> </v>
          </cell>
          <cell r="AJ1055" t="str">
            <v>SWWP-WWP</v>
          </cell>
          <cell r="AK1055" t="str">
            <v xml:space="preserve"> </v>
          </cell>
          <cell r="AL1055" t="str">
            <v>BPK</v>
          </cell>
          <cell r="AN1055" t="str">
            <v>DW</v>
          </cell>
        </row>
        <row r="1056">
          <cell r="A1056">
            <v>1069</v>
          </cell>
          <cell r="B1056" t="str">
            <v>DW</v>
          </cell>
          <cell r="C1056" t="str">
            <v>Dick Winters</v>
          </cell>
          <cell r="D1056" t="str">
            <v>(509) 495-4175</v>
          </cell>
          <cell r="E1056">
            <v>37825</v>
          </cell>
          <cell r="G1056" t="str">
            <v>Purchase</v>
          </cell>
          <cell r="H1056" t="str">
            <v>Physical</v>
          </cell>
          <cell r="I1056" t="str">
            <v>KFCT</v>
          </cell>
          <cell r="K1056" t="str">
            <v>Enserco</v>
          </cell>
          <cell r="L1056" t="str">
            <v>Dave Huck</v>
          </cell>
          <cell r="M1056" t="str">
            <v>Trader</v>
          </cell>
          <cell r="N1056" t="str">
            <v>(403) 269-5522</v>
          </cell>
          <cell r="O1056" t="str">
            <v>(303) 568-3250</v>
          </cell>
          <cell r="R1056">
            <v>1500</v>
          </cell>
          <cell r="X1056">
            <v>4.47</v>
          </cell>
          <cell r="Y1056">
            <v>37826</v>
          </cell>
          <cell r="Z1056">
            <v>37826</v>
          </cell>
          <cell r="AA1056" t="str">
            <v>Interruptible</v>
          </cell>
          <cell r="AB1056" t="str">
            <v>NWP</v>
          </cell>
          <cell r="AE1056">
            <v>1500</v>
          </cell>
          <cell r="AF1056" t="str">
            <v>SPOKANE (KETTLE FALLS)</v>
          </cell>
          <cell r="AG1056">
            <v>384</v>
          </cell>
          <cell r="AH1056" t="str">
            <v xml:space="preserve"> </v>
          </cell>
          <cell r="AI1056" t="str">
            <v xml:space="preserve"> </v>
          </cell>
          <cell r="AJ1056" t="str">
            <v>SPOKANE (KETTLE FALLS)</v>
          </cell>
          <cell r="AK1056">
            <v>384</v>
          </cell>
          <cell r="AL1056" t="str">
            <v>KFCT</v>
          </cell>
          <cell r="AM1056">
            <v>6</v>
          </cell>
          <cell r="AN1056" t="str">
            <v>DW</v>
          </cell>
        </row>
        <row r="1057">
          <cell r="A1057">
            <v>1070</v>
          </cell>
          <cell r="B1057" t="str">
            <v>DW</v>
          </cell>
          <cell r="C1057" t="str">
            <v>Dick Winters</v>
          </cell>
          <cell r="D1057" t="str">
            <v>(509) 495-4175</v>
          </cell>
          <cell r="E1057">
            <v>37826</v>
          </cell>
          <cell r="G1057" t="str">
            <v>Purchase</v>
          </cell>
          <cell r="H1057" t="str">
            <v>Physical</v>
          </cell>
          <cell r="I1057" t="str">
            <v>BOULDER PARK</v>
          </cell>
          <cell r="K1057" t="str">
            <v>Enserco</v>
          </cell>
          <cell r="L1057" t="str">
            <v>Dave Huck</v>
          </cell>
          <cell r="M1057" t="str">
            <v>Trader</v>
          </cell>
          <cell r="N1057" t="str">
            <v>(403) 269-5522</v>
          </cell>
          <cell r="O1057" t="str">
            <v>(303) 568-3250</v>
          </cell>
          <cell r="R1057">
            <v>3500</v>
          </cell>
          <cell r="X1057">
            <v>4.4400000000000004</v>
          </cell>
          <cell r="Y1057">
            <v>37827</v>
          </cell>
          <cell r="Z1057">
            <v>37827</v>
          </cell>
          <cell r="AA1057" t="str">
            <v>Interruptible</v>
          </cell>
          <cell r="AB1057" t="str">
            <v>PGT</v>
          </cell>
          <cell r="AD1057" t="str">
            <v>07536</v>
          </cell>
          <cell r="AE1057">
            <v>3500</v>
          </cell>
          <cell r="AF1057" t="str">
            <v>SWWP-GTNW</v>
          </cell>
          <cell r="AG1057" t="str">
            <v xml:space="preserve"> </v>
          </cell>
          <cell r="AH1057" t="str">
            <v xml:space="preserve"> </v>
          </cell>
          <cell r="AI1057" t="str">
            <v xml:space="preserve"> </v>
          </cell>
          <cell r="AJ1057" t="str">
            <v>SWWP-WWP</v>
          </cell>
          <cell r="AK1057" t="str">
            <v xml:space="preserve"> </v>
          </cell>
          <cell r="AL1057" t="str">
            <v>BPK</v>
          </cell>
          <cell r="AN1057" t="str">
            <v>DW</v>
          </cell>
        </row>
        <row r="1058">
          <cell r="A1058">
            <v>1071</v>
          </cell>
          <cell r="B1058" t="str">
            <v>DW</v>
          </cell>
          <cell r="C1058" t="str">
            <v>Dick Winters</v>
          </cell>
          <cell r="D1058" t="str">
            <v>(509) 495-4175</v>
          </cell>
          <cell r="E1058">
            <v>37826</v>
          </cell>
          <cell r="G1058" t="str">
            <v>Purchase</v>
          </cell>
          <cell r="H1058" t="str">
            <v>Physical</v>
          </cell>
          <cell r="I1058" t="str">
            <v>KFCT</v>
          </cell>
          <cell r="K1058" t="str">
            <v>Enserco</v>
          </cell>
          <cell r="L1058" t="str">
            <v>Dave Huck</v>
          </cell>
          <cell r="M1058" t="str">
            <v>Trader</v>
          </cell>
          <cell r="N1058" t="str">
            <v>(403) 269-5522</v>
          </cell>
          <cell r="O1058" t="str">
            <v>(303) 568-3250</v>
          </cell>
          <cell r="R1058">
            <v>1000</v>
          </cell>
          <cell r="X1058">
            <v>4.4400000000000004</v>
          </cell>
          <cell r="Y1058">
            <v>37827</v>
          </cell>
          <cell r="Z1058">
            <v>37827</v>
          </cell>
          <cell r="AA1058" t="str">
            <v>Interruptible</v>
          </cell>
          <cell r="AB1058" t="str">
            <v>NWP</v>
          </cell>
          <cell r="AE1058">
            <v>1000</v>
          </cell>
          <cell r="AF1058" t="str">
            <v>SPOKANE (KETTLE FALLS)</v>
          </cell>
          <cell r="AG1058">
            <v>384</v>
          </cell>
          <cell r="AH1058" t="str">
            <v xml:space="preserve"> </v>
          </cell>
          <cell r="AI1058" t="str">
            <v xml:space="preserve"> </v>
          </cell>
          <cell r="AJ1058" t="str">
            <v>SPOKANE (KETTLE FALLS)</v>
          </cell>
          <cell r="AK1058">
            <v>384</v>
          </cell>
          <cell r="AL1058" t="str">
            <v>KFCT</v>
          </cell>
          <cell r="AM1058">
            <v>6</v>
          </cell>
          <cell r="AN1058" t="str">
            <v>DW</v>
          </cell>
        </row>
        <row r="1059">
          <cell r="A1059">
            <v>1072</v>
          </cell>
          <cell r="B1059" t="str">
            <v>DW</v>
          </cell>
          <cell r="C1059" t="str">
            <v>Dick Winters</v>
          </cell>
          <cell r="D1059" t="str">
            <v>(509) 495-4175</v>
          </cell>
          <cell r="E1059">
            <v>37826</v>
          </cell>
          <cell r="G1059" t="str">
            <v>Purchase</v>
          </cell>
          <cell r="H1059" t="str">
            <v>Physical</v>
          </cell>
          <cell r="I1059" t="str">
            <v>KFCT + BPK</v>
          </cell>
          <cell r="K1059" t="str">
            <v>Enserco</v>
          </cell>
          <cell r="L1059" t="str">
            <v>Dave Huck</v>
          </cell>
          <cell r="M1059" t="str">
            <v>Trader</v>
          </cell>
          <cell r="N1059" t="str">
            <v>(403) 269-5522</v>
          </cell>
          <cell r="O1059" t="str">
            <v>(303) 568-3250</v>
          </cell>
          <cell r="R1059">
            <v>4000</v>
          </cell>
          <cell r="X1059">
            <v>4.05</v>
          </cell>
          <cell r="Y1059">
            <v>37834</v>
          </cell>
          <cell r="Z1059">
            <v>37864</v>
          </cell>
          <cell r="AA1059" t="str">
            <v>Firm</v>
          </cell>
          <cell r="AB1059" t="str">
            <v>NWP</v>
          </cell>
          <cell r="AD1059">
            <v>100047</v>
          </cell>
          <cell r="AE1059">
            <v>4000</v>
          </cell>
          <cell r="AF1059" t="str">
            <v>SUMAS</v>
          </cell>
          <cell r="AG1059">
            <v>297</v>
          </cell>
          <cell r="AH1059" t="str">
            <v>EEI</v>
          </cell>
          <cell r="AI1059">
            <v>399</v>
          </cell>
          <cell r="AJ1059" t="str">
            <v>SPOKANE (MEAD)</v>
          </cell>
          <cell r="AK1059">
            <v>385</v>
          </cell>
          <cell r="AL1059" t="str">
            <v>KFCT BPK</v>
          </cell>
          <cell r="AM1059">
            <v>6</v>
          </cell>
          <cell r="AN1059" t="str">
            <v>DW</v>
          </cell>
          <cell r="AO1059">
            <v>37844</v>
          </cell>
          <cell r="AP1059" t="str">
            <v>DW</v>
          </cell>
          <cell r="AS1059" t="str">
            <v>Using SLT transport for Generation, will give SLT difference with Stan price of $4.20 quote</v>
          </cell>
        </row>
        <row r="1060">
          <cell r="A1060">
            <v>1073</v>
          </cell>
          <cell r="B1060" t="str">
            <v>DW</v>
          </cell>
          <cell r="C1060" t="str">
            <v>Dick Winters</v>
          </cell>
          <cell r="D1060" t="str">
            <v>(509) 495-4175</v>
          </cell>
          <cell r="E1060">
            <v>37827</v>
          </cell>
          <cell r="G1060" t="str">
            <v>Purchase</v>
          </cell>
          <cell r="H1060" t="str">
            <v>Physical</v>
          </cell>
          <cell r="I1060" t="str">
            <v>BOULDER PARK</v>
          </cell>
          <cell r="K1060" t="str">
            <v>Enserco</v>
          </cell>
          <cell r="L1060" t="str">
            <v>Dave Huck</v>
          </cell>
          <cell r="M1060" t="str">
            <v>Trader</v>
          </cell>
          <cell r="N1060" t="str">
            <v>(403) 269-5522</v>
          </cell>
          <cell r="O1060" t="str">
            <v>(303) 568-3250</v>
          </cell>
          <cell r="R1060">
            <v>2500</v>
          </cell>
          <cell r="X1060">
            <v>4.26</v>
          </cell>
          <cell r="Y1060">
            <v>37828</v>
          </cell>
          <cell r="Z1060">
            <v>37830</v>
          </cell>
          <cell r="AA1060" t="str">
            <v>Firm</v>
          </cell>
          <cell r="AB1060" t="str">
            <v>PGT</v>
          </cell>
          <cell r="AD1060" t="str">
            <v>07536</v>
          </cell>
          <cell r="AE1060">
            <v>2500</v>
          </cell>
          <cell r="AF1060" t="str">
            <v>SWWP-GTNW</v>
          </cell>
          <cell r="AG1060" t="str">
            <v xml:space="preserve"> </v>
          </cell>
          <cell r="AH1060" t="str">
            <v xml:space="preserve"> </v>
          </cell>
          <cell r="AI1060" t="str">
            <v xml:space="preserve"> </v>
          </cell>
          <cell r="AJ1060" t="str">
            <v>SWWP-WWP</v>
          </cell>
          <cell r="AK1060" t="str">
            <v xml:space="preserve"> </v>
          </cell>
          <cell r="AL1060" t="str">
            <v>BPK</v>
          </cell>
          <cell r="AN1060" t="str">
            <v>DW</v>
          </cell>
        </row>
        <row r="1061">
          <cell r="A1061">
            <v>1074</v>
          </cell>
          <cell r="B1061" t="str">
            <v>DW</v>
          </cell>
          <cell r="C1061" t="str">
            <v>Dick Winters</v>
          </cell>
          <cell r="D1061" t="str">
            <v>(509) 495-4175</v>
          </cell>
          <cell r="E1061">
            <v>37827</v>
          </cell>
          <cell r="G1061" t="str">
            <v>Purchase</v>
          </cell>
          <cell r="H1061" t="str">
            <v>Physical</v>
          </cell>
          <cell r="I1061" t="str">
            <v>KFCT</v>
          </cell>
          <cell r="K1061" t="str">
            <v>Enserco</v>
          </cell>
          <cell r="L1061" t="str">
            <v>Dave Huck</v>
          </cell>
          <cell r="M1061" t="str">
            <v>Trader</v>
          </cell>
          <cell r="N1061" t="str">
            <v>(403) 269-5522</v>
          </cell>
          <cell r="O1061" t="str">
            <v>(303) 568-3250</v>
          </cell>
          <cell r="R1061">
            <v>750</v>
          </cell>
          <cell r="X1061">
            <v>4.26</v>
          </cell>
          <cell r="Y1061">
            <v>37828</v>
          </cell>
          <cell r="Z1061">
            <v>37830</v>
          </cell>
          <cell r="AA1061" t="str">
            <v>Firm</v>
          </cell>
          <cell r="AB1061" t="str">
            <v>NWP</v>
          </cell>
          <cell r="AE1061">
            <v>750</v>
          </cell>
          <cell r="AF1061" t="str">
            <v>SPOKANE (KETTLE FALLS)</v>
          </cell>
          <cell r="AG1061">
            <v>384</v>
          </cell>
          <cell r="AH1061" t="str">
            <v xml:space="preserve"> </v>
          </cell>
          <cell r="AI1061" t="str">
            <v xml:space="preserve"> </v>
          </cell>
          <cell r="AJ1061" t="str">
            <v>SPOKANE (KETTLE FALLS)</v>
          </cell>
          <cell r="AK1061">
            <v>384</v>
          </cell>
          <cell r="AL1061" t="str">
            <v>KFCT</v>
          </cell>
          <cell r="AM1061">
            <v>6</v>
          </cell>
          <cell r="AN1061" t="str">
            <v>DW</v>
          </cell>
        </row>
        <row r="1062">
          <cell r="A1062">
            <v>1075</v>
          </cell>
          <cell r="B1062" t="str">
            <v>DW</v>
          </cell>
          <cell r="C1062" t="str">
            <v>Dick Winters</v>
          </cell>
          <cell r="D1062" t="str">
            <v>(509) 495-4175</v>
          </cell>
          <cell r="E1062">
            <v>37827</v>
          </cell>
          <cell r="G1062" t="str">
            <v>Purchase</v>
          </cell>
          <cell r="H1062" t="str">
            <v>Physical</v>
          </cell>
          <cell r="I1062" t="str">
            <v>CA - SLTAHOE</v>
          </cell>
          <cell r="J1062" t="str">
            <v xml:space="preserve"> </v>
          </cell>
          <cell r="K1062" t="str">
            <v>Sempra Energy Trading, Inc.</v>
          </cell>
          <cell r="L1062" t="str">
            <v>Ray Houghton</v>
          </cell>
          <cell r="M1062" t="str">
            <v>Trader</v>
          </cell>
          <cell r="N1062" t="str">
            <v>(403) 750-2453</v>
          </cell>
          <cell r="O1062" t="str">
            <v>(203) 355-6605</v>
          </cell>
          <cell r="P1062" t="str">
            <v xml:space="preserve"> </v>
          </cell>
          <cell r="Q1062" t="str">
            <v xml:space="preserve"> </v>
          </cell>
          <cell r="R1062">
            <v>2000</v>
          </cell>
          <cell r="U1062" t="str">
            <v>GDA</v>
          </cell>
          <cell r="V1062">
            <v>0</v>
          </cell>
          <cell r="W1062" t="str">
            <v>Sumas</v>
          </cell>
          <cell r="Y1062">
            <v>37834</v>
          </cell>
          <cell r="Z1062">
            <v>37864</v>
          </cell>
          <cell r="AA1062" t="str">
            <v>Firm</v>
          </cell>
          <cell r="AB1062" t="str">
            <v>NWP</v>
          </cell>
          <cell r="AC1062" t="str">
            <v>Paiute</v>
          </cell>
          <cell r="AD1062">
            <v>100047</v>
          </cell>
          <cell r="AE1062">
            <v>2000</v>
          </cell>
          <cell r="AF1062" t="str">
            <v>SUMAS</v>
          </cell>
          <cell r="AG1062">
            <v>297</v>
          </cell>
          <cell r="AH1062" t="str">
            <v>SEMPRA</v>
          </cell>
          <cell r="AI1062">
            <v>227</v>
          </cell>
          <cell r="AJ1062" t="str">
            <v>RENO</v>
          </cell>
          <cell r="AK1062">
            <v>459</v>
          </cell>
          <cell r="AL1062" t="str">
            <v>AVAC03SYS1</v>
          </cell>
          <cell r="AM1062">
            <v>304</v>
          </cell>
          <cell r="AN1062" t="str">
            <v>RP</v>
          </cell>
        </row>
        <row r="1063">
          <cell r="A1063">
            <v>1076</v>
          </cell>
          <cell r="B1063" t="str">
            <v>DW</v>
          </cell>
          <cell r="C1063" t="str">
            <v>Dick Winters</v>
          </cell>
          <cell r="D1063" t="str">
            <v>(509) 495-4175</v>
          </cell>
          <cell r="E1063">
            <v>37827</v>
          </cell>
          <cell r="G1063" t="str">
            <v>Sale</v>
          </cell>
          <cell r="H1063" t="str">
            <v>Physical</v>
          </cell>
          <cell r="I1063" t="str">
            <v>CSII</v>
          </cell>
          <cell r="K1063" t="str">
            <v>Enserco</v>
          </cell>
          <cell r="L1063" t="str">
            <v>Dave Huck</v>
          </cell>
          <cell r="M1063" t="str">
            <v>Trader</v>
          </cell>
          <cell r="N1063" t="str">
            <v>(403) 269-5522</v>
          </cell>
          <cell r="O1063" t="str">
            <v>(303) 568-3250</v>
          </cell>
          <cell r="P1063" t="str">
            <v xml:space="preserve"> </v>
          </cell>
          <cell r="Q1063" t="str">
            <v xml:space="preserve"> </v>
          </cell>
          <cell r="R1063">
            <v>20500</v>
          </cell>
          <cell r="X1063">
            <v>4.34</v>
          </cell>
          <cell r="Y1063">
            <v>37834</v>
          </cell>
          <cell r="Z1063">
            <v>37864</v>
          </cell>
          <cell r="AA1063" t="str">
            <v>Firm</v>
          </cell>
          <cell r="AB1063" t="str">
            <v>PGT</v>
          </cell>
          <cell r="AD1063">
            <v>7536</v>
          </cell>
          <cell r="AE1063">
            <v>20500</v>
          </cell>
          <cell r="AF1063" t="str">
            <v>MALI-GTNW</v>
          </cell>
          <cell r="AG1063" t="str">
            <v xml:space="preserve"> </v>
          </cell>
          <cell r="AI1063" t="str">
            <v xml:space="preserve"> </v>
          </cell>
          <cell r="AJ1063" t="str">
            <v>MALI-GTNW</v>
          </cell>
          <cell r="AK1063" t="str">
            <v xml:space="preserve"> </v>
          </cell>
          <cell r="AL1063" t="str">
            <v>04659</v>
          </cell>
          <cell r="AN1063" t="str">
            <v>RP</v>
          </cell>
          <cell r="AO1063">
            <v>37844</v>
          </cell>
          <cell r="AP1063" t="str">
            <v>DW</v>
          </cell>
          <cell r="AS1063" t="str">
            <v xml:space="preserve">Swap Malin - Stanfield gas </v>
          </cell>
        </row>
        <row r="1064">
          <cell r="A1064">
            <v>1077</v>
          </cell>
          <cell r="B1064" t="str">
            <v>DW</v>
          </cell>
          <cell r="C1064" t="str">
            <v>Dick Winters</v>
          </cell>
          <cell r="D1064" t="str">
            <v>(509) 495-4175</v>
          </cell>
          <cell r="E1064">
            <v>37827</v>
          </cell>
          <cell r="G1064" t="str">
            <v>Purchase</v>
          </cell>
          <cell r="H1064" t="str">
            <v>Physical</v>
          </cell>
          <cell r="I1064" t="str">
            <v>CSII</v>
          </cell>
          <cell r="K1064" t="str">
            <v>Enserco</v>
          </cell>
          <cell r="L1064" t="str">
            <v>Dave Huck</v>
          </cell>
          <cell r="M1064" t="str">
            <v>Trader</v>
          </cell>
          <cell r="N1064" t="str">
            <v>(403) 269-5522</v>
          </cell>
          <cell r="O1064" t="str">
            <v>(303) 568-3250</v>
          </cell>
          <cell r="P1064" t="str">
            <v xml:space="preserve"> </v>
          </cell>
          <cell r="Q1064" t="str">
            <v xml:space="preserve"> </v>
          </cell>
          <cell r="R1064">
            <v>20500</v>
          </cell>
          <cell r="X1064">
            <v>4.2699999999999996</v>
          </cell>
          <cell r="Y1064">
            <v>37834</v>
          </cell>
          <cell r="Z1064">
            <v>37864</v>
          </cell>
          <cell r="AA1064" t="str">
            <v>Firm</v>
          </cell>
          <cell r="AB1064" t="str">
            <v>PGT</v>
          </cell>
          <cell r="AD1064">
            <v>7536</v>
          </cell>
          <cell r="AE1064">
            <v>20500</v>
          </cell>
          <cell r="AF1064" t="str">
            <v>STAN-GTNW</v>
          </cell>
          <cell r="AG1064" t="str">
            <v xml:space="preserve"> </v>
          </cell>
          <cell r="AH1064" t="str">
            <v>04659</v>
          </cell>
          <cell r="AI1064" t="str">
            <v xml:space="preserve"> </v>
          </cell>
          <cell r="AJ1064" t="str">
            <v>CSII-CSII</v>
          </cell>
          <cell r="AK1064" t="str">
            <v xml:space="preserve"> </v>
          </cell>
          <cell r="AL1064" t="str">
            <v>CSII</v>
          </cell>
          <cell r="AN1064" t="str">
            <v>RP</v>
          </cell>
          <cell r="AO1064">
            <v>37844</v>
          </cell>
          <cell r="AP1064" t="str">
            <v>DW</v>
          </cell>
        </row>
        <row r="1065">
          <cell r="A1065">
            <v>1078</v>
          </cell>
          <cell r="B1065" t="str">
            <v>DA</v>
          </cell>
          <cell r="C1065" t="str">
            <v>Diane Albers</v>
          </cell>
          <cell r="D1065" t="str">
            <v>(509) 495-4705</v>
          </cell>
          <cell r="E1065">
            <v>37832</v>
          </cell>
          <cell r="G1065" t="str">
            <v>Purchase</v>
          </cell>
          <cell r="H1065" t="str">
            <v>Physical</v>
          </cell>
          <cell r="I1065" t="str">
            <v>RGEN</v>
          </cell>
          <cell r="K1065" t="str">
            <v>Enserco</v>
          </cell>
          <cell r="L1065" t="str">
            <v>Dave Huck</v>
          </cell>
          <cell r="M1065" t="str">
            <v>Trader</v>
          </cell>
          <cell r="N1065" t="str">
            <v>(403) 269-5522</v>
          </cell>
          <cell r="O1065" t="str">
            <v>(303) 568-3250</v>
          </cell>
          <cell r="R1065">
            <v>20000</v>
          </cell>
          <cell r="X1065">
            <v>4.2</v>
          </cell>
          <cell r="Y1065">
            <v>37833</v>
          </cell>
          <cell r="Z1065">
            <v>37833</v>
          </cell>
          <cell r="AA1065" t="str">
            <v>Interruptible</v>
          </cell>
          <cell r="AB1065" t="str">
            <v>PGT</v>
          </cell>
          <cell r="AD1065" t="str">
            <v>07536</v>
          </cell>
          <cell r="AE1065">
            <v>20000</v>
          </cell>
          <cell r="AF1065" t="str">
            <v>RGEN-GTNW</v>
          </cell>
          <cell r="AH1065" t="str">
            <v>04659</v>
          </cell>
          <cell r="AJ1065" t="str">
            <v>RGEN-WWP</v>
          </cell>
          <cell r="AL1065" t="str">
            <v>FUEL</v>
          </cell>
          <cell r="AN1065" t="str">
            <v>DA</v>
          </cell>
        </row>
        <row r="1066">
          <cell r="A1066">
            <v>1079</v>
          </cell>
          <cell r="B1066" t="str">
            <v>DA</v>
          </cell>
          <cell r="C1066" t="str">
            <v>Diane Albers</v>
          </cell>
          <cell r="D1066" t="str">
            <v>(509) 495-4705</v>
          </cell>
          <cell r="E1066">
            <v>37832</v>
          </cell>
          <cell r="G1066" t="str">
            <v>Purchase</v>
          </cell>
          <cell r="H1066" t="str">
            <v>Physical</v>
          </cell>
          <cell r="I1066" t="str">
            <v>BOULDER PARK</v>
          </cell>
          <cell r="K1066" t="str">
            <v>Enserco</v>
          </cell>
          <cell r="L1066" t="str">
            <v>Dave Huck</v>
          </cell>
          <cell r="M1066" t="str">
            <v>Trader</v>
          </cell>
          <cell r="N1066" t="str">
            <v>(403) 269-5522</v>
          </cell>
          <cell r="O1066" t="str">
            <v>(303) 568-3250</v>
          </cell>
          <cell r="R1066">
            <v>3000</v>
          </cell>
          <cell r="X1066">
            <v>4.2</v>
          </cell>
          <cell r="Y1066">
            <v>37833</v>
          </cell>
          <cell r="Z1066">
            <v>37833</v>
          </cell>
          <cell r="AA1066" t="str">
            <v>Interruptible</v>
          </cell>
          <cell r="AB1066" t="str">
            <v>PGT</v>
          </cell>
          <cell r="AD1066" t="str">
            <v>07536</v>
          </cell>
          <cell r="AE1066">
            <v>3000</v>
          </cell>
          <cell r="AF1066" t="str">
            <v>SWWP-GTNW</v>
          </cell>
          <cell r="AG1066" t="str">
            <v xml:space="preserve"> </v>
          </cell>
          <cell r="AH1066" t="str">
            <v>04659</v>
          </cell>
          <cell r="AI1066" t="str">
            <v xml:space="preserve"> </v>
          </cell>
          <cell r="AJ1066" t="str">
            <v>SWWP-WWP</v>
          </cell>
          <cell r="AK1066" t="str">
            <v xml:space="preserve"> </v>
          </cell>
          <cell r="AL1066" t="str">
            <v>BPK</v>
          </cell>
          <cell r="AN1066" t="str">
            <v>DA</v>
          </cell>
        </row>
        <row r="1067">
          <cell r="A1067">
            <v>1080</v>
          </cell>
          <cell r="B1067" t="str">
            <v>DA</v>
          </cell>
          <cell r="C1067" t="str">
            <v>Diane Albers</v>
          </cell>
          <cell r="D1067" t="str">
            <v>(509) 495-4705</v>
          </cell>
          <cell r="E1067">
            <v>37832</v>
          </cell>
          <cell r="G1067" t="str">
            <v>Purchase</v>
          </cell>
          <cell r="H1067" t="str">
            <v>Physical</v>
          </cell>
          <cell r="I1067" t="str">
            <v>KFCT</v>
          </cell>
          <cell r="K1067" t="str">
            <v>Enserco</v>
          </cell>
          <cell r="L1067" t="str">
            <v>Dave Huck</v>
          </cell>
          <cell r="M1067" t="str">
            <v>Trader</v>
          </cell>
          <cell r="N1067" t="str">
            <v>(403) 269-5522</v>
          </cell>
          <cell r="O1067" t="str">
            <v>(303) 568-3250</v>
          </cell>
          <cell r="R1067">
            <v>1000</v>
          </cell>
          <cell r="X1067">
            <v>4.2</v>
          </cell>
          <cell r="Y1067">
            <v>37833</v>
          </cell>
          <cell r="Z1067">
            <v>37833</v>
          </cell>
          <cell r="AA1067" t="str">
            <v>Interruptible</v>
          </cell>
          <cell r="AB1067" t="str">
            <v>NWP</v>
          </cell>
          <cell r="AE1067">
            <v>1000</v>
          </cell>
          <cell r="AF1067" t="str">
            <v>SPOKANE (KETTLE FALLS)</v>
          </cell>
          <cell r="AG1067">
            <v>384</v>
          </cell>
          <cell r="AH1067" t="str">
            <v>130376</v>
          </cell>
          <cell r="AI1067" t="str">
            <v xml:space="preserve"> </v>
          </cell>
          <cell r="AJ1067" t="str">
            <v>SPOKANE (KETTLE FALLS)</v>
          </cell>
          <cell r="AK1067">
            <v>384</v>
          </cell>
          <cell r="AL1067" t="str">
            <v>KFCT</v>
          </cell>
          <cell r="AM1067">
            <v>6</v>
          </cell>
          <cell r="AN1067" t="str">
            <v>DA</v>
          </cell>
        </row>
        <row r="1068">
          <cell r="A1068">
            <v>1081</v>
          </cell>
          <cell r="B1068" t="str">
            <v>DA</v>
          </cell>
          <cell r="C1068" t="str">
            <v>Diane Albers</v>
          </cell>
          <cell r="D1068" t="str">
            <v>(509) 495-4705</v>
          </cell>
          <cell r="E1068">
            <v>37832</v>
          </cell>
          <cell r="G1068" t="str">
            <v>Purchase</v>
          </cell>
          <cell r="H1068" t="str">
            <v>Physical</v>
          </cell>
          <cell r="I1068" t="str">
            <v>RGEN</v>
          </cell>
          <cell r="K1068" t="str">
            <v>Enserco</v>
          </cell>
          <cell r="L1068" t="str">
            <v>Dave Huck</v>
          </cell>
          <cell r="M1068" t="str">
            <v>Trader</v>
          </cell>
          <cell r="N1068" t="str">
            <v>(403) 269-5522</v>
          </cell>
          <cell r="O1068" t="str">
            <v>(303) 568-3250</v>
          </cell>
          <cell r="R1068">
            <v>10000</v>
          </cell>
          <cell r="X1068">
            <v>4.3</v>
          </cell>
          <cell r="Y1068">
            <v>37832</v>
          </cell>
          <cell r="Z1068">
            <v>37832</v>
          </cell>
          <cell r="AA1068" t="str">
            <v>Interruptible</v>
          </cell>
          <cell r="AB1068" t="str">
            <v>PGT</v>
          </cell>
          <cell r="AD1068" t="str">
            <v>07536</v>
          </cell>
          <cell r="AE1068">
            <v>10000</v>
          </cell>
          <cell r="AF1068" t="str">
            <v>RGEN-GTNW</v>
          </cell>
          <cell r="AH1068" t="str">
            <v>04659</v>
          </cell>
          <cell r="AJ1068" t="str">
            <v>RGEN-WWP</v>
          </cell>
          <cell r="AL1068" t="str">
            <v>FUEL</v>
          </cell>
          <cell r="AN1068" t="str">
            <v>DA</v>
          </cell>
        </row>
        <row r="1069">
          <cell r="A1069">
            <v>1082</v>
          </cell>
          <cell r="B1069" t="str">
            <v>DA</v>
          </cell>
          <cell r="C1069" t="str">
            <v>Diane Albers</v>
          </cell>
          <cell r="D1069" t="str">
            <v>(509) 495-4705</v>
          </cell>
          <cell r="E1069">
            <v>37833</v>
          </cell>
          <cell r="G1069" t="str">
            <v>Purchase</v>
          </cell>
          <cell r="H1069" t="str">
            <v>Physical</v>
          </cell>
          <cell r="I1069" t="str">
            <v>RGEN</v>
          </cell>
          <cell r="K1069" t="str">
            <v>Enserco</v>
          </cell>
          <cell r="L1069" t="str">
            <v>Dave Huck</v>
          </cell>
          <cell r="M1069" t="str">
            <v>Trader</v>
          </cell>
          <cell r="N1069" t="str">
            <v>(403) 269-5522</v>
          </cell>
          <cell r="O1069" t="str">
            <v>(303) 568-3250</v>
          </cell>
          <cell r="R1069">
            <v>10000</v>
          </cell>
          <cell r="X1069">
            <v>4.37</v>
          </cell>
          <cell r="Y1069">
            <v>37834</v>
          </cell>
          <cell r="Z1069">
            <v>37834</v>
          </cell>
          <cell r="AA1069" t="str">
            <v>Interruptible</v>
          </cell>
          <cell r="AB1069" t="str">
            <v>PGT</v>
          </cell>
          <cell r="AD1069" t="str">
            <v>07536</v>
          </cell>
          <cell r="AE1069">
            <v>10000</v>
          </cell>
          <cell r="AF1069" t="str">
            <v>RGEN-GTNW</v>
          </cell>
          <cell r="AH1069" t="str">
            <v>04659</v>
          </cell>
          <cell r="AJ1069" t="str">
            <v>RGEN-WWP</v>
          </cell>
          <cell r="AL1069" t="str">
            <v>FUEL</v>
          </cell>
          <cell r="AN1069" t="str">
            <v>DA</v>
          </cell>
        </row>
        <row r="1070">
          <cell r="A1070">
            <v>1083</v>
          </cell>
          <cell r="B1070" t="str">
            <v>DA</v>
          </cell>
          <cell r="C1070" t="str">
            <v>Diane Albers</v>
          </cell>
          <cell r="D1070" t="str">
            <v>(509) 495-4705</v>
          </cell>
          <cell r="E1070">
            <v>37834</v>
          </cell>
          <cell r="G1070" t="str">
            <v>Purchase</v>
          </cell>
          <cell r="H1070" t="str">
            <v>Physical</v>
          </cell>
          <cell r="I1070" t="str">
            <v>RGEN</v>
          </cell>
          <cell r="K1070" t="str">
            <v>Enserco</v>
          </cell>
          <cell r="L1070" t="str">
            <v>Dave Huck</v>
          </cell>
          <cell r="M1070" t="str">
            <v>Trader</v>
          </cell>
          <cell r="N1070" t="str">
            <v>(403) 269-5522</v>
          </cell>
          <cell r="O1070" t="str">
            <v>(303) 568-3250</v>
          </cell>
          <cell r="R1070">
            <v>5000</v>
          </cell>
          <cell r="X1070">
            <v>4.37</v>
          </cell>
          <cell r="Y1070">
            <v>37834</v>
          </cell>
          <cell r="Z1070">
            <v>37834</v>
          </cell>
          <cell r="AA1070" t="str">
            <v>Interruptible</v>
          </cell>
          <cell r="AB1070" t="str">
            <v>PGT</v>
          </cell>
          <cell r="AD1070" t="str">
            <v>07536</v>
          </cell>
          <cell r="AE1070">
            <v>5000</v>
          </cell>
          <cell r="AF1070" t="str">
            <v>RGEN-GTNW</v>
          </cell>
          <cell r="AH1070" t="str">
            <v>04659</v>
          </cell>
          <cell r="AJ1070" t="str">
            <v>RGEN-WWP</v>
          </cell>
          <cell r="AL1070" t="str">
            <v>FUEL</v>
          </cell>
          <cell r="AN1070" t="str">
            <v>DA</v>
          </cell>
        </row>
        <row r="1071">
          <cell r="A1071">
            <v>1084</v>
          </cell>
          <cell r="B1071" t="str">
            <v>DA</v>
          </cell>
          <cell r="C1071" t="str">
            <v>Diane Albers</v>
          </cell>
          <cell r="D1071" t="str">
            <v>(509) 495-4705</v>
          </cell>
          <cell r="E1071">
            <v>37834</v>
          </cell>
          <cell r="G1071" t="str">
            <v>Purchase</v>
          </cell>
          <cell r="H1071" t="str">
            <v>Physical</v>
          </cell>
          <cell r="I1071" t="str">
            <v>RGEN</v>
          </cell>
          <cell r="K1071" t="str">
            <v>Enserco</v>
          </cell>
          <cell r="L1071" t="str">
            <v>Dave Huck</v>
          </cell>
          <cell r="M1071" t="str">
            <v>Trader</v>
          </cell>
          <cell r="N1071" t="str">
            <v>(403) 269-5522</v>
          </cell>
          <cell r="O1071" t="str">
            <v>(303) 568-3250</v>
          </cell>
          <cell r="R1071">
            <v>4000</v>
          </cell>
          <cell r="X1071">
            <v>4.24</v>
          </cell>
          <cell r="Y1071">
            <v>37835</v>
          </cell>
          <cell r="Z1071">
            <v>37837</v>
          </cell>
          <cell r="AA1071" t="str">
            <v>Interruptible</v>
          </cell>
          <cell r="AB1071" t="str">
            <v>PGT</v>
          </cell>
          <cell r="AD1071" t="str">
            <v>07536</v>
          </cell>
          <cell r="AE1071">
            <v>4000</v>
          </cell>
          <cell r="AF1071" t="str">
            <v>RGEN-GTNW</v>
          </cell>
          <cell r="AH1071" t="str">
            <v>04659</v>
          </cell>
          <cell r="AJ1071" t="str">
            <v>RGEN-WWP</v>
          </cell>
          <cell r="AL1071" t="str">
            <v>FUEL</v>
          </cell>
          <cell r="AN1071" t="str">
            <v>DA</v>
          </cell>
        </row>
        <row r="1072">
          <cell r="A1072">
            <v>1085</v>
          </cell>
          <cell r="B1072" t="str">
            <v>DA</v>
          </cell>
          <cell r="C1072" t="str">
            <v>Diane Albers</v>
          </cell>
          <cell r="D1072" t="str">
            <v>(509) 495-4705</v>
          </cell>
          <cell r="E1072">
            <v>37834</v>
          </cell>
          <cell r="G1072" t="str">
            <v>Purchase</v>
          </cell>
          <cell r="H1072" t="str">
            <v>Physical</v>
          </cell>
          <cell r="I1072" t="str">
            <v>BOULDER PARK</v>
          </cell>
          <cell r="K1072" t="str">
            <v>Enserco</v>
          </cell>
          <cell r="L1072" t="str">
            <v>Dave Huck</v>
          </cell>
          <cell r="M1072" t="str">
            <v>Trader</v>
          </cell>
          <cell r="N1072" t="str">
            <v>(403) 269-5522</v>
          </cell>
          <cell r="O1072" t="str">
            <v>(303) 568-3250</v>
          </cell>
          <cell r="R1072">
            <v>750</v>
          </cell>
          <cell r="X1072">
            <v>4.24</v>
          </cell>
          <cell r="Y1072">
            <v>37835</v>
          </cell>
          <cell r="Z1072">
            <v>37837</v>
          </cell>
          <cell r="AA1072" t="str">
            <v>Interruptible</v>
          </cell>
          <cell r="AB1072" t="str">
            <v>PGT</v>
          </cell>
          <cell r="AD1072" t="str">
            <v>07536</v>
          </cell>
          <cell r="AE1072">
            <v>750</v>
          </cell>
          <cell r="AF1072" t="str">
            <v>SWWP-GTNW</v>
          </cell>
          <cell r="AG1072" t="str">
            <v xml:space="preserve"> </v>
          </cell>
          <cell r="AH1072" t="str">
            <v>04659</v>
          </cell>
          <cell r="AI1072" t="str">
            <v xml:space="preserve"> </v>
          </cell>
          <cell r="AJ1072" t="str">
            <v>SWWP-WWP</v>
          </cell>
          <cell r="AK1072" t="str">
            <v xml:space="preserve"> </v>
          </cell>
          <cell r="AL1072" t="str">
            <v>BPK</v>
          </cell>
          <cell r="AN1072" t="str">
            <v>DA</v>
          </cell>
        </row>
        <row r="1073">
          <cell r="A1073">
            <v>1086</v>
          </cell>
          <cell r="B1073" t="str">
            <v>DA</v>
          </cell>
          <cell r="C1073" t="str">
            <v>Diane Albers</v>
          </cell>
          <cell r="D1073" t="str">
            <v>(509) 495-4705</v>
          </cell>
          <cell r="E1073">
            <v>37834</v>
          </cell>
          <cell r="G1073" t="str">
            <v>Purchase</v>
          </cell>
          <cell r="H1073" t="str">
            <v>Physical</v>
          </cell>
          <cell r="I1073" t="str">
            <v>KFCT</v>
          </cell>
          <cell r="K1073" t="str">
            <v>Enserco</v>
          </cell>
          <cell r="L1073" t="str">
            <v>Dave Huck</v>
          </cell>
          <cell r="M1073" t="str">
            <v>Trader</v>
          </cell>
          <cell r="N1073" t="str">
            <v>(403) 269-5522</v>
          </cell>
          <cell r="O1073" t="str">
            <v>(303) 568-3250</v>
          </cell>
          <cell r="R1073">
            <v>750</v>
          </cell>
          <cell r="X1073">
            <v>4.24</v>
          </cell>
          <cell r="Y1073">
            <v>37835</v>
          </cell>
          <cell r="Z1073">
            <v>37837</v>
          </cell>
          <cell r="AA1073" t="str">
            <v>Interruptible</v>
          </cell>
          <cell r="AB1073" t="str">
            <v>NWP</v>
          </cell>
          <cell r="AE1073">
            <v>750</v>
          </cell>
          <cell r="AF1073" t="str">
            <v>SPOKANE (KETTLE FALLS)</v>
          </cell>
          <cell r="AG1073">
            <v>384</v>
          </cell>
          <cell r="AH1073" t="str">
            <v>130376</v>
          </cell>
          <cell r="AI1073" t="str">
            <v xml:space="preserve"> </v>
          </cell>
          <cell r="AJ1073" t="str">
            <v>SPOKANE (KETTLE FALLS)</v>
          </cell>
          <cell r="AK1073">
            <v>384</v>
          </cell>
          <cell r="AL1073" t="str">
            <v>KFCT</v>
          </cell>
          <cell r="AM1073">
            <v>6</v>
          </cell>
          <cell r="AN1073" t="str">
            <v>DA</v>
          </cell>
        </row>
        <row r="1074">
          <cell r="A1074">
            <v>1087</v>
          </cell>
          <cell r="B1074" t="str">
            <v>DW</v>
          </cell>
          <cell r="C1074" t="str">
            <v>Dick Winters</v>
          </cell>
          <cell r="D1074" t="str">
            <v>(509) 495-4175</v>
          </cell>
          <cell r="E1074">
            <v>37838</v>
          </cell>
          <cell r="G1074" t="str">
            <v>Sale</v>
          </cell>
          <cell r="H1074" t="str">
            <v>Physical</v>
          </cell>
          <cell r="I1074" t="str">
            <v>BOULDER PARK</v>
          </cell>
          <cell r="K1074" t="str">
            <v>Enserco</v>
          </cell>
          <cell r="L1074" t="str">
            <v>Dave Huck</v>
          </cell>
          <cell r="M1074" t="str">
            <v>Trader</v>
          </cell>
          <cell r="N1074" t="str">
            <v>(403) 269-5522</v>
          </cell>
          <cell r="O1074" t="str">
            <v>(303) 568-3250</v>
          </cell>
          <cell r="R1074">
            <v>2000</v>
          </cell>
          <cell r="X1074">
            <v>4.1100000000000003</v>
          </cell>
          <cell r="Y1074">
            <v>37839</v>
          </cell>
          <cell r="Z1074">
            <v>37839</v>
          </cell>
          <cell r="AA1074" t="str">
            <v>Interruptible</v>
          </cell>
          <cell r="AB1074" t="str">
            <v>NWP</v>
          </cell>
          <cell r="AE1074">
            <v>2000</v>
          </cell>
          <cell r="AF1074" t="str">
            <v>SUMAS</v>
          </cell>
          <cell r="AG1074">
            <v>297</v>
          </cell>
          <cell r="AH1074" t="str">
            <v>EEI</v>
          </cell>
          <cell r="AI1074">
            <v>399</v>
          </cell>
          <cell r="AJ1074" t="str">
            <v xml:space="preserve"> </v>
          </cell>
          <cell r="AK1074" t="str">
            <v xml:space="preserve"> </v>
          </cell>
          <cell r="AL1074" t="str">
            <v xml:space="preserve"> </v>
          </cell>
          <cell r="AM1074" t="str">
            <v xml:space="preserve"> </v>
          </cell>
          <cell r="AN1074" t="str">
            <v>DW</v>
          </cell>
        </row>
        <row r="1075">
          <cell r="A1075">
            <v>1088</v>
          </cell>
          <cell r="B1075" t="str">
            <v>DW</v>
          </cell>
          <cell r="C1075" t="str">
            <v>Dick Winters</v>
          </cell>
          <cell r="D1075" t="str">
            <v>(509) 495-4175</v>
          </cell>
          <cell r="E1075">
            <v>37840</v>
          </cell>
          <cell r="G1075" t="str">
            <v>Purchase</v>
          </cell>
          <cell r="H1075" t="str">
            <v>Physical</v>
          </cell>
          <cell r="I1075" t="str">
            <v>PG&amp;E STOR</v>
          </cell>
          <cell r="K1075" t="str">
            <v>Sempra Energy Trading, Inc.</v>
          </cell>
          <cell r="L1075" t="str">
            <v>Jim Vallillo</v>
          </cell>
          <cell r="M1075" t="str">
            <v>Trader</v>
          </cell>
          <cell r="N1075" t="str">
            <v>(203) 355-5065</v>
          </cell>
          <cell r="O1075" t="str">
            <v>(203) 355-5435</v>
          </cell>
          <cell r="R1075">
            <v>10000</v>
          </cell>
          <cell r="X1075">
            <v>4.7949999999999999</v>
          </cell>
          <cell r="Y1075">
            <v>37841</v>
          </cell>
          <cell r="Z1075">
            <v>37841</v>
          </cell>
          <cell r="AA1075" t="str">
            <v>Interruptible</v>
          </cell>
          <cell r="AB1075" t="str">
            <v>PGE</v>
          </cell>
          <cell r="AE1075">
            <v>10000</v>
          </cell>
          <cell r="AF1075" t="str">
            <v>CG</v>
          </cell>
          <cell r="AH1075" t="str">
            <v>CG1111N</v>
          </cell>
          <cell r="AJ1075" t="str">
            <v>CG</v>
          </cell>
          <cell r="AL1075" t="str">
            <v>CG0020N</v>
          </cell>
          <cell r="AM1075" t="str">
            <v xml:space="preserve"> </v>
          </cell>
          <cell r="AN1075" t="str">
            <v>DW</v>
          </cell>
        </row>
        <row r="1076">
          <cell r="A1076">
            <v>1089</v>
          </cell>
          <cell r="B1076" t="str">
            <v>DW</v>
          </cell>
          <cell r="C1076" t="str">
            <v>Dick Winters</v>
          </cell>
          <cell r="D1076" t="str">
            <v>(509) 495-4175</v>
          </cell>
          <cell r="E1076">
            <v>37845</v>
          </cell>
          <cell r="G1076" t="str">
            <v>Purchase</v>
          </cell>
          <cell r="H1076" t="str">
            <v>Physical</v>
          </cell>
          <cell r="I1076" t="str">
            <v>CA - SLTAHOE</v>
          </cell>
          <cell r="J1076">
            <v>142592683</v>
          </cell>
          <cell r="K1076" t="str">
            <v>Sempra Energy Trading, Inc.</v>
          </cell>
          <cell r="L1076" t="str">
            <v>Steve Hourihan</v>
          </cell>
          <cell r="M1076" t="str">
            <v>Trader</v>
          </cell>
          <cell r="N1076" t="str">
            <v>(203) 355-5063</v>
          </cell>
          <cell r="O1076" t="str">
            <v>(203) 355-5435</v>
          </cell>
          <cell r="P1076" t="str">
            <v>ICE</v>
          </cell>
          <cell r="Q1076">
            <v>2.5</v>
          </cell>
          <cell r="R1076">
            <v>1000</v>
          </cell>
          <cell r="U1076" t="str">
            <v xml:space="preserve"> </v>
          </cell>
          <cell r="V1076" t="str">
            <v xml:space="preserve"> </v>
          </cell>
          <cell r="W1076" t="str">
            <v xml:space="preserve"> </v>
          </cell>
          <cell r="X1076">
            <v>4.6174999999999997</v>
          </cell>
          <cell r="Y1076">
            <v>37846</v>
          </cell>
          <cell r="Z1076">
            <v>37846</v>
          </cell>
          <cell r="AA1076" t="str">
            <v>Firm</v>
          </cell>
          <cell r="AB1076" t="str">
            <v>NWP</v>
          </cell>
          <cell r="AC1076" t="str">
            <v>Paiute</v>
          </cell>
          <cell r="AD1076">
            <v>100047</v>
          </cell>
          <cell r="AE1076">
            <v>1000</v>
          </cell>
          <cell r="AF1076" t="str">
            <v>WYOMING POOL</v>
          </cell>
          <cell r="AG1076">
            <v>89</v>
          </cell>
          <cell r="AH1076" t="str">
            <v>WYOMING POOL</v>
          </cell>
          <cell r="AI1076">
            <v>227</v>
          </cell>
          <cell r="AJ1076" t="str">
            <v>RENO</v>
          </cell>
          <cell r="AK1076">
            <v>459</v>
          </cell>
          <cell r="AL1076" t="str">
            <v>AVAC03SYS2</v>
          </cell>
          <cell r="AM1076">
            <v>304</v>
          </cell>
          <cell r="AN1076" t="str">
            <v>DW</v>
          </cell>
          <cell r="AO1076" t="str">
            <v xml:space="preserve"> </v>
          </cell>
          <cell r="AP1076" t="str">
            <v xml:space="preserve"> </v>
          </cell>
        </row>
        <row r="1077">
          <cell r="A1077">
            <v>1090</v>
          </cell>
          <cell r="B1077" t="str">
            <v>DW</v>
          </cell>
          <cell r="C1077" t="str">
            <v>Dick Winters</v>
          </cell>
          <cell r="D1077" t="str">
            <v>(509) 495-4175</v>
          </cell>
          <cell r="E1077">
            <v>37846</v>
          </cell>
          <cell r="G1077" t="str">
            <v>Sale</v>
          </cell>
          <cell r="H1077" t="str">
            <v>Physical</v>
          </cell>
          <cell r="I1077" t="str">
            <v>BOULDER PARK</v>
          </cell>
          <cell r="K1077" t="str">
            <v>Enserco</v>
          </cell>
          <cell r="L1077" t="str">
            <v>Dave Huck</v>
          </cell>
          <cell r="M1077" t="str">
            <v>Trader</v>
          </cell>
          <cell r="N1077" t="str">
            <v>(403) 269-5522</v>
          </cell>
          <cell r="O1077" t="str">
            <v>(303) 568-3250</v>
          </cell>
          <cell r="R1077">
            <v>2000</v>
          </cell>
          <cell r="X1077">
            <v>4.6399999999999997</v>
          </cell>
          <cell r="Y1077">
            <v>37847</v>
          </cell>
          <cell r="Z1077">
            <v>37847</v>
          </cell>
          <cell r="AA1077" t="str">
            <v>Interruptible</v>
          </cell>
          <cell r="AB1077" t="str">
            <v>NWP</v>
          </cell>
          <cell r="AE1077">
            <v>2000</v>
          </cell>
          <cell r="AF1077" t="str">
            <v>SUMAS</v>
          </cell>
          <cell r="AG1077">
            <v>297</v>
          </cell>
          <cell r="AH1077" t="str">
            <v>EEI</v>
          </cell>
          <cell r="AI1077">
            <v>399</v>
          </cell>
          <cell r="AJ1077" t="str">
            <v>SUMAS</v>
          </cell>
          <cell r="AK1077">
            <v>297</v>
          </cell>
          <cell r="AL1077" t="str">
            <v xml:space="preserve"> </v>
          </cell>
          <cell r="AM1077" t="str">
            <v xml:space="preserve"> </v>
          </cell>
          <cell r="AN1077" t="str">
            <v>DW</v>
          </cell>
        </row>
        <row r="1078">
          <cell r="A1078">
            <v>1091</v>
          </cell>
          <cell r="B1078" t="str">
            <v>DW</v>
          </cell>
          <cell r="C1078" t="str">
            <v>Dick Winters</v>
          </cell>
          <cell r="D1078" t="str">
            <v>(509) 495-4175</v>
          </cell>
          <cell r="E1078">
            <v>37846</v>
          </cell>
          <cell r="G1078" t="str">
            <v>Sale</v>
          </cell>
          <cell r="H1078" t="str">
            <v>Physical</v>
          </cell>
          <cell r="I1078" t="str">
            <v>CSII</v>
          </cell>
          <cell r="K1078" t="str">
            <v>Enserco</v>
          </cell>
          <cell r="L1078" t="str">
            <v>Dave Huck</v>
          </cell>
          <cell r="M1078" t="str">
            <v>Trader</v>
          </cell>
          <cell r="N1078" t="str">
            <v>(403) 269-5522</v>
          </cell>
          <cell r="O1078" t="str">
            <v>(303) 568-3250</v>
          </cell>
          <cell r="R1078">
            <v>5000</v>
          </cell>
          <cell r="X1078">
            <v>4.84</v>
          </cell>
          <cell r="Y1078">
            <v>37847</v>
          </cell>
          <cell r="Z1078">
            <v>37847</v>
          </cell>
          <cell r="AA1078" t="str">
            <v>Interruptible</v>
          </cell>
          <cell r="AB1078" t="str">
            <v>PGT</v>
          </cell>
          <cell r="AD1078">
            <v>7536</v>
          </cell>
          <cell r="AE1078">
            <v>5000</v>
          </cell>
          <cell r="AF1078" t="str">
            <v>STAN-GTNW</v>
          </cell>
          <cell r="AG1078" t="str">
            <v xml:space="preserve"> </v>
          </cell>
          <cell r="AH1078" t="str">
            <v xml:space="preserve"> </v>
          </cell>
          <cell r="AI1078">
            <v>399</v>
          </cell>
          <cell r="AJ1078" t="str">
            <v>STAN-GTNW</v>
          </cell>
          <cell r="AK1078" t="str">
            <v xml:space="preserve"> </v>
          </cell>
          <cell r="AL1078" t="str">
            <v xml:space="preserve"> </v>
          </cell>
          <cell r="AM1078" t="str">
            <v xml:space="preserve"> </v>
          </cell>
          <cell r="AN1078" t="str">
            <v>DW</v>
          </cell>
        </row>
        <row r="1079">
          <cell r="A1079">
            <v>1092</v>
          </cell>
          <cell r="B1079" t="str">
            <v>DW</v>
          </cell>
          <cell r="C1079" t="str">
            <v>Dick Winters</v>
          </cell>
          <cell r="D1079" t="str">
            <v>(509) 495-4175</v>
          </cell>
          <cell r="E1079">
            <v>37847</v>
          </cell>
          <cell r="G1079" t="str">
            <v>Sale</v>
          </cell>
          <cell r="H1079" t="str">
            <v>Physical</v>
          </cell>
          <cell r="I1079" t="str">
            <v>CSII</v>
          </cell>
          <cell r="K1079" t="str">
            <v>Enserco</v>
          </cell>
          <cell r="L1079" t="str">
            <v>Dave Huck</v>
          </cell>
          <cell r="M1079" t="str">
            <v>Trader</v>
          </cell>
          <cell r="N1079" t="str">
            <v>(403) 269-5522</v>
          </cell>
          <cell r="O1079" t="str">
            <v>(303) 568-3250</v>
          </cell>
          <cell r="R1079">
            <v>5000</v>
          </cell>
          <cell r="X1079">
            <v>4.8899999999999997</v>
          </cell>
          <cell r="Y1079">
            <v>37848</v>
          </cell>
          <cell r="Z1079">
            <v>37848</v>
          </cell>
          <cell r="AA1079" t="str">
            <v>Interruptible</v>
          </cell>
          <cell r="AB1079" t="str">
            <v>PGT</v>
          </cell>
          <cell r="AD1079">
            <v>7536</v>
          </cell>
          <cell r="AE1079">
            <v>5000</v>
          </cell>
          <cell r="AF1079" t="str">
            <v>STAN-GTNW</v>
          </cell>
          <cell r="AG1079" t="str">
            <v xml:space="preserve"> </v>
          </cell>
          <cell r="AH1079" t="str">
            <v>04659</v>
          </cell>
          <cell r="AI1079">
            <v>399</v>
          </cell>
          <cell r="AJ1079" t="str">
            <v>STAN-GTNW</v>
          </cell>
          <cell r="AK1079" t="str">
            <v xml:space="preserve"> </v>
          </cell>
          <cell r="AL1079" t="str">
            <v xml:space="preserve"> </v>
          </cell>
          <cell r="AM1079" t="str">
            <v xml:space="preserve"> </v>
          </cell>
          <cell r="AN1079" t="str">
            <v>DW</v>
          </cell>
        </row>
        <row r="1080">
          <cell r="A1080">
            <v>1093</v>
          </cell>
          <cell r="B1080" t="str">
            <v>DW</v>
          </cell>
          <cell r="C1080" t="str">
            <v>Dick Winters</v>
          </cell>
          <cell r="D1080" t="str">
            <v>(509) 495-4175</v>
          </cell>
          <cell r="E1080">
            <v>37848</v>
          </cell>
          <cell r="G1080" t="str">
            <v>Sale</v>
          </cell>
          <cell r="H1080" t="str">
            <v>Physical</v>
          </cell>
          <cell r="I1080" t="str">
            <v>BOULDER PARK</v>
          </cell>
          <cell r="K1080" t="str">
            <v>AU - SLT</v>
          </cell>
          <cell r="L1080" t="str">
            <v>Dick Winters</v>
          </cell>
          <cell r="M1080" t="str">
            <v>Trader</v>
          </cell>
          <cell r="N1080" t="str">
            <v>(509) 495-4175</v>
          </cell>
          <cell r="O1080" t="str">
            <v>(509) 495-8490</v>
          </cell>
          <cell r="R1080">
            <v>500</v>
          </cell>
          <cell r="X1080">
            <v>4.3499999999999996</v>
          </cell>
          <cell r="Y1080">
            <v>37849</v>
          </cell>
          <cell r="Z1080">
            <v>37851</v>
          </cell>
          <cell r="AA1080" t="str">
            <v>Interruptible</v>
          </cell>
          <cell r="AB1080" t="str">
            <v>NWP</v>
          </cell>
          <cell r="AD1080" t="str">
            <v xml:space="preserve"> </v>
          </cell>
          <cell r="AE1080">
            <v>500</v>
          </cell>
          <cell r="AF1080" t="str">
            <v>SUMAS</v>
          </cell>
          <cell r="AG1080">
            <v>297</v>
          </cell>
          <cell r="AH1080" t="str">
            <v>EEI</v>
          </cell>
          <cell r="AI1080">
            <v>399</v>
          </cell>
          <cell r="AJ1080" t="str">
            <v>SUMAS</v>
          </cell>
          <cell r="AK1080">
            <v>297</v>
          </cell>
          <cell r="AM1080">
            <v>304</v>
          </cell>
          <cell r="AN1080" t="str">
            <v>DW</v>
          </cell>
        </row>
        <row r="1081">
          <cell r="A1081">
            <v>1094</v>
          </cell>
          <cell r="B1081" t="str">
            <v>DW</v>
          </cell>
          <cell r="C1081" t="str">
            <v>Dick Winters</v>
          </cell>
          <cell r="D1081" t="str">
            <v>(509) 495-4175</v>
          </cell>
          <cell r="E1081">
            <v>37848</v>
          </cell>
          <cell r="G1081" t="str">
            <v>Purchase</v>
          </cell>
          <cell r="H1081" t="str">
            <v>Physical</v>
          </cell>
          <cell r="I1081" t="str">
            <v>CA - SLTAHOE</v>
          </cell>
          <cell r="K1081" t="str">
            <v>AU - BPK</v>
          </cell>
          <cell r="L1081" t="str">
            <v>Dick Winters</v>
          </cell>
          <cell r="M1081" t="str">
            <v>Trader</v>
          </cell>
          <cell r="N1081" t="str">
            <v>(509) 495-4175</v>
          </cell>
          <cell r="O1081" t="str">
            <v>(509) 495-8490</v>
          </cell>
          <cell r="R1081">
            <v>500</v>
          </cell>
          <cell r="X1081">
            <v>4.3499999999999996</v>
          </cell>
          <cell r="Y1081">
            <v>37849</v>
          </cell>
          <cell r="Z1081">
            <v>37851</v>
          </cell>
          <cell r="AA1081" t="str">
            <v>Interruptible</v>
          </cell>
          <cell r="AB1081" t="str">
            <v>NWP</v>
          </cell>
          <cell r="AC1081" t="str">
            <v>Paiute</v>
          </cell>
          <cell r="AD1081">
            <v>100047</v>
          </cell>
          <cell r="AE1081">
            <v>500</v>
          </cell>
          <cell r="AF1081" t="str">
            <v>SUMAS</v>
          </cell>
          <cell r="AG1081">
            <v>297</v>
          </cell>
          <cell r="AH1081" t="str">
            <v>EEI</v>
          </cell>
          <cell r="AI1081">
            <v>399</v>
          </cell>
          <cell r="AJ1081" t="str">
            <v>RENO</v>
          </cell>
          <cell r="AK1081">
            <v>459</v>
          </cell>
          <cell r="AL1081" t="str">
            <v>AVAC03SYS2</v>
          </cell>
          <cell r="AM1081">
            <v>304</v>
          </cell>
          <cell r="AN1081" t="str">
            <v>DW</v>
          </cell>
        </row>
        <row r="1082">
          <cell r="A1082">
            <v>1095</v>
          </cell>
          <cell r="B1082" t="str">
            <v>DW</v>
          </cell>
          <cell r="C1082" t="str">
            <v>Dick Winters</v>
          </cell>
          <cell r="D1082" t="str">
            <v>(509) 495-4175</v>
          </cell>
          <cell r="E1082">
            <v>37851</v>
          </cell>
          <cell r="G1082" t="str">
            <v>Sale</v>
          </cell>
          <cell r="H1082" t="str">
            <v>Physical</v>
          </cell>
          <cell r="I1082" t="str">
            <v>BOULDER PARK</v>
          </cell>
          <cell r="K1082" t="str">
            <v>Enserco</v>
          </cell>
          <cell r="L1082" t="str">
            <v>Dave Huck</v>
          </cell>
          <cell r="M1082" t="str">
            <v>Trader</v>
          </cell>
          <cell r="N1082" t="str">
            <v>(403) 269-5522</v>
          </cell>
          <cell r="O1082" t="str">
            <v>(303) 568-3250</v>
          </cell>
          <cell r="R1082">
            <v>2000</v>
          </cell>
          <cell r="X1082">
            <v>4.46</v>
          </cell>
          <cell r="Y1082">
            <v>37852</v>
          </cell>
          <cell r="Z1082">
            <v>37852</v>
          </cell>
          <cell r="AA1082" t="str">
            <v>Interruptible</v>
          </cell>
          <cell r="AB1082" t="str">
            <v>NWP</v>
          </cell>
          <cell r="AE1082">
            <v>2000</v>
          </cell>
          <cell r="AF1082" t="str">
            <v>SUMAS</v>
          </cell>
          <cell r="AG1082">
            <v>297</v>
          </cell>
          <cell r="AH1082" t="str">
            <v>EEI</v>
          </cell>
          <cell r="AI1082">
            <v>399</v>
          </cell>
          <cell r="AJ1082" t="str">
            <v>SUMAS</v>
          </cell>
          <cell r="AK1082">
            <v>297</v>
          </cell>
          <cell r="AL1082" t="str">
            <v xml:space="preserve"> </v>
          </cell>
          <cell r="AM1082" t="str">
            <v xml:space="preserve"> </v>
          </cell>
          <cell r="AN1082" t="str">
            <v>DW</v>
          </cell>
        </row>
        <row r="1083">
          <cell r="A1083">
            <v>1096</v>
          </cell>
          <cell r="B1083" t="str">
            <v>DW</v>
          </cell>
          <cell r="C1083" t="str">
            <v>Dick Winters</v>
          </cell>
          <cell r="D1083" t="str">
            <v>(509) 495-4175</v>
          </cell>
          <cell r="E1083">
            <v>37851</v>
          </cell>
          <cell r="G1083" t="str">
            <v>Sale</v>
          </cell>
          <cell r="H1083" t="str">
            <v>Physical</v>
          </cell>
          <cell r="I1083" t="str">
            <v>KFCT</v>
          </cell>
          <cell r="K1083" t="str">
            <v>AU - SLT</v>
          </cell>
          <cell r="L1083" t="str">
            <v>Dick Winters</v>
          </cell>
          <cell r="M1083" t="str">
            <v>Trader</v>
          </cell>
          <cell r="N1083" t="str">
            <v>(509) 495-4175</v>
          </cell>
          <cell r="O1083" t="str">
            <v>(509) 495-8490</v>
          </cell>
          <cell r="R1083">
            <v>500</v>
          </cell>
          <cell r="X1083">
            <v>4.46</v>
          </cell>
          <cell r="Y1083">
            <v>37852</v>
          </cell>
          <cell r="Z1083">
            <v>37852</v>
          </cell>
          <cell r="AA1083" t="str">
            <v>Interruptible</v>
          </cell>
          <cell r="AB1083" t="str">
            <v>NWP</v>
          </cell>
          <cell r="AD1083" t="str">
            <v xml:space="preserve"> </v>
          </cell>
          <cell r="AE1083">
            <v>500</v>
          </cell>
          <cell r="AF1083" t="str">
            <v>SUMAS</v>
          </cell>
          <cell r="AG1083">
            <v>297</v>
          </cell>
          <cell r="AH1083" t="str">
            <v>EEI</v>
          </cell>
          <cell r="AI1083">
            <v>399</v>
          </cell>
          <cell r="AJ1083" t="str">
            <v>SUMAS</v>
          </cell>
          <cell r="AK1083">
            <v>297</v>
          </cell>
          <cell r="AM1083">
            <v>304</v>
          </cell>
          <cell r="AN1083" t="str">
            <v>DW</v>
          </cell>
        </row>
        <row r="1084">
          <cell r="A1084">
            <v>1097</v>
          </cell>
          <cell r="B1084" t="str">
            <v>DW</v>
          </cell>
          <cell r="C1084" t="str">
            <v>Dick Winters</v>
          </cell>
          <cell r="D1084" t="str">
            <v>(509) 495-4175</v>
          </cell>
          <cell r="E1084">
            <v>37851</v>
          </cell>
          <cell r="G1084" t="str">
            <v>Purchase</v>
          </cell>
          <cell r="H1084" t="str">
            <v>Physical</v>
          </cell>
          <cell r="I1084" t="str">
            <v>CA - SLTAHOE</v>
          </cell>
          <cell r="K1084" t="str">
            <v>AU - KFCT</v>
          </cell>
          <cell r="L1084" t="str">
            <v>Dick Winters</v>
          </cell>
          <cell r="M1084" t="str">
            <v>Trader</v>
          </cell>
          <cell r="N1084" t="str">
            <v>(509) 495-4175</v>
          </cell>
          <cell r="O1084" t="str">
            <v>(509) 495-8490</v>
          </cell>
          <cell r="R1084">
            <v>500</v>
          </cell>
          <cell r="X1084">
            <v>4.46</v>
          </cell>
          <cell r="Y1084">
            <v>37852</v>
          </cell>
          <cell r="Z1084">
            <v>37852</v>
          </cell>
          <cell r="AA1084" t="str">
            <v>Interruptible</v>
          </cell>
          <cell r="AB1084" t="str">
            <v>NWP</v>
          </cell>
          <cell r="AC1084" t="str">
            <v>Paiute</v>
          </cell>
          <cell r="AD1084">
            <v>100047</v>
          </cell>
          <cell r="AE1084">
            <v>500</v>
          </cell>
          <cell r="AF1084" t="str">
            <v>SUMAS</v>
          </cell>
          <cell r="AG1084">
            <v>297</v>
          </cell>
          <cell r="AH1084" t="str">
            <v>EEI</v>
          </cell>
          <cell r="AI1084">
            <v>399</v>
          </cell>
          <cell r="AJ1084" t="str">
            <v>RENO</v>
          </cell>
          <cell r="AK1084">
            <v>459</v>
          </cell>
          <cell r="AL1084" t="str">
            <v>AVAC03SYS2</v>
          </cell>
          <cell r="AM1084">
            <v>304</v>
          </cell>
          <cell r="AN1084" t="str">
            <v>DW</v>
          </cell>
        </row>
        <row r="1085">
          <cell r="A1085">
            <v>1098</v>
          </cell>
          <cell r="B1085" t="str">
            <v>DW</v>
          </cell>
          <cell r="C1085" t="str">
            <v>Dick Winters</v>
          </cell>
          <cell r="D1085" t="str">
            <v>(509) 495-4175</v>
          </cell>
          <cell r="E1085">
            <v>37852</v>
          </cell>
          <cell r="G1085" t="str">
            <v>Sale</v>
          </cell>
          <cell r="H1085" t="str">
            <v>Physical</v>
          </cell>
          <cell r="I1085" t="str">
            <v>BOULDER PARK</v>
          </cell>
          <cell r="K1085" t="str">
            <v>Enserco</v>
          </cell>
          <cell r="L1085" t="str">
            <v>Dave Huck</v>
          </cell>
          <cell r="M1085" t="str">
            <v>Trader</v>
          </cell>
          <cell r="N1085" t="str">
            <v>(403) 269-5522</v>
          </cell>
          <cell r="O1085" t="str">
            <v>(303) 568-3250</v>
          </cell>
          <cell r="R1085">
            <v>3000</v>
          </cell>
          <cell r="X1085">
            <v>4.45</v>
          </cell>
          <cell r="Y1085">
            <v>37853</v>
          </cell>
          <cell r="Z1085">
            <v>37853</v>
          </cell>
          <cell r="AA1085" t="str">
            <v>Interruptible</v>
          </cell>
          <cell r="AB1085" t="str">
            <v>NWP</v>
          </cell>
          <cell r="AE1085">
            <v>3000</v>
          </cell>
          <cell r="AF1085" t="str">
            <v>SUMAS</v>
          </cell>
          <cell r="AG1085">
            <v>297</v>
          </cell>
          <cell r="AH1085" t="str">
            <v>EEI</v>
          </cell>
          <cell r="AI1085">
            <v>399</v>
          </cell>
          <cell r="AJ1085" t="str">
            <v>SUMAS</v>
          </cell>
          <cell r="AK1085">
            <v>297</v>
          </cell>
          <cell r="AL1085" t="str">
            <v xml:space="preserve"> </v>
          </cell>
          <cell r="AM1085" t="str">
            <v xml:space="preserve"> </v>
          </cell>
          <cell r="AN1085" t="str">
            <v>DW</v>
          </cell>
        </row>
        <row r="1086">
          <cell r="A1086">
            <v>1099</v>
          </cell>
          <cell r="B1086" t="str">
            <v>DW</v>
          </cell>
          <cell r="C1086" t="str">
            <v>Dick Winters</v>
          </cell>
          <cell r="D1086" t="str">
            <v>(509) 495-4175</v>
          </cell>
          <cell r="E1086">
            <v>37852</v>
          </cell>
          <cell r="G1086" t="str">
            <v>Sale</v>
          </cell>
          <cell r="H1086" t="str">
            <v>Physical</v>
          </cell>
          <cell r="I1086" t="str">
            <v>KFCT</v>
          </cell>
          <cell r="K1086" t="str">
            <v>AU - SLT</v>
          </cell>
          <cell r="L1086" t="str">
            <v>Dick Winters</v>
          </cell>
          <cell r="M1086" t="str">
            <v>Trader</v>
          </cell>
          <cell r="N1086" t="str">
            <v>(509) 495-4175</v>
          </cell>
          <cell r="O1086" t="str">
            <v>(509) 495-8490</v>
          </cell>
          <cell r="R1086">
            <v>500</v>
          </cell>
          <cell r="X1086">
            <v>4.45</v>
          </cell>
          <cell r="Y1086">
            <v>37853</v>
          </cell>
          <cell r="Z1086">
            <v>37853</v>
          </cell>
          <cell r="AA1086" t="str">
            <v>Interruptible</v>
          </cell>
          <cell r="AB1086" t="str">
            <v>NWP</v>
          </cell>
          <cell r="AD1086" t="str">
            <v xml:space="preserve"> </v>
          </cell>
          <cell r="AE1086">
            <v>500</v>
          </cell>
          <cell r="AF1086" t="str">
            <v>SUMAS</v>
          </cell>
          <cell r="AG1086">
            <v>297</v>
          </cell>
          <cell r="AH1086" t="str">
            <v>EEI</v>
          </cell>
          <cell r="AI1086">
            <v>399</v>
          </cell>
          <cell r="AJ1086" t="str">
            <v>SUMAS</v>
          </cell>
          <cell r="AK1086">
            <v>297</v>
          </cell>
          <cell r="AM1086">
            <v>304</v>
          </cell>
          <cell r="AN1086" t="str">
            <v>DW</v>
          </cell>
        </row>
        <row r="1087">
          <cell r="A1087">
            <v>1100</v>
          </cell>
          <cell r="B1087" t="str">
            <v>DW</v>
          </cell>
          <cell r="C1087" t="str">
            <v>Dick Winters</v>
          </cell>
          <cell r="D1087" t="str">
            <v>(509) 495-4175</v>
          </cell>
          <cell r="E1087">
            <v>37852</v>
          </cell>
          <cell r="G1087" t="str">
            <v>Purchase</v>
          </cell>
          <cell r="H1087" t="str">
            <v>Physical</v>
          </cell>
          <cell r="I1087" t="str">
            <v>CA - SLTAHOE</v>
          </cell>
          <cell r="K1087" t="str">
            <v>AU - KFCT</v>
          </cell>
          <cell r="L1087" t="str">
            <v>Dick Winters</v>
          </cell>
          <cell r="M1087" t="str">
            <v>Trader</v>
          </cell>
          <cell r="N1087" t="str">
            <v>(509) 495-4175</v>
          </cell>
          <cell r="O1087" t="str">
            <v>(509) 495-8490</v>
          </cell>
          <cell r="R1087">
            <v>500</v>
          </cell>
          <cell r="X1087">
            <v>4.45</v>
          </cell>
          <cell r="Y1087">
            <v>37853</v>
          </cell>
          <cell r="Z1087">
            <v>37853</v>
          </cell>
          <cell r="AA1087" t="str">
            <v>Interruptible</v>
          </cell>
          <cell r="AB1087" t="str">
            <v>NWP</v>
          </cell>
          <cell r="AC1087" t="str">
            <v>Paiute</v>
          </cell>
          <cell r="AD1087">
            <v>100047</v>
          </cell>
          <cell r="AE1087">
            <v>500</v>
          </cell>
          <cell r="AF1087" t="str">
            <v>SUMAS</v>
          </cell>
          <cell r="AG1087">
            <v>297</v>
          </cell>
          <cell r="AH1087" t="str">
            <v>EEI</v>
          </cell>
          <cell r="AI1087">
            <v>399</v>
          </cell>
          <cell r="AJ1087" t="str">
            <v>RENO</v>
          </cell>
          <cell r="AK1087">
            <v>459</v>
          </cell>
          <cell r="AL1087" t="str">
            <v>AVAC03SYS2</v>
          </cell>
          <cell r="AM1087">
            <v>304</v>
          </cell>
          <cell r="AN1087" t="str">
            <v>DW</v>
          </cell>
        </row>
        <row r="1088">
          <cell r="A1088">
            <v>1101</v>
          </cell>
          <cell r="B1088" t="str">
            <v>DW</v>
          </cell>
          <cell r="C1088" t="str">
            <v>Dick Winters</v>
          </cell>
          <cell r="D1088" t="str">
            <v>(509) 495-4175</v>
          </cell>
          <cell r="E1088">
            <v>37853</v>
          </cell>
          <cell r="G1088" t="str">
            <v>Sale</v>
          </cell>
          <cell r="H1088" t="str">
            <v>Physical</v>
          </cell>
          <cell r="I1088" t="str">
            <v>CSII</v>
          </cell>
          <cell r="K1088" t="str">
            <v>Enserco</v>
          </cell>
          <cell r="L1088" t="str">
            <v>Dave Huck</v>
          </cell>
          <cell r="M1088" t="str">
            <v>Trader</v>
          </cell>
          <cell r="N1088" t="str">
            <v>(403) 269-5522</v>
          </cell>
          <cell r="O1088" t="str">
            <v>(303) 568-3250</v>
          </cell>
          <cell r="R1088">
            <v>5000</v>
          </cell>
          <cell r="X1088">
            <v>4.63</v>
          </cell>
          <cell r="Y1088">
            <v>37854</v>
          </cell>
          <cell r="Z1088">
            <v>37854</v>
          </cell>
          <cell r="AA1088" t="str">
            <v>Interruptible</v>
          </cell>
          <cell r="AB1088" t="str">
            <v>PGT</v>
          </cell>
          <cell r="AD1088">
            <v>7536</v>
          </cell>
          <cell r="AE1088">
            <v>5000</v>
          </cell>
          <cell r="AF1088" t="str">
            <v>STAN-GTNW</v>
          </cell>
          <cell r="AG1088" t="str">
            <v xml:space="preserve"> </v>
          </cell>
          <cell r="AH1088" t="str">
            <v>04659</v>
          </cell>
          <cell r="AI1088">
            <v>399</v>
          </cell>
          <cell r="AJ1088" t="str">
            <v>STAN-GTNW</v>
          </cell>
          <cell r="AK1088" t="str">
            <v xml:space="preserve"> </v>
          </cell>
          <cell r="AL1088" t="str">
            <v xml:space="preserve"> </v>
          </cell>
          <cell r="AM1088" t="str">
            <v xml:space="preserve"> </v>
          </cell>
          <cell r="AN1088" t="str">
            <v>DW</v>
          </cell>
        </row>
        <row r="1089">
          <cell r="A1089">
            <v>1102</v>
          </cell>
          <cell r="B1089" t="str">
            <v>DW</v>
          </cell>
          <cell r="C1089" t="str">
            <v>Dick Winters</v>
          </cell>
          <cell r="D1089" t="str">
            <v>(509) 495-4175</v>
          </cell>
          <cell r="E1089">
            <v>37853</v>
          </cell>
          <cell r="G1089" t="str">
            <v>Sale</v>
          </cell>
          <cell r="H1089" t="str">
            <v>Physical</v>
          </cell>
          <cell r="I1089" t="str">
            <v>BOULDER PARK</v>
          </cell>
          <cell r="K1089" t="str">
            <v>Enserco</v>
          </cell>
          <cell r="L1089" t="str">
            <v>Dave Huck</v>
          </cell>
          <cell r="M1089" t="str">
            <v>Trader</v>
          </cell>
          <cell r="N1089" t="str">
            <v>(403) 269-5522</v>
          </cell>
          <cell r="O1089" t="str">
            <v>(303) 568-3250</v>
          </cell>
          <cell r="R1089">
            <v>3000</v>
          </cell>
          <cell r="X1089">
            <v>4.49</v>
          </cell>
          <cell r="Y1089">
            <v>37854</v>
          </cell>
          <cell r="Z1089">
            <v>37854</v>
          </cell>
          <cell r="AA1089" t="str">
            <v>Interruptible</v>
          </cell>
          <cell r="AB1089" t="str">
            <v>NWP</v>
          </cell>
          <cell r="AE1089">
            <v>3000</v>
          </cell>
          <cell r="AF1089" t="str">
            <v>SUMAS</v>
          </cell>
          <cell r="AG1089">
            <v>297</v>
          </cell>
          <cell r="AH1089" t="str">
            <v>EEI</v>
          </cell>
          <cell r="AI1089">
            <v>399</v>
          </cell>
          <cell r="AJ1089" t="str">
            <v>SUMAS</v>
          </cell>
          <cell r="AK1089">
            <v>297</v>
          </cell>
          <cell r="AL1089" t="str">
            <v xml:space="preserve"> </v>
          </cell>
          <cell r="AM1089" t="str">
            <v xml:space="preserve"> </v>
          </cell>
          <cell r="AN1089" t="str">
            <v>DW</v>
          </cell>
        </row>
        <row r="1090">
          <cell r="A1090">
            <v>1103</v>
          </cell>
          <cell r="B1090" t="str">
            <v>DW</v>
          </cell>
          <cell r="C1090" t="str">
            <v>Dick Winters</v>
          </cell>
          <cell r="D1090" t="str">
            <v>(509) 495-4175</v>
          </cell>
          <cell r="E1090">
            <v>37853</v>
          </cell>
          <cell r="G1090" t="str">
            <v>Sale</v>
          </cell>
          <cell r="H1090" t="str">
            <v>Physical</v>
          </cell>
          <cell r="I1090" t="str">
            <v>KFCT</v>
          </cell>
          <cell r="K1090" t="str">
            <v>AU - SLT</v>
          </cell>
          <cell r="L1090" t="str">
            <v>Dick Winters</v>
          </cell>
          <cell r="M1090" t="str">
            <v>Trader</v>
          </cell>
          <cell r="N1090" t="str">
            <v>(509) 495-4175</v>
          </cell>
          <cell r="O1090" t="str">
            <v>(509) 495-8490</v>
          </cell>
          <cell r="R1090">
            <v>1000</v>
          </cell>
          <cell r="X1090">
            <v>4.49</v>
          </cell>
          <cell r="Y1090">
            <v>37854</v>
          </cell>
          <cell r="Z1090">
            <v>37854</v>
          </cell>
          <cell r="AA1090" t="str">
            <v>Interruptible</v>
          </cell>
          <cell r="AB1090" t="str">
            <v>NWP</v>
          </cell>
          <cell r="AD1090" t="str">
            <v xml:space="preserve"> </v>
          </cell>
          <cell r="AE1090">
            <v>1000</v>
          </cell>
          <cell r="AF1090" t="str">
            <v>SUMAS</v>
          </cell>
          <cell r="AG1090">
            <v>297</v>
          </cell>
          <cell r="AH1090" t="str">
            <v>EEI</v>
          </cell>
          <cell r="AI1090">
            <v>399</v>
          </cell>
          <cell r="AJ1090" t="str">
            <v>SUMAS</v>
          </cell>
          <cell r="AK1090">
            <v>297</v>
          </cell>
          <cell r="AM1090">
            <v>304</v>
          </cell>
          <cell r="AN1090" t="str">
            <v>DW</v>
          </cell>
        </row>
        <row r="1091">
          <cell r="A1091">
            <v>1104</v>
          </cell>
          <cell r="B1091" t="str">
            <v>DW</v>
          </cell>
          <cell r="C1091" t="str">
            <v>Dick Winters</v>
          </cell>
          <cell r="D1091" t="str">
            <v>(509) 495-4175</v>
          </cell>
          <cell r="E1091">
            <v>37853</v>
          </cell>
          <cell r="G1091" t="str">
            <v>Purchase</v>
          </cell>
          <cell r="H1091" t="str">
            <v>Physical</v>
          </cell>
          <cell r="I1091" t="str">
            <v>CA - SLTAHOE</v>
          </cell>
          <cell r="K1091" t="str">
            <v>AU - KFCT</v>
          </cell>
          <cell r="L1091" t="str">
            <v>Dick Winters</v>
          </cell>
          <cell r="M1091" t="str">
            <v>Trader</v>
          </cell>
          <cell r="N1091" t="str">
            <v>(509) 495-4175</v>
          </cell>
          <cell r="O1091" t="str">
            <v>(509) 495-8490</v>
          </cell>
          <cell r="R1091">
            <v>1000</v>
          </cell>
          <cell r="X1091">
            <v>4.49</v>
          </cell>
          <cell r="Y1091">
            <v>37854</v>
          </cell>
          <cell r="Z1091">
            <v>37854</v>
          </cell>
          <cell r="AA1091" t="str">
            <v>Interruptible</v>
          </cell>
          <cell r="AB1091" t="str">
            <v>NWP</v>
          </cell>
          <cell r="AC1091" t="str">
            <v>Paiute</v>
          </cell>
          <cell r="AD1091">
            <v>100047</v>
          </cell>
          <cell r="AE1091">
            <v>1000</v>
          </cell>
          <cell r="AF1091" t="str">
            <v>SUMAS</v>
          </cell>
          <cell r="AG1091">
            <v>297</v>
          </cell>
          <cell r="AH1091" t="str">
            <v>EEI</v>
          </cell>
          <cell r="AI1091">
            <v>399</v>
          </cell>
          <cell r="AJ1091" t="str">
            <v>RENO</v>
          </cell>
          <cell r="AK1091">
            <v>459</v>
          </cell>
          <cell r="AL1091" t="str">
            <v>AVAC03SYS2</v>
          </cell>
          <cell r="AM1091">
            <v>304</v>
          </cell>
          <cell r="AN1091" t="str">
            <v>DW</v>
          </cell>
        </row>
        <row r="1092">
          <cell r="A1092">
            <v>1105</v>
          </cell>
          <cell r="B1092" t="str">
            <v>DW</v>
          </cell>
          <cell r="C1092" t="str">
            <v>Dick Winters</v>
          </cell>
          <cell r="D1092" t="str">
            <v>(509) 495-4175</v>
          </cell>
          <cell r="E1092">
            <v>37854</v>
          </cell>
          <cell r="G1092" t="str">
            <v>Sale</v>
          </cell>
          <cell r="H1092" t="str">
            <v>Physical</v>
          </cell>
          <cell r="I1092" t="str">
            <v>BOULDER PARK/KFCT</v>
          </cell>
          <cell r="K1092" t="str">
            <v>Enserco</v>
          </cell>
          <cell r="L1092" t="str">
            <v>Dave Huck</v>
          </cell>
          <cell r="M1092" t="str">
            <v>Trader</v>
          </cell>
          <cell r="N1092" t="str">
            <v>(403) 269-5522</v>
          </cell>
          <cell r="O1092" t="str">
            <v>(303) 568-3250</v>
          </cell>
          <cell r="R1092">
            <v>4000</v>
          </cell>
          <cell r="X1092">
            <v>4.5</v>
          </cell>
          <cell r="Y1092">
            <v>37855</v>
          </cell>
          <cell r="Z1092">
            <v>37855</v>
          </cell>
          <cell r="AA1092" t="str">
            <v>Interruptible</v>
          </cell>
          <cell r="AB1092" t="str">
            <v>NWP</v>
          </cell>
          <cell r="AE1092">
            <v>4000</v>
          </cell>
          <cell r="AF1092" t="str">
            <v>SUMAS</v>
          </cell>
          <cell r="AG1092">
            <v>297</v>
          </cell>
          <cell r="AH1092" t="str">
            <v>EEI</v>
          </cell>
          <cell r="AI1092">
            <v>399</v>
          </cell>
          <cell r="AJ1092" t="str">
            <v>SUMAS</v>
          </cell>
          <cell r="AK1092">
            <v>297</v>
          </cell>
          <cell r="AL1092" t="str">
            <v xml:space="preserve"> </v>
          </cell>
          <cell r="AM1092" t="str">
            <v xml:space="preserve"> </v>
          </cell>
          <cell r="AN1092" t="str">
            <v>DW</v>
          </cell>
        </row>
        <row r="1093">
          <cell r="A1093">
            <v>1106</v>
          </cell>
          <cell r="B1093" t="str">
            <v>DW</v>
          </cell>
          <cell r="C1093" t="str">
            <v>Dick Winters</v>
          </cell>
          <cell r="D1093" t="str">
            <v>(509) 495-4175</v>
          </cell>
          <cell r="E1093">
            <v>37854</v>
          </cell>
          <cell r="G1093" t="str">
            <v>Purchase</v>
          </cell>
          <cell r="H1093" t="str">
            <v>Physical</v>
          </cell>
          <cell r="I1093" t="str">
            <v>CSII</v>
          </cell>
          <cell r="K1093" t="str">
            <v>Enserco</v>
          </cell>
          <cell r="L1093" t="str">
            <v>Dave Huck</v>
          </cell>
          <cell r="M1093" t="str">
            <v>Trader</v>
          </cell>
          <cell r="N1093" t="str">
            <v>(403) 269-5522</v>
          </cell>
          <cell r="O1093" t="str">
            <v>(303) 568-3250</v>
          </cell>
          <cell r="R1093">
            <v>15000</v>
          </cell>
          <cell r="X1093">
            <v>4.6900000000000004</v>
          </cell>
          <cell r="Y1093">
            <v>37855</v>
          </cell>
          <cell r="Z1093">
            <v>37855</v>
          </cell>
          <cell r="AA1093" t="str">
            <v>Interruptible</v>
          </cell>
          <cell r="AB1093" t="str">
            <v>PGT</v>
          </cell>
          <cell r="AD1093">
            <v>7536</v>
          </cell>
          <cell r="AE1093">
            <v>15000</v>
          </cell>
          <cell r="AF1093" t="str">
            <v>STAN-GTNW</v>
          </cell>
          <cell r="AG1093" t="str">
            <v xml:space="preserve"> </v>
          </cell>
          <cell r="AJ1093" t="str">
            <v>STAN-GTNW</v>
          </cell>
          <cell r="AK1093" t="str">
            <v xml:space="preserve"> </v>
          </cell>
          <cell r="AL1093" t="str">
            <v xml:space="preserve"> </v>
          </cell>
          <cell r="AM1093" t="str">
            <v xml:space="preserve"> </v>
          </cell>
          <cell r="AN1093" t="str">
            <v>DW</v>
          </cell>
        </row>
        <row r="1094">
          <cell r="A1094">
            <v>1107</v>
          </cell>
          <cell r="B1094" t="str">
            <v>DW</v>
          </cell>
          <cell r="C1094" t="str">
            <v>Dick Winters</v>
          </cell>
          <cell r="D1094" t="str">
            <v>(509) 495-4175</v>
          </cell>
          <cell r="E1094">
            <v>37855</v>
          </cell>
          <cell r="G1094" t="str">
            <v>Sale</v>
          </cell>
          <cell r="H1094" t="str">
            <v>Physical</v>
          </cell>
          <cell r="I1094" t="str">
            <v>BOULDER PARK/KFCT</v>
          </cell>
          <cell r="K1094" t="str">
            <v>Enserco</v>
          </cell>
          <cell r="L1094" t="str">
            <v>Dave Huck</v>
          </cell>
          <cell r="M1094" t="str">
            <v>Trader</v>
          </cell>
          <cell r="N1094" t="str">
            <v>(403) 269-5522</v>
          </cell>
          <cell r="O1094" t="str">
            <v>(303) 568-3250</v>
          </cell>
          <cell r="R1094">
            <v>4000</v>
          </cell>
          <cell r="X1094">
            <v>4.46</v>
          </cell>
          <cell r="Y1094">
            <v>37856</v>
          </cell>
          <cell r="Z1094">
            <v>37858</v>
          </cell>
          <cell r="AA1094" t="str">
            <v>Interruptible</v>
          </cell>
          <cell r="AB1094" t="str">
            <v>NWP</v>
          </cell>
          <cell r="AE1094">
            <v>4000</v>
          </cell>
          <cell r="AF1094" t="str">
            <v>SUMAS</v>
          </cell>
          <cell r="AG1094">
            <v>297</v>
          </cell>
          <cell r="AH1094" t="str">
            <v>EEI</v>
          </cell>
          <cell r="AI1094">
            <v>399</v>
          </cell>
          <cell r="AJ1094" t="str">
            <v>SUMAS</v>
          </cell>
          <cell r="AK1094">
            <v>297</v>
          </cell>
          <cell r="AL1094" t="str">
            <v xml:space="preserve"> </v>
          </cell>
          <cell r="AM1094" t="str">
            <v xml:space="preserve"> </v>
          </cell>
          <cell r="AN1094" t="str">
            <v>DW</v>
          </cell>
        </row>
        <row r="1095">
          <cell r="A1095">
            <v>1108</v>
          </cell>
          <cell r="B1095" t="str">
            <v>DW</v>
          </cell>
          <cell r="C1095" t="str">
            <v>Dick Winters</v>
          </cell>
          <cell r="D1095" t="str">
            <v>(509) 495-4175</v>
          </cell>
          <cell r="E1095">
            <v>37855</v>
          </cell>
          <cell r="G1095" t="str">
            <v>Purchase</v>
          </cell>
          <cell r="H1095" t="str">
            <v>Physical</v>
          </cell>
          <cell r="I1095" t="str">
            <v>CSII</v>
          </cell>
          <cell r="K1095" t="str">
            <v>Enserco</v>
          </cell>
          <cell r="L1095" t="str">
            <v>Dave Huck</v>
          </cell>
          <cell r="M1095" t="str">
            <v>Trader</v>
          </cell>
          <cell r="N1095" t="str">
            <v>(403) 269-5522</v>
          </cell>
          <cell r="O1095" t="str">
            <v>(303) 568-3250</v>
          </cell>
          <cell r="R1095">
            <v>10000</v>
          </cell>
          <cell r="X1095">
            <v>4.7</v>
          </cell>
          <cell r="Y1095">
            <v>37856</v>
          </cell>
          <cell r="Z1095">
            <v>37858</v>
          </cell>
          <cell r="AA1095" t="str">
            <v>Interruptible</v>
          </cell>
          <cell r="AB1095" t="str">
            <v>PGT</v>
          </cell>
          <cell r="AD1095">
            <v>7536</v>
          </cell>
          <cell r="AE1095">
            <v>10000</v>
          </cell>
          <cell r="AF1095" t="str">
            <v>STAN-GTNW</v>
          </cell>
          <cell r="AG1095" t="str">
            <v xml:space="preserve"> </v>
          </cell>
          <cell r="AJ1095" t="str">
            <v>STAN-GTNW</v>
          </cell>
          <cell r="AK1095" t="str">
            <v xml:space="preserve"> </v>
          </cell>
          <cell r="AL1095" t="str">
            <v xml:space="preserve"> </v>
          </cell>
          <cell r="AM1095" t="str">
            <v xml:space="preserve"> </v>
          </cell>
          <cell r="AN1095" t="str">
            <v>DW</v>
          </cell>
        </row>
        <row r="1096">
          <cell r="A1096">
            <v>1109</v>
          </cell>
          <cell r="B1096" t="str">
            <v>DW</v>
          </cell>
          <cell r="C1096" t="str">
            <v>Dick Winters</v>
          </cell>
          <cell r="D1096" t="str">
            <v>(509) 495-4175</v>
          </cell>
          <cell r="E1096">
            <v>37855</v>
          </cell>
          <cell r="G1096" t="str">
            <v>Sale</v>
          </cell>
          <cell r="H1096" t="str">
            <v>Physical</v>
          </cell>
          <cell r="I1096" t="str">
            <v>MALIN</v>
          </cell>
          <cell r="K1096" t="str">
            <v>Sempra Energy Trading, Inc.</v>
          </cell>
          <cell r="L1096" t="str">
            <v>Ray Houghton</v>
          </cell>
          <cell r="M1096" t="str">
            <v>Trader</v>
          </cell>
          <cell r="N1096" t="str">
            <v>(403) 750-2453</v>
          </cell>
          <cell r="O1096" t="str">
            <v>(203) 355-6605</v>
          </cell>
          <cell r="R1096">
            <v>7658</v>
          </cell>
          <cell r="U1096" t="str">
            <v>NGI</v>
          </cell>
          <cell r="V1096">
            <v>-0.01</v>
          </cell>
          <cell r="W1096" t="str">
            <v>Malin</v>
          </cell>
          <cell r="Y1096">
            <v>37865</v>
          </cell>
          <cell r="Z1096">
            <v>37894</v>
          </cell>
          <cell r="AA1096" t="str">
            <v>Firm</v>
          </cell>
          <cell r="AB1096" t="str">
            <v>PGT</v>
          </cell>
          <cell r="AD1096" t="str">
            <v>07536</v>
          </cell>
          <cell r="AE1096">
            <v>7658</v>
          </cell>
          <cell r="AF1096" t="str">
            <v>MALI-GTNW</v>
          </cell>
          <cell r="AJ1096" t="str">
            <v>MALI-GTNW</v>
          </cell>
          <cell r="AL1096" t="str">
            <v>02466</v>
          </cell>
          <cell r="AN1096" t="str">
            <v>RP</v>
          </cell>
          <cell r="AO1096">
            <v>37859</v>
          </cell>
          <cell r="AP1096" t="str">
            <v>DW</v>
          </cell>
        </row>
        <row r="1097">
          <cell r="A1097">
            <v>1110</v>
          </cell>
          <cell r="B1097" t="str">
            <v>DW</v>
          </cell>
          <cell r="C1097" t="str">
            <v>Dick Winters</v>
          </cell>
          <cell r="D1097" t="str">
            <v>(509) 495-4175</v>
          </cell>
          <cell r="E1097">
            <v>37858</v>
          </cell>
          <cell r="G1097" t="str">
            <v>Sale</v>
          </cell>
          <cell r="H1097" t="str">
            <v>Physical</v>
          </cell>
          <cell r="I1097" t="str">
            <v>BOULDER PARK</v>
          </cell>
          <cell r="K1097" t="str">
            <v>Enserco</v>
          </cell>
          <cell r="L1097" t="str">
            <v>Dave Huck</v>
          </cell>
          <cell r="M1097" t="str">
            <v>Trader</v>
          </cell>
          <cell r="N1097" t="str">
            <v>(403) 269-5522</v>
          </cell>
          <cell r="O1097" t="str">
            <v>(303) 568-3250</v>
          </cell>
          <cell r="R1097">
            <v>3000</v>
          </cell>
          <cell r="X1097">
            <v>4.43</v>
          </cell>
          <cell r="Y1097">
            <v>37859</v>
          </cell>
          <cell r="Z1097">
            <v>37859</v>
          </cell>
          <cell r="AA1097" t="str">
            <v>Interruptible</v>
          </cell>
          <cell r="AB1097" t="str">
            <v>NWP</v>
          </cell>
          <cell r="AE1097">
            <v>3000</v>
          </cell>
          <cell r="AF1097" t="str">
            <v>SUMAS</v>
          </cell>
          <cell r="AG1097">
            <v>297</v>
          </cell>
          <cell r="AH1097" t="str">
            <v>EEI</v>
          </cell>
          <cell r="AI1097">
            <v>399</v>
          </cell>
          <cell r="AJ1097" t="str">
            <v>SUMAS</v>
          </cell>
          <cell r="AK1097">
            <v>297</v>
          </cell>
          <cell r="AL1097" t="str">
            <v xml:space="preserve"> </v>
          </cell>
          <cell r="AM1097" t="str">
            <v xml:space="preserve"> </v>
          </cell>
          <cell r="AN1097" t="str">
            <v>DW</v>
          </cell>
        </row>
        <row r="1098">
          <cell r="A1098">
            <v>1111</v>
          </cell>
          <cell r="B1098" t="str">
            <v>DW</v>
          </cell>
          <cell r="C1098" t="str">
            <v>Dick Winters</v>
          </cell>
          <cell r="D1098" t="str">
            <v>(509) 495-4175</v>
          </cell>
          <cell r="E1098">
            <v>37858</v>
          </cell>
          <cell r="G1098" t="str">
            <v>Sale</v>
          </cell>
          <cell r="H1098" t="str">
            <v>Physical</v>
          </cell>
          <cell r="I1098" t="str">
            <v>KFCT</v>
          </cell>
          <cell r="K1098" t="str">
            <v>AU - SLT</v>
          </cell>
          <cell r="L1098" t="str">
            <v>Dick Winters</v>
          </cell>
          <cell r="M1098" t="str">
            <v>Trader</v>
          </cell>
          <cell r="N1098" t="str">
            <v>(509) 495-4175</v>
          </cell>
          <cell r="O1098" t="str">
            <v>(509) 495-8490</v>
          </cell>
          <cell r="R1098">
            <v>1000</v>
          </cell>
          <cell r="X1098">
            <v>4.43</v>
          </cell>
          <cell r="Y1098">
            <v>37859</v>
          </cell>
          <cell r="Z1098">
            <v>37859</v>
          </cell>
          <cell r="AA1098" t="str">
            <v>Interruptible</v>
          </cell>
          <cell r="AB1098" t="str">
            <v>NWP</v>
          </cell>
          <cell r="AD1098" t="str">
            <v xml:space="preserve"> </v>
          </cell>
          <cell r="AE1098">
            <v>1000</v>
          </cell>
          <cell r="AF1098" t="str">
            <v>SUMAS</v>
          </cell>
          <cell r="AG1098">
            <v>297</v>
          </cell>
          <cell r="AH1098" t="str">
            <v>EEI</v>
          </cell>
          <cell r="AI1098">
            <v>399</v>
          </cell>
          <cell r="AJ1098" t="str">
            <v>SUMAS</v>
          </cell>
          <cell r="AK1098">
            <v>297</v>
          </cell>
          <cell r="AM1098">
            <v>304</v>
          </cell>
          <cell r="AN1098" t="str">
            <v>DW</v>
          </cell>
        </row>
        <row r="1099">
          <cell r="A1099">
            <v>1112</v>
          </cell>
          <cell r="B1099" t="str">
            <v>DW</v>
          </cell>
          <cell r="C1099" t="str">
            <v>Dick Winters</v>
          </cell>
          <cell r="D1099" t="str">
            <v>(509) 495-4175</v>
          </cell>
          <cell r="E1099">
            <v>37858</v>
          </cell>
          <cell r="G1099" t="str">
            <v>Purchase</v>
          </cell>
          <cell r="H1099" t="str">
            <v>Physical</v>
          </cell>
          <cell r="I1099" t="str">
            <v>CA - SLTAHOE</v>
          </cell>
          <cell r="K1099" t="str">
            <v>AU - KFCT</v>
          </cell>
          <cell r="L1099" t="str">
            <v>Dick Winters</v>
          </cell>
          <cell r="M1099" t="str">
            <v>Trader</v>
          </cell>
          <cell r="N1099" t="str">
            <v>(509) 495-4175</v>
          </cell>
          <cell r="O1099" t="str">
            <v>(509) 495-8490</v>
          </cell>
          <cell r="R1099">
            <v>1000</v>
          </cell>
          <cell r="X1099">
            <v>4.43</v>
          </cell>
          <cell r="Y1099">
            <v>37859</v>
          </cell>
          <cell r="Z1099">
            <v>37859</v>
          </cell>
          <cell r="AA1099" t="str">
            <v>Interruptible</v>
          </cell>
          <cell r="AB1099" t="str">
            <v>NWP</v>
          </cell>
          <cell r="AC1099" t="str">
            <v>Paiute</v>
          </cell>
          <cell r="AD1099">
            <v>100047</v>
          </cell>
          <cell r="AE1099">
            <v>1000</v>
          </cell>
          <cell r="AF1099" t="str">
            <v>SUMAS</v>
          </cell>
          <cell r="AG1099">
            <v>297</v>
          </cell>
          <cell r="AH1099" t="str">
            <v>EEI</v>
          </cell>
          <cell r="AI1099">
            <v>399</v>
          </cell>
          <cell r="AJ1099" t="str">
            <v>RENO</v>
          </cell>
          <cell r="AK1099">
            <v>459</v>
          </cell>
          <cell r="AL1099" t="str">
            <v>AVAC03SYS2</v>
          </cell>
          <cell r="AM1099">
            <v>304</v>
          </cell>
          <cell r="AN1099" t="str">
            <v>DW</v>
          </cell>
        </row>
        <row r="1100">
          <cell r="A1100">
            <v>1113</v>
          </cell>
          <cell r="B1100" t="str">
            <v>DW</v>
          </cell>
          <cell r="C1100" t="str">
            <v>Dick Winters</v>
          </cell>
          <cell r="D1100" t="str">
            <v>(509) 495-4175</v>
          </cell>
          <cell r="E1100">
            <v>37859</v>
          </cell>
          <cell r="G1100" t="str">
            <v>Sale</v>
          </cell>
          <cell r="H1100" t="str">
            <v>Physical</v>
          </cell>
          <cell r="I1100" t="str">
            <v>BOULDER PARK</v>
          </cell>
          <cell r="K1100" t="str">
            <v>AU - SLT</v>
          </cell>
          <cell r="L1100" t="str">
            <v>Dick Winters</v>
          </cell>
          <cell r="M1100" t="str">
            <v>Trader</v>
          </cell>
          <cell r="N1100" t="str">
            <v>(509) 495-4175</v>
          </cell>
          <cell r="O1100" t="str">
            <v>(509) 495-8490</v>
          </cell>
          <cell r="R1100">
            <v>1000</v>
          </cell>
          <cell r="X1100">
            <v>4.4400000000000004</v>
          </cell>
          <cell r="Y1100">
            <v>37860</v>
          </cell>
          <cell r="Z1100">
            <v>37860</v>
          </cell>
          <cell r="AA1100" t="str">
            <v>Interruptible</v>
          </cell>
          <cell r="AB1100" t="str">
            <v>NWP</v>
          </cell>
          <cell r="AD1100" t="str">
            <v xml:space="preserve"> </v>
          </cell>
          <cell r="AE1100">
            <v>1000</v>
          </cell>
          <cell r="AF1100" t="str">
            <v>SUMAS</v>
          </cell>
          <cell r="AG1100">
            <v>297</v>
          </cell>
          <cell r="AH1100" t="str">
            <v>EEI</v>
          </cell>
          <cell r="AI1100">
            <v>399</v>
          </cell>
          <cell r="AJ1100" t="str">
            <v>SUMAS</v>
          </cell>
          <cell r="AK1100">
            <v>297</v>
          </cell>
          <cell r="AM1100">
            <v>304</v>
          </cell>
          <cell r="AN1100" t="str">
            <v>DW</v>
          </cell>
        </row>
        <row r="1101">
          <cell r="A1101">
            <v>1114</v>
          </cell>
          <cell r="B1101" t="str">
            <v>DW</v>
          </cell>
          <cell r="C1101" t="str">
            <v>Dick Winters</v>
          </cell>
          <cell r="D1101" t="str">
            <v>(509) 495-4175</v>
          </cell>
          <cell r="E1101">
            <v>37859</v>
          </cell>
          <cell r="G1101" t="str">
            <v>Purchase</v>
          </cell>
          <cell r="H1101" t="str">
            <v>Physical</v>
          </cell>
          <cell r="I1101" t="str">
            <v>CA - SLTAHOE</v>
          </cell>
          <cell r="K1101" t="str">
            <v>AU - BPK</v>
          </cell>
          <cell r="L1101" t="str">
            <v>Dick Winters</v>
          </cell>
          <cell r="M1101" t="str">
            <v>Trader</v>
          </cell>
          <cell r="N1101" t="str">
            <v>(509) 495-4175</v>
          </cell>
          <cell r="O1101" t="str">
            <v>(509) 495-8490</v>
          </cell>
          <cell r="R1101">
            <v>1000</v>
          </cell>
          <cell r="X1101">
            <v>4.4400000000000004</v>
          </cell>
          <cell r="Y1101">
            <v>37860</v>
          </cell>
          <cell r="Z1101">
            <v>37860</v>
          </cell>
          <cell r="AA1101" t="str">
            <v>Interruptible</v>
          </cell>
          <cell r="AB1101" t="str">
            <v>NWP</v>
          </cell>
          <cell r="AC1101" t="str">
            <v>Paiute</v>
          </cell>
          <cell r="AD1101">
            <v>100047</v>
          </cell>
          <cell r="AE1101">
            <v>1000</v>
          </cell>
          <cell r="AF1101" t="str">
            <v>SUMAS</v>
          </cell>
          <cell r="AG1101">
            <v>297</v>
          </cell>
          <cell r="AH1101" t="str">
            <v>EEI</v>
          </cell>
          <cell r="AI1101">
            <v>399</v>
          </cell>
          <cell r="AJ1101" t="str">
            <v>RENO</v>
          </cell>
          <cell r="AK1101">
            <v>459</v>
          </cell>
          <cell r="AL1101" t="str">
            <v>AVAC03SYS2</v>
          </cell>
          <cell r="AM1101">
            <v>304</v>
          </cell>
          <cell r="AN1101" t="str">
            <v>DW</v>
          </cell>
        </row>
        <row r="1102">
          <cell r="A1102">
            <v>1115</v>
          </cell>
          <cell r="B1102" t="str">
            <v>DW</v>
          </cell>
          <cell r="C1102" t="str">
            <v>Dick Winters</v>
          </cell>
          <cell r="D1102" t="str">
            <v>(509) 495-4175</v>
          </cell>
          <cell r="E1102">
            <v>37860</v>
          </cell>
          <cell r="G1102" t="str">
            <v>Sale</v>
          </cell>
          <cell r="H1102" t="str">
            <v>Physical</v>
          </cell>
          <cell r="I1102" t="str">
            <v>BOULDER PARK</v>
          </cell>
          <cell r="K1102" t="str">
            <v>Enserco</v>
          </cell>
          <cell r="L1102" t="str">
            <v>Dave Huck</v>
          </cell>
          <cell r="M1102" t="str">
            <v>Trader</v>
          </cell>
          <cell r="N1102" t="str">
            <v>(403) 269-5522</v>
          </cell>
          <cell r="O1102" t="str">
            <v>(303) 568-3250</v>
          </cell>
          <cell r="R1102">
            <v>2000</v>
          </cell>
          <cell r="X1102">
            <v>4.4749999999999996</v>
          </cell>
          <cell r="Y1102">
            <v>37861</v>
          </cell>
          <cell r="Z1102">
            <v>37861</v>
          </cell>
          <cell r="AA1102" t="str">
            <v>Interruptible</v>
          </cell>
          <cell r="AB1102" t="str">
            <v>NWP</v>
          </cell>
          <cell r="AE1102">
            <v>2000</v>
          </cell>
          <cell r="AF1102" t="str">
            <v>SUMAS</v>
          </cell>
          <cell r="AG1102">
            <v>297</v>
          </cell>
          <cell r="AH1102" t="str">
            <v>EEI</v>
          </cell>
          <cell r="AI1102">
            <v>399</v>
          </cell>
          <cell r="AJ1102" t="str">
            <v>SUMAS</v>
          </cell>
          <cell r="AK1102">
            <v>297</v>
          </cell>
          <cell r="AL1102" t="str">
            <v xml:space="preserve"> </v>
          </cell>
          <cell r="AM1102" t="str">
            <v xml:space="preserve"> </v>
          </cell>
          <cell r="AN1102" t="str">
            <v>DW</v>
          </cell>
        </row>
        <row r="1103">
          <cell r="A1103">
            <v>1116</v>
          </cell>
          <cell r="B1103" t="str">
            <v>DW</v>
          </cell>
          <cell r="C1103" t="str">
            <v>Dick Winters</v>
          </cell>
          <cell r="D1103" t="str">
            <v>(509) 495-4175</v>
          </cell>
          <cell r="E1103">
            <v>37860</v>
          </cell>
          <cell r="G1103" t="str">
            <v>Purchase</v>
          </cell>
          <cell r="H1103" t="str">
            <v>Physical</v>
          </cell>
          <cell r="I1103" t="str">
            <v>CA - SLTAHOE</v>
          </cell>
          <cell r="J1103" t="str">
            <v xml:space="preserve"> </v>
          </cell>
          <cell r="K1103" t="str">
            <v>Sempra Energy Trading, Inc.</v>
          </cell>
          <cell r="L1103" t="str">
            <v>Ray Houghton</v>
          </cell>
          <cell r="M1103" t="str">
            <v>Trader</v>
          </cell>
          <cell r="N1103" t="str">
            <v>(403) 750-2453</v>
          </cell>
          <cell r="O1103" t="str">
            <v>(203) 355-6605</v>
          </cell>
          <cell r="P1103" t="str">
            <v xml:space="preserve"> </v>
          </cell>
          <cell r="Q1103" t="str">
            <v xml:space="preserve"> </v>
          </cell>
          <cell r="R1103">
            <v>2500</v>
          </cell>
          <cell r="U1103" t="str">
            <v>GDA</v>
          </cell>
          <cell r="V1103">
            <v>5.0000000000000001E-3</v>
          </cell>
          <cell r="W1103" t="str">
            <v>Sumas</v>
          </cell>
          <cell r="Y1103">
            <v>37865</v>
          </cell>
          <cell r="Z1103">
            <v>37894</v>
          </cell>
          <cell r="AA1103" t="str">
            <v>Firm</v>
          </cell>
          <cell r="AB1103" t="str">
            <v>NWP</v>
          </cell>
          <cell r="AC1103" t="str">
            <v>Paiute</v>
          </cell>
          <cell r="AD1103">
            <v>100047</v>
          </cell>
          <cell r="AE1103">
            <v>2500</v>
          </cell>
          <cell r="AF1103" t="str">
            <v>SUMAS</v>
          </cell>
          <cell r="AG1103">
            <v>297</v>
          </cell>
          <cell r="AH1103" t="str">
            <v xml:space="preserve"> </v>
          </cell>
          <cell r="AI1103" t="str">
            <v xml:space="preserve"> </v>
          </cell>
          <cell r="AJ1103" t="str">
            <v>RENO</v>
          </cell>
          <cell r="AK1103">
            <v>459</v>
          </cell>
          <cell r="AL1103" t="str">
            <v>AVAC03SYS1</v>
          </cell>
          <cell r="AM1103">
            <v>304</v>
          </cell>
          <cell r="AN1103" t="str">
            <v>RP</v>
          </cell>
          <cell r="AO1103">
            <v>37911</v>
          </cell>
          <cell r="AP1103" t="str">
            <v>DW</v>
          </cell>
          <cell r="AQ1103" t="str">
            <v>modified to start on 2nd</v>
          </cell>
        </row>
        <row r="1104">
          <cell r="A1104">
            <v>1117</v>
          </cell>
          <cell r="B1104" t="str">
            <v>DW</v>
          </cell>
          <cell r="C1104" t="str">
            <v>Dick Winters</v>
          </cell>
          <cell r="D1104" t="str">
            <v>(509) 495-4175</v>
          </cell>
          <cell r="E1104">
            <v>37860</v>
          </cell>
          <cell r="G1104" t="str">
            <v>Sale</v>
          </cell>
          <cell r="H1104" t="str">
            <v>Physical</v>
          </cell>
          <cell r="I1104" t="str">
            <v>CSII</v>
          </cell>
          <cell r="K1104" t="str">
            <v>Enserco</v>
          </cell>
          <cell r="L1104" t="str">
            <v>Dave Huck</v>
          </cell>
          <cell r="M1104" t="str">
            <v>Trader</v>
          </cell>
          <cell r="N1104" t="str">
            <v>(403) 269-5522</v>
          </cell>
          <cell r="O1104" t="str">
            <v>(303) 568-3250</v>
          </cell>
          <cell r="P1104" t="str">
            <v xml:space="preserve"> </v>
          </cell>
          <cell r="Q1104" t="str">
            <v xml:space="preserve"> </v>
          </cell>
          <cell r="R1104">
            <v>20500</v>
          </cell>
          <cell r="X1104">
            <v>4.67</v>
          </cell>
          <cell r="Y1104">
            <v>37865</v>
          </cell>
          <cell r="Z1104">
            <v>37894</v>
          </cell>
          <cell r="AA1104" t="str">
            <v>Firm</v>
          </cell>
          <cell r="AB1104" t="str">
            <v>PGT</v>
          </cell>
          <cell r="AD1104" t="str">
            <v>07536</v>
          </cell>
          <cell r="AE1104">
            <v>20500</v>
          </cell>
          <cell r="AF1104" t="str">
            <v>MALI-GTNW</v>
          </cell>
          <cell r="AG1104" t="str">
            <v xml:space="preserve"> </v>
          </cell>
          <cell r="AH1104" t="str">
            <v xml:space="preserve"> </v>
          </cell>
          <cell r="AI1104" t="str">
            <v xml:space="preserve"> </v>
          </cell>
          <cell r="AJ1104" t="str">
            <v>MALI-GTNW</v>
          </cell>
          <cell r="AK1104" t="str">
            <v xml:space="preserve"> </v>
          </cell>
          <cell r="AL1104" t="str">
            <v>04659</v>
          </cell>
          <cell r="AN1104" t="str">
            <v>RP</v>
          </cell>
          <cell r="AS1104" t="str">
            <v xml:space="preserve">Swap Malin - Stanfield gas </v>
          </cell>
        </row>
        <row r="1105">
          <cell r="A1105">
            <v>1118</v>
          </cell>
          <cell r="B1105" t="str">
            <v>DW</v>
          </cell>
          <cell r="C1105" t="str">
            <v>Dick Winters</v>
          </cell>
          <cell r="D1105" t="str">
            <v>(509) 495-4175</v>
          </cell>
          <cell r="E1105">
            <v>37860</v>
          </cell>
          <cell r="G1105" t="str">
            <v>Purchase</v>
          </cell>
          <cell r="H1105" t="str">
            <v>Physical</v>
          </cell>
          <cell r="I1105" t="str">
            <v>CSII</v>
          </cell>
          <cell r="K1105" t="str">
            <v>Enserco</v>
          </cell>
          <cell r="L1105" t="str">
            <v>Dave Huck</v>
          </cell>
          <cell r="M1105" t="str">
            <v>Trader</v>
          </cell>
          <cell r="N1105" t="str">
            <v>(403) 269-5522</v>
          </cell>
          <cell r="O1105" t="str">
            <v>(303) 568-3250</v>
          </cell>
          <cell r="P1105" t="str">
            <v xml:space="preserve"> </v>
          </cell>
          <cell r="Q1105" t="str">
            <v xml:space="preserve"> </v>
          </cell>
          <cell r="R1105">
            <v>20500</v>
          </cell>
          <cell r="X1105">
            <v>4.5999999999999996</v>
          </cell>
          <cell r="Y1105">
            <v>37865</v>
          </cell>
          <cell r="Z1105">
            <v>37894</v>
          </cell>
          <cell r="AA1105" t="str">
            <v>Firm</v>
          </cell>
          <cell r="AB1105" t="str">
            <v>PGT</v>
          </cell>
          <cell r="AD1105" t="str">
            <v>07536</v>
          </cell>
          <cell r="AE1105">
            <v>20500</v>
          </cell>
          <cell r="AF1105" t="str">
            <v>STAN-GTNW</v>
          </cell>
          <cell r="AG1105" t="str">
            <v xml:space="preserve"> </v>
          </cell>
          <cell r="AH1105" t="str">
            <v>04659</v>
          </cell>
          <cell r="AI1105" t="str">
            <v xml:space="preserve"> </v>
          </cell>
          <cell r="AJ1105" t="str">
            <v>CSII-CSII</v>
          </cell>
          <cell r="AK1105" t="str">
            <v xml:space="preserve"> </v>
          </cell>
          <cell r="AL1105" t="str">
            <v>CSII</v>
          </cell>
          <cell r="AN1105" t="str">
            <v>RP</v>
          </cell>
          <cell r="AO1105">
            <v>37868</v>
          </cell>
          <cell r="AP1105" t="str">
            <v>DW</v>
          </cell>
        </row>
        <row r="1106">
          <cell r="A1106">
            <v>1119</v>
          </cell>
          <cell r="B1106" t="str">
            <v>DW</v>
          </cell>
          <cell r="C1106" t="str">
            <v>Dick Winters</v>
          </cell>
          <cell r="D1106" t="str">
            <v>(509) 495-4175</v>
          </cell>
          <cell r="E1106">
            <v>37860</v>
          </cell>
          <cell r="G1106" t="str">
            <v>Purchase</v>
          </cell>
          <cell r="H1106" t="str">
            <v>Physical</v>
          </cell>
          <cell r="I1106" t="str">
            <v>CA - SLTAHOE</v>
          </cell>
          <cell r="J1106" t="str">
            <v xml:space="preserve"> </v>
          </cell>
          <cell r="K1106" t="str">
            <v>Enserco</v>
          </cell>
          <cell r="L1106" t="str">
            <v>Dave Huck</v>
          </cell>
          <cell r="M1106" t="str">
            <v>Trader</v>
          </cell>
          <cell r="N1106" t="str">
            <v>(403) 269-5522</v>
          </cell>
          <cell r="O1106" t="str">
            <v>(303) 568-3250</v>
          </cell>
          <cell r="P1106" t="str">
            <v xml:space="preserve"> </v>
          </cell>
          <cell r="Q1106" t="str">
            <v xml:space="preserve"> </v>
          </cell>
          <cell r="R1106">
            <v>3000</v>
          </cell>
          <cell r="X1106">
            <v>5.19</v>
          </cell>
          <cell r="Y1106">
            <v>37926</v>
          </cell>
          <cell r="Z1106">
            <v>38077</v>
          </cell>
          <cell r="AA1106" t="str">
            <v>Firm</v>
          </cell>
          <cell r="AB1106" t="str">
            <v>NWP</v>
          </cell>
          <cell r="AC1106" t="str">
            <v>Paiute</v>
          </cell>
          <cell r="AD1106">
            <v>100047</v>
          </cell>
          <cell r="AE1106">
            <v>3000</v>
          </cell>
          <cell r="AF1106" t="str">
            <v>PACIFIC POOL</v>
          </cell>
          <cell r="AG1106">
            <v>291</v>
          </cell>
          <cell r="AH1106" t="str">
            <v>PACIFIC POOL</v>
          </cell>
          <cell r="AI1106">
            <v>399</v>
          </cell>
          <cell r="AJ1106" t="str">
            <v>RENO</v>
          </cell>
          <cell r="AK1106">
            <v>459</v>
          </cell>
          <cell r="AL1106" t="str">
            <v>AVAC03SYS1</v>
          </cell>
          <cell r="AM1106">
            <v>304</v>
          </cell>
          <cell r="AN1106" t="str">
            <v>RP</v>
          </cell>
          <cell r="AO1106">
            <v>37868</v>
          </cell>
          <cell r="AP1106" t="str">
            <v>DW</v>
          </cell>
        </row>
        <row r="1107">
          <cell r="A1107">
            <v>1120</v>
          </cell>
          <cell r="B1107" t="str">
            <v>DW</v>
          </cell>
          <cell r="C1107" t="str">
            <v>Dick Winters</v>
          </cell>
          <cell r="D1107" t="str">
            <v>(509) 495-4175</v>
          </cell>
          <cell r="E1107">
            <v>37861</v>
          </cell>
          <cell r="G1107" t="str">
            <v>Sale</v>
          </cell>
          <cell r="H1107" t="str">
            <v>Physical</v>
          </cell>
          <cell r="I1107" t="str">
            <v>CSII</v>
          </cell>
          <cell r="K1107" t="str">
            <v>Enserco</v>
          </cell>
          <cell r="L1107" t="str">
            <v>Dave Huck</v>
          </cell>
          <cell r="M1107" t="str">
            <v>Trader</v>
          </cell>
          <cell r="N1107" t="str">
            <v>(403) 269-5522</v>
          </cell>
          <cell r="O1107" t="str">
            <v>(303) 568-3250</v>
          </cell>
          <cell r="R1107">
            <v>5000</v>
          </cell>
          <cell r="X1107">
            <v>4.54</v>
          </cell>
          <cell r="Y1107">
            <v>37862</v>
          </cell>
          <cell r="Z1107">
            <v>37864</v>
          </cell>
          <cell r="AA1107" t="str">
            <v>Interruptible</v>
          </cell>
          <cell r="AB1107" t="str">
            <v>PGT</v>
          </cell>
          <cell r="AD1107">
            <v>7536</v>
          </cell>
          <cell r="AE1107">
            <v>5000</v>
          </cell>
          <cell r="AF1107" t="str">
            <v>STAN-GTNW</v>
          </cell>
          <cell r="AG1107" t="str">
            <v xml:space="preserve"> </v>
          </cell>
          <cell r="AH1107" t="str">
            <v>04659</v>
          </cell>
          <cell r="AI1107">
            <v>399</v>
          </cell>
          <cell r="AJ1107" t="str">
            <v>STAN-GTNW</v>
          </cell>
          <cell r="AK1107" t="str">
            <v xml:space="preserve"> </v>
          </cell>
          <cell r="AL1107" t="str">
            <v xml:space="preserve"> </v>
          </cell>
          <cell r="AM1107" t="str">
            <v xml:space="preserve"> </v>
          </cell>
          <cell r="AN1107" t="str">
            <v>DW</v>
          </cell>
        </row>
        <row r="1108">
          <cell r="A1108">
            <v>1121</v>
          </cell>
          <cell r="B1108" t="str">
            <v>DW</v>
          </cell>
          <cell r="C1108" t="str">
            <v>Dick Winters</v>
          </cell>
          <cell r="D1108" t="str">
            <v>(509) 495-4175</v>
          </cell>
          <cell r="E1108">
            <v>37861</v>
          </cell>
          <cell r="G1108" t="str">
            <v>Sale</v>
          </cell>
          <cell r="H1108" t="str">
            <v>Physical</v>
          </cell>
          <cell r="I1108" t="str">
            <v>BOULDER PARK/KFCT</v>
          </cell>
          <cell r="K1108" t="str">
            <v>AU - SLT</v>
          </cell>
          <cell r="L1108" t="str">
            <v>Dick Winters</v>
          </cell>
          <cell r="M1108" t="str">
            <v>Trader</v>
          </cell>
          <cell r="N1108" t="str">
            <v>(509) 495-4175</v>
          </cell>
          <cell r="O1108" t="str">
            <v>(509) 495-8490</v>
          </cell>
          <cell r="R1108">
            <v>750</v>
          </cell>
          <cell r="X1108">
            <v>4.3</v>
          </cell>
          <cell r="Y1108">
            <v>37862</v>
          </cell>
          <cell r="Z1108">
            <v>37864</v>
          </cell>
          <cell r="AA1108" t="str">
            <v>Interruptible</v>
          </cell>
          <cell r="AB1108" t="str">
            <v>NWP</v>
          </cell>
          <cell r="AE1108">
            <v>750</v>
          </cell>
          <cell r="AF1108" t="str">
            <v>SUMAS</v>
          </cell>
          <cell r="AG1108">
            <v>297</v>
          </cell>
          <cell r="AH1108" t="str">
            <v>EEI</v>
          </cell>
          <cell r="AI1108">
            <v>399</v>
          </cell>
          <cell r="AJ1108" t="str">
            <v>SUMAS</v>
          </cell>
          <cell r="AK1108">
            <v>297</v>
          </cell>
          <cell r="AL1108" t="str">
            <v xml:space="preserve"> </v>
          </cell>
          <cell r="AM1108" t="str">
            <v xml:space="preserve"> </v>
          </cell>
          <cell r="AN1108" t="str">
            <v>DW</v>
          </cell>
        </row>
        <row r="1109">
          <cell r="A1109">
            <v>1122</v>
          </cell>
          <cell r="B1109" t="str">
            <v>DW</v>
          </cell>
          <cell r="C1109" t="str">
            <v>Dick Winters</v>
          </cell>
          <cell r="D1109" t="str">
            <v>(509) 495-4175</v>
          </cell>
          <cell r="E1109">
            <v>37861</v>
          </cell>
          <cell r="G1109" t="str">
            <v>Purchase</v>
          </cell>
          <cell r="H1109" t="str">
            <v>Physical</v>
          </cell>
          <cell r="I1109" t="str">
            <v>CA - SLTAHOE</v>
          </cell>
          <cell r="K1109" t="str">
            <v>AU - KFCT/BPK</v>
          </cell>
          <cell r="L1109" t="str">
            <v>Dick Winters</v>
          </cell>
          <cell r="M1109" t="str">
            <v>Trader</v>
          </cell>
          <cell r="N1109" t="str">
            <v>(509) 495-4175</v>
          </cell>
          <cell r="O1109" t="str">
            <v>(509) 495-8490</v>
          </cell>
          <cell r="R1109">
            <v>750</v>
          </cell>
          <cell r="X1109">
            <v>4.3</v>
          </cell>
          <cell r="Y1109">
            <v>37862</v>
          </cell>
          <cell r="Z1109">
            <v>37864</v>
          </cell>
          <cell r="AA1109" t="str">
            <v>Interruptible</v>
          </cell>
          <cell r="AB1109" t="str">
            <v>NWP</v>
          </cell>
          <cell r="AC1109" t="str">
            <v>Paiute</v>
          </cell>
          <cell r="AD1109">
            <v>100047</v>
          </cell>
          <cell r="AE1109">
            <v>750</v>
          </cell>
          <cell r="AF1109" t="str">
            <v>SUMAS</v>
          </cell>
          <cell r="AG1109">
            <v>297</v>
          </cell>
          <cell r="AH1109" t="str">
            <v>EEI</v>
          </cell>
          <cell r="AI1109">
            <v>399</v>
          </cell>
          <cell r="AJ1109" t="str">
            <v>RENO</v>
          </cell>
          <cell r="AK1109">
            <v>459</v>
          </cell>
          <cell r="AL1109" t="str">
            <v>AVAC03SYS2</v>
          </cell>
          <cell r="AM1109">
            <v>304</v>
          </cell>
          <cell r="AN1109" t="str">
            <v>DW</v>
          </cell>
        </row>
        <row r="1110">
          <cell r="A1110">
            <v>1123</v>
          </cell>
          <cell r="B1110" t="str">
            <v>DW</v>
          </cell>
          <cell r="C1110" t="str">
            <v>Dick Winters</v>
          </cell>
          <cell r="D1110" t="str">
            <v>(509) 495-4175</v>
          </cell>
          <cell r="E1110">
            <v>37861</v>
          </cell>
          <cell r="G1110" t="str">
            <v>Sale</v>
          </cell>
          <cell r="H1110" t="str">
            <v>Physical</v>
          </cell>
          <cell r="I1110" t="str">
            <v>BOULDER PARK</v>
          </cell>
          <cell r="K1110" t="str">
            <v>Enserco</v>
          </cell>
          <cell r="L1110" t="str">
            <v>Dave Huck</v>
          </cell>
          <cell r="M1110" t="str">
            <v>Trader</v>
          </cell>
          <cell r="N1110" t="str">
            <v>(403) 269-5522</v>
          </cell>
          <cell r="O1110" t="str">
            <v>(303) 568-3250</v>
          </cell>
          <cell r="R1110">
            <v>2500</v>
          </cell>
          <cell r="X1110">
            <v>4.3</v>
          </cell>
          <cell r="Y1110">
            <v>37862</v>
          </cell>
          <cell r="Z1110">
            <v>37864</v>
          </cell>
          <cell r="AA1110" t="str">
            <v>Interruptible</v>
          </cell>
          <cell r="AB1110" t="str">
            <v>NWP</v>
          </cell>
          <cell r="AE1110">
            <v>2500</v>
          </cell>
          <cell r="AF1110" t="str">
            <v>SUMAS</v>
          </cell>
          <cell r="AG1110">
            <v>297</v>
          </cell>
          <cell r="AH1110" t="str">
            <v>EEI</v>
          </cell>
          <cell r="AI1110">
            <v>399</v>
          </cell>
          <cell r="AJ1110" t="str">
            <v>SUMAS</v>
          </cell>
          <cell r="AK1110">
            <v>297</v>
          </cell>
          <cell r="AL1110" t="str">
            <v xml:space="preserve"> </v>
          </cell>
          <cell r="AM1110" t="str">
            <v xml:space="preserve"> </v>
          </cell>
          <cell r="AN1110" t="str">
            <v>DW</v>
          </cell>
        </row>
        <row r="1111">
          <cell r="A1111">
            <v>1124</v>
          </cell>
          <cell r="B1111" t="str">
            <v>DW</v>
          </cell>
          <cell r="C1111" t="str">
            <v>Dick Winters</v>
          </cell>
          <cell r="D1111" t="str">
            <v>(509) 495-4175</v>
          </cell>
          <cell r="E1111">
            <v>37862</v>
          </cell>
          <cell r="G1111" t="str">
            <v>Sale</v>
          </cell>
          <cell r="H1111" t="str">
            <v>Physical</v>
          </cell>
          <cell r="I1111" t="str">
            <v>MALIN</v>
          </cell>
          <cell r="K1111" t="str">
            <v>Enserco</v>
          </cell>
          <cell r="L1111" t="str">
            <v>Dave Huck</v>
          </cell>
          <cell r="M1111" t="str">
            <v>Trader</v>
          </cell>
          <cell r="N1111" t="str">
            <v>(403) 269-5522</v>
          </cell>
          <cell r="O1111" t="str">
            <v>(303) 568-3250</v>
          </cell>
          <cell r="R1111">
            <v>3000</v>
          </cell>
          <cell r="U1111" t="str">
            <v>GDA</v>
          </cell>
          <cell r="V1111">
            <v>0</v>
          </cell>
          <cell r="W1111" t="str">
            <v>Malin</v>
          </cell>
          <cell r="Y1111">
            <v>37865</v>
          </cell>
          <cell r="Z1111">
            <v>37894</v>
          </cell>
          <cell r="AA1111" t="str">
            <v>Firm</v>
          </cell>
          <cell r="AB1111" t="str">
            <v>PGT</v>
          </cell>
          <cell r="AD1111" t="str">
            <v>07536</v>
          </cell>
          <cell r="AE1111">
            <v>3000</v>
          </cell>
          <cell r="AF1111" t="str">
            <v>MALI-GTNW</v>
          </cell>
          <cell r="AJ1111" t="str">
            <v>MALI-GTNW</v>
          </cell>
          <cell r="AL1111" t="str">
            <v>04659</v>
          </cell>
          <cell r="AN1111" t="str">
            <v>RP</v>
          </cell>
          <cell r="AO1111">
            <v>37868</v>
          </cell>
          <cell r="AP1111" t="str">
            <v>DW</v>
          </cell>
        </row>
        <row r="1112">
          <cell r="A1112">
            <v>1125</v>
          </cell>
        </row>
        <row r="1113">
          <cell r="A1113">
            <v>1126</v>
          </cell>
          <cell r="B1113" t="str">
            <v>DA</v>
          </cell>
          <cell r="C1113" t="str">
            <v>Diane Albers</v>
          </cell>
          <cell r="D1113" t="str">
            <v>(509) 495-4705</v>
          </cell>
          <cell r="E1113">
            <v>37868</v>
          </cell>
          <cell r="G1113" t="str">
            <v>Purchase</v>
          </cell>
          <cell r="H1113" t="str">
            <v>Physical</v>
          </cell>
          <cell r="I1113" t="str">
            <v>BOULDER PARK</v>
          </cell>
          <cell r="K1113" t="str">
            <v>Enserco</v>
          </cell>
          <cell r="L1113" t="str">
            <v>Liz Prior</v>
          </cell>
          <cell r="M1113" t="str">
            <v>Trader</v>
          </cell>
          <cell r="N1113" t="str">
            <v>(403) 269-2700</v>
          </cell>
          <cell r="O1113" t="str">
            <v>(303) 568-3250</v>
          </cell>
          <cell r="R1113">
            <v>5000</v>
          </cell>
          <cell r="X1113">
            <v>4.47</v>
          </cell>
          <cell r="Y1113">
            <v>37869</v>
          </cell>
          <cell r="Z1113">
            <v>37869</v>
          </cell>
          <cell r="AA1113" t="str">
            <v>Interruptible</v>
          </cell>
          <cell r="AB1113" t="str">
            <v>PGT</v>
          </cell>
          <cell r="AD1113" t="str">
            <v>07536</v>
          </cell>
          <cell r="AE1113">
            <v>5000</v>
          </cell>
          <cell r="AF1113" t="str">
            <v>SWWP-GTNW</v>
          </cell>
          <cell r="AH1113" t="str">
            <v>04659</v>
          </cell>
          <cell r="AJ1113" t="str">
            <v>SWWP-WWP</v>
          </cell>
          <cell r="AL1113" t="str">
            <v>BPK</v>
          </cell>
          <cell r="AN1113" t="str">
            <v>DA</v>
          </cell>
          <cell r="AO1113" t="str">
            <v xml:space="preserve"> </v>
          </cell>
          <cell r="AP1113" t="str">
            <v xml:space="preserve"> </v>
          </cell>
        </row>
        <row r="1114">
          <cell r="A1114">
            <v>1127</v>
          </cell>
          <cell r="B1114" t="str">
            <v>DA</v>
          </cell>
          <cell r="C1114" t="str">
            <v>Diane Albers</v>
          </cell>
          <cell r="D1114" t="str">
            <v>(509) 495-4705</v>
          </cell>
          <cell r="E1114">
            <v>37868</v>
          </cell>
          <cell r="G1114" t="str">
            <v>Purchase</v>
          </cell>
          <cell r="H1114" t="str">
            <v>Physical</v>
          </cell>
          <cell r="I1114" t="str">
            <v>KFCT</v>
          </cell>
          <cell r="K1114" t="str">
            <v>Enserco</v>
          </cell>
          <cell r="L1114" t="str">
            <v>Liz Prior</v>
          </cell>
          <cell r="M1114" t="str">
            <v>Trader</v>
          </cell>
          <cell r="N1114" t="str">
            <v>(403) 269-2700</v>
          </cell>
          <cell r="O1114" t="str">
            <v>(303) 568-3250</v>
          </cell>
          <cell r="R1114">
            <v>2000</v>
          </cell>
          <cell r="X1114">
            <v>4.47</v>
          </cell>
          <cell r="Y1114">
            <v>37869</v>
          </cell>
          <cell r="Z1114">
            <v>37869</v>
          </cell>
          <cell r="AA1114" t="str">
            <v>Interruptible</v>
          </cell>
          <cell r="AB1114" t="str">
            <v>NWP</v>
          </cell>
          <cell r="AE1114">
            <v>2000</v>
          </cell>
          <cell r="AF1114" t="str">
            <v>SPOKANE (KETTLE FALLS)</v>
          </cell>
          <cell r="AG1114">
            <v>384</v>
          </cell>
          <cell r="AH1114">
            <v>130867</v>
          </cell>
          <cell r="AI1114">
            <v>399</v>
          </cell>
          <cell r="AJ1114" t="str">
            <v>SPOKANE (KETTLE FALLS)</v>
          </cell>
          <cell r="AK1114">
            <v>384</v>
          </cell>
          <cell r="AL1114" t="str">
            <v>KFCT</v>
          </cell>
          <cell r="AM1114">
            <v>6</v>
          </cell>
          <cell r="AN1114" t="str">
            <v>DA</v>
          </cell>
        </row>
        <row r="1115">
          <cell r="A1115">
            <v>1128</v>
          </cell>
          <cell r="B1115" t="str">
            <v>DA</v>
          </cell>
          <cell r="C1115" t="str">
            <v>Diane Albers</v>
          </cell>
          <cell r="D1115" t="str">
            <v>(509) 495-4705</v>
          </cell>
          <cell r="E1115">
            <v>37869</v>
          </cell>
          <cell r="G1115" t="str">
            <v>Purchase</v>
          </cell>
          <cell r="H1115" t="str">
            <v>Physical</v>
          </cell>
          <cell r="I1115" t="str">
            <v>BOULDER PARK</v>
          </cell>
          <cell r="K1115" t="str">
            <v>Enserco</v>
          </cell>
          <cell r="L1115" t="str">
            <v>Liz Prior</v>
          </cell>
          <cell r="M1115" t="str">
            <v>Trader</v>
          </cell>
          <cell r="N1115" t="str">
            <v>(403) 269-2700</v>
          </cell>
          <cell r="O1115" t="str">
            <v>(303) 568-3250</v>
          </cell>
          <cell r="R1115">
            <v>1000</v>
          </cell>
          <cell r="X1115">
            <v>4.4800000000000004</v>
          </cell>
          <cell r="Y1115">
            <v>37870</v>
          </cell>
          <cell r="Z1115">
            <v>37872</v>
          </cell>
          <cell r="AA1115" t="str">
            <v>Interruptible</v>
          </cell>
          <cell r="AB1115" t="str">
            <v>PGT</v>
          </cell>
          <cell r="AD1115" t="str">
            <v>07536</v>
          </cell>
          <cell r="AE1115">
            <v>1000</v>
          </cell>
          <cell r="AF1115" t="str">
            <v>SWWP-GTNW</v>
          </cell>
          <cell r="AH1115" t="str">
            <v>04659</v>
          </cell>
          <cell r="AJ1115" t="str">
            <v>SWWP-WWP</v>
          </cell>
          <cell r="AL1115" t="str">
            <v>BPK</v>
          </cell>
          <cell r="AN1115" t="str">
            <v>DA</v>
          </cell>
          <cell r="AO1115" t="str">
            <v xml:space="preserve"> </v>
          </cell>
          <cell r="AP1115" t="str">
            <v xml:space="preserve"> </v>
          </cell>
        </row>
        <row r="1116">
          <cell r="A1116">
            <v>1129</v>
          </cell>
          <cell r="B1116" t="str">
            <v>DA</v>
          </cell>
          <cell r="C1116" t="str">
            <v>Diane Albers</v>
          </cell>
          <cell r="D1116" t="str">
            <v>(509) 495-4705</v>
          </cell>
          <cell r="E1116">
            <v>37869</v>
          </cell>
          <cell r="G1116" t="str">
            <v>Purchase</v>
          </cell>
          <cell r="H1116" t="str">
            <v>Physical</v>
          </cell>
          <cell r="I1116" t="str">
            <v>KFCT</v>
          </cell>
          <cell r="K1116" t="str">
            <v>Enserco</v>
          </cell>
          <cell r="L1116" t="str">
            <v>Liz Prior</v>
          </cell>
          <cell r="M1116" t="str">
            <v>Trader</v>
          </cell>
          <cell r="N1116" t="str">
            <v>(403) 269-2700</v>
          </cell>
          <cell r="O1116" t="str">
            <v>(303) 568-3250</v>
          </cell>
          <cell r="R1116">
            <v>1000</v>
          </cell>
          <cell r="X1116">
            <v>4.4800000000000004</v>
          </cell>
          <cell r="Y1116">
            <v>37870</v>
          </cell>
          <cell r="Z1116">
            <v>37872</v>
          </cell>
          <cell r="AA1116" t="str">
            <v>Interruptible</v>
          </cell>
          <cell r="AB1116" t="str">
            <v>NWP</v>
          </cell>
          <cell r="AE1116">
            <v>1000</v>
          </cell>
          <cell r="AF1116" t="str">
            <v>SPOKANE (KETTLE FALLS)</v>
          </cell>
          <cell r="AG1116">
            <v>384</v>
          </cell>
          <cell r="AH1116">
            <v>130867</v>
          </cell>
          <cell r="AI1116">
            <v>399</v>
          </cell>
          <cell r="AJ1116" t="str">
            <v>SPOKANE (KETTLE FALLS)</v>
          </cell>
          <cell r="AK1116">
            <v>384</v>
          </cell>
          <cell r="AL1116" t="str">
            <v>KFCT</v>
          </cell>
          <cell r="AM1116">
            <v>6</v>
          </cell>
          <cell r="AN1116" t="str">
            <v>DA</v>
          </cell>
        </row>
        <row r="1117">
          <cell r="A1117">
            <v>1130</v>
          </cell>
          <cell r="B1117" t="str">
            <v>DW</v>
          </cell>
          <cell r="C1117" t="str">
            <v>Dick Winters</v>
          </cell>
          <cell r="D1117" t="str">
            <v>(509) 495-4175</v>
          </cell>
          <cell r="E1117">
            <v>37872</v>
          </cell>
          <cell r="G1117" t="str">
            <v>Sale</v>
          </cell>
          <cell r="H1117" t="str">
            <v>Physical</v>
          </cell>
          <cell r="I1117" t="str">
            <v>CSII</v>
          </cell>
          <cell r="K1117" t="str">
            <v>Enserco</v>
          </cell>
          <cell r="L1117" t="str">
            <v>Dave Huck</v>
          </cell>
          <cell r="M1117" t="str">
            <v>Trader</v>
          </cell>
          <cell r="N1117" t="str">
            <v>(403) 269-5522</v>
          </cell>
          <cell r="O1117" t="str">
            <v>(303) 568-3250</v>
          </cell>
          <cell r="R1117">
            <v>13333</v>
          </cell>
          <cell r="X1117">
            <v>4.47</v>
          </cell>
          <cell r="Y1117">
            <v>37872</v>
          </cell>
          <cell r="Z1117">
            <v>37872</v>
          </cell>
          <cell r="AA1117" t="str">
            <v>Interruptible</v>
          </cell>
          <cell r="AB1117" t="str">
            <v>PGT</v>
          </cell>
          <cell r="AD1117" t="str">
            <v>07536</v>
          </cell>
          <cell r="AE1117">
            <v>13333</v>
          </cell>
          <cell r="AF1117" t="str">
            <v>STAN-GTNW</v>
          </cell>
          <cell r="AG1117" t="str">
            <v xml:space="preserve"> </v>
          </cell>
          <cell r="AH1117" t="str">
            <v xml:space="preserve"> </v>
          </cell>
          <cell r="AI1117">
            <v>399</v>
          </cell>
          <cell r="AJ1117" t="str">
            <v>STAN-GTNW</v>
          </cell>
          <cell r="AK1117" t="str">
            <v xml:space="preserve"> </v>
          </cell>
          <cell r="AL1117" t="str">
            <v>04659</v>
          </cell>
          <cell r="AM1117" t="str">
            <v xml:space="preserve"> </v>
          </cell>
          <cell r="AN1117" t="str">
            <v>DW</v>
          </cell>
          <cell r="AS1117" t="str">
            <v>Sold intraday gas CSII down</v>
          </cell>
        </row>
        <row r="1118">
          <cell r="A1118">
            <v>1131</v>
          </cell>
          <cell r="B1118" t="str">
            <v>DW</v>
          </cell>
          <cell r="C1118" t="str">
            <v>Dick Winters</v>
          </cell>
          <cell r="D1118" t="str">
            <v>(509) 495-4175</v>
          </cell>
          <cell r="E1118">
            <v>37872</v>
          </cell>
          <cell r="G1118" t="str">
            <v>Sale</v>
          </cell>
          <cell r="H1118" t="str">
            <v>Physical</v>
          </cell>
          <cell r="I1118" t="str">
            <v>CSII</v>
          </cell>
          <cell r="K1118" t="str">
            <v>Enserco</v>
          </cell>
          <cell r="L1118" t="str">
            <v>Dave Huck</v>
          </cell>
          <cell r="M1118" t="str">
            <v>Trader</v>
          </cell>
          <cell r="N1118" t="str">
            <v>(403) 269-5522</v>
          </cell>
          <cell r="O1118" t="str">
            <v>(303) 568-3250</v>
          </cell>
          <cell r="R1118">
            <v>10000</v>
          </cell>
          <cell r="X1118">
            <v>4.5</v>
          </cell>
          <cell r="Y1118">
            <v>37873</v>
          </cell>
          <cell r="Z1118">
            <v>37873</v>
          </cell>
          <cell r="AA1118" t="str">
            <v>Interruptible</v>
          </cell>
          <cell r="AB1118" t="str">
            <v>PGT</v>
          </cell>
          <cell r="AD1118" t="str">
            <v>07536</v>
          </cell>
          <cell r="AE1118">
            <v>10000</v>
          </cell>
          <cell r="AF1118" t="str">
            <v>STAN-GTNW</v>
          </cell>
          <cell r="AG1118" t="str">
            <v xml:space="preserve"> </v>
          </cell>
          <cell r="AH1118" t="str">
            <v xml:space="preserve"> </v>
          </cell>
          <cell r="AI1118">
            <v>399</v>
          </cell>
          <cell r="AJ1118" t="str">
            <v>STAN-GTNW</v>
          </cell>
          <cell r="AK1118" t="str">
            <v xml:space="preserve"> </v>
          </cell>
          <cell r="AL1118" t="str">
            <v>04659</v>
          </cell>
          <cell r="AM1118" t="str">
            <v xml:space="preserve"> </v>
          </cell>
          <cell r="AN1118" t="str">
            <v>DW</v>
          </cell>
        </row>
        <row r="1119">
          <cell r="A1119">
            <v>1132</v>
          </cell>
          <cell r="B1119" t="str">
            <v>DW</v>
          </cell>
          <cell r="C1119" t="str">
            <v>Dick Winters</v>
          </cell>
          <cell r="D1119" t="str">
            <v>(509) 495-4175</v>
          </cell>
          <cell r="E1119">
            <v>37872</v>
          </cell>
          <cell r="G1119" t="str">
            <v>Purchase</v>
          </cell>
          <cell r="H1119" t="str">
            <v>Physical</v>
          </cell>
          <cell r="I1119" t="str">
            <v>BOULDER PARK</v>
          </cell>
          <cell r="K1119" t="str">
            <v>Enserco</v>
          </cell>
          <cell r="L1119" t="str">
            <v>Dave Huck</v>
          </cell>
          <cell r="M1119" t="str">
            <v>Trader</v>
          </cell>
          <cell r="N1119" t="str">
            <v>(403) 269-5522</v>
          </cell>
          <cell r="O1119" t="str">
            <v>(303) 568-3250</v>
          </cell>
          <cell r="R1119">
            <v>1000</v>
          </cell>
          <cell r="X1119">
            <v>4.5</v>
          </cell>
          <cell r="Y1119">
            <v>37873</v>
          </cell>
          <cell r="Z1119">
            <v>37873</v>
          </cell>
          <cell r="AA1119" t="str">
            <v>Interruptible</v>
          </cell>
          <cell r="AB1119" t="str">
            <v>PGT</v>
          </cell>
          <cell r="AD1119" t="str">
            <v>07536</v>
          </cell>
          <cell r="AE1119">
            <v>1000</v>
          </cell>
          <cell r="AF1119" t="str">
            <v>SWWP-GTNW</v>
          </cell>
          <cell r="AG1119" t="str">
            <v xml:space="preserve"> </v>
          </cell>
          <cell r="AH1119" t="str">
            <v>04659</v>
          </cell>
          <cell r="AI1119">
            <v>399</v>
          </cell>
          <cell r="AJ1119" t="str">
            <v>SWWP-WWP</v>
          </cell>
          <cell r="AK1119">
            <v>297</v>
          </cell>
          <cell r="AL1119" t="str">
            <v>BPK</v>
          </cell>
          <cell r="AM1119" t="str">
            <v xml:space="preserve"> </v>
          </cell>
          <cell r="AN1119" t="str">
            <v>DW</v>
          </cell>
        </row>
        <row r="1120">
          <cell r="A1120">
            <v>1133</v>
          </cell>
          <cell r="B1120" t="str">
            <v>DW</v>
          </cell>
          <cell r="C1120" t="str">
            <v>Dick Winters</v>
          </cell>
          <cell r="D1120" t="str">
            <v>(509) 495-4175</v>
          </cell>
          <cell r="E1120">
            <v>37873</v>
          </cell>
          <cell r="G1120" t="str">
            <v>Sale</v>
          </cell>
          <cell r="H1120" t="str">
            <v>Physical</v>
          </cell>
          <cell r="I1120" t="str">
            <v>CSII</v>
          </cell>
          <cell r="K1120" t="str">
            <v>Enserco</v>
          </cell>
          <cell r="L1120" t="str">
            <v>Dave Huck</v>
          </cell>
          <cell r="M1120" t="str">
            <v>Trader</v>
          </cell>
          <cell r="N1120" t="str">
            <v>(403) 269-5522</v>
          </cell>
          <cell r="O1120" t="str">
            <v>(303) 568-3250</v>
          </cell>
          <cell r="R1120">
            <v>10000</v>
          </cell>
          <cell r="X1120">
            <v>4.4800000000000004</v>
          </cell>
          <cell r="Y1120">
            <v>37874</v>
          </cell>
          <cell r="Z1120">
            <v>37874</v>
          </cell>
          <cell r="AA1120" t="str">
            <v>Interruptible</v>
          </cell>
          <cell r="AB1120" t="str">
            <v>PGT</v>
          </cell>
          <cell r="AD1120" t="str">
            <v>07536</v>
          </cell>
          <cell r="AE1120">
            <v>10000</v>
          </cell>
          <cell r="AF1120" t="str">
            <v>STAN-GTNW</v>
          </cell>
          <cell r="AG1120" t="str">
            <v xml:space="preserve"> </v>
          </cell>
          <cell r="AH1120" t="str">
            <v xml:space="preserve"> </v>
          </cell>
          <cell r="AJ1120" t="str">
            <v>STAN-GTNW</v>
          </cell>
          <cell r="AK1120" t="str">
            <v xml:space="preserve"> </v>
          </cell>
          <cell r="AL1120" t="str">
            <v>04659</v>
          </cell>
          <cell r="AM1120" t="str">
            <v xml:space="preserve"> </v>
          </cell>
          <cell r="AN1120" t="str">
            <v>DW</v>
          </cell>
        </row>
        <row r="1121">
          <cell r="A1121">
            <v>1134</v>
          </cell>
          <cell r="B1121" t="str">
            <v>DW</v>
          </cell>
          <cell r="C1121" t="str">
            <v>Dick Winters</v>
          </cell>
          <cell r="D1121" t="str">
            <v>(509) 495-4175</v>
          </cell>
          <cell r="E1121">
            <v>37873</v>
          </cell>
          <cell r="G1121" t="str">
            <v>Purchase</v>
          </cell>
          <cell r="H1121" t="str">
            <v>Physical</v>
          </cell>
          <cell r="I1121" t="str">
            <v>BOULDER PARK</v>
          </cell>
          <cell r="K1121" t="str">
            <v>Enserco</v>
          </cell>
          <cell r="L1121" t="str">
            <v>Dave Huck</v>
          </cell>
          <cell r="M1121" t="str">
            <v>Trader</v>
          </cell>
          <cell r="N1121" t="str">
            <v>(403) 269-5522</v>
          </cell>
          <cell r="O1121" t="str">
            <v>(303) 568-3250</v>
          </cell>
          <cell r="R1121">
            <v>3000</v>
          </cell>
          <cell r="X1121">
            <v>4.4800000000000004</v>
          </cell>
          <cell r="Y1121">
            <v>37874</v>
          </cell>
          <cell r="Z1121">
            <v>37874</v>
          </cell>
          <cell r="AA1121" t="str">
            <v>Interruptible</v>
          </cell>
          <cell r="AB1121" t="str">
            <v>PGT</v>
          </cell>
          <cell r="AD1121" t="str">
            <v>07536</v>
          </cell>
          <cell r="AE1121">
            <v>3000</v>
          </cell>
          <cell r="AF1121" t="str">
            <v>SWWP-GTNW</v>
          </cell>
          <cell r="AG1121" t="str">
            <v xml:space="preserve"> </v>
          </cell>
          <cell r="AH1121" t="str">
            <v>04659</v>
          </cell>
          <cell r="AJ1121" t="str">
            <v>SWWP-WWP</v>
          </cell>
          <cell r="AK1121" t="str">
            <v xml:space="preserve"> </v>
          </cell>
          <cell r="AL1121" t="str">
            <v>BPK</v>
          </cell>
          <cell r="AM1121" t="str">
            <v xml:space="preserve"> </v>
          </cell>
          <cell r="AN1121" t="str">
            <v>DW</v>
          </cell>
        </row>
        <row r="1122">
          <cell r="A1122">
            <v>1135</v>
          </cell>
          <cell r="B1122" t="str">
            <v>DW</v>
          </cell>
          <cell r="C1122" t="str">
            <v>Dick Winters</v>
          </cell>
          <cell r="D1122" t="str">
            <v>(509) 495-4175</v>
          </cell>
          <cell r="E1122">
            <v>37873</v>
          </cell>
          <cell r="G1122" t="str">
            <v>Purchase</v>
          </cell>
          <cell r="H1122" t="str">
            <v>Physical</v>
          </cell>
          <cell r="I1122" t="str">
            <v>KFCT</v>
          </cell>
          <cell r="K1122" t="str">
            <v>Enserco</v>
          </cell>
          <cell r="L1122" t="str">
            <v>Dave Huck</v>
          </cell>
          <cell r="M1122" t="str">
            <v>Trader</v>
          </cell>
          <cell r="N1122" t="str">
            <v>(403) 269-5522</v>
          </cell>
          <cell r="O1122" t="str">
            <v>(303) 568-3250</v>
          </cell>
          <cell r="R1122">
            <v>1000</v>
          </cell>
          <cell r="X1122">
            <v>4.53</v>
          </cell>
          <cell r="Y1122">
            <v>37874</v>
          </cell>
          <cell r="Z1122">
            <v>37874</v>
          </cell>
          <cell r="AA1122" t="str">
            <v>Interruptible</v>
          </cell>
          <cell r="AB1122" t="str">
            <v>NWP</v>
          </cell>
          <cell r="AE1122">
            <v>1000</v>
          </cell>
          <cell r="AF1122" t="str">
            <v>SPOKANE (KETTLE FALLS)</v>
          </cell>
          <cell r="AG1122">
            <v>384</v>
          </cell>
          <cell r="AH1122">
            <v>130867</v>
          </cell>
          <cell r="AJ1122" t="str">
            <v>SPOKANE (KETTLE FALLS)</v>
          </cell>
          <cell r="AK1122">
            <v>384</v>
          </cell>
          <cell r="AL1122" t="str">
            <v>KFCT</v>
          </cell>
          <cell r="AM1122">
            <v>6</v>
          </cell>
          <cell r="AN1122" t="str">
            <v>DW</v>
          </cell>
        </row>
        <row r="1123">
          <cell r="A1123">
            <v>1136</v>
          </cell>
          <cell r="B1123" t="str">
            <v>DW</v>
          </cell>
          <cell r="C1123" t="str">
            <v>Dick Winters</v>
          </cell>
          <cell r="D1123" t="str">
            <v>(509) 495-4175</v>
          </cell>
          <cell r="E1123">
            <v>37874</v>
          </cell>
          <cell r="G1123" t="str">
            <v>Sale</v>
          </cell>
          <cell r="H1123" t="str">
            <v>Physical</v>
          </cell>
          <cell r="I1123" t="str">
            <v>CSII</v>
          </cell>
          <cell r="K1123" t="str">
            <v>Enserco</v>
          </cell>
          <cell r="L1123" t="str">
            <v>Dave Huck</v>
          </cell>
          <cell r="M1123" t="str">
            <v>Trader</v>
          </cell>
          <cell r="N1123" t="str">
            <v>(403) 269-5522</v>
          </cell>
          <cell r="O1123" t="str">
            <v>(303) 568-3250</v>
          </cell>
          <cell r="R1123">
            <v>20500</v>
          </cell>
          <cell r="X1123">
            <v>4.5</v>
          </cell>
          <cell r="Y1123">
            <v>37875</v>
          </cell>
          <cell r="Z1123">
            <v>37875</v>
          </cell>
          <cell r="AA1123" t="str">
            <v>Interruptible</v>
          </cell>
          <cell r="AB1123" t="str">
            <v>PGT</v>
          </cell>
          <cell r="AD1123" t="str">
            <v>07536</v>
          </cell>
          <cell r="AE1123">
            <v>20500</v>
          </cell>
          <cell r="AF1123" t="str">
            <v>STAN-GTNW</v>
          </cell>
          <cell r="AG1123" t="str">
            <v xml:space="preserve"> </v>
          </cell>
          <cell r="AH1123" t="str">
            <v xml:space="preserve"> </v>
          </cell>
          <cell r="AJ1123" t="str">
            <v>STAN-GTNW</v>
          </cell>
          <cell r="AK1123" t="str">
            <v xml:space="preserve"> </v>
          </cell>
          <cell r="AL1123" t="str">
            <v>04659</v>
          </cell>
          <cell r="AM1123" t="str">
            <v xml:space="preserve"> </v>
          </cell>
          <cell r="AN1123" t="str">
            <v>DW</v>
          </cell>
        </row>
        <row r="1124">
          <cell r="A1124">
            <v>1137</v>
          </cell>
          <cell r="B1124" t="str">
            <v>DW</v>
          </cell>
          <cell r="C1124" t="str">
            <v>Dick Winters</v>
          </cell>
          <cell r="D1124" t="str">
            <v>(509) 495-4175</v>
          </cell>
          <cell r="E1124">
            <v>37874</v>
          </cell>
          <cell r="G1124" t="str">
            <v>Purchase</v>
          </cell>
          <cell r="H1124" t="str">
            <v>Physical</v>
          </cell>
          <cell r="I1124" t="str">
            <v>BOULDER PARK</v>
          </cell>
          <cell r="K1124" t="str">
            <v>Enserco</v>
          </cell>
          <cell r="L1124" t="str">
            <v>Dave Huck</v>
          </cell>
          <cell r="M1124" t="str">
            <v>Trader</v>
          </cell>
          <cell r="N1124" t="str">
            <v>(403) 269-5522</v>
          </cell>
          <cell r="O1124" t="str">
            <v>(303) 568-3250</v>
          </cell>
          <cell r="R1124">
            <v>1500</v>
          </cell>
          <cell r="X1124">
            <v>4.51</v>
          </cell>
          <cell r="Y1124">
            <v>37875</v>
          </cell>
          <cell r="Z1124">
            <v>37875</v>
          </cell>
          <cell r="AA1124" t="str">
            <v>Interruptible</v>
          </cell>
          <cell r="AB1124" t="str">
            <v>PGT</v>
          </cell>
          <cell r="AD1124" t="str">
            <v>07536</v>
          </cell>
          <cell r="AE1124">
            <v>1500</v>
          </cell>
          <cell r="AF1124" t="str">
            <v>SWWP-GTNW</v>
          </cell>
          <cell r="AG1124" t="str">
            <v xml:space="preserve"> </v>
          </cell>
          <cell r="AH1124" t="str">
            <v>04659</v>
          </cell>
          <cell r="AJ1124" t="str">
            <v>SWWP-WWP</v>
          </cell>
          <cell r="AK1124" t="str">
            <v xml:space="preserve"> </v>
          </cell>
          <cell r="AL1124" t="str">
            <v>BPK</v>
          </cell>
          <cell r="AM1124" t="str">
            <v xml:space="preserve"> </v>
          </cell>
          <cell r="AN1124" t="str">
            <v>DW</v>
          </cell>
        </row>
        <row r="1125">
          <cell r="A1125">
            <v>1138</v>
          </cell>
          <cell r="B1125" t="str">
            <v>DW</v>
          </cell>
          <cell r="C1125" t="str">
            <v>Dick Winters</v>
          </cell>
          <cell r="D1125" t="str">
            <v>(509) 495-4175</v>
          </cell>
          <cell r="E1125">
            <v>37875</v>
          </cell>
          <cell r="G1125" t="str">
            <v>Sale</v>
          </cell>
          <cell r="H1125" t="str">
            <v>Physical</v>
          </cell>
          <cell r="I1125" t="str">
            <v>CSII</v>
          </cell>
          <cell r="K1125" t="str">
            <v>Enserco</v>
          </cell>
          <cell r="L1125" t="str">
            <v>Dave Huck</v>
          </cell>
          <cell r="M1125" t="str">
            <v>Trader</v>
          </cell>
          <cell r="N1125" t="str">
            <v>(403) 269-5522</v>
          </cell>
          <cell r="O1125" t="str">
            <v>(303) 568-3250</v>
          </cell>
          <cell r="R1125">
            <v>20500</v>
          </cell>
          <cell r="X1125">
            <v>4.5599999999999996</v>
          </cell>
          <cell r="Y1125">
            <v>37876</v>
          </cell>
          <cell r="Z1125">
            <v>37876</v>
          </cell>
          <cell r="AA1125" t="str">
            <v>Interruptible</v>
          </cell>
          <cell r="AB1125" t="str">
            <v>PGT</v>
          </cell>
          <cell r="AD1125" t="str">
            <v>07536</v>
          </cell>
          <cell r="AE1125">
            <v>20500</v>
          </cell>
          <cell r="AF1125" t="str">
            <v>STAN-GTNW</v>
          </cell>
          <cell r="AG1125" t="str">
            <v xml:space="preserve"> </v>
          </cell>
          <cell r="AH1125" t="str">
            <v xml:space="preserve"> </v>
          </cell>
          <cell r="AJ1125" t="str">
            <v>STAN-GTNW</v>
          </cell>
          <cell r="AK1125" t="str">
            <v xml:space="preserve"> </v>
          </cell>
          <cell r="AL1125" t="str">
            <v>04659</v>
          </cell>
          <cell r="AM1125" t="str">
            <v xml:space="preserve"> </v>
          </cell>
          <cell r="AN1125" t="str">
            <v>DW</v>
          </cell>
        </row>
        <row r="1126">
          <cell r="A1126">
            <v>1139</v>
          </cell>
          <cell r="B1126" t="str">
            <v>DW</v>
          </cell>
          <cell r="C1126" t="str">
            <v>Dick Winters</v>
          </cell>
          <cell r="D1126" t="str">
            <v>(509) 495-4175</v>
          </cell>
          <cell r="E1126">
            <v>37875</v>
          </cell>
          <cell r="G1126" t="str">
            <v>Purchase</v>
          </cell>
          <cell r="H1126" t="str">
            <v>Physical</v>
          </cell>
          <cell r="I1126" t="str">
            <v>CA - SLTAHOE</v>
          </cell>
          <cell r="J1126" t="str">
            <v xml:space="preserve"> </v>
          </cell>
          <cell r="K1126" t="str">
            <v>Enserco</v>
          </cell>
          <cell r="L1126" t="str">
            <v>Dave Huck</v>
          </cell>
          <cell r="M1126" t="str">
            <v>Trader</v>
          </cell>
          <cell r="N1126" t="str">
            <v>(403) 269-5522</v>
          </cell>
          <cell r="O1126" t="str">
            <v>(303) 568-3250</v>
          </cell>
          <cell r="P1126" t="str">
            <v xml:space="preserve"> </v>
          </cell>
          <cell r="Q1126" t="str">
            <v xml:space="preserve"> </v>
          </cell>
          <cell r="R1126">
            <v>1500</v>
          </cell>
          <cell r="X1126">
            <v>4.45</v>
          </cell>
          <cell r="Y1126">
            <v>37876</v>
          </cell>
          <cell r="Z1126">
            <v>37876</v>
          </cell>
          <cell r="AA1126" t="str">
            <v>Interruptible</v>
          </cell>
          <cell r="AB1126" t="str">
            <v>NWP</v>
          </cell>
          <cell r="AC1126" t="str">
            <v>Paiute</v>
          </cell>
          <cell r="AD1126">
            <v>100047</v>
          </cell>
          <cell r="AE1126">
            <v>1500</v>
          </cell>
          <cell r="AF1126" t="str">
            <v>SUMAS</v>
          </cell>
          <cell r="AG1126">
            <v>297</v>
          </cell>
          <cell r="AH1126" t="str">
            <v xml:space="preserve"> </v>
          </cell>
          <cell r="AI1126" t="str">
            <v xml:space="preserve"> </v>
          </cell>
          <cell r="AJ1126" t="str">
            <v>RENO</v>
          </cell>
          <cell r="AK1126">
            <v>459</v>
          </cell>
          <cell r="AL1126" t="str">
            <v>AVAC03SYS2</v>
          </cell>
          <cell r="AM1126">
            <v>304</v>
          </cell>
          <cell r="AN1126" t="str">
            <v>DW</v>
          </cell>
        </row>
        <row r="1127">
          <cell r="A1127">
            <v>1140</v>
          </cell>
          <cell r="B1127" t="str">
            <v>DW</v>
          </cell>
          <cell r="C1127" t="str">
            <v>Dick Winters</v>
          </cell>
          <cell r="D1127" t="str">
            <v>(509) 495-4175</v>
          </cell>
          <cell r="E1127">
            <v>37875</v>
          </cell>
          <cell r="G1127" t="str">
            <v>Purchase</v>
          </cell>
          <cell r="H1127" t="str">
            <v>Physical</v>
          </cell>
          <cell r="I1127" t="str">
            <v>CSII</v>
          </cell>
          <cell r="J1127" t="str">
            <v xml:space="preserve"> </v>
          </cell>
          <cell r="K1127" t="str">
            <v>Sempra Energy Trading, Inc.</v>
          </cell>
          <cell r="L1127" t="str">
            <v>Ray Houghton</v>
          </cell>
          <cell r="M1127" t="str">
            <v>Trader</v>
          </cell>
          <cell r="N1127" t="str">
            <v>(403) 750-2453</v>
          </cell>
          <cell r="O1127" t="str">
            <v>(203) 355-6605</v>
          </cell>
          <cell r="P1127" t="str">
            <v xml:space="preserve"> </v>
          </cell>
          <cell r="Q1127" t="str">
            <v xml:space="preserve"> </v>
          </cell>
          <cell r="R1127">
            <v>5000</v>
          </cell>
          <cell r="X1127">
            <v>4.46</v>
          </cell>
          <cell r="Y1127">
            <v>38292</v>
          </cell>
          <cell r="Z1127">
            <v>38442</v>
          </cell>
          <cell r="AA1127" t="str">
            <v>Firm</v>
          </cell>
          <cell r="AB1127" t="str">
            <v>TCPL</v>
          </cell>
          <cell r="AC1127" t="str">
            <v>PGT</v>
          </cell>
          <cell r="AD1127" t="str">
            <v>08465</v>
          </cell>
          <cell r="AE1127">
            <v>5000</v>
          </cell>
          <cell r="AF1127" t="str">
            <v>NIT</v>
          </cell>
          <cell r="AH1127" t="str">
            <v xml:space="preserve"> </v>
          </cell>
          <cell r="AI1127" t="str">
            <v xml:space="preserve"> </v>
          </cell>
          <cell r="AJ1127" t="str">
            <v>CSII-CSII</v>
          </cell>
          <cell r="AK1127" t="str">
            <v xml:space="preserve"> </v>
          </cell>
          <cell r="AL1127" t="str">
            <v>CSII</v>
          </cell>
          <cell r="AM1127" t="str">
            <v xml:space="preserve"> </v>
          </cell>
          <cell r="AN1127" t="str">
            <v>SM</v>
          </cell>
          <cell r="AO1127">
            <v>37879</v>
          </cell>
          <cell r="AP1127" t="str">
            <v>DW</v>
          </cell>
        </row>
        <row r="1128">
          <cell r="A1128">
            <v>1141</v>
          </cell>
          <cell r="B1128" t="str">
            <v>DW</v>
          </cell>
          <cell r="C1128" t="str">
            <v>Dick Winters</v>
          </cell>
          <cell r="D1128" t="str">
            <v>(509) 495-4175</v>
          </cell>
          <cell r="E1128">
            <v>37875</v>
          </cell>
          <cell r="G1128" t="str">
            <v>Purchase</v>
          </cell>
          <cell r="H1128" t="str">
            <v>Physical</v>
          </cell>
          <cell r="I1128" t="str">
            <v>CSII</v>
          </cell>
          <cell r="J1128" t="str">
            <v xml:space="preserve"> </v>
          </cell>
          <cell r="K1128" t="str">
            <v>Sempra Energy Trading, Inc.</v>
          </cell>
          <cell r="L1128" t="str">
            <v>Ray Houghton</v>
          </cell>
          <cell r="M1128" t="str">
            <v>Trader</v>
          </cell>
          <cell r="N1128" t="str">
            <v>(403) 750-2453</v>
          </cell>
          <cell r="O1128" t="str">
            <v>(203) 355-6605</v>
          </cell>
          <cell r="P1128" t="str">
            <v xml:space="preserve"> </v>
          </cell>
          <cell r="Q1128" t="str">
            <v xml:space="preserve"> </v>
          </cell>
          <cell r="R1128">
            <v>5000</v>
          </cell>
          <cell r="X1128">
            <v>3.9449999999999998</v>
          </cell>
          <cell r="Y1128">
            <v>38534</v>
          </cell>
          <cell r="Z1128">
            <v>38656</v>
          </cell>
          <cell r="AA1128" t="str">
            <v>Firm</v>
          </cell>
          <cell r="AB1128" t="str">
            <v>TCPL</v>
          </cell>
          <cell r="AC1128" t="str">
            <v>PGT</v>
          </cell>
          <cell r="AD1128" t="str">
            <v>08465</v>
          </cell>
          <cell r="AE1128">
            <v>5000</v>
          </cell>
          <cell r="AF1128" t="str">
            <v>NIT</v>
          </cell>
          <cell r="AH1128" t="str">
            <v xml:space="preserve"> </v>
          </cell>
          <cell r="AI1128" t="str">
            <v xml:space="preserve"> </v>
          </cell>
          <cell r="AJ1128" t="str">
            <v>CSII-CSII</v>
          </cell>
          <cell r="AK1128" t="str">
            <v xml:space="preserve"> </v>
          </cell>
          <cell r="AL1128" t="str">
            <v>CSII</v>
          </cell>
          <cell r="AM1128" t="str">
            <v xml:space="preserve"> </v>
          </cell>
          <cell r="AN1128" t="str">
            <v>SM</v>
          </cell>
          <cell r="AO1128">
            <v>37879</v>
          </cell>
          <cell r="AP1128" t="str">
            <v>DW</v>
          </cell>
        </row>
        <row r="1129">
          <cell r="A1129">
            <v>1142</v>
          </cell>
          <cell r="B1129" t="str">
            <v>DW</v>
          </cell>
          <cell r="C1129" t="str">
            <v>Dick Winters</v>
          </cell>
          <cell r="D1129" t="str">
            <v>(509) 495-4175</v>
          </cell>
          <cell r="E1129">
            <v>37880</v>
          </cell>
          <cell r="G1129" t="str">
            <v>Purchase</v>
          </cell>
          <cell r="H1129" t="str">
            <v>Physical</v>
          </cell>
          <cell r="I1129" t="str">
            <v>CA - SLTAHOE</v>
          </cell>
          <cell r="J1129" t="str">
            <v xml:space="preserve"> </v>
          </cell>
          <cell r="K1129" t="str">
            <v>Enserco</v>
          </cell>
          <cell r="L1129" t="str">
            <v>Dave Huck</v>
          </cell>
          <cell r="M1129" t="str">
            <v>Trader</v>
          </cell>
          <cell r="N1129" t="str">
            <v>(403) 269-5522</v>
          </cell>
          <cell r="O1129" t="str">
            <v>(303) 568-3250</v>
          </cell>
          <cell r="P1129" t="str">
            <v xml:space="preserve"> </v>
          </cell>
          <cell r="Q1129" t="str">
            <v xml:space="preserve"> </v>
          </cell>
          <cell r="R1129">
            <v>1000</v>
          </cell>
          <cell r="X1129">
            <v>4.24</v>
          </cell>
          <cell r="Y1129">
            <v>37881</v>
          </cell>
          <cell r="Z1129">
            <v>37881</v>
          </cell>
          <cell r="AA1129" t="str">
            <v>Interruptible</v>
          </cell>
          <cell r="AB1129" t="str">
            <v>NWP</v>
          </cell>
          <cell r="AC1129" t="str">
            <v>Paiute</v>
          </cell>
          <cell r="AD1129">
            <v>100047</v>
          </cell>
          <cell r="AE1129">
            <v>1000</v>
          </cell>
          <cell r="AF1129" t="str">
            <v>SUMAS</v>
          </cell>
          <cell r="AG1129">
            <v>297</v>
          </cell>
          <cell r="AH1129" t="str">
            <v xml:space="preserve"> </v>
          </cell>
          <cell r="AI1129" t="str">
            <v xml:space="preserve"> </v>
          </cell>
          <cell r="AJ1129" t="str">
            <v>RENO</v>
          </cell>
          <cell r="AK1129">
            <v>459</v>
          </cell>
          <cell r="AL1129" t="str">
            <v>AVAC03SYS2</v>
          </cell>
          <cell r="AM1129">
            <v>304</v>
          </cell>
          <cell r="AN1129" t="str">
            <v>DW</v>
          </cell>
        </row>
        <row r="1130">
          <cell r="A1130">
            <v>1143</v>
          </cell>
          <cell r="B1130" t="str">
            <v>DW</v>
          </cell>
          <cell r="C1130" t="str">
            <v>Dick Winters</v>
          </cell>
          <cell r="D1130" t="str">
            <v>(509) 495-4175</v>
          </cell>
          <cell r="E1130">
            <v>37881</v>
          </cell>
          <cell r="G1130" t="str">
            <v>Purchase</v>
          </cell>
          <cell r="H1130" t="str">
            <v>Physical</v>
          </cell>
          <cell r="I1130" t="str">
            <v>CA - SLTAHOE</v>
          </cell>
          <cell r="J1130" t="str">
            <v xml:space="preserve"> </v>
          </cell>
          <cell r="K1130" t="str">
            <v>Enserco</v>
          </cell>
          <cell r="L1130" t="str">
            <v>Dave Huck</v>
          </cell>
          <cell r="M1130" t="str">
            <v>Trader</v>
          </cell>
          <cell r="N1130" t="str">
            <v>(403) 269-5522</v>
          </cell>
          <cell r="O1130" t="str">
            <v>(303) 568-3250</v>
          </cell>
          <cell r="P1130" t="str">
            <v xml:space="preserve"> </v>
          </cell>
          <cell r="Q1130" t="str">
            <v xml:space="preserve"> </v>
          </cell>
          <cell r="R1130">
            <v>1000</v>
          </cell>
          <cell r="X1130">
            <v>4.2450000000000001</v>
          </cell>
          <cell r="Y1130">
            <v>37882</v>
          </cell>
          <cell r="Z1130">
            <v>37882</v>
          </cell>
          <cell r="AA1130" t="str">
            <v>Interruptible</v>
          </cell>
          <cell r="AB1130" t="str">
            <v>NWP</v>
          </cell>
          <cell r="AC1130" t="str">
            <v>Paiute</v>
          </cell>
          <cell r="AD1130">
            <v>100047</v>
          </cell>
          <cell r="AE1130">
            <v>1000</v>
          </cell>
          <cell r="AF1130" t="str">
            <v>SUMAS</v>
          </cell>
          <cell r="AG1130">
            <v>297</v>
          </cell>
          <cell r="AH1130" t="str">
            <v xml:space="preserve"> </v>
          </cell>
          <cell r="AI1130" t="str">
            <v xml:space="preserve"> </v>
          </cell>
          <cell r="AJ1130" t="str">
            <v>RENO</v>
          </cell>
          <cell r="AK1130">
            <v>459</v>
          </cell>
          <cell r="AL1130" t="str">
            <v>AVAC03SYS2</v>
          </cell>
          <cell r="AM1130">
            <v>304</v>
          </cell>
          <cell r="AN1130" t="str">
            <v>DW</v>
          </cell>
        </row>
        <row r="1131">
          <cell r="A1131">
            <v>1144</v>
          </cell>
          <cell r="B1131" t="str">
            <v>DW</v>
          </cell>
          <cell r="C1131" t="str">
            <v>Dick Winters</v>
          </cell>
          <cell r="D1131" t="str">
            <v>(509) 495-4175</v>
          </cell>
          <cell r="E1131">
            <v>37882</v>
          </cell>
          <cell r="G1131" t="str">
            <v>Purchase</v>
          </cell>
          <cell r="H1131" t="str">
            <v>Physical</v>
          </cell>
          <cell r="I1131" t="str">
            <v>PG&amp;E STOR</v>
          </cell>
          <cell r="K1131" t="str">
            <v>Enserco</v>
          </cell>
          <cell r="L1131" t="str">
            <v>Dave Huck</v>
          </cell>
          <cell r="M1131" t="str">
            <v>Trader</v>
          </cell>
          <cell r="N1131" t="str">
            <v>(403) 269-5522</v>
          </cell>
          <cell r="O1131" t="str">
            <v>(303) 568-3250</v>
          </cell>
          <cell r="R1131">
            <v>10000</v>
          </cell>
          <cell r="X1131">
            <v>4.71</v>
          </cell>
          <cell r="Y1131">
            <v>37883</v>
          </cell>
          <cell r="Z1131">
            <v>37883</v>
          </cell>
          <cell r="AA1131" t="str">
            <v>Interruptible</v>
          </cell>
          <cell r="AB1131" t="str">
            <v>PGE</v>
          </cell>
          <cell r="AE1131">
            <v>10000</v>
          </cell>
          <cell r="AF1131" t="str">
            <v>CG</v>
          </cell>
          <cell r="AH1131" t="str">
            <v>CG1111N</v>
          </cell>
          <cell r="AJ1131" t="str">
            <v>CG</v>
          </cell>
          <cell r="AL1131" t="str">
            <v>CG0214N</v>
          </cell>
          <cell r="AM1131" t="str">
            <v xml:space="preserve"> </v>
          </cell>
          <cell r="AN1131" t="str">
            <v>DW</v>
          </cell>
        </row>
        <row r="1132">
          <cell r="A1132">
            <v>1145</v>
          </cell>
          <cell r="B1132" t="str">
            <v>DW</v>
          </cell>
          <cell r="C1132" t="str">
            <v>Dick Winters</v>
          </cell>
          <cell r="D1132" t="str">
            <v>(509) 495-4175</v>
          </cell>
          <cell r="E1132">
            <v>37883</v>
          </cell>
          <cell r="G1132" t="str">
            <v>Purchase</v>
          </cell>
          <cell r="H1132" t="str">
            <v>Physical</v>
          </cell>
          <cell r="I1132" t="str">
            <v>PG&amp;E STOR</v>
          </cell>
          <cell r="K1132" t="str">
            <v>Enserco</v>
          </cell>
          <cell r="L1132" t="str">
            <v>Dave Huck</v>
          </cell>
          <cell r="M1132" t="str">
            <v>Trader</v>
          </cell>
          <cell r="N1132" t="str">
            <v>(403) 269-5522</v>
          </cell>
          <cell r="O1132" t="str">
            <v>(303) 568-3250</v>
          </cell>
          <cell r="R1132">
            <v>5000</v>
          </cell>
          <cell r="X1132">
            <v>4.4400000000000004</v>
          </cell>
          <cell r="Y1132">
            <v>37884</v>
          </cell>
          <cell r="Z1132">
            <v>37886</v>
          </cell>
          <cell r="AA1132" t="str">
            <v>Interruptible</v>
          </cell>
          <cell r="AB1132" t="str">
            <v>PGE</v>
          </cell>
          <cell r="AE1132">
            <v>5000</v>
          </cell>
          <cell r="AF1132" t="str">
            <v>CG</v>
          </cell>
          <cell r="AH1132" t="str">
            <v>CG1111N</v>
          </cell>
          <cell r="AJ1132" t="str">
            <v>CG</v>
          </cell>
          <cell r="AL1132" t="str">
            <v>CG0214N</v>
          </cell>
          <cell r="AM1132" t="str">
            <v xml:space="preserve"> </v>
          </cell>
          <cell r="AN1132" t="str">
            <v>DW</v>
          </cell>
        </row>
        <row r="1133">
          <cell r="A1133">
            <v>1146</v>
          </cell>
          <cell r="B1133" t="str">
            <v>DW</v>
          </cell>
          <cell r="C1133" t="str">
            <v>Dick Winters</v>
          </cell>
          <cell r="D1133" t="str">
            <v>(509) 495-4175</v>
          </cell>
          <cell r="E1133">
            <v>37883</v>
          </cell>
          <cell r="G1133" t="str">
            <v>Purchase</v>
          </cell>
          <cell r="H1133" t="str">
            <v>Physical</v>
          </cell>
          <cell r="I1133" t="str">
            <v>CA - SLTAHOE</v>
          </cell>
          <cell r="J1133" t="str">
            <v xml:space="preserve"> </v>
          </cell>
          <cell r="K1133" t="str">
            <v>Enserco</v>
          </cell>
          <cell r="L1133" t="str">
            <v>Dave Huck</v>
          </cell>
          <cell r="M1133" t="str">
            <v>Trader</v>
          </cell>
          <cell r="N1133" t="str">
            <v>(403) 269-5522</v>
          </cell>
          <cell r="O1133" t="str">
            <v>(303) 568-3250</v>
          </cell>
          <cell r="P1133" t="str">
            <v xml:space="preserve"> </v>
          </cell>
          <cell r="Q1133" t="str">
            <v xml:space="preserve"> </v>
          </cell>
          <cell r="R1133">
            <v>1000</v>
          </cell>
          <cell r="X1133">
            <v>3.83</v>
          </cell>
          <cell r="Y1133">
            <v>37884</v>
          </cell>
          <cell r="Z1133">
            <v>37886</v>
          </cell>
          <cell r="AA1133" t="str">
            <v>Interruptible</v>
          </cell>
          <cell r="AB1133" t="str">
            <v>NWP</v>
          </cell>
          <cell r="AC1133" t="str">
            <v>Paiute</v>
          </cell>
          <cell r="AD1133">
            <v>100047</v>
          </cell>
          <cell r="AE1133">
            <v>1000</v>
          </cell>
          <cell r="AF1133" t="str">
            <v>SUMAS</v>
          </cell>
          <cell r="AG1133">
            <v>297</v>
          </cell>
          <cell r="AH1133" t="str">
            <v xml:space="preserve"> </v>
          </cell>
          <cell r="AI1133" t="str">
            <v xml:space="preserve"> </v>
          </cell>
          <cell r="AJ1133" t="str">
            <v>RENO</v>
          </cell>
          <cell r="AK1133">
            <v>459</v>
          </cell>
          <cell r="AL1133" t="str">
            <v>AVAC03SYS2</v>
          </cell>
          <cell r="AM1133">
            <v>304</v>
          </cell>
          <cell r="AN1133" t="str">
            <v>DW</v>
          </cell>
        </row>
        <row r="1134">
          <cell r="A1134">
            <v>1147</v>
          </cell>
          <cell r="B1134" t="str">
            <v>DW</v>
          </cell>
          <cell r="C1134" t="str">
            <v>Dick Winters</v>
          </cell>
          <cell r="D1134" t="str">
            <v>(509) 495-4175</v>
          </cell>
          <cell r="E1134">
            <v>37883</v>
          </cell>
          <cell r="G1134" t="str">
            <v>Purchase</v>
          </cell>
          <cell r="H1134" t="str">
            <v>Physical</v>
          </cell>
          <cell r="I1134" t="str">
            <v>CSII</v>
          </cell>
          <cell r="K1134" t="str">
            <v>Enserco</v>
          </cell>
          <cell r="L1134" t="str">
            <v>Dave Huck</v>
          </cell>
          <cell r="M1134" t="str">
            <v>Trader</v>
          </cell>
          <cell r="N1134" t="str">
            <v>(403) 269-5522</v>
          </cell>
          <cell r="O1134" t="str">
            <v>(303) 568-3250</v>
          </cell>
          <cell r="P1134" t="str">
            <v xml:space="preserve"> </v>
          </cell>
          <cell r="Q1134" t="str">
            <v xml:space="preserve"> </v>
          </cell>
          <cell r="R1134">
            <v>1000</v>
          </cell>
          <cell r="X1134">
            <v>3.96</v>
          </cell>
          <cell r="Y1134">
            <v>37884</v>
          </cell>
          <cell r="Z1134">
            <v>37886</v>
          </cell>
          <cell r="AA1134" t="str">
            <v>Interruptible</v>
          </cell>
          <cell r="AB1134" t="str">
            <v>PGT</v>
          </cell>
          <cell r="AD1134" t="str">
            <v>07536</v>
          </cell>
          <cell r="AE1134">
            <v>1000</v>
          </cell>
          <cell r="AF1134" t="str">
            <v>STAN-GTNW</v>
          </cell>
          <cell r="AG1134" t="str">
            <v xml:space="preserve"> </v>
          </cell>
          <cell r="AH1134" t="str">
            <v>04659</v>
          </cell>
          <cell r="AI1134" t="str">
            <v xml:space="preserve"> </v>
          </cell>
          <cell r="AJ1134" t="str">
            <v>CSII-CSII</v>
          </cell>
          <cell r="AK1134" t="str">
            <v xml:space="preserve"> </v>
          </cell>
          <cell r="AL1134" t="str">
            <v>CSII</v>
          </cell>
          <cell r="AN1134" t="str">
            <v>DW</v>
          </cell>
        </row>
        <row r="1135">
          <cell r="A1135">
            <v>1148</v>
          </cell>
          <cell r="B1135" t="str">
            <v>DW</v>
          </cell>
          <cell r="C1135" t="str">
            <v>Dick Winters</v>
          </cell>
          <cell r="D1135" t="str">
            <v>(509) 495-4175</v>
          </cell>
          <cell r="E1135">
            <v>37883</v>
          </cell>
          <cell r="G1135" t="str">
            <v>Purchase</v>
          </cell>
          <cell r="H1135" t="str">
            <v>Physical</v>
          </cell>
          <cell r="I1135" t="str">
            <v>CSII</v>
          </cell>
          <cell r="J1135" t="str">
            <v xml:space="preserve"> </v>
          </cell>
          <cell r="K1135" t="str">
            <v>Enserco</v>
          </cell>
          <cell r="L1135" t="str">
            <v>Dave Huck</v>
          </cell>
          <cell r="M1135" t="str">
            <v>Trader</v>
          </cell>
          <cell r="N1135" t="str">
            <v>(403) 269-5522</v>
          </cell>
          <cell r="O1135" t="str">
            <v>(303) 568-3250</v>
          </cell>
          <cell r="P1135" t="str">
            <v xml:space="preserve"> </v>
          </cell>
          <cell r="Q1135" t="str">
            <v xml:space="preserve"> </v>
          </cell>
          <cell r="R1135">
            <v>5000</v>
          </cell>
          <cell r="X1135">
            <v>4.3949999999999996</v>
          </cell>
          <cell r="Y1135">
            <v>38292</v>
          </cell>
          <cell r="Z1135">
            <v>38442</v>
          </cell>
          <cell r="AA1135" t="str">
            <v>Firm</v>
          </cell>
          <cell r="AB1135" t="str">
            <v>TCPL</v>
          </cell>
          <cell r="AC1135" t="str">
            <v>PGT</v>
          </cell>
          <cell r="AD1135" t="str">
            <v>08465</v>
          </cell>
          <cell r="AE1135">
            <v>5000</v>
          </cell>
          <cell r="AF1135" t="str">
            <v>NIT</v>
          </cell>
          <cell r="AH1135" t="str">
            <v xml:space="preserve"> </v>
          </cell>
          <cell r="AI1135" t="str">
            <v xml:space="preserve"> </v>
          </cell>
          <cell r="AJ1135" t="str">
            <v>CSII-CSII</v>
          </cell>
          <cell r="AK1135" t="str">
            <v xml:space="preserve"> </v>
          </cell>
          <cell r="AL1135" t="str">
            <v>CSII</v>
          </cell>
          <cell r="AM1135" t="str">
            <v xml:space="preserve"> </v>
          </cell>
          <cell r="AN1135" t="str">
            <v>SM</v>
          </cell>
          <cell r="AO1135">
            <v>37889</v>
          </cell>
          <cell r="AP1135" t="str">
            <v>DA</v>
          </cell>
        </row>
        <row r="1136">
          <cell r="A1136">
            <v>1149</v>
          </cell>
          <cell r="B1136" t="str">
            <v>DW</v>
          </cell>
          <cell r="C1136" t="str">
            <v>Dick Winters</v>
          </cell>
          <cell r="D1136" t="str">
            <v>(509) 495-4175</v>
          </cell>
          <cell r="E1136">
            <v>37886</v>
          </cell>
          <cell r="G1136" t="str">
            <v>Purchase</v>
          </cell>
          <cell r="H1136" t="str">
            <v>Physical</v>
          </cell>
          <cell r="I1136" t="str">
            <v>PG&amp;E STOR</v>
          </cell>
          <cell r="K1136" t="str">
            <v>Enserco</v>
          </cell>
          <cell r="L1136" t="str">
            <v>Dave Huck</v>
          </cell>
          <cell r="M1136" t="str">
            <v>Trader</v>
          </cell>
          <cell r="N1136" t="str">
            <v>(403) 269-5522</v>
          </cell>
          <cell r="O1136" t="str">
            <v>(303) 568-3250</v>
          </cell>
          <cell r="R1136">
            <v>5000</v>
          </cell>
          <cell r="X1136">
            <v>4.58</v>
          </cell>
          <cell r="Y1136">
            <v>37887</v>
          </cell>
          <cell r="Z1136">
            <v>37887</v>
          </cell>
          <cell r="AA1136" t="str">
            <v>Interruptible</v>
          </cell>
          <cell r="AB1136" t="str">
            <v>PGE</v>
          </cell>
          <cell r="AE1136">
            <v>5000</v>
          </cell>
          <cell r="AF1136" t="str">
            <v>CG</v>
          </cell>
          <cell r="AH1136" t="str">
            <v>CG1111N</v>
          </cell>
          <cell r="AJ1136" t="str">
            <v>CG</v>
          </cell>
          <cell r="AL1136" t="str">
            <v>CG0214N</v>
          </cell>
          <cell r="AM1136" t="str">
            <v xml:space="preserve"> </v>
          </cell>
          <cell r="AN1136" t="str">
            <v>DW</v>
          </cell>
        </row>
        <row r="1137">
          <cell r="A1137">
            <v>1150</v>
          </cell>
          <cell r="B1137" t="str">
            <v>DW</v>
          </cell>
          <cell r="C1137" t="str">
            <v>Dick Winters</v>
          </cell>
          <cell r="D1137" t="str">
            <v>(509) 495-4175</v>
          </cell>
          <cell r="E1137">
            <v>37887</v>
          </cell>
          <cell r="G1137" t="str">
            <v>Purchase</v>
          </cell>
          <cell r="H1137" t="str">
            <v>Physical</v>
          </cell>
          <cell r="I1137" t="str">
            <v>CA - SLTAHOE</v>
          </cell>
          <cell r="J1137" t="str">
            <v xml:space="preserve"> </v>
          </cell>
          <cell r="K1137" t="str">
            <v>Enserco</v>
          </cell>
          <cell r="L1137" t="str">
            <v>Dave Huck</v>
          </cell>
          <cell r="M1137" t="str">
            <v>Trader</v>
          </cell>
          <cell r="N1137" t="str">
            <v>(403) 269-5522</v>
          </cell>
          <cell r="O1137" t="str">
            <v>(303) 568-3250</v>
          </cell>
          <cell r="P1137" t="str">
            <v xml:space="preserve"> </v>
          </cell>
          <cell r="Q1137" t="str">
            <v xml:space="preserve"> </v>
          </cell>
          <cell r="R1137">
            <v>1000</v>
          </cell>
          <cell r="X1137">
            <v>4.12</v>
          </cell>
          <cell r="Y1137">
            <v>37888</v>
          </cell>
          <cell r="Z1137">
            <v>37888</v>
          </cell>
          <cell r="AA1137" t="str">
            <v>Interruptible</v>
          </cell>
          <cell r="AB1137" t="str">
            <v>NWP</v>
          </cell>
          <cell r="AC1137" t="str">
            <v>Paiute</v>
          </cell>
          <cell r="AD1137">
            <v>100047</v>
          </cell>
          <cell r="AE1137">
            <v>1000</v>
          </cell>
          <cell r="AF1137" t="str">
            <v>SUMAS</v>
          </cell>
          <cell r="AG1137">
            <v>297</v>
          </cell>
          <cell r="AH1137" t="str">
            <v xml:space="preserve"> </v>
          </cell>
          <cell r="AI1137" t="str">
            <v xml:space="preserve"> </v>
          </cell>
          <cell r="AJ1137" t="str">
            <v>RENO</v>
          </cell>
          <cell r="AK1137">
            <v>459</v>
          </cell>
          <cell r="AL1137" t="str">
            <v>AVAC03SYS2</v>
          </cell>
          <cell r="AM1137">
            <v>304</v>
          </cell>
          <cell r="AN1137" t="str">
            <v>DW</v>
          </cell>
        </row>
        <row r="1138">
          <cell r="A1138">
            <v>1151</v>
          </cell>
          <cell r="B1138" t="str">
            <v>DW</v>
          </cell>
          <cell r="C1138" t="str">
            <v>Dick Winters</v>
          </cell>
          <cell r="D1138" t="str">
            <v>(509) 495-4175</v>
          </cell>
          <cell r="E1138">
            <v>37887</v>
          </cell>
          <cell r="G1138" t="str">
            <v>Purchase</v>
          </cell>
          <cell r="H1138" t="str">
            <v>Physical</v>
          </cell>
          <cell r="I1138" t="str">
            <v>KFCT</v>
          </cell>
          <cell r="K1138" t="str">
            <v>Enserco</v>
          </cell>
          <cell r="L1138" t="str">
            <v>Dave Huck</v>
          </cell>
          <cell r="M1138" t="str">
            <v>Trader</v>
          </cell>
          <cell r="N1138" t="str">
            <v>(403) 269-5522</v>
          </cell>
          <cell r="O1138" t="str">
            <v>(303) 568-3250</v>
          </cell>
          <cell r="R1138">
            <v>1000</v>
          </cell>
          <cell r="X1138">
            <v>4.26</v>
          </cell>
          <cell r="Y1138">
            <v>37888</v>
          </cell>
          <cell r="Z1138">
            <v>37888</v>
          </cell>
          <cell r="AA1138" t="str">
            <v>Interruptible</v>
          </cell>
          <cell r="AB1138" t="str">
            <v>NWP</v>
          </cell>
          <cell r="AE1138">
            <v>1000</v>
          </cell>
          <cell r="AF1138" t="str">
            <v>SPOKANE (KETTLE FALLS)</v>
          </cell>
          <cell r="AG1138">
            <v>384</v>
          </cell>
          <cell r="AH1138">
            <v>130867</v>
          </cell>
          <cell r="AJ1138" t="str">
            <v>SPOKANE (KETTLE FALLS)</v>
          </cell>
          <cell r="AK1138">
            <v>384</v>
          </cell>
          <cell r="AL1138" t="str">
            <v>KFCT</v>
          </cell>
          <cell r="AM1138">
            <v>6</v>
          </cell>
          <cell r="AN1138" t="str">
            <v>DW</v>
          </cell>
        </row>
        <row r="1139">
          <cell r="A1139">
            <v>1152</v>
          </cell>
          <cell r="B1139" t="str">
            <v>DW</v>
          </cell>
          <cell r="C1139" t="str">
            <v>Dick Winters</v>
          </cell>
          <cell r="D1139" t="str">
            <v>(509) 495-4175</v>
          </cell>
          <cell r="E1139">
            <v>37887</v>
          </cell>
          <cell r="G1139" t="str">
            <v>Purchase</v>
          </cell>
          <cell r="H1139" t="str">
            <v>Physical</v>
          </cell>
          <cell r="I1139" t="str">
            <v>BOULDER PARK</v>
          </cell>
          <cell r="K1139" t="str">
            <v>Enserco</v>
          </cell>
          <cell r="L1139" t="str">
            <v>Dave Huck</v>
          </cell>
          <cell r="M1139" t="str">
            <v>Trader</v>
          </cell>
          <cell r="N1139" t="str">
            <v>(403) 269-5522</v>
          </cell>
          <cell r="O1139" t="str">
            <v>(303) 568-3250</v>
          </cell>
          <cell r="R1139">
            <v>3000</v>
          </cell>
          <cell r="X1139">
            <v>4.22</v>
          </cell>
          <cell r="Y1139">
            <v>37888</v>
          </cell>
          <cell r="Z1139">
            <v>37888</v>
          </cell>
          <cell r="AA1139" t="str">
            <v>Interruptible</v>
          </cell>
          <cell r="AB1139" t="str">
            <v>PGT</v>
          </cell>
          <cell r="AD1139" t="str">
            <v>07536</v>
          </cell>
          <cell r="AE1139">
            <v>3000</v>
          </cell>
          <cell r="AF1139" t="str">
            <v>SWWP-GTNW</v>
          </cell>
          <cell r="AG1139" t="str">
            <v xml:space="preserve"> </v>
          </cell>
          <cell r="AH1139" t="str">
            <v>04659</v>
          </cell>
          <cell r="AJ1139" t="str">
            <v>SWWP-WWP</v>
          </cell>
          <cell r="AK1139" t="str">
            <v xml:space="preserve"> </v>
          </cell>
          <cell r="AL1139" t="str">
            <v>BPK</v>
          </cell>
          <cell r="AM1139" t="str">
            <v xml:space="preserve"> </v>
          </cell>
          <cell r="AN1139" t="str">
            <v>DW</v>
          </cell>
        </row>
        <row r="1140">
          <cell r="A1140">
            <v>1153</v>
          </cell>
          <cell r="B1140" t="str">
            <v>BG</v>
          </cell>
          <cell r="C1140" t="str">
            <v>Bob Gruber</v>
          </cell>
          <cell r="D1140" t="str">
            <v>(509) 495-4001</v>
          </cell>
          <cell r="E1140">
            <v>37888</v>
          </cell>
          <cell r="G1140" t="str">
            <v>Purchase</v>
          </cell>
          <cell r="H1140" t="str">
            <v>Physical</v>
          </cell>
          <cell r="I1140" t="str">
            <v>BOULDER PARK</v>
          </cell>
          <cell r="K1140" t="str">
            <v>Enserco</v>
          </cell>
          <cell r="L1140" t="str">
            <v>Dave Huck</v>
          </cell>
          <cell r="M1140" t="str">
            <v>Trader</v>
          </cell>
          <cell r="N1140" t="str">
            <v>(403) 269-5522</v>
          </cell>
          <cell r="O1140" t="str">
            <v>(303) 568-3250</v>
          </cell>
          <cell r="R1140">
            <v>3000</v>
          </cell>
          <cell r="X1140">
            <v>4.32</v>
          </cell>
          <cell r="Y1140">
            <v>37889</v>
          </cell>
          <cell r="Z1140">
            <v>37889</v>
          </cell>
          <cell r="AA1140" t="str">
            <v>Interruptible</v>
          </cell>
          <cell r="AB1140" t="str">
            <v>PGT</v>
          </cell>
          <cell r="AD1140" t="str">
            <v>07536</v>
          </cell>
          <cell r="AE1140">
            <v>3000</v>
          </cell>
          <cell r="AF1140" t="str">
            <v>SWWP-GTNW</v>
          </cell>
          <cell r="AG1140" t="str">
            <v xml:space="preserve"> </v>
          </cell>
          <cell r="AH1140" t="str">
            <v>04659</v>
          </cell>
          <cell r="AJ1140" t="str">
            <v>SWWP-WWP</v>
          </cell>
          <cell r="AK1140" t="str">
            <v xml:space="preserve"> </v>
          </cell>
          <cell r="AL1140" t="str">
            <v>BPK</v>
          </cell>
          <cell r="AM1140" t="str">
            <v xml:space="preserve"> </v>
          </cell>
          <cell r="AN1140" t="str">
            <v>BG</v>
          </cell>
        </row>
        <row r="1141">
          <cell r="A1141">
            <v>1154</v>
          </cell>
          <cell r="B1141" t="str">
            <v>BG</v>
          </cell>
          <cell r="C1141" t="str">
            <v>Bob Gruber</v>
          </cell>
          <cell r="D1141" t="str">
            <v>(509) 495-4001</v>
          </cell>
          <cell r="E1141">
            <v>37888</v>
          </cell>
          <cell r="G1141" t="str">
            <v>Purchase</v>
          </cell>
          <cell r="H1141" t="str">
            <v>Physical</v>
          </cell>
          <cell r="I1141" t="str">
            <v>KFCT</v>
          </cell>
          <cell r="K1141" t="str">
            <v>Enserco</v>
          </cell>
          <cell r="L1141" t="str">
            <v>Dave Huck</v>
          </cell>
          <cell r="M1141" t="str">
            <v>Trader</v>
          </cell>
          <cell r="N1141" t="str">
            <v>(403) 269-5522</v>
          </cell>
          <cell r="O1141" t="str">
            <v>(303) 568-3250</v>
          </cell>
          <cell r="R1141">
            <v>1000</v>
          </cell>
          <cell r="X1141">
            <v>4.34</v>
          </cell>
          <cell r="Y1141">
            <v>37889</v>
          </cell>
          <cell r="Z1141">
            <v>37889</v>
          </cell>
          <cell r="AA1141" t="str">
            <v>Interruptible</v>
          </cell>
          <cell r="AB1141" t="str">
            <v>NWP</v>
          </cell>
          <cell r="AE1141">
            <v>1000</v>
          </cell>
          <cell r="AF1141" t="str">
            <v>SPOKANE (KETTLE FALLS)</v>
          </cell>
          <cell r="AG1141">
            <v>384</v>
          </cell>
          <cell r="AH1141">
            <v>130867</v>
          </cell>
          <cell r="AJ1141" t="str">
            <v>SPOKANE (KETTLE FALLS)</v>
          </cell>
          <cell r="AK1141">
            <v>384</v>
          </cell>
          <cell r="AL1141" t="str">
            <v>KFCT</v>
          </cell>
          <cell r="AM1141">
            <v>6</v>
          </cell>
          <cell r="AN1141" t="str">
            <v>BG</v>
          </cell>
        </row>
        <row r="1142">
          <cell r="A1142">
            <v>1155</v>
          </cell>
          <cell r="B1142" t="str">
            <v>BG</v>
          </cell>
          <cell r="C1142" t="str">
            <v>Bob Gruber</v>
          </cell>
          <cell r="D1142" t="str">
            <v>(509) 495-4001</v>
          </cell>
          <cell r="E1142">
            <v>37890</v>
          </cell>
          <cell r="G1142" t="str">
            <v>Purchase</v>
          </cell>
          <cell r="H1142" t="str">
            <v>Physical</v>
          </cell>
          <cell r="I1142" t="str">
            <v>BOULDER PARK</v>
          </cell>
          <cell r="K1142" t="str">
            <v>Enserco</v>
          </cell>
          <cell r="L1142" t="str">
            <v>Dave Huck</v>
          </cell>
          <cell r="M1142" t="str">
            <v>Trader</v>
          </cell>
          <cell r="N1142" t="str">
            <v>(403) 269-5522</v>
          </cell>
          <cell r="O1142" t="str">
            <v>(303) 568-3250</v>
          </cell>
          <cell r="R1142">
            <v>700</v>
          </cell>
          <cell r="X1142">
            <v>4.04</v>
          </cell>
          <cell r="Y1142">
            <v>37891</v>
          </cell>
          <cell r="Z1142">
            <v>37893</v>
          </cell>
          <cell r="AA1142" t="str">
            <v>Interruptible</v>
          </cell>
          <cell r="AB1142" t="str">
            <v>PGT</v>
          </cell>
          <cell r="AD1142" t="str">
            <v>07536</v>
          </cell>
          <cell r="AE1142">
            <v>700</v>
          </cell>
          <cell r="AF1142" t="str">
            <v>SWWP-GTNW</v>
          </cell>
          <cell r="AG1142" t="str">
            <v xml:space="preserve"> </v>
          </cell>
          <cell r="AH1142" t="str">
            <v>04659</v>
          </cell>
          <cell r="AJ1142" t="str">
            <v>SWWP-WWP</v>
          </cell>
          <cell r="AK1142" t="str">
            <v xml:space="preserve"> </v>
          </cell>
          <cell r="AL1142" t="str">
            <v>BPK</v>
          </cell>
          <cell r="AM1142" t="str">
            <v xml:space="preserve"> </v>
          </cell>
          <cell r="AN1142" t="str">
            <v>DA</v>
          </cell>
        </row>
        <row r="1143">
          <cell r="A1143">
            <v>1156</v>
          </cell>
          <cell r="B1143" t="str">
            <v>DA</v>
          </cell>
          <cell r="C1143" t="str">
            <v>Diane Albers</v>
          </cell>
          <cell r="D1143" t="str">
            <v>(509) 495-4705</v>
          </cell>
          <cell r="E1143">
            <v>37890</v>
          </cell>
          <cell r="G1143" t="str">
            <v>Purchase</v>
          </cell>
          <cell r="H1143" t="str">
            <v>Physical</v>
          </cell>
          <cell r="I1143" t="str">
            <v>PG&amp;E STOR</v>
          </cell>
          <cell r="K1143" t="str">
            <v>Enserco</v>
          </cell>
          <cell r="L1143" t="str">
            <v>Dave Huck</v>
          </cell>
          <cell r="M1143" t="str">
            <v>Trader</v>
          </cell>
          <cell r="N1143" t="str">
            <v>(403) 269-5522</v>
          </cell>
          <cell r="O1143" t="str">
            <v>(303) 568-3250</v>
          </cell>
          <cell r="R1143">
            <v>2500</v>
          </cell>
          <cell r="X1143">
            <v>4.51</v>
          </cell>
          <cell r="Y1143">
            <v>37891</v>
          </cell>
          <cell r="Z1143">
            <v>37893</v>
          </cell>
          <cell r="AA1143" t="str">
            <v>Interruptible</v>
          </cell>
          <cell r="AB1143" t="str">
            <v>PGE</v>
          </cell>
          <cell r="AE1143">
            <v>2500</v>
          </cell>
          <cell r="AF1143" t="str">
            <v>CG</v>
          </cell>
          <cell r="AH1143" t="str">
            <v>CG1111N</v>
          </cell>
          <cell r="AJ1143" t="str">
            <v>CG</v>
          </cell>
          <cell r="AL1143" t="str">
            <v>CG0214N</v>
          </cell>
          <cell r="AN1143" t="str">
            <v>DA</v>
          </cell>
        </row>
        <row r="1144">
          <cell r="A1144">
            <v>1157</v>
          </cell>
          <cell r="B1144" t="str">
            <v>DW</v>
          </cell>
          <cell r="C1144" t="str">
            <v>Dick Winters</v>
          </cell>
          <cell r="D1144" t="str">
            <v>(509) 495-4175</v>
          </cell>
          <cell r="E1144">
            <v>37893</v>
          </cell>
          <cell r="G1144" t="str">
            <v>Sale</v>
          </cell>
          <cell r="H1144" t="str">
            <v>Physical</v>
          </cell>
          <cell r="I1144" t="str">
            <v>MALIN</v>
          </cell>
          <cell r="K1144" t="str">
            <v>Enserco</v>
          </cell>
          <cell r="L1144" t="str">
            <v>Dave Huck</v>
          </cell>
          <cell r="M1144" t="str">
            <v>Trader</v>
          </cell>
          <cell r="N1144" t="str">
            <v>(403) 269-5522</v>
          </cell>
          <cell r="O1144" t="str">
            <v>(303) 568-3250</v>
          </cell>
          <cell r="R1144">
            <v>7658</v>
          </cell>
          <cell r="U1144" t="str">
            <v>NGI</v>
          </cell>
          <cell r="V1144">
            <v>0.06</v>
          </cell>
          <cell r="W1144" t="str">
            <v>Malin</v>
          </cell>
          <cell r="Y1144">
            <v>37895</v>
          </cell>
          <cell r="Z1144">
            <v>37925</v>
          </cell>
          <cell r="AA1144" t="str">
            <v>Firm</v>
          </cell>
          <cell r="AB1144" t="str">
            <v>PGT</v>
          </cell>
          <cell r="AD1144" t="str">
            <v>07536</v>
          </cell>
          <cell r="AE1144">
            <v>7658</v>
          </cell>
          <cell r="AF1144" t="str">
            <v>MALI-GTNW</v>
          </cell>
          <cell r="AJ1144" t="str">
            <v>MALI-GTNW</v>
          </cell>
          <cell r="AL1144" t="str">
            <v>04659</v>
          </cell>
          <cell r="AN1144" t="str">
            <v>RP</v>
          </cell>
          <cell r="AO1144">
            <v>37903</v>
          </cell>
          <cell r="AP1144" t="str">
            <v>DW</v>
          </cell>
        </row>
        <row r="1145">
          <cell r="A1145">
            <v>1158</v>
          </cell>
          <cell r="B1145" t="str">
            <v>DW</v>
          </cell>
          <cell r="C1145" t="str">
            <v>Dick Winters</v>
          </cell>
          <cell r="D1145" t="str">
            <v>(509) 495-4175</v>
          </cell>
          <cell r="E1145">
            <v>37893</v>
          </cell>
          <cell r="G1145" t="str">
            <v>Purchase</v>
          </cell>
          <cell r="H1145" t="str">
            <v>Physical</v>
          </cell>
          <cell r="I1145" t="str">
            <v>CA - SLTAHOE</v>
          </cell>
          <cell r="J1145" t="str">
            <v xml:space="preserve"> </v>
          </cell>
          <cell r="K1145" t="str">
            <v>Sempra Energy Trading, Inc.</v>
          </cell>
          <cell r="L1145" t="str">
            <v>Ray Houghton</v>
          </cell>
          <cell r="M1145" t="str">
            <v>Trader</v>
          </cell>
          <cell r="N1145" t="str">
            <v>(403) 750-2453</v>
          </cell>
          <cell r="O1145" t="str">
            <v>(203) 355-6605</v>
          </cell>
          <cell r="P1145" t="str">
            <v xml:space="preserve"> </v>
          </cell>
          <cell r="Q1145" t="str">
            <v xml:space="preserve"> </v>
          </cell>
          <cell r="R1145">
            <v>3500</v>
          </cell>
          <cell r="U1145" t="str">
            <v>GDA</v>
          </cell>
          <cell r="V1145">
            <v>5.0000000000000001E-3</v>
          </cell>
          <cell r="W1145" t="str">
            <v>Sumas</v>
          </cell>
          <cell r="Y1145">
            <v>37895</v>
          </cell>
          <cell r="Z1145">
            <v>37925</v>
          </cell>
          <cell r="AA1145" t="str">
            <v>Firm</v>
          </cell>
          <cell r="AB1145" t="str">
            <v>NWP</v>
          </cell>
          <cell r="AC1145" t="str">
            <v>Paiute</v>
          </cell>
          <cell r="AD1145">
            <v>100047</v>
          </cell>
          <cell r="AE1145">
            <v>3500</v>
          </cell>
          <cell r="AF1145" t="str">
            <v>SUMAS</v>
          </cell>
          <cell r="AG1145">
            <v>297</v>
          </cell>
          <cell r="AH1145" t="str">
            <v>SEMPRA</v>
          </cell>
          <cell r="AI1145">
            <v>227</v>
          </cell>
          <cell r="AJ1145" t="str">
            <v>RENO</v>
          </cell>
          <cell r="AK1145">
            <v>459</v>
          </cell>
          <cell r="AL1145" t="str">
            <v>AVAC03SYS1</v>
          </cell>
          <cell r="AM1145">
            <v>304</v>
          </cell>
          <cell r="AN1145" t="str">
            <v>RP</v>
          </cell>
          <cell r="AO1145">
            <v>37895</v>
          </cell>
          <cell r="AP1145" t="str">
            <v>DW</v>
          </cell>
        </row>
        <row r="1146">
          <cell r="A1146">
            <v>1159</v>
          </cell>
          <cell r="B1146" t="str">
            <v>DW</v>
          </cell>
          <cell r="C1146" t="str">
            <v>Dick Winters</v>
          </cell>
          <cell r="D1146" t="str">
            <v>(509) 495-4175</v>
          </cell>
          <cell r="E1146">
            <v>37897</v>
          </cell>
          <cell r="G1146" t="str">
            <v>Purchase</v>
          </cell>
          <cell r="H1146" t="str">
            <v>Physical</v>
          </cell>
          <cell r="I1146" t="str">
            <v>KFCT</v>
          </cell>
          <cell r="K1146" t="str">
            <v>Enserco</v>
          </cell>
          <cell r="L1146" t="str">
            <v>Dave Huck</v>
          </cell>
          <cell r="M1146" t="str">
            <v>Trader</v>
          </cell>
          <cell r="N1146" t="str">
            <v>(403) 269-5522</v>
          </cell>
          <cell r="O1146" t="str">
            <v>(303) 568-3250</v>
          </cell>
          <cell r="R1146">
            <v>500</v>
          </cell>
          <cell r="X1146">
            <v>4.0999999999999996</v>
          </cell>
          <cell r="Y1146">
            <v>37898</v>
          </cell>
          <cell r="Z1146">
            <v>37900</v>
          </cell>
          <cell r="AA1146" t="str">
            <v>Interruptible</v>
          </cell>
          <cell r="AB1146" t="str">
            <v>NWP</v>
          </cell>
          <cell r="AE1146">
            <v>500</v>
          </cell>
          <cell r="AF1146" t="str">
            <v>SPOKANE (KETTLE FALLS)</v>
          </cell>
          <cell r="AG1146">
            <v>384</v>
          </cell>
          <cell r="AJ1146" t="str">
            <v>SPOKANE (KETTLE FALLS)</v>
          </cell>
          <cell r="AK1146">
            <v>384</v>
          </cell>
          <cell r="AL1146" t="str">
            <v>KFCT</v>
          </cell>
          <cell r="AM1146">
            <v>6</v>
          </cell>
          <cell r="AN1146" t="str">
            <v>DW</v>
          </cell>
        </row>
        <row r="1147">
          <cell r="A1147">
            <v>1160</v>
          </cell>
          <cell r="B1147" t="str">
            <v>DW</v>
          </cell>
          <cell r="C1147" t="str">
            <v>Dick Winters</v>
          </cell>
          <cell r="D1147" t="str">
            <v>(509) 495-4175</v>
          </cell>
          <cell r="E1147">
            <v>37900</v>
          </cell>
          <cell r="G1147" t="str">
            <v>Purchase</v>
          </cell>
          <cell r="H1147" t="str">
            <v>Physical</v>
          </cell>
          <cell r="I1147" t="str">
            <v>KFCT</v>
          </cell>
          <cell r="K1147" t="str">
            <v>Enserco</v>
          </cell>
          <cell r="L1147" t="str">
            <v>Dave Huck</v>
          </cell>
          <cell r="M1147" t="str">
            <v>Trader</v>
          </cell>
          <cell r="N1147" t="str">
            <v>(403) 269-5522</v>
          </cell>
          <cell r="O1147" t="str">
            <v>(303) 568-3250</v>
          </cell>
          <cell r="R1147">
            <v>500</v>
          </cell>
          <cell r="X1147">
            <v>4.2</v>
          </cell>
          <cell r="Y1147">
            <v>37901</v>
          </cell>
          <cell r="Z1147">
            <v>37902</v>
          </cell>
          <cell r="AA1147" t="str">
            <v>Interruptible</v>
          </cell>
          <cell r="AB1147" t="str">
            <v>NWP</v>
          </cell>
          <cell r="AE1147">
            <v>500</v>
          </cell>
          <cell r="AF1147" t="str">
            <v>SPOKANE (KETTLE FALLS)</v>
          </cell>
          <cell r="AG1147">
            <v>384</v>
          </cell>
          <cell r="AJ1147" t="str">
            <v>SPOKANE (KETTLE FALLS)</v>
          </cell>
          <cell r="AK1147">
            <v>384</v>
          </cell>
          <cell r="AL1147" t="str">
            <v>KFCT</v>
          </cell>
          <cell r="AM1147">
            <v>6</v>
          </cell>
          <cell r="AN1147" t="str">
            <v>DW</v>
          </cell>
        </row>
        <row r="1148">
          <cell r="A1148">
            <v>1161</v>
          </cell>
          <cell r="B1148" t="str">
            <v>DW</v>
          </cell>
          <cell r="C1148" t="str">
            <v>Dick Winters</v>
          </cell>
          <cell r="D1148" t="str">
            <v>(509) 495-4175</v>
          </cell>
          <cell r="E1148">
            <v>37900</v>
          </cell>
          <cell r="G1148" t="str">
            <v>Sale</v>
          </cell>
          <cell r="H1148" t="str">
            <v>Physical</v>
          </cell>
          <cell r="I1148" t="str">
            <v>MALIN</v>
          </cell>
          <cell r="K1148" t="str">
            <v>Enserco</v>
          </cell>
          <cell r="L1148" t="str">
            <v>Dave Huck</v>
          </cell>
          <cell r="M1148" t="str">
            <v>Trader</v>
          </cell>
          <cell r="N1148" t="str">
            <v>(403) 269-5522</v>
          </cell>
          <cell r="O1148" t="str">
            <v>(303) 568-3250</v>
          </cell>
          <cell r="R1148">
            <v>2500</v>
          </cell>
          <cell r="U1148" t="str">
            <v>gda</v>
          </cell>
          <cell r="V1148">
            <v>0</v>
          </cell>
          <cell r="W1148" t="str">
            <v>Malin</v>
          </cell>
          <cell r="Y1148">
            <v>37901</v>
          </cell>
          <cell r="Z1148">
            <v>37902</v>
          </cell>
          <cell r="AA1148" t="str">
            <v>Interruptible</v>
          </cell>
          <cell r="AB1148" t="str">
            <v>PGT</v>
          </cell>
          <cell r="AD1148" t="str">
            <v>07536</v>
          </cell>
          <cell r="AE1148">
            <v>2500</v>
          </cell>
          <cell r="AF1148" t="str">
            <v>MALI-GTNW</v>
          </cell>
          <cell r="AJ1148" t="str">
            <v>MALI-GTNW</v>
          </cell>
          <cell r="AL1148" t="str">
            <v>04659</v>
          </cell>
          <cell r="AN1148" t="str">
            <v>DW</v>
          </cell>
        </row>
        <row r="1149">
          <cell r="A1149">
            <v>1162</v>
          </cell>
          <cell r="B1149" t="str">
            <v>DA</v>
          </cell>
          <cell r="C1149" t="str">
            <v>Diane Albers</v>
          </cell>
          <cell r="D1149" t="str">
            <v>(509) 495-4705</v>
          </cell>
          <cell r="E1149">
            <v>37901</v>
          </cell>
          <cell r="G1149" t="str">
            <v>Purchase</v>
          </cell>
          <cell r="H1149" t="str">
            <v>Physical</v>
          </cell>
          <cell r="I1149" t="str">
            <v>CA - SLTAHOE</v>
          </cell>
          <cell r="J1149" t="str">
            <v xml:space="preserve"> </v>
          </cell>
          <cell r="K1149" t="str">
            <v>Enserco</v>
          </cell>
          <cell r="L1149" t="str">
            <v>Dave Huck</v>
          </cell>
          <cell r="M1149" t="str">
            <v>Trader</v>
          </cell>
          <cell r="N1149" t="str">
            <v>(403) 269-5522</v>
          </cell>
          <cell r="O1149" t="str">
            <v>(303) 568-3250</v>
          </cell>
          <cell r="P1149" t="str">
            <v xml:space="preserve"> </v>
          </cell>
          <cell r="Q1149" t="str">
            <v xml:space="preserve"> </v>
          </cell>
          <cell r="R1149">
            <v>1000</v>
          </cell>
          <cell r="X1149">
            <v>4.29</v>
          </cell>
          <cell r="Y1149">
            <v>37902</v>
          </cell>
          <cell r="Z1149">
            <v>37903</v>
          </cell>
          <cell r="AA1149" t="str">
            <v>Interruptible</v>
          </cell>
          <cell r="AB1149" t="str">
            <v>NWP</v>
          </cell>
          <cell r="AC1149" t="str">
            <v>Paiute</v>
          </cell>
          <cell r="AD1149">
            <v>100047</v>
          </cell>
          <cell r="AE1149">
            <v>1000</v>
          </cell>
          <cell r="AF1149" t="str">
            <v>SUMAS</v>
          </cell>
          <cell r="AG1149">
            <v>297</v>
          </cell>
          <cell r="AH1149" t="str">
            <v>EEI</v>
          </cell>
          <cell r="AI1149">
            <v>399</v>
          </cell>
          <cell r="AJ1149" t="str">
            <v>RENO</v>
          </cell>
          <cell r="AK1149">
            <v>459</v>
          </cell>
          <cell r="AL1149" t="str">
            <v>AVAC03SYS2</v>
          </cell>
          <cell r="AM1149">
            <v>304</v>
          </cell>
          <cell r="AN1149" t="str">
            <v>DA</v>
          </cell>
        </row>
        <row r="1150">
          <cell r="A1150">
            <v>1163</v>
          </cell>
          <cell r="B1150" t="str">
            <v>DW</v>
          </cell>
          <cell r="C1150" t="str">
            <v>Dick Winters</v>
          </cell>
          <cell r="D1150" t="str">
            <v>(509) 495-4175</v>
          </cell>
          <cell r="E1150">
            <v>37902</v>
          </cell>
          <cell r="G1150" t="str">
            <v>Sale</v>
          </cell>
          <cell r="H1150" t="str">
            <v>Physical</v>
          </cell>
          <cell r="I1150" t="str">
            <v>MALIN</v>
          </cell>
          <cell r="K1150" t="str">
            <v>Enserco</v>
          </cell>
          <cell r="L1150" t="str">
            <v>Dave Huck</v>
          </cell>
          <cell r="M1150" t="str">
            <v>Trader</v>
          </cell>
          <cell r="N1150" t="str">
            <v>(403) 269-5522</v>
          </cell>
          <cell r="O1150" t="str">
            <v>(303) 568-3250</v>
          </cell>
          <cell r="R1150">
            <v>5000</v>
          </cell>
          <cell r="U1150" t="str">
            <v xml:space="preserve"> </v>
          </cell>
          <cell r="V1150" t="str">
            <v xml:space="preserve"> </v>
          </cell>
          <cell r="W1150" t="str">
            <v xml:space="preserve"> </v>
          </cell>
          <cell r="X1150">
            <v>4.6050000000000004</v>
          </cell>
          <cell r="Y1150">
            <v>37903</v>
          </cell>
          <cell r="Z1150">
            <v>37903</v>
          </cell>
          <cell r="AA1150" t="str">
            <v>Interruptible</v>
          </cell>
          <cell r="AB1150" t="str">
            <v>PGT</v>
          </cell>
          <cell r="AD1150" t="str">
            <v>07536</v>
          </cell>
          <cell r="AE1150">
            <v>5000</v>
          </cell>
          <cell r="AF1150" t="str">
            <v>MALI-GTNW</v>
          </cell>
          <cell r="AJ1150" t="str">
            <v>MALI-GTNW</v>
          </cell>
          <cell r="AL1150" t="str">
            <v>04659</v>
          </cell>
          <cell r="AN1150" t="str">
            <v>DW</v>
          </cell>
        </row>
        <row r="1151">
          <cell r="A1151">
            <v>1164</v>
          </cell>
          <cell r="B1151" t="str">
            <v>DW</v>
          </cell>
          <cell r="C1151" t="str">
            <v>Dick Winters</v>
          </cell>
          <cell r="D1151" t="str">
            <v>(509) 495-4175</v>
          </cell>
          <cell r="E1151">
            <v>37903</v>
          </cell>
          <cell r="G1151" t="str">
            <v>Sale</v>
          </cell>
          <cell r="H1151" t="str">
            <v>Physical</v>
          </cell>
          <cell r="I1151" t="str">
            <v>MALIN</v>
          </cell>
          <cell r="K1151" t="str">
            <v>Enserco</v>
          </cell>
          <cell r="L1151" t="str">
            <v>Dave Huck</v>
          </cell>
          <cell r="M1151" t="str">
            <v>Trader</v>
          </cell>
          <cell r="N1151" t="str">
            <v>(403) 269-5522</v>
          </cell>
          <cell r="O1151" t="str">
            <v>(303) 568-3250</v>
          </cell>
          <cell r="R1151">
            <v>22500</v>
          </cell>
          <cell r="U1151" t="str">
            <v xml:space="preserve"> </v>
          </cell>
          <cell r="V1151" t="str">
            <v xml:space="preserve"> </v>
          </cell>
          <cell r="W1151" t="str">
            <v xml:space="preserve"> </v>
          </cell>
          <cell r="X1151">
            <v>4.5</v>
          </cell>
          <cell r="Y1151">
            <v>37904</v>
          </cell>
          <cell r="Z1151">
            <v>37904</v>
          </cell>
          <cell r="AA1151" t="str">
            <v>Interruptible</v>
          </cell>
          <cell r="AB1151" t="str">
            <v>PGT</v>
          </cell>
          <cell r="AD1151" t="str">
            <v>07536</v>
          </cell>
          <cell r="AE1151">
            <v>22500</v>
          </cell>
          <cell r="AF1151" t="str">
            <v>MALI-GTNW</v>
          </cell>
          <cell r="AJ1151" t="str">
            <v>MALI-GTNW</v>
          </cell>
          <cell r="AL1151" t="str">
            <v>04659</v>
          </cell>
          <cell r="AN1151" t="str">
            <v>DW</v>
          </cell>
        </row>
        <row r="1152">
          <cell r="A1152">
            <v>1165</v>
          </cell>
          <cell r="B1152" t="str">
            <v>DW</v>
          </cell>
          <cell r="C1152" t="str">
            <v>Dick Winters</v>
          </cell>
          <cell r="D1152" t="str">
            <v>(509) 495-4175</v>
          </cell>
          <cell r="E1152">
            <v>37903</v>
          </cell>
          <cell r="G1152" t="str">
            <v>Purchase</v>
          </cell>
          <cell r="H1152" t="str">
            <v>Physical</v>
          </cell>
          <cell r="I1152" t="str">
            <v>CA - SLTAHOE</v>
          </cell>
          <cell r="J1152" t="str">
            <v xml:space="preserve"> </v>
          </cell>
          <cell r="K1152" t="str">
            <v>Enserco</v>
          </cell>
          <cell r="L1152" t="str">
            <v>Dave Huck</v>
          </cell>
          <cell r="M1152" t="str">
            <v>Trader</v>
          </cell>
          <cell r="N1152" t="str">
            <v>(403) 269-5522</v>
          </cell>
          <cell r="O1152" t="str">
            <v>(303) 568-3250</v>
          </cell>
          <cell r="P1152" t="str">
            <v xml:space="preserve"> </v>
          </cell>
          <cell r="Q1152" t="str">
            <v xml:space="preserve"> </v>
          </cell>
          <cell r="R1152">
            <v>1000</v>
          </cell>
          <cell r="X1152">
            <v>4.3099999999999996</v>
          </cell>
          <cell r="Y1152">
            <v>37904</v>
          </cell>
          <cell r="Z1152">
            <v>37904</v>
          </cell>
          <cell r="AA1152" t="str">
            <v>Interruptible</v>
          </cell>
          <cell r="AB1152" t="str">
            <v>NWP</v>
          </cell>
          <cell r="AC1152" t="str">
            <v>Paiute</v>
          </cell>
          <cell r="AD1152">
            <v>100047</v>
          </cell>
          <cell r="AE1152">
            <v>1000</v>
          </cell>
          <cell r="AF1152" t="str">
            <v>SUMAS</v>
          </cell>
          <cell r="AG1152">
            <v>297</v>
          </cell>
          <cell r="AH1152" t="str">
            <v>EEI</v>
          </cell>
          <cell r="AI1152">
            <v>399</v>
          </cell>
          <cell r="AJ1152" t="str">
            <v>RENO</v>
          </cell>
          <cell r="AK1152">
            <v>459</v>
          </cell>
          <cell r="AL1152" t="str">
            <v>AVAC03SYS2</v>
          </cell>
          <cell r="AM1152">
            <v>304</v>
          </cell>
          <cell r="AN1152" t="str">
            <v>DW</v>
          </cell>
        </row>
        <row r="1153">
          <cell r="A1153">
            <v>1166</v>
          </cell>
          <cell r="B1153" t="str">
            <v>DW</v>
          </cell>
          <cell r="C1153" t="str">
            <v>Dick Winters</v>
          </cell>
          <cell r="D1153" t="str">
            <v>(509) 495-4175</v>
          </cell>
          <cell r="E1153">
            <v>37903</v>
          </cell>
          <cell r="G1153" t="str">
            <v>Sale</v>
          </cell>
          <cell r="H1153" t="str">
            <v>Physical</v>
          </cell>
          <cell r="I1153" t="str">
            <v>MALIN</v>
          </cell>
          <cell r="K1153" t="str">
            <v>Sempra Energy Trading, Inc.</v>
          </cell>
          <cell r="L1153" t="str">
            <v>Ray Houghton</v>
          </cell>
          <cell r="M1153" t="str">
            <v>Trader</v>
          </cell>
          <cell r="N1153" t="str">
            <v>(403) 750-2453</v>
          </cell>
          <cell r="O1153" t="str">
            <v>(203) 355-6605</v>
          </cell>
          <cell r="R1153">
            <v>5000</v>
          </cell>
          <cell r="U1153" t="str">
            <v xml:space="preserve"> </v>
          </cell>
          <cell r="V1153" t="str">
            <v xml:space="preserve"> </v>
          </cell>
          <cell r="W1153" t="str">
            <v xml:space="preserve"> </v>
          </cell>
          <cell r="X1153">
            <v>5.29</v>
          </cell>
          <cell r="Y1153">
            <v>37956</v>
          </cell>
          <cell r="Z1153">
            <v>37986</v>
          </cell>
          <cell r="AA1153" t="str">
            <v>Firm</v>
          </cell>
          <cell r="AB1153" t="str">
            <v>PGT</v>
          </cell>
          <cell r="AD1153" t="str">
            <v>07536</v>
          </cell>
          <cell r="AE1153">
            <v>5000</v>
          </cell>
          <cell r="AF1153" t="str">
            <v>MALI-GTNW</v>
          </cell>
          <cell r="AH1153" t="str">
            <v>00169</v>
          </cell>
          <cell r="AJ1153" t="str">
            <v>MALI-GTNW</v>
          </cell>
          <cell r="AL1153" t="str">
            <v>02466</v>
          </cell>
          <cell r="AN1153" t="str">
            <v>RP</v>
          </cell>
          <cell r="AO1153">
            <v>37907</v>
          </cell>
          <cell r="AP1153" t="str">
            <v>DW</v>
          </cell>
        </row>
        <row r="1154">
          <cell r="A1154">
            <v>1167</v>
          </cell>
          <cell r="B1154" t="str">
            <v>DW</v>
          </cell>
          <cell r="C1154" t="str">
            <v>Dick Winters</v>
          </cell>
          <cell r="D1154" t="str">
            <v>(509) 495-4175</v>
          </cell>
          <cell r="E1154">
            <v>37904</v>
          </cell>
          <cell r="G1154" t="str">
            <v>Purchase</v>
          </cell>
          <cell r="H1154" t="str">
            <v>Physical</v>
          </cell>
          <cell r="I1154" t="str">
            <v>CA - SLTAHOE</v>
          </cell>
          <cell r="J1154" t="str">
            <v xml:space="preserve"> </v>
          </cell>
          <cell r="K1154" t="str">
            <v>Concord Energy, LLC</v>
          </cell>
          <cell r="L1154" t="str">
            <v>Nancy Lissell</v>
          </cell>
          <cell r="M1154" t="str">
            <v>Trader</v>
          </cell>
          <cell r="N1154" t="str">
            <v>(403)303-4784</v>
          </cell>
          <cell r="O1154" t="str">
            <v>(403) 514-6913</v>
          </cell>
          <cell r="P1154" t="str">
            <v xml:space="preserve"> </v>
          </cell>
          <cell r="Q1154" t="str">
            <v xml:space="preserve"> </v>
          </cell>
          <cell r="R1154">
            <v>1000</v>
          </cell>
          <cell r="X1154">
            <v>4.43</v>
          </cell>
          <cell r="Y1154">
            <v>37905</v>
          </cell>
          <cell r="Z1154">
            <v>37907</v>
          </cell>
          <cell r="AA1154" t="str">
            <v>Interruptible</v>
          </cell>
          <cell r="AB1154" t="str">
            <v>NWP</v>
          </cell>
          <cell r="AC1154" t="str">
            <v>Paiute</v>
          </cell>
          <cell r="AD1154">
            <v>100047</v>
          </cell>
          <cell r="AE1154">
            <v>1000</v>
          </cell>
          <cell r="AF1154" t="str">
            <v>SUMAS</v>
          </cell>
          <cell r="AG1154">
            <v>297</v>
          </cell>
          <cell r="AH1154" t="str">
            <v xml:space="preserve"> </v>
          </cell>
          <cell r="AI1154" t="str">
            <v xml:space="preserve"> </v>
          </cell>
          <cell r="AJ1154" t="str">
            <v>RENO</v>
          </cell>
          <cell r="AK1154">
            <v>459</v>
          </cell>
          <cell r="AL1154" t="str">
            <v>AVAC03SYS2</v>
          </cell>
          <cell r="AM1154">
            <v>304</v>
          </cell>
          <cell r="AN1154" t="str">
            <v>DW</v>
          </cell>
          <cell r="AO1154">
            <v>37904</v>
          </cell>
          <cell r="AP1154" t="str">
            <v>DW</v>
          </cell>
        </row>
        <row r="1155">
          <cell r="A1155">
            <v>1168</v>
          </cell>
          <cell r="B1155" t="str">
            <v>DW</v>
          </cell>
          <cell r="C1155" t="str">
            <v>Dick Winters</v>
          </cell>
          <cell r="D1155" t="str">
            <v>(509) 495-4175</v>
          </cell>
          <cell r="E1155">
            <v>37904</v>
          </cell>
          <cell r="G1155" t="str">
            <v>Purchase</v>
          </cell>
          <cell r="H1155" t="str">
            <v>Physical</v>
          </cell>
          <cell r="I1155" t="str">
            <v>PG&amp;E STOR</v>
          </cell>
          <cell r="K1155" t="str">
            <v>Enserco</v>
          </cell>
          <cell r="L1155" t="str">
            <v>Dave Huck</v>
          </cell>
          <cell r="M1155" t="str">
            <v>Trader</v>
          </cell>
          <cell r="N1155" t="str">
            <v>(403) 269-5522</v>
          </cell>
          <cell r="O1155" t="str">
            <v>(303) 568-3250</v>
          </cell>
          <cell r="R1155">
            <v>7500</v>
          </cell>
          <cell r="X1155">
            <v>4.96</v>
          </cell>
          <cell r="Y1155">
            <v>37905</v>
          </cell>
          <cell r="Z1155">
            <v>37907</v>
          </cell>
          <cell r="AA1155" t="str">
            <v>Interruptible</v>
          </cell>
          <cell r="AB1155" t="str">
            <v>PGE</v>
          </cell>
          <cell r="AE1155">
            <v>7500</v>
          </cell>
          <cell r="AF1155" t="str">
            <v>CG</v>
          </cell>
          <cell r="AH1155" t="str">
            <v>CG1111N</v>
          </cell>
          <cell r="AJ1155" t="str">
            <v>CG</v>
          </cell>
          <cell r="AL1155" t="str">
            <v>CG0214N</v>
          </cell>
          <cell r="AM1155" t="str">
            <v xml:space="preserve"> </v>
          </cell>
          <cell r="AN1155" t="str">
            <v>DW</v>
          </cell>
        </row>
        <row r="1156">
          <cell r="A1156">
            <v>1169</v>
          </cell>
          <cell r="B1156" t="str">
            <v>DW</v>
          </cell>
          <cell r="C1156" t="str">
            <v>Dick Winters</v>
          </cell>
          <cell r="D1156" t="str">
            <v>(509) 495-4175</v>
          </cell>
          <cell r="E1156">
            <v>37907</v>
          </cell>
          <cell r="G1156" t="str">
            <v>Purchase</v>
          </cell>
          <cell r="H1156" t="str">
            <v>Physical</v>
          </cell>
          <cell r="I1156" t="str">
            <v>CA - SLTAHOE</v>
          </cell>
          <cell r="J1156" t="str">
            <v xml:space="preserve"> </v>
          </cell>
          <cell r="K1156" t="str">
            <v>Enserco</v>
          </cell>
          <cell r="L1156" t="str">
            <v>Dave Huck</v>
          </cell>
          <cell r="M1156" t="str">
            <v>Trader</v>
          </cell>
          <cell r="N1156" t="str">
            <v>(403) 269-5522</v>
          </cell>
          <cell r="O1156" t="str">
            <v>(303) 568-3250</v>
          </cell>
          <cell r="P1156" t="str">
            <v xml:space="preserve"> </v>
          </cell>
          <cell r="Q1156" t="str">
            <v xml:space="preserve"> </v>
          </cell>
          <cell r="R1156">
            <v>1000</v>
          </cell>
          <cell r="X1156">
            <v>4.42</v>
          </cell>
          <cell r="Y1156">
            <v>37908</v>
          </cell>
          <cell r="Z1156">
            <v>37908</v>
          </cell>
          <cell r="AA1156" t="str">
            <v>Interruptible</v>
          </cell>
          <cell r="AB1156" t="str">
            <v>NWP</v>
          </cell>
          <cell r="AC1156" t="str">
            <v>Paiute</v>
          </cell>
          <cell r="AD1156">
            <v>100047</v>
          </cell>
          <cell r="AE1156">
            <v>1000</v>
          </cell>
          <cell r="AF1156" t="str">
            <v>SUMAS</v>
          </cell>
          <cell r="AG1156">
            <v>297</v>
          </cell>
          <cell r="AH1156" t="str">
            <v>EEI</v>
          </cell>
          <cell r="AI1156">
            <v>399</v>
          </cell>
          <cell r="AJ1156" t="str">
            <v>RENO</v>
          </cell>
          <cell r="AK1156">
            <v>459</v>
          </cell>
          <cell r="AL1156" t="str">
            <v>AVAC03SYS2</v>
          </cell>
          <cell r="AM1156">
            <v>304</v>
          </cell>
          <cell r="AN1156" t="str">
            <v>DW</v>
          </cell>
        </row>
        <row r="1157">
          <cell r="A1157">
            <v>1170</v>
          </cell>
          <cell r="B1157" t="str">
            <v>DW</v>
          </cell>
          <cell r="C1157" t="str">
            <v>Dick Winters</v>
          </cell>
          <cell r="D1157" t="str">
            <v>(509) 495-4175</v>
          </cell>
          <cell r="E1157">
            <v>37907</v>
          </cell>
          <cell r="G1157" t="str">
            <v>Purchase</v>
          </cell>
          <cell r="H1157" t="str">
            <v>Physical</v>
          </cell>
          <cell r="I1157" t="str">
            <v>CSII</v>
          </cell>
          <cell r="K1157" t="str">
            <v>Enserco</v>
          </cell>
          <cell r="L1157" t="str">
            <v>Dave Huck</v>
          </cell>
          <cell r="M1157" t="str">
            <v>Trader</v>
          </cell>
          <cell r="N1157" t="str">
            <v>(403) 269-5522</v>
          </cell>
          <cell r="O1157" t="str">
            <v>(303) 568-3250</v>
          </cell>
          <cell r="P1157" t="str">
            <v xml:space="preserve"> </v>
          </cell>
          <cell r="Q1157" t="str">
            <v xml:space="preserve"> </v>
          </cell>
          <cell r="R1157">
            <v>5000</v>
          </cell>
          <cell r="X1157">
            <v>4.5</v>
          </cell>
          <cell r="Y1157">
            <v>37908</v>
          </cell>
          <cell r="Z1157">
            <v>37908</v>
          </cell>
          <cell r="AA1157" t="str">
            <v>Interruptible</v>
          </cell>
          <cell r="AB1157" t="str">
            <v>PGT</v>
          </cell>
          <cell r="AD1157" t="str">
            <v>07536</v>
          </cell>
          <cell r="AE1157">
            <v>5000</v>
          </cell>
          <cell r="AF1157" t="str">
            <v>STAN-GTNW</v>
          </cell>
          <cell r="AG1157" t="str">
            <v xml:space="preserve"> </v>
          </cell>
          <cell r="AH1157" t="str">
            <v>04659</v>
          </cell>
          <cell r="AI1157" t="str">
            <v xml:space="preserve"> </v>
          </cell>
          <cell r="AJ1157" t="str">
            <v>CSII-CSII</v>
          </cell>
          <cell r="AK1157" t="str">
            <v xml:space="preserve"> </v>
          </cell>
          <cell r="AL1157" t="str">
            <v>CSII</v>
          </cell>
          <cell r="AN1157" t="str">
            <v>DW</v>
          </cell>
        </row>
        <row r="1158">
          <cell r="A1158">
            <v>1171</v>
          </cell>
          <cell r="B1158" t="str">
            <v>DW</v>
          </cell>
          <cell r="C1158" t="str">
            <v>Dick Winters</v>
          </cell>
          <cell r="D1158" t="str">
            <v>(509) 495-4175</v>
          </cell>
          <cell r="E1158">
            <v>37908</v>
          </cell>
          <cell r="G1158" t="str">
            <v>Purchase</v>
          </cell>
          <cell r="H1158" t="str">
            <v>Physical</v>
          </cell>
          <cell r="I1158" t="str">
            <v>PG&amp;E STOR</v>
          </cell>
          <cell r="K1158" t="str">
            <v>Enserco</v>
          </cell>
          <cell r="L1158" t="str">
            <v>Dave Huck</v>
          </cell>
          <cell r="M1158" t="str">
            <v>Trader</v>
          </cell>
          <cell r="N1158" t="str">
            <v>(403) 269-5522</v>
          </cell>
          <cell r="O1158" t="str">
            <v>(303) 568-3250</v>
          </cell>
          <cell r="R1158">
            <v>10000</v>
          </cell>
          <cell r="X1158">
            <v>4.9400000000000004</v>
          </cell>
          <cell r="Y1158">
            <v>37909</v>
          </cell>
          <cell r="Z1158">
            <v>37909</v>
          </cell>
          <cell r="AA1158" t="str">
            <v>Interruptible</v>
          </cell>
          <cell r="AB1158" t="str">
            <v>PGE</v>
          </cell>
          <cell r="AE1158">
            <v>10000</v>
          </cell>
          <cell r="AF1158" t="str">
            <v>CG</v>
          </cell>
          <cell r="AH1158" t="str">
            <v>CG1111N</v>
          </cell>
          <cell r="AJ1158" t="str">
            <v>CG</v>
          </cell>
          <cell r="AL1158" t="str">
            <v>CG0214N</v>
          </cell>
          <cell r="AM1158" t="str">
            <v xml:space="preserve"> </v>
          </cell>
          <cell r="AN1158" t="str">
            <v>DW</v>
          </cell>
        </row>
        <row r="1159">
          <cell r="A1159">
            <v>1172</v>
          </cell>
          <cell r="B1159" t="str">
            <v>DW</v>
          </cell>
          <cell r="C1159" t="str">
            <v>Dick Winters</v>
          </cell>
          <cell r="D1159" t="str">
            <v>(509) 495-4175</v>
          </cell>
          <cell r="E1159">
            <v>37908</v>
          </cell>
          <cell r="G1159" t="str">
            <v>Purchase</v>
          </cell>
          <cell r="H1159" t="str">
            <v>Physical</v>
          </cell>
          <cell r="I1159" t="str">
            <v>CA - SLTAHOE</v>
          </cell>
          <cell r="J1159" t="str">
            <v xml:space="preserve"> </v>
          </cell>
          <cell r="K1159" t="str">
            <v>Enserco</v>
          </cell>
          <cell r="L1159" t="str">
            <v>Dave Huck</v>
          </cell>
          <cell r="M1159" t="str">
            <v>Trader</v>
          </cell>
          <cell r="N1159" t="str">
            <v>(403) 269-5522</v>
          </cell>
          <cell r="O1159" t="str">
            <v>(303) 568-3250</v>
          </cell>
          <cell r="P1159" t="str">
            <v xml:space="preserve"> </v>
          </cell>
          <cell r="Q1159" t="str">
            <v xml:space="preserve"> </v>
          </cell>
          <cell r="R1159">
            <v>1500</v>
          </cell>
          <cell r="X1159">
            <v>4.37</v>
          </cell>
          <cell r="Y1159">
            <v>37909</v>
          </cell>
          <cell r="Z1159">
            <v>37909</v>
          </cell>
          <cell r="AA1159" t="str">
            <v>Interruptible</v>
          </cell>
          <cell r="AB1159" t="str">
            <v>NWP</v>
          </cell>
          <cell r="AC1159" t="str">
            <v>Paiute</v>
          </cell>
          <cell r="AD1159">
            <v>100047</v>
          </cell>
          <cell r="AE1159">
            <v>1500</v>
          </cell>
          <cell r="AF1159" t="str">
            <v>SUMAS</v>
          </cell>
          <cell r="AG1159">
            <v>297</v>
          </cell>
          <cell r="AH1159" t="str">
            <v>EEI</v>
          </cell>
          <cell r="AI1159">
            <v>399</v>
          </cell>
          <cell r="AJ1159" t="str">
            <v>RENO</v>
          </cell>
          <cell r="AK1159">
            <v>459</v>
          </cell>
          <cell r="AL1159" t="str">
            <v>AVAC03SYS2</v>
          </cell>
          <cell r="AM1159">
            <v>304</v>
          </cell>
          <cell r="AN1159" t="str">
            <v>DW</v>
          </cell>
        </row>
        <row r="1160">
          <cell r="A1160">
            <v>1173</v>
          </cell>
          <cell r="B1160" t="str">
            <v>DW</v>
          </cell>
          <cell r="C1160" t="str">
            <v>Dick Winters</v>
          </cell>
          <cell r="D1160" t="str">
            <v>(509) 495-4175</v>
          </cell>
          <cell r="E1160">
            <v>37908</v>
          </cell>
          <cell r="G1160" t="str">
            <v>Purchase</v>
          </cell>
          <cell r="H1160" t="str">
            <v>Physical</v>
          </cell>
          <cell r="I1160" t="str">
            <v>CSII</v>
          </cell>
          <cell r="K1160" t="str">
            <v>Enserco</v>
          </cell>
          <cell r="L1160" t="str">
            <v>Dave Huck</v>
          </cell>
          <cell r="M1160" t="str">
            <v>Trader</v>
          </cell>
          <cell r="N1160" t="str">
            <v>(403) 269-5522</v>
          </cell>
          <cell r="O1160" t="str">
            <v>(303) 568-3250</v>
          </cell>
          <cell r="P1160" t="str">
            <v xml:space="preserve"> </v>
          </cell>
          <cell r="Q1160" t="str">
            <v xml:space="preserve"> </v>
          </cell>
          <cell r="R1160">
            <v>5000</v>
          </cell>
          <cell r="X1160">
            <v>4.4800000000000004</v>
          </cell>
          <cell r="Y1160">
            <v>37909</v>
          </cell>
          <cell r="Z1160">
            <v>37909</v>
          </cell>
          <cell r="AA1160" t="str">
            <v>Interruptible</v>
          </cell>
          <cell r="AB1160" t="str">
            <v>PGT</v>
          </cell>
          <cell r="AD1160" t="str">
            <v>07536</v>
          </cell>
          <cell r="AE1160">
            <v>5000</v>
          </cell>
          <cell r="AF1160" t="str">
            <v>STAN-GTNW</v>
          </cell>
          <cell r="AG1160" t="str">
            <v xml:space="preserve"> </v>
          </cell>
          <cell r="AH1160" t="str">
            <v>04659</v>
          </cell>
          <cell r="AI1160" t="str">
            <v xml:space="preserve"> </v>
          </cell>
          <cell r="AJ1160" t="str">
            <v>CSII-CSII</v>
          </cell>
          <cell r="AK1160" t="str">
            <v xml:space="preserve"> </v>
          </cell>
          <cell r="AL1160" t="str">
            <v>CSII</v>
          </cell>
          <cell r="AN1160" t="str">
            <v>DW</v>
          </cell>
        </row>
        <row r="1161">
          <cell r="A1161">
            <v>1174</v>
          </cell>
          <cell r="B1161" t="str">
            <v>DW</v>
          </cell>
          <cell r="C1161" t="str">
            <v>Dick Winters</v>
          </cell>
          <cell r="D1161" t="str">
            <v>(509) 495-4175</v>
          </cell>
          <cell r="E1161">
            <v>37909</v>
          </cell>
          <cell r="G1161" t="str">
            <v>Purchase</v>
          </cell>
          <cell r="H1161" t="str">
            <v>Physical</v>
          </cell>
          <cell r="I1161" t="str">
            <v>CA - SLTAHOE</v>
          </cell>
          <cell r="J1161" t="str">
            <v xml:space="preserve"> </v>
          </cell>
          <cell r="K1161" t="str">
            <v>Enserco</v>
          </cell>
          <cell r="L1161" t="str">
            <v>Dave Huck</v>
          </cell>
          <cell r="M1161" t="str">
            <v>Trader</v>
          </cell>
          <cell r="N1161" t="str">
            <v>(403) 269-5522</v>
          </cell>
          <cell r="O1161" t="str">
            <v>(303) 568-3250</v>
          </cell>
          <cell r="P1161" t="str">
            <v xml:space="preserve"> </v>
          </cell>
          <cell r="Q1161" t="str">
            <v xml:space="preserve"> </v>
          </cell>
          <cell r="R1161">
            <v>1500</v>
          </cell>
          <cell r="X1161">
            <v>4.46</v>
          </cell>
          <cell r="Y1161">
            <v>37910</v>
          </cell>
          <cell r="Z1161">
            <v>37910</v>
          </cell>
          <cell r="AA1161" t="str">
            <v>Interruptible</v>
          </cell>
          <cell r="AB1161" t="str">
            <v>NWP</v>
          </cell>
          <cell r="AC1161" t="str">
            <v>Paiute</v>
          </cell>
          <cell r="AD1161">
            <v>100047</v>
          </cell>
          <cell r="AE1161">
            <v>1500</v>
          </cell>
          <cell r="AF1161" t="str">
            <v>SUMAS</v>
          </cell>
          <cell r="AG1161">
            <v>297</v>
          </cell>
          <cell r="AH1161" t="str">
            <v>EEI</v>
          </cell>
          <cell r="AI1161">
            <v>399</v>
          </cell>
          <cell r="AJ1161" t="str">
            <v>RENO</v>
          </cell>
          <cell r="AK1161">
            <v>459</v>
          </cell>
          <cell r="AL1161" t="str">
            <v>AVAC03SYS2</v>
          </cell>
          <cell r="AM1161">
            <v>304</v>
          </cell>
          <cell r="AN1161" t="str">
            <v>DW</v>
          </cell>
        </row>
        <row r="1162">
          <cell r="A1162">
            <v>1175</v>
          </cell>
          <cell r="B1162" t="str">
            <v>DW</v>
          </cell>
          <cell r="C1162" t="str">
            <v>Dick Winters</v>
          </cell>
          <cell r="D1162" t="str">
            <v>(509) 495-4175</v>
          </cell>
          <cell r="E1162">
            <v>37909</v>
          </cell>
          <cell r="G1162" t="str">
            <v>Purchase</v>
          </cell>
          <cell r="H1162" t="str">
            <v>Physical</v>
          </cell>
          <cell r="I1162" t="str">
            <v>CSII</v>
          </cell>
          <cell r="K1162" t="str">
            <v>Enserco</v>
          </cell>
          <cell r="L1162" t="str">
            <v>Dave Huck</v>
          </cell>
          <cell r="M1162" t="str">
            <v>Trader</v>
          </cell>
          <cell r="N1162" t="str">
            <v>(403) 269-5522</v>
          </cell>
          <cell r="O1162" t="str">
            <v>(303) 568-3250</v>
          </cell>
          <cell r="P1162" t="str">
            <v xml:space="preserve"> </v>
          </cell>
          <cell r="Q1162" t="str">
            <v xml:space="preserve"> </v>
          </cell>
          <cell r="R1162">
            <v>5000</v>
          </cell>
          <cell r="X1162">
            <v>4.58</v>
          </cell>
          <cell r="Y1162">
            <v>37910</v>
          </cell>
          <cell r="Z1162">
            <v>37910</v>
          </cell>
          <cell r="AA1162" t="str">
            <v>Interruptible</v>
          </cell>
          <cell r="AB1162" t="str">
            <v>PGT</v>
          </cell>
          <cell r="AD1162" t="str">
            <v>07536</v>
          </cell>
          <cell r="AE1162">
            <v>5000</v>
          </cell>
          <cell r="AF1162" t="str">
            <v>STAN-GTNW</v>
          </cell>
          <cell r="AG1162" t="str">
            <v xml:space="preserve"> </v>
          </cell>
          <cell r="AH1162" t="str">
            <v>04659</v>
          </cell>
          <cell r="AI1162" t="str">
            <v xml:space="preserve"> </v>
          </cell>
          <cell r="AJ1162" t="str">
            <v>CSII-CSII</v>
          </cell>
          <cell r="AK1162" t="str">
            <v xml:space="preserve"> </v>
          </cell>
          <cell r="AL1162" t="str">
            <v>CSII</v>
          </cell>
          <cell r="AN1162" t="str">
            <v>DW</v>
          </cell>
        </row>
        <row r="1163">
          <cell r="A1163">
            <v>1176</v>
          </cell>
          <cell r="B1163" t="str">
            <v>DW</v>
          </cell>
          <cell r="C1163" t="str">
            <v>Dick Winters</v>
          </cell>
          <cell r="D1163" t="str">
            <v>(509) 495-4175</v>
          </cell>
          <cell r="E1163">
            <v>37910</v>
          </cell>
          <cell r="G1163" t="str">
            <v>Sale</v>
          </cell>
          <cell r="H1163" t="str">
            <v>Physical</v>
          </cell>
          <cell r="I1163" t="str">
            <v>MALIN</v>
          </cell>
          <cell r="K1163" t="str">
            <v>Enserco</v>
          </cell>
          <cell r="L1163" t="str">
            <v>Dave Huck</v>
          </cell>
          <cell r="M1163" t="str">
            <v>Trader</v>
          </cell>
          <cell r="N1163" t="str">
            <v>(403) 269-5522</v>
          </cell>
          <cell r="O1163" t="str">
            <v>(303) 568-3250</v>
          </cell>
          <cell r="R1163">
            <v>22500</v>
          </cell>
          <cell r="U1163" t="str">
            <v xml:space="preserve"> </v>
          </cell>
          <cell r="V1163" t="str">
            <v xml:space="preserve"> </v>
          </cell>
          <cell r="W1163" t="str">
            <v xml:space="preserve"> </v>
          </cell>
          <cell r="X1163">
            <v>4.7300000000000004</v>
          </cell>
          <cell r="Y1163">
            <v>37911</v>
          </cell>
          <cell r="Z1163">
            <v>37911</v>
          </cell>
          <cell r="AA1163" t="str">
            <v>Interruptible</v>
          </cell>
          <cell r="AB1163" t="str">
            <v>PGT</v>
          </cell>
          <cell r="AD1163" t="str">
            <v>07536</v>
          </cell>
          <cell r="AE1163">
            <v>22500</v>
          </cell>
          <cell r="AF1163" t="str">
            <v>MALI-GTNW</v>
          </cell>
          <cell r="AJ1163" t="str">
            <v>MALI-GTNW</v>
          </cell>
          <cell r="AL1163" t="str">
            <v>04659</v>
          </cell>
          <cell r="AN1163" t="str">
            <v>DW</v>
          </cell>
        </row>
        <row r="1164">
          <cell r="A1164">
            <v>1177</v>
          </cell>
          <cell r="B1164" t="str">
            <v>DW</v>
          </cell>
          <cell r="C1164" t="str">
            <v>Dick Winters</v>
          </cell>
          <cell r="D1164" t="str">
            <v>(509) 495-4175</v>
          </cell>
          <cell r="E1164">
            <v>37910</v>
          </cell>
          <cell r="G1164" t="str">
            <v>Purchase</v>
          </cell>
          <cell r="H1164" t="str">
            <v>Physical</v>
          </cell>
          <cell r="I1164" t="str">
            <v>CA - SLTAHOE</v>
          </cell>
          <cell r="J1164" t="str">
            <v xml:space="preserve"> </v>
          </cell>
          <cell r="K1164" t="str">
            <v>Enserco</v>
          </cell>
          <cell r="L1164" t="str">
            <v>Dave Huck</v>
          </cell>
          <cell r="M1164" t="str">
            <v>Trader</v>
          </cell>
          <cell r="N1164" t="str">
            <v>(403) 269-5522</v>
          </cell>
          <cell r="O1164" t="str">
            <v>(303) 568-3250</v>
          </cell>
          <cell r="P1164" t="str">
            <v xml:space="preserve"> </v>
          </cell>
          <cell r="Q1164" t="str">
            <v xml:space="preserve"> </v>
          </cell>
          <cell r="R1164">
            <v>1500</v>
          </cell>
          <cell r="X1164">
            <v>4.59</v>
          </cell>
          <cell r="Y1164">
            <v>37911</v>
          </cell>
          <cell r="Z1164">
            <v>37911</v>
          </cell>
          <cell r="AA1164" t="str">
            <v>Interruptible</v>
          </cell>
          <cell r="AB1164" t="str">
            <v>NWP</v>
          </cell>
          <cell r="AC1164" t="str">
            <v>Paiute</v>
          </cell>
          <cell r="AD1164">
            <v>100047</v>
          </cell>
          <cell r="AE1164">
            <v>1500</v>
          </cell>
          <cell r="AF1164" t="str">
            <v>SUMAS</v>
          </cell>
          <cell r="AG1164">
            <v>297</v>
          </cell>
          <cell r="AH1164" t="str">
            <v>EEI</v>
          </cell>
          <cell r="AI1164">
            <v>399</v>
          </cell>
          <cell r="AJ1164" t="str">
            <v>RENO</v>
          </cell>
          <cell r="AK1164">
            <v>459</v>
          </cell>
          <cell r="AL1164" t="str">
            <v>AVAC03SYS2</v>
          </cell>
          <cell r="AM1164">
            <v>304</v>
          </cell>
          <cell r="AN1164" t="str">
            <v>DW</v>
          </cell>
        </row>
        <row r="1165">
          <cell r="A1165">
            <v>1178</v>
          </cell>
          <cell r="B1165" t="str">
            <v>DW</v>
          </cell>
          <cell r="C1165" t="str">
            <v>Dick Winters</v>
          </cell>
          <cell r="D1165" t="str">
            <v>(509) 495-4175</v>
          </cell>
          <cell r="E1165">
            <v>37910</v>
          </cell>
          <cell r="G1165" t="str">
            <v>Purchase</v>
          </cell>
          <cell r="H1165" t="str">
            <v>Physical</v>
          </cell>
          <cell r="I1165" t="str">
            <v>PG&amp;E STOR</v>
          </cell>
          <cell r="K1165" t="str">
            <v>Enserco</v>
          </cell>
          <cell r="L1165" t="str">
            <v>Dave Huck</v>
          </cell>
          <cell r="M1165" t="str">
            <v>Trader</v>
          </cell>
          <cell r="N1165" t="str">
            <v>(403) 269-5522</v>
          </cell>
          <cell r="O1165" t="str">
            <v>(303) 568-3250</v>
          </cell>
          <cell r="R1165">
            <v>3500</v>
          </cell>
          <cell r="X1165">
            <v>4.9800000000000004</v>
          </cell>
          <cell r="Y1165">
            <v>37911</v>
          </cell>
          <cell r="Z1165">
            <v>37911</v>
          </cell>
          <cell r="AA1165" t="str">
            <v>Interruptible</v>
          </cell>
          <cell r="AB1165" t="str">
            <v>PGE</v>
          </cell>
          <cell r="AE1165">
            <v>3500</v>
          </cell>
          <cell r="AF1165" t="str">
            <v>CG</v>
          </cell>
          <cell r="AH1165" t="str">
            <v>CG1111N</v>
          </cell>
          <cell r="AJ1165" t="str">
            <v>CG</v>
          </cell>
          <cell r="AL1165" t="str">
            <v>CG0214N</v>
          </cell>
          <cell r="AM1165" t="str">
            <v xml:space="preserve"> </v>
          </cell>
          <cell r="AN1165" t="str">
            <v>DW</v>
          </cell>
        </row>
        <row r="1166">
          <cell r="A1166">
            <v>1179</v>
          </cell>
          <cell r="B1166" t="str">
            <v>DW</v>
          </cell>
          <cell r="C1166" t="str">
            <v>Dick Winters</v>
          </cell>
          <cell r="D1166" t="str">
            <v>(509) 495-4175</v>
          </cell>
          <cell r="E1166">
            <v>37911</v>
          </cell>
          <cell r="G1166" t="str">
            <v>Sale</v>
          </cell>
          <cell r="H1166" t="str">
            <v>Physical</v>
          </cell>
          <cell r="I1166" t="str">
            <v>MALIN</v>
          </cell>
          <cell r="K1166" t="str">
            <v>Enserco</v>
          </cell>
          <cell r="L1166" t="str">
            <v>Dave Huck</v>
          </cell>
          <cell r="M1166" t="str">
            <v>Trader</v>
          </cell>
          <cell r="N1166" t="str">
            <v>(403) 269-5522</v>
          </cell>
          <cell r="O1166" t="str">
            <v>(303) 568-3250</v>
          </cell>
          <cell r="R1166">
            <v>12500</v>
          </cell>
          <cell r="U1166" t="str">
            <v xml:space="preserve"> </v>
          </cell>
          <cell r="V1166" t="str">
            <v xml:space="preserve"> </v>
          </cell>
          <cell r="W1166" t="str">
            <v xml:space="preserve"> </v>
          </cell>
          <cell r="X1166">
            <v>4.3899999999999997</v>
          </cell>
          <cell r="Y1166">
            <v>37912</v>
          </cell>
          <cell r="Z1166">
            <v>37914</v>
          </cell>
          <cell r="AA1166" t="str">
            <v>Interruptible</v>
          </cell>
          <cell r="AB1166" t="str">
            <v>PGT</v>
          </cell>
          <cell r="AD1166" t="str">
            <v>07536</v>
          </cell>
          <cell r="AE1166">
            <v>12500</v>
          </cell>
          <cell r="AF1166" t="str">
            <v>MALI-GTNW</v>
          </cell>
          <cell r="AJ1166" t="str">
            <v>MALI-GTNW</v>
          </cell>
          <cell r="AL1166" t="str">
            <v>04659</v>
          </cell>
          <cell r="AN1166" t="str">
            <v>DW</v>
          </cell>
          <cell r="AO1166">
            <v>37921</v>
          </cell>
          <cell r="AP1166" t="str">
            <v>DW</v>
          </cell>
        </row>
        <row r="1167">
          <cell r="A1167">
            <v>1180</v>
          </cell>
          <cell r="B1167" t="str">
            <v>DW</v>
          </cell>
          <cell r="C1167" t="str">
            <v>Dick Winters</v>
          </cell>
          <cell r="D1167" t="str">
            <v>(509) 495-4175</v>
          </cell>
          <cell r="E1167">
            <v>37911</v>
          </cell>
          <cell r="G1167" t="str">
            <v>Purchase</v>
          </cell>
          <cell r="H1167" t="str">
            <v>Physical</v>
          </cell>
          <cell r="I1167" t="str">
            <v>CA - SLTAHOE</v>
          </cell>
          <cell r="J1167" t="str">
            <v xml:space="preserve"> </v>
          </cell>
          <cell r="K1167" t="str">
            <v>Enserco</v>
          </cell>
          <cell r="L1167" t="str">
            <v>Dave Huck</v>
          </cell>
          <cell r="M1167" t="str">
            <v>Trader</v>
          </cell>
          <cell r="N1167" t="str">
            <v>(403) 269-5522</v>
          </cell>
          <cell r="O1167" t="str">
            <v>(303) 568-3250</v>
          </cell>
          <cell r="P1167" t="str">
            <v xml:space="preserve"> </v>
          </cell>
          <cell r="Q1167" t="str">
            <v xml:space="preserve"> </v>
          </cell>
          <cell r="R1167">
            <v>1500</v>
          </cell>
          <cell r="X1167">
            <v>4.2</v>
          </cell>
          <cell r="Y1167">
            <v>37912</v>
          </cell>
          <cell r="Z1167">
            <v>37914</v>
          </cell>
          <cell r="AA1167" t="str">
            <v>Interruptible</v>
          </cell>
          <cell r="AB1167" t="str">
            <v>NWP</v>
          </cell>
          <cell r="AC1167" t="str">
            <v>Paiute</v>
          </cell>
          <cell r="AD1167">
            <v>100047</v>
          </cell>
          <cell r="AE1167">
            <v>1500</v>
          </cell>
          <cell r="AF1167" t="str">
            <v>SUMAS</v>
          </cell>
          <cell r="AG1167">
            <v>297</v>
          </cell>
          <cell r="AH1167" t="str">
            <v>EEI</v>
          </cell>
          <cell r="AI1167">
            <v>399</v>
          </cell>
          <cell r="AJ1167" t="str">
            <v>RENO</v>
          </cell>
          <cell r="AK1167">
            <v>459</v>
          </cell>
          <cell r="AL1167" t="str">
            <v>AVAC03SYS2</v>
          </cell>
          <cell r="AM1167">
            <v>304</v>
          </cell>
          <cell r="AN1167" t="str">
            <v>DW</v>
          </cell>
        </row>
        <row r="1168">
          <cell r="A1168">
            <v>1181</v>
          </cell>
          <cell r="B1168" t="str">
            <v>DW</v>
          </cell>
          <cell r="C1168" t="str">
            <v>Dick Winters</v>
          </cell>
          <cell r="D1168" t="str">
            <v>(509) 495-4175</v>
          </cell>
          <cell r="E1168">
            <v>37911</v>
          </cell>
          <cell r="G1168" t="str">
            <v>Purchase</v>
          </cell>
          <cell r="H1168" t="str">
            <v>Physical</v>
          </cell>
          <cell r="I1168" t="str">
            <v>PG&amp;E STOR</v>
          </cell>
          <cell r="K1168" t="str">
            <v>Enserco</v>
          </cell>
          <cell r="L1168" t="str">
            <v>Dave Huck</v>
          </cell>
          <cell r="M1168" t="str">
            <v>Trader</v>
          </cell>
          <cell r="N1168" t="str">
            <v>(403) 269-5522</v>
          </cell>
          <cell r="O1168" t="str">
            <v>(303) 568-3250</v>
          </cell>
          <cell r="R1168">
            <v>5000</v>
          </cell>
          <cell r="X1168">
            <v>4.72</v>
          </cell>
          <cell r="Y1168">
            <v>37912</v>
          </cell>
          <cell r="Z1168">
            <v>37914</v>
          </cell>
          <cell r="AA1168" t="str">
            <v>Interruptible</v>
          </cell>
          <cell r="AB1168" t="str">
            <v>PGE</v>
          </cell>
          <cell r="AE1168">
            <v>5000</v>
          </cell>
          <cell r="AF1168" t="str">
            <v>CG</v>
          </cell>
          <cell r="AH1168" t="str">
            <v>CG1111N</v>
          </cell>
          <cell r="AJ1168" t="str">
            <v>CG</v>
          </cell>
          <cell r="AL1168" t="str">
            <v>CG0214N</v>
          </cell>
          <cell r="AM1168" t="str">
            <v xml:space="preserve"> </v>
          </cell>
          <cell r="AN1168" t="str">
            <v>DW</v>
          </cell>
        </row>
        <row r="1169">
          <cell r="A1169">
            <v>1182</v>
          </cell>
          <cell r="B1169" t="str">
            <v>DW</v>
          </cell>
          <cell r="C1169" t="str">
            <v>Dick Winters</v>
          </cell>
          <cell r="D1169" t="str">
            <v>(509) 495-4175</v>
          </cell>
          <cell r="E1169">
            <v>37914</v>
          </cell>
          <cell r="G1169" t="str">
            <v>Purchase</v>
          </cell>
          <cell r="H1169" t="str">
            <v>Physical</v>
          </cell>
          <cell r="I1169" t="str">
            <v>PG&amp;E STOR</v>
          </cell>
          <cell r="K1169" t="str">
            <v>Enserco</v>
          </cell>
          <cell r="L1169" t="str">
            <v>Dave Huck</v>
          </cell>
          <cell r="M1169" t="str">
            <v>Trader</v>
          </cell>
          <cell r="N1169" t="str">
            <v>(403) 269-5522</v>
          </cell>
          <cell r="O1169" t="str">
            <v>(303) 568-3250</v>
          </cell>
          <cell r="R1169">
            <v>2500</v>
          </cell>
          <cell r="X1169">
            <v>4.5599999999999996</v>
          </cell>
          <cell r="Y1169">
            <v>37915</v>
          </cell>
          <cell r="Z1169">
            <v>37915</v>
          </cell>
          <cell r="AA1169" t="str">
            <v>Interruptible</v>
          </cell>
          <cell r="AB1169" t="str">
            <v>PGE</v>
          </cell>
          <cell r="AE1169">
            <v>2500</v>
          </cell>
          <cell r="AF1169" t="str">
            <v>CG</v>
          </cell>
          <cell r="AH1169" t="str">
            <v>CG1111N</v>
          </cell>
          <cell r="AJ1169" t="str">
            <v>CG</v>
          </cell>
          <cell r="AL1169" t="str">
            <v>CG0214N</v>
          </cell>
          <cell r="AM1169" t="str">
            <v xml:space="preserve"> </v>
          </cell>
          <cell r="AN1169" t="str">
            <v>DW</v>
          </cell>
        </row>
        <row r="1170">
          <cell r="A1170">
            <v>1183</v>
          </cell>
          <cell r="B1170" t="str">
            <v>DW</v>
          </cell>
          <cell r="C1170" t="str">
            <v>Dick Winters</v>
          </cell>
          <cell r="D1170" t="str">
            <v>(509) 495-4175</v>
          </cell>
          <cell r="E1170">
            <v>37915</v>
          </cell>
          <cell r="G1170" t="str">
            <v>Purchase</v>
          </cell>
          <cell r="H1170" t="str">
            <v>Physical</v>
          </cell>
          <cell r="I1170" t="str">
            <v>KFCT/kfgs</v>
          </cell>
          <cell r="K1170" t="str">
            <v>Enserco</v>
          </cell>
          <cell r="L1170" t="str">
            <v>Dave Huck</v>
          </cell>
          <cell r="M1170" t="str">
            <v>Trader</v>
          </cell>
          <cell r="N1170" t="str">
            <v>(403) 269-5522</v>
          </cell>
          <cell r="O1170" t="str">
            <v>(303) 568-3250</v>
          </cell>
          <cell r="R1170">
            <v>1000</v>
          </cell>
          <cell r="X1170">
            <v>4.25</v>
          </cell>
          <cell r="Y1170">
            <v>37916</v>
          </cell>
          <cell r="Z1170">
            <v>37916</v>
          </cell>
          <cell r="AA1170" t="str">
            <v>Interruptible</v>
          </cell>
          <cell r="AB1170" t="str">
            <v>NWP</v>
          </cell>
          <cell r="AE1170">
            <v>1000</v>
          </cell>
          <cell r="AF1170" t="str">
            <v>SPOKANE (KETTLE FALLS)</v>
          </cell>
          <cell r="AG1170">
            <v>384</v>
          </cell>
          <cell r="AJ1170" t="str">
            <v>SPOKANE (KETTLE FALLS)</v>
          </cell>
          <cell r="AK1170">
            <v>384</v>
          </cell>
          <cell r="AL1170" t="str">
            <v>KFCT</v>
          </cell>
          <cell r="AM1170">
            <v>6</v>
          </cell>
          <cell r="AN1170" t="str">
            <v>DW</v>
          </cell>
        </row>
        <row r="1171">
          <cell r="A1171">
            <v>1184</v>
          </cell>
          <cell r="B1171" t="str">
            <v>DW</v>
          </cell>
          <cell r="C1171" t="str">
            <v>Dick Winters</v>
          </cell>
          <cell r="D1171" t="str">
            <v>(509) 495-4175</v>
          </cell>
          <cell r="E1171">
            <v>37917</v>
          </cell>
          <cell r="G1171" t="str">
            <v>Sale</v>
          </cell>
          <cell r="H1171" t="str">
            <v>Physical</v>
          </cell>
          <cell r="I1171" t="str">
            <v>MALIN</v>
          </cell>
          <cell r="K1171" t="str">
            <v>Enserco</v>
          </cell>
          <cell r="L1171" t="str">
            <v>Dave Huck</v>
          </cell>
          <cell r="M1171" t="str">
            <v>Trader</v>
          </cell>
          <cell r="N1171" t="str">
            <v>(403) 269-5522</v>
          </cell>
          <cell r="O1171" t="str">
            <v>(303) 568-3250</v>
          </cell>
          <cell r="R1171">
            <v>22500</v>
          </cell>
          <cell r="U1171" t="str">
            <v xml:space="preserve"> </v>
          </cell>
          <cell r="V1171" t="str">
            <v xml:space="preserve"> </v>
          </cell>
          <cell r="W1171" t="str">
            <v xml:space="preserve"> </v>
          </cell>
          <cell r="X1171">
            <v>4.1500000000000004</v>
          </cell>
          <cell r="Y1171">
            <v>37918</v>
          </cell>
          <cell r="Z1171">
            <v>37918</v>
          </cell>
          <cell r="AA1171" t="str">
            <v>Interruptible</v>
          </cell>
          <cell r="AB1171" t="str">
            <v>PGT</v>
          </cell>
          <cell r="AD1171" t="str">
            <v>07536</v>
          </cell>
          <cell r="AE1171">
            <v>22500</v>
          </cell>
          <cell r="AF1171" t="str">
            <v>MALI-GTNW</v>
          </cell>
          <cell r="AJ1171" t="str">
            <v>MALI-GTNW</v>
          </cell>
          <cell r="AL1171" t="str">
            <v>04659</v>
          </cell>
          <cell r="AN1171" t="str">
            <v>DW</v>
          </cell>
        </row>
        <row r="1172">
          <cell r="A1172">
            <v>1185</v>
          </cell>
          <cell r="B1172" t="str">
            <v>DW</v>
          </cell>
          <cell r="C1172" t="str">
            <v>Dick Winters</v>
          </cell>
          <cell r="D1172" t="str">
            <v>(509) 495-4175</v>
          </cell>
          <cell r="E1172">
            <v>37917</v>
          </cell>
          <cell r="G1172" t="str">
            <v>Purchase</v>
          </cell>
          <cell r="H1172" t="str">
            <v>Physical</v>
          </cell>
          <cell r="I1172" t="str">
            <v>CA - SLTAHOE</v>
          </cell>
          <cell r="J1172" t="str">
            <v xml:space="preserve"> </v>
          </cell>
          <cell r="K1172" t="str">
            <v>Enserco</v>
          </cell>
          <cell r="L1172" t="str">
            <v>Dave Huck</v>
          </cell>
          <cell r="M1172" t="str">
            <v>Trader</v>
          </cell>
          <cell r="N1172" t="str">
            <v>(403) 269-5522</v>
          </cell>
          <cell r="O1172" t="str">
            <v>(303) 568-3250</v>
          </cell>
          <cell r="P1172" t="str">
            <v xml:space="preserve"> </v>
          </cell>
          <cell r="Q1172" t="str">
            <v xml:space="preserve"> </v>
          </cell>
          <cell r="R1172">
            <v>1000</v>
          </cell>
          <cell r="X1172">
            <v>4.0199999999999996</v>
          </cell>
          <cell r="Y1172">
            <v>37918</v>
          </cell>
          <cell r="Z1172">
            <v>37918</v>
          </cell>
          <cell r="AA1172" t="str">
            <v>Interruptible</v>
          </cell>
          <cell r="AB1172" t="str">
            <v>NWP</v>
          </cell>
          <cell r="AC1172" t="str">
            <v>Paiute</v>
          </cell>
          <cell r="AD1172">
            <v>100047</v>
          </cell>
          <cell r="AE1172">
            <v>1000</v>
          </cell>
          <cell r="AF1172" t="str">
            <v>SUMAS</v>
          </cell>
          <cell r="AG1172">
            <v>297</v>
          </cell>
          <cell r="AH1172" t="str">
            <v>EEI</v>
          </cell>
          <cell r="AI1172">
            <v>399</v>
          </cell>
          <cell r="AJ1172" t="str">
            <v>RENO</v>
          </cell>
          <cell r="AK1172">
            <v>459</v>
          </cell>
          <cell r="AL1172" t="str">
            <v>AVAC03SYS2</v>
          </cell>
          <cell r="AM1172">
            <v>304</v>
          </cell>
          <cell r="AN1172" t="str">
            <v>DW</v>
          </cell>
        </row>
        <row r="1173">
          <cell r="A1173">
            <v>1186</v>
          </cell>
          <cell r="B1173" t="str">
            <v>DW</v>
          </cell>
          <cell r="C1173" t="str">
            <v>Dick Winters</v>
          </cell>
          <cell r="D1173" t="str">
            <v>(509) 495-4175</v>
          </cell>
          <cell r="E1173">
            <v>37918</v>
          </cell>
          <cell r="G1173" t="str">
            <v>Sale</v>
          </cell>
          <cell r="H1173" t="str">
            <v>Physical</v>
          </cell>
          <cell r="I1173" t="str">
            <v>MALIN</v>
          </cell>
          <cell r="K1173" t="str">
            <v>Enserco</v>
          </cell>
          <cell r="L1173" t="str">
            <v>Dave Huck</v>
          </cell>
          <cell r="M1173" t="str">
            <v>Trader</v>
          </cell>
          <cell r="N1173" t="str">
            <v>(403) 269-5522</v>
          </cell>
          <cell r="O1173" t="str">
            <v>(303) 568-3250</v>
          </cell>
          <cell r="R1173">
            <v>22500</v>
          </cell>
          <cell r="U1173" t="str">
            <v xml:space="preserve"> </v>
          </cell>
          <cell r="V1173" t="str">
            <v xml:space="preserve"> </v>
          </cell>
          <cell r="W1173" t="str">
            <v xml:space="preserve"> </v>
          </cell>
          <cell r="X1173">
            <v>4</v>
          </cell>
          <cell r="Y1173">
            <v>37919</v>
          </cell>
          <cell r="Z1173">
            <v>37921</v>
          </cell>
          <cell r="AA1173" t="str">
            <v>Interruptible</v>
          </cell>
          <cell r="AB1173" t="str">
            <v>PGT</v>
          </cell>
          <cell r="AD1173" t="str">
            <v>07536</v>
          </cell>
          <cell r="AE1173">
            <v>22500</v>
          </cell>
          <cell r="AF1173" t="str">
            <v>MALI-GTNW</v>
          </cell>
          <cell r="AJ1173" t="str">
            <v>MALI-GTNW</v>
          </cell>
          <cell r="AL1173" t="str">
            <v>04659</v>
          </cell>
          <cell r="AN1173" t="str">
            <v>DW</v>
          </cell>
          <cell r="AO1173">
            <v>37929</v>
          </cell>
          <cell r="AP1173" t="str">
            <v>DW</v>
          </cell>
        </row>
        <row r="1174">
          <cell r="A1174">
            <v>1187</v>
          </cell>
          <cell r="B1174" t="str">
            <v>DW</v>
          </cell>
          <cell r="C1174" t="str">
            <v>Dick Winters</v>
          </cell>
          <cell r="D1174" t="str">
            <v>(509) 495-4175</v>
          </cell>
          <cell r="E1174">
            <v>37918</v>
          </cell>
          <cell r="G1174" t="str">
            <v>Purchase</v>
          </cell>
          <cell r="H1174" t="str">
            <v>Physical</v>
          </cell>
          <cell r="I1174" t="str">
            <v>CA - SLTAHOE</v>
          </cell>
          <cell r="J1174" t="str">
            <v xml:space="preserve"> </v>
          </cell>
          <cell r="K1174" t="str">
            <v>Concord Energy, LLC</v>
          </cell>
          <cell r="L1174" t="str">
            <v>Darrell Danyluk</v>
          </cell>
          <cell r="M1174" t="str">
            <v>Trader</v>
          </cell>
          <cell r="N1174" t="str">
            <v>(403) 514-6912</v>
          </cell>
          <cell r="O1174" t="str">
            <v>(403) 514-6913</v>
          </cell>
          <cell r="P1174" t="str">
            <v xml:space="preserve"> </v>
          </cell>
          <cell r="Q1174" t="str">
            <v xml:space="preserve"> </v>
          </cell>
          <cell r="R1174">
            <v>750</v>
          </cell>
          <cell r="X1174">
            <v>3.83</v>
          </cell>
          <cell r="Y1174">
            <v>37919</v>
          </cell>
          <cell r="Z1174">
            <v>37921</v>
          </cell>
          <cell r="AA1174" t="str">
            <v>Interruptible</v>
          </cell>
          <cell r="AB1174" t="str">
            <v>NWP</v>
          </cell>
          <cell r="AC1174" t="str">
            <v>Paiute</v>
          </cell>
          <cell r="AD1174">
            <v>100047</v>
          </cell>
          <cell r="AE1174">
            <v>750</v>
          </cell>
          <cell r="AF1174" t="str">
            <v>SUMAS</v>
          </cell>
          <cell r="AG1174">
            <v>297</v>
          </cell>
          <cell r="AH1174" t="str">
            <v xml:space="preserve"> </v>
          </cell>
          <cell r="AI1174" t="str">
            <v xml:space="preserve"> </v>
          </cell>
          <cell r="AJ1174" t="str">
            <v>RENO</v>
          </cell>
          <cell r="AK1174">
            <v>459</v>
          </cell>
          <cell r="AL1174" t="str">
            <v>AVAC03SYS2</v>
          </cell>
          <cell r="AM1174">
            <v>304</v>
          </cell>
          <cell r="AN1174" t="str">
            <v>DW</v>
          </cell>
        </row>
        <row r="1175">
          <cell r="A1175">
            <v>1188</v>
          </cell>
          <cell r="B1175" t="str">
            <v>DW</v>
          </cell>
          <cell r="C1175" t="str">
            <v>Dick Winters</v>
          </cell>
          <cell r="D1175" t="str">
            <v>(509) 495-4175</v>
          </cell>
          <cell r="E1175">
            <v>37921</v>
          </cell>
          <cell r="G1175" t="str">
            <v>Sale</v>
          </cell>
          <cell r="H1175" t="str">
            <v>Physical</v>
          </cell>
          <cell r="I1175" t="str">
            <v>MALIN</v>
          </cell>
          <cell r="K1175" t="str">
            <v>Enserco</v>
          </cell>
          <cell r="L1175" t="str">
            <v>Dave Huck</v>
          </cell>
          <cell r="M1175" t="str">
            <v>Trader</v>
          </cell>
          <cell r="N1175" t="str">
            <v>(403) 269-5522</v>
          </cell>
          <cell r="O1175" t="str">
            <v>(303) 568-3250</v>
          </cell>
          <cell r="R1175">
            <v>22500</v>
          </cell>
          <cell r="U1175" t="str">
            <v xml:space="preserve"> </v>
          </cell>
          <cell r="V1175" t="str">
            <v xml:space="preserve"> </v>
          </cell>
          <cell r="W1175" t="str">
            <v xml:space="preserve"> </v>
          </cell>
          <cell r="X1175">
            <v>4.07</v>
          </cell>
          <cell r="Y1175">
            <v>37922</v>
          </cell>
          <cell r="Z1175">
            <v>37922</v>
          </cell>
          <cell r="AA1175" t="str">
            <v>Interruptible</v>
          </cell>
          <cell r="AB1175" t="str">
            <v>PGT</v>
          </cell>
          <cell r="AD1175" t="str">
            <v>07536</v>
          </cell>
          <cell r="AE1175">
            <v>22500</v>
          </cell>
          <cell r="AF1175" t="str">
            <v>MALI-GTNW</v>
          </cell>
          <cell r="AJ1175" t="str">
            <v>MALI-GTNW</v>
          </cell>
          <cell r="AL1175" t="str">
            <v>04659</v>
          </cell>
          <cell r="AN1175" t="str">
            <v>DW</v>
          </cell>
        </row>
        <row r="1176">
          <cell r="A1176">
            <v>1189</v>
          </cell>
          <cell r="B1176" t="str">
            <v>DW</v>
          </cell>
          <cell r="C1176" t="str">
            <v>Dick Winters</v>
          </cell>
          <cell r="D1176" t="str">
            <v>(509) 495-4175</v>
          </cell>
          <cell r="E1176">
            <v>37921</v>
          </cell>
          <cell r="G1176" t="str">
            <v>Sale</v>
          </cell>
          <cell r="H1176" t="str">
            <v>Physical</v>
          </cell>
          <cell r="I1176" t="str">
            <v>MALIN</v>
          </cell>
          <cell r="K1176" t="str">
            <v>Cook Inlet Energy Supply LLC</v>
          </cell>
          <cell r="L1176" t="str">
            <v>Ryan Duncan</v>
          </cell>
          <cell r="M1176" t="str">
            <v>Trader</v>
          </cell>
          <cell r="N1176" t="str">
            <v>(310) 789-2345</v>
          </cell>
          <cell r="O1176" t="str">
            <v>(310) 789-3991</v>
          </cell>
          <cell r="R1176">
            <v>7658</v>
          </cell>
          <cell r="U1176" t="str">
            <v>NGI</v>
          </cell>
          <cell r="V1176">
            <v>-0.03</v>
          </cell>
          <cell r="W1176" t="str">
            <v>Malin</v>
          </cell>
          <cell r="Y1176">
            <v>37926</v>
          </cell>
          <cell r="Z1176">
            <v>37955</v>
          </cell>
          <cell r="AA1176" t="str">
            <v>Firm</v>
          </cell>
          <cell r="AB1176" t="str">
            <v>PGT</v>
          </cell>
          <cell r="AD1176" t="str">
            <v>07536</v>
          </cell>
          <cell r="AE1176">
            <v>7658</v>
          </cell>
          <cell r="AF1176" t="str">
            <v>MALI-GTNW</v>
          </cell>
          <cell r="AH1176" t="str">
            <v>00169</v>
          </cell>
          <cell r="AJ1176" t="str">
            <v>MALI-GTNW</v>
          </cell>
          <cell r="AL1176" t="str">
            <v>00780</v>
          </cell>
          <cell r="AN1176" t="str">
            <v>RP</v>
          </cell>
          <cell r="AO1176">
            <v>37924</v>
          </cell>
          <cell r="AP1176" t="str">
            <v>DW</v>
          </cell>
        </row>
        <row r="1177">
          <cell r="A1177">
            <v>1190</v>
          </cell>
          <cell r="B1177" t="str">
            <v>DW</v>
          </cell>
          <cell r="C1177" t="str">
            <v>Dick Winters</v>
          </cell>
          <cell r="D1177" t="str">
            <v>(509) 495-4175</v>
          </cell>
          <cell r="E1177">
            <v>37921</v>
          </cell>
          <cell r="G1177" t="str">
            <v>Purchase</v>
          </cell>
          <cell r="H1177" t="str">
            <v>Physical</v>
          </cell>
          <cell r="I1177" t="str">
            <v>CSII</v>
          </cell>
          <cell r="J1177" t="str">
            <v xml:space="preserve"> </v>
          </cell>
          <cell r="K1177" t="str">
            <v>Sempra Energy Trading, Inc.</v>
          </cell>
          <cell r="L1177" t="str">
            <v>Ray Houghton</v>
          </cell>
          <cell r="M1177" t="str">
            <v>Trader</v>
          </cell>
          <cell r="N1177" t="str">
            <v>(403) 750-2453</v>
          </cell>
          <cell r="O1177" t="str">
            <v>(203) 355-6605</v>
          </cell>
          <cell r="P1177" t="str">
            <v xml:space="preserve"> </v>
          </cell>
          <cell r="Q1177" t="str">
            <v xml:space="preserve"> </v>
          </cell>
          <cell r="R1177">
            <v>5000</v>
          </cell>
          <cell r="X1177">
            <v>4</v>
          </cell>
          <cell r="Y1177">
            <v>38169</v>
          </cell>
          <cell r="Z1177">
            <v>38199</v>
          </cell>
          <cell r="AA1177" t="str">
            <v>Firm</v>
          </cell>
          <cell r="AB1177" t="str">
            <v>TCPL</v>
          </cell>
          <cell r="AC1177" t="str">
            <v>PGT</v>
          </cell>
          <cell r="AD1177" t="str">
            <v>AVA</v>
          </cell>
          <cell r="AE1177">
            <v>5000</v>
          </cell>
          <cell r="AF1177" t="str">
            <v>NIT</v>
          </cell>
          <cell r="AH1177" t="str">
            <v>SETCT</v>
          </cell>
          <cell r="AI1177" t="str">
            <v xml:space="preserve"> </v>
          </cell>
          <cell r="AJ1177" t="str">
            <v>CSII-CSII</v>
          </cell>
          <cell r="AK1177" t="str">
            <v xml:space="preserve"> </v>
          </cell>
          <cell r="AL1177" t="str">
            <v>CSII</v>
          </cell>
          <cell r="AM1177" t="str">
            <v xml:space="preserve"> </v>
          </cell>
          <cell r="AN1177" t="str">
            <v>RP</v>
          </cell>
          <cell r="AO1177">
            <v>37924</v>
          </cell>
          <cell r="AP1177" t="str">
            <v>DW</v>
          </cell>
        </row>
        <row r="1178">
          <cell r="A1178">
            <v>1191</v>
          </cell>
          <cell r="B1178" t="str">
            <v>DW</v>
          </cell>
          <cell r="C1178" t="str">
            <v>Dick Winters</v>
          </cell>
          <cell r="D1178" t="str">
            <v>(509) 495-4175</v>
          </cell>
          <cell r="E1178">
            <v>37921</v>
          </cell>
          <cell r="G1178" t="str">
            <v>Purchase</v>
          </cell>
          <cell r="H1178" t="str">
            <v>Physical</v>
          </cell>
          <cell r="I1178" t="str">
            <v>CSII</v>
          </cell>
          <cell r="K1178" t="str">
            <v>Enserco</v>
          </cell>
          <cell r="L1178" t="str">
            <v>Dave Huck</v>
          </cell>
          <cell r="M1178" t="str">
            <v>Trader</v>
          </cell>
          <cell r="N1178" t="str">
            <v>(403) 269-5522</v>
          </cell>
          <cell r="O1178" t="str">
            <v>(303) 568-3250</v>
          </cell>
          <cell r="P1178" t="str">
            <v xml:space="preserve"> </v>
          </cell>
          <cell r="Q1178" t="str">
            <v xml:space="preserve"> </v>
          </cell>
          <cell r="R1178">
            <v>5000</v>
          </cell>
          <cell r="X1178">
            <v>4.28</v>
          </cell>
          <cell r="Y1178">
            <v>38200</v>
          </cell>
          <cell r="Z1178">
            <v>38230</v>
          </cell>
          <cell r="AA1178" t="str">
            <v>Firm</v>
          </cell>
          <cell r="AB1178" t="str">
            <v>PGT</v>
          </cell>
          <cell r="AD1178" t="str">
            <v>07536</v>
          </cell>
          <cell r="AE1178">
            <v>5000</v>
          </cell>
          <cell r="AF1178" t="str">
            <v>STAN-GTNW</v>
          </cell>
          <cell r="AG1178" t="str">
            <v xml:space="preserve"> </v>
          </cell>
          <cell r="AH1178" t="str">
            <v xml:space="preserve"> </v>
          </cell>
          <cell r="AI1178" t="str">
            <v xml:space="preserve"> </v>
          </cell>
          <cell r="AJ1178" t="str">
            <v>CSII-CSII</v>
          </cell>
          <cell r="AK1178" t="str">
            <v xml:space="preserve"> </v>
          </cell>
          <cell r="AL1178" t="str">
            <v>CSII</v>
          </cell>
          <cell r="AN1178" t="str">
            <v>RP</v>
          </cell>
          <cell r="AO1178">
            <v>37929</v>
          </cell>
          <cell r="AP1178" t="str">
            <v>DW</v>
          </cell>
        </row>
        <row r="1179">
          <cell r="A1179">
            <v>1192</v>
          </cell>
          <cell r="B1179" t="str">
            <v>DW</v>
          </cell>
          <cell r="C1179" t="str">
            <v>Dick Winters</v>
          </cell>
          <cell r="D1179" t="str">
            <v>(509) 495-4175</v>
          </cell>
          <cell r="E1179">
            <v>37922</v>
          </cell>
          <cell r="G1179" t="str">
            <v>Purchase</v>
          </cell>
          <cell r="H1179" t="str">
            <v>Physical</v>
          </cell>
          <cell r="I1179" t="str">
            <v>CA - SLTAHOE</v>
          </cell>
          <cell r="J1179" t="str">
            <v xml:space="preserve"> </v>
          </cell>
          <cell r="K1179" t="str">
            <v>Enserco</v>
          </cell>
          <cell r="L1179" t="str">
            <v>Dave Huck</v>
          </cell>
          <cell r="M1179" t="str">
            <v>Trader</v>
          </cell>
          <cell r="N1179" t="str">
            <v>(403) 269-5522</v>
          </cell>
          <cell r="O1179" t="str">
            <v>(303) 568-3250</v>
          </cell>
          <cell r="P1179" t="str">
            <v xml:space="preserve"> </v>
          </cell>
          <cell r="Q1179" t="str">
            <v xml:space="preserve"> </v>
          </cell>
          <cell r="R1179">
            <v>1000</v>
          </cell>
          <cell r="X1179">
            <v>3.85</v>
          </cell>
          <cell r="Y1179">
            <v>37923</v>
          </cell>
          <cell r="Z1179">
            <v>37923</v>
          </cell>
          <cell r="AA1179" t="str">
            <v>Interruptible</v>
          </cell>
          <cell r="AB1179" t="str">
            <v>NWP</v>
          </cell>
          <cell r="AC1179" t="str">
            <v>Paiute</v>
          </cell>
          <cell r="AD1179">
            <v>100047</v>
          </cell>
          <cell r="AE1179">
            <v>1000</v>
          </cell>
          <cell r="AF1179" t="str">
            <v>SUMAS</v>
          </cell>
          <cell r="AG1179">
            <v>297</v>
          </cell>
          <cell r="AH1179" t="str">
            <v xml:space="preserve"> </v>
          </cell>
          <cell r="AI1179" t="str">
            <v xml:space="preserve"> </v>
          </cell>
          <cell r="AJ1179" t="str">
            <v>RENO</v>
          </cell>
          <cell r="AK1179">
            <v>459</v>
          </cell>
          <cell r="AL1179" t="str">
            <v>AVAC03SYS2</v>
          </cell>
          <cell r="AM1179">
            <v>304</v>
          </cell>
          <cell r="AN1179" t="str">
            <v>DW</v>
          </cell>
        </row>
        <row r="1180">
          <cell r="A1180">
            <v>1193</v>
          </cell>
          <cell r="B1180" t="str">
            <v>DW</v>
          </cell>
          <cell r="C1180" t="str">
            <v>Dick Winters</v>
          </cell>
          <cell r="D1180" t="str">
            <v>(509) 495-4175</v>
          </cell>
          <cell r="E1180">
            <v>37922</v>
          </cell>
          <cell r="G1180" t="str">
            <v>Sale</v>
          </cell>
          <cell r="H1180" t="str">
            <v>Physical</v>
          </cell>
          <cell r="I1180" t="str">
            <v>MALIN</v>
          </cell>
          <cell r="K1180" t="str">
            <v>Enserco</v>
          </cell>
          <cell r="L1180" t="str">
            <v>Dave Huck</v>
          </cell>
          <cell r="M1180" t="str">
            <v>Trader</v>
          </cell>
          <cell r="N1180" t="str">
            <v>(403) 269-5522</v>
          </cell>
          <cell r="O1180" t="str">
            <v>(303) 568-3250</v>
          </cell>
          <cell r="R1180">
            <v>22500</v>
          </cell>
          <cell r="U1180" t="str">
            <v xml:space="preserve"> </v>
          </cell>
          <cell r="V1180" t="str">
            <v xml:space="preserve"> </v>
          </cell>
          <cell r="W1180" t="str">
            <v xml:space="preserve"> </v>
          </cell>
          <cell r="X1180">
            <v>4</v>
          </cell>
          <cell r="Y1180">
            <v>37923</v>
          </cell>
          <cell r="Z1180">
            <v>37923</v>
          </cell>
          <cell r="AA1180" t="str">
            <v>Interruptible</v>
          </cell>
          <cell r="AB1180" t="str">
            <v>PGT</v>
          </cell>
          <cell r="AD1180" t="str">
            <v>07536</v>
          </cell>
          <cell r="AE1180">
            <v>22500</v>
          </cell>
          <cell r="AF1180" t="str">
            <v>MALI-GTNW</v>
          </cell>
          <cell r="AJ1180" t="str">
            <v>MALI-GTNW</v>
          </cell>
          <cell r="AL1180" t="str">
            <v>04659</v>
          </cell>
          <cell r="AN1180" t="str">
            <v>DW</v>
          </cell>
        </row>
        <row r="1181">
          <cell r="A1181">
            <v>1194</v>
          </cell>
          <cell r="B1181" t="str">
            <v>DW</v>
          </cell>
          <cell r="C1181" t="str">
            <v>Dick Winters</v>
          </cell>
          <cell r="D1181" t="str">
            <v>(509) 495-4175</v>
          </cell>
          <cell r="E1181">
            <v>37923</v>
          </cell>
          <cell r="G1181" t="str">
            <v>Sale</v>
          </cell>
          <cell r="H1181" t="str">
            <v>Physical</v>
          </cell>
          <cell r="I1181" t="str">
            <v>MALIN</v>
          </cell>
          <cell r="K1181" t="str">
            <v>Enserco</v>
          </cell>
          <cell r="L1181" t="str">
            <v>Dave Huck</v>
          </cell>
          <cell r="M1181" t="str">
            <v>Trader</v>
          </cell>
          <cell r="N1181" t="str">
            <v>(403) 269-5522</v>
          </cell>
          <cell r="O1181" t="str">
            <v>(303) 568-3250</v>
          </cell>
          <cell r="R1181">
            <v>5000</v>
          </cell>
          <cell r="U1181" t="str">
            <v xml:space="preserve"> </v>
          </cell>
          <cell r="V1181" t="str">
            <v xml:space="preserve"> </v>
          </cell>
          <cell r="W1181" t="str">
            <v xml:space="preserve"> </v>
          </cell>
          <cell r="X1181">
            <v>4.3</v>
          </cell>
          <cell r="Y1181">
            <v>37924</v>
          </cell>
          <cell r="Z1181">
            <v>37924</v>
          </cell>
          <cell r="AA1181" t="str">
            <v>Interruptible</v>
          </cell>
          <cell r="AB1181" t="str">
            <v>PGT</v>
          </cell>
          <cell r="AD1181" t="str">
            <v>07536</v>
          </cell>
          <cell r="AE1181">
            <v>5000</v>
          </cell>
          <cell r="AF1181" t="str">
            <v>MALI-GTNW</v>
          </cell>
          <cell r="AJ1181" t="str">
            <v>MALI-GTNW</v>
          </cell>
          <cell r="AL1181" t="str">
            <v>04659</v>
          </cell>
          <cell r="AN1181" t="str">
            <v>DW</v>
          </cell>
        </row>
        <row r="1182">
          <cell r="A1182">
            <v>1195</v>
          </cell>
          <cell r="B1182" t="str">
            <v>DW</v>
          </cell>
          <cell r="C1182" t="str">
            <v>Dick Winters</v>
          </cell>
          <cell r="D1182" t="str">
            <v>(509) 495-4175</v>
          </cell>
          <cell r="E1182">
            <v>37923</v>
          </cell>
          <cell r="G1182" t="str">
            <v>Purchase</v>
          </cell>
          <cell r="H1182" t="str">
            <v>Physical</v>
          </cell>
          <cell r="I1182" t="str">
            <v>CA - SLTAHOE</v>
          </cell>
          <cell r="J1182">
            <v>277607121</v>
          </cell>
          <cell r="K1182" t="str">
            <v>Cargill Inc</v>
          </cell>
          <cell r="L1182" t="str">
            <v>Jennifer Kotulski</v>
          </cell>
          <cell r="M1182" t="str">
            <v>Trader</v>
          </cell>
          <cell r="N1182" t="str">
            <v>(952) 984-3407</v>
          </cell>
          <cell r="O1182" t="str">
            <v>(952) 984-3341</v>
          </cell>
          <cell r="P1182" t="str">
            <v>ICE</v>
          </cell>
          <cell r="Q1182">
            <v>2.5</v>
          </cell>
          <cell r="R1182">
            <v>1000</v>
          </cell>
          <cell r="X1182">
            <v>4.25</v>
          </cell>
          <cell r="Y1182">
            <v>37924</v>
          </cell>
          <cell r="Z1182">
            <v>37924</v>
          </cell>
          <cell r="AA1182" t="str">
            <v>Firm</v>
          </cell>
          <cell r="AB1182" t="str">
            <v>NWP</v>
          </cell>
          <cell r="AC1182" t="str">
            <v>Paiute</v>
          </cell>
          <cell r="AD1182">
            <v>100047</v>
          </cell>
          <cell r="AE1182">
            <v>1000</v>
          </cell>
          <cell r="AF1182" t="str">
            <v>SUMAS</v>
          </cell>
          <cell r="AG1182">
            <v>297</v>
          </cell>
          <cell r="AH1182" t="str">
            <v>Sumas-Cargill</v>
          </cell>
          <cell r="AI1182">
            <v>842</v>
          </cell>
          <cell r="AJ1182" t="str">
            <v>RENO</v>
          </cell>
          <cell r="AK1182">
            <v>459</v>
          </cell>
          <cell r="AL1182" t="str">
            <v>AVAC03SYS2</v>
          </cell>
          <cell r="AM1182">
            <v>304</v>
          </cell>
          <cell r="AN1182" t="str">
            <v>DW</v>
          </cell>
          <cell r="AO1182">
            <v>37929</v>
          </cell>
          <cell r="AP1182" t="str">
            <v>DW</v>
          </cell>
        </row>
        <row r="1183">
          <cell r="A1183">
            <v>1196</v>
          </cell>
          <cell r="B1183" t="str">
            <v>DW</v>
          </cell>
          <cell r="C1183" t="str">
            <v>Dick Winters</v>
          </cell>
          <cell r="D1183" t="str">
            <v>(509) 495-4175</v>
          </cell>
          <cell r="E1183">
            <v>37924</v>
          </cell>
          <cell r="G1183" t="str">
            <v>Purchase</v>
          </cell>
          <cell r="H1183" t="str">
            <v>Physical</v>
          </cell>
          <cell r="I1183" t="str">
            <v>CA - SLTAHOE</v>
          </cell>
          <cell r="J1183">
            <v>202415923</v>
          </cell>
          <cell r="K1183" t="str">
            <v>Concord Energy, LLC</v>
          </cell>
          <cell r="L1183" t="str">
            <v>Skip Warburton</v>
          </cell>
          <cell r="M1183" t="str">
            <v>Trader</v>
          </cell>
          <cell r="N1183" t="str">
            <v>(303) 468-1244</v>
          </cell>
          <cell r="O1183" t="str">
            <v>(403) 514-6913</v>
          </cell>
          <cell r="P1183" t="str">
            <v>ICE</v>
          </cell>
          <cell r="Q1183">
            <v>2.5</v>
          </cell>
          <cell r="R1183">
            <v>2000</v>
          </cell>
          <cell r="X1183">
            <v>4.1399999999999997</v>
          </cell>
          <cell r="Y1183">
            <v>37925</v>
          </cell>
          <cell r="Z1183">
            <v>37925</v>
          </cell>
          <cell r="AA1183" t="str">
            <v>Firm</v>
          </cell>
          <cell r="AB1183" t="str">
            <v>NWP</v>
          </cell>
          <cell r="AC1183" t="str">
            <v>Paiute</v>
          </cell>
          <cell r="AD1183">
            <v>100047</v>
          </cell>
          <cell r="AE1183">
            <v>2000</v>
          </cell>
          <cell r="AF1183" t="str">
            <v>WYOMING POOL</v>
          </cell>
          <cell r="AG1183">
            <v>89</v>
          </cell>
          <cell r="AH1183" t="str">
            <v xml:space="preserve"> </v>
          </cell>
          <cell r="AI1183" t="str">
            <v xml:space="preserve"> </v>
          </cell>
          <cell r="AJ1183" t="str">
            <v>RENO</v>
          </cell>
          <cell r="AK1183">
            <v>459</v>
          </cell>
          <cell r="AL1183" t="str">
            <v>AVAC03SYS2</v>
          </cell>
          <cell r="AM1183">
            <v>304</v>
          </cell>
          <cell r="AN1183" t="str">
            <v>DW</v>
          </cell>
        </row>
        <row r="1184">
          <cell r="A1184">
            <v>1197</v>
          </cell>
          <cell r="B1184" t="str">
            <v>DW</v>
          </cell>
          <cell r="C1184" t="str">
            <v>Dick Winters</v>
          </cell>
          <cell r="D1184" t="str">
            <v>(509) 495-4175</v>
          </cell>
          <cell r="E1184">
            <v>37925</v>
          </cell>
          <cell r="G1184" t="str">
            <v>Purchase</v>
          </cell>
          <cell r="H1184" t="str">
            <v>Physical</v>
          </cell>
          <cell r="I1184" t="str">
            <v>CA - SLTAHOE</v>
          </cell>
          <cell r="J1184" t="str">
            <v xml:space="preserve"> </v>
          </cell>
          <cell r="K1184" t="str">
            <v>Enserco</v>
          </cell>
          <cell r="L1184" t="str">
            <v>Dave Huck</v>
          </cell>
          <cell r="M1184" t="str">
            <v>Trader</v>
          </cell>
          <cell r="N1184" t="str">
            <v>(403) 269-5522</v>
          </cell>
          <cell r="O1184" t="str">
            <v>(303) 568-3250</v>
          </cell>
          <cell r="P1184" t="str">
            <v xml:space="preserve"> </v>
          </cell>
          <cell r="Q1184" t="str">
            <v xml:space="preserve"> </v>
          </cell>
          <cell r="R1184">
            <v>3000</v>
          </cell>
          <cell r="X1184">
            <v>3.82</v>
          </cell>
          <cell r="Y1184">
            <v>37926</v>
          </cell>
          <cell r="Z1184">
            <v>37928</v>
          </cell>
          <cell r="AA1184" t="str">
            <v>Interruptible</v>
          </cell>
          <cell r="AB1184" t="str">
            <v>NWP</v>
          </cell>
          <cell r="AC1184" t="str">
            <v>Paiute</v>
          </cell>
          <cell r="AD1184">
            <v>100047</v>
          </cell>
          <cell r="AE1184">
            <v>3000</v>
          </cell>
          <cell r="AF1184" t="str">
            <v>SUMAS</v>
          </cell>
          <cell r="AG1184">
            <v>297</v>
          </cell>
          <cell r="AH1184" t="str">
            <v xml:space="preserve"> </v>
          </cell>
          <cell r="AI1184" t="str">
            <v xml:space="preserve"> </v>
          </cell>
          <cell r="AJ1184" t="str">
            <v>RENO</v>
          </cell>
          <cell r="AK1184">
            <v>459</v>
          </cell>
          <cell r="AL1184" t="str">
            <v>AVAC03SYS3</v>
          </cell>
          <cell r="AM1184">
            <v>304</v>
          </cell>
          <cell r="AN1184" t="str">
            <v>DW</v>
          </cell>
        </row>
        <row r="1185">
          <cell r="A1185">
            <v>1198</v>
          </cell>
          <cell r="B1185" t="str">
            <v>DW</v>
          </cell>
          <cell r="C1185" t="str">
            <v>Dick Winters</v>
          </cell>
          <cell r="D1185" t="str">
            <v>(509) 495-4175</v>
          </cell>
          <cell r="E1185">
            <v>37925</v>
          </cell>
          <cell r="G1185" t="str">
            <v>Purchase</v>
          </cell>
          <cell r="H1185" t="str">
            <v>Physical</v>
          </cell>
          <cell r="I1185" t="str">
            <v>KFCT</v>
          </cell>
          <cell r="K1185" t="str">
            <v>Enserco</v>
          </cell>
          <cell r="L1185" t="str">
            <v>Dave Huck</v>
          </cell>
          <cell r="M1185" t="str">
            <v>Trader</v>
          </cell>
          <cell r="N1185" t="str">
            <v>(403) 269-5522</v>
          </cell>
          <cell r="O1185" t="str">
            <v>(303) 568-3250</v>
          </cell>
          <cell r="R1185">
            <v>1000</v>
          </cell>
          <cell r="X1185">
            <v>3.9</v>
          </cell>
          <cell r="Y1185">
            <v>37926</v>
          </cell>
          <cell r="Z1185">
            <v>37928</v>
          </cell>
          <cell r="AA1185" t="str">
            <v>Interruptible</v>
          </cell>
          <cell r="AB1185" t="str">
            <v>NWP</v>
          </cell>
          <cell r="AE1185">
            <v>1000</v>
          </cell>
          <cell r="AF1185" t="str">
            <v>SPOKANE (KETTLE FALLS)</v>
          </cell>
          <cell r="AG1185">
            <v>384</v>
          </cell>
          <cell r="AJ1185" t="str">
            <v>SPOKANE (KETTLE FALLS)</v>
          </cell>
          <cell r="AK1185">
            <v>384</v>
          </cell>
          <cell r="AL1185" t="str">
            <v>KFCT</v>
          </cell>
          <cell r="AM1185">
            <v>6</v>
          </cell>
          <cell r="AN1185" t="str">
            <v>DW</v>
          </cell>
        </row>
        <row r="1186">
          <cell r="A1186">
            <v>1199</v>
          </cell>
          <cell r="B1186" t="str">
            <v>DW</v>
          </cell>
          <cell r="C1186" t="str">
            <v>Dick Winters</v>
          </cell>
          <cell r="D1186" t="str">
            <v>(509) 495-4175</v>
          </cell>
          <cell r="E1186">
            <v>37925</v>
          </cell>
          <cell r="G1186" t="str">
            <v>Purchase</v>
          </cell>
          <cell r="H1186" t="str">
            <v>Physical</v>
          </cell>
          <cell r="I1186" t="str">
            <v>BOULDER PARK</v>
          </cell>
          <cell r="K1186" t="str">
            <v>Enserco</v>
          </cell>
          <cell r="L1186" t="str">
            <v>Dave Huck</v>
          </cell>
          <cell r="M1186" t="str">
            <v>Trader</v>
          </cell>
          <cell r="N1186" t="str">
            <v>(403) 269-5522</v>
          </cell>
          <cell r="O1186" t="str">
            <v>(303) 568-3250</v>
          </cell>
          <cell r="R1186">
            <v>1500</v>
          </cell>
          <cell r="X1186">
            <v>3.85</v>
          </cell>
          <cell r="Y1186">
            <v>37926</v>
          </cell>
          <cell r="Z1186">
            <v>37928</v>
          </cell>
          <cell r="AA1186" t="str">
            <v>Interruptible</v>
          </cell>
          <cell r="AB1186" t="str">
            <v>PGT</v>
          </cell>
          <cell r="AD1186" t="str">
            <v>07536</v>
          </cell>
          <cell r="AE1186">
            <v>1500</v>
          </cell>
          <cell r="AF1186" t="str">
            <v>SWWP-GTNW</v>
          </cell>
          <cell r="AG1186" t="str">
            <v xml:space="preserve"> </v>
          </cell>
          <cell r="AH1186" t="str">
            <v>04659</v>
          </cell>
          <cell r="AJ1186" t="str">
            <v>SWWP-WWP</v>
          </cell>
          <cell r="AK1186" t="str">
            <v xml:space="preserve"> </v>
          </cell>
          <cell r="AL1186" t="str">
            <v>BPK</v>
          </cell>
          <cell r="AM1186" t="str">
            <v xml:space="preserve"> </v>
          </cell>
          <cell r="AN1186" t="str">
            <v>DW</v>
          </cell>
        </row>
        <row r="1187">
          <cell r="A1187">
            <v>1200</v>
          </cell>
          <cell r="B1187" t="str">
            <v>DW</v>
          </cell>
          <cell r="C1187" t="str">
            <v>Dick Winters</v>
          </cell>
          <cell r="D1187" t="str">
            <v>(509) 495-4175</v>
          </cell>
          <cell r="E1187">
            <v>37925</v>
          </cell>
          <cell r="G1187" t="str">
            <v>Purchase</v>
          </cell>
          <cell r="H1187" t="str">
            <v>Physical</v>
          </cell>
          <cell r="I1187" t="str">
            <v>CA - SLTAHOE</v>
          </cell>
          <cell r="J1187" t="str">
            <v xml:space="preserve"> </v>
          </cell>
          <cell r="K1187" t="str">
            <v>Enserco</v>
          </cell>
          <cell r="L1187" t="str">
            <v>Dave Huck</v>
          </cell>
          <cell r="M1187" t="str">
            <v>Trader</v>
          </cell>
          <cell r="N1187" t="str">
            <v>(403) 269-5522</v>
          </cell>
          <cell r="O1187" t="str">
            <v>(303) 568-3250</v>
          </cell>
          <cell r="P1187" t="str">
            <v xml:space="preserve"> </v>
          </cell>
          <cell r="Q1187" t="str">
            <v xml:space="preserve"> </v>
          </cell>
          <cell r="R1187">
            <v>3000</v>
          </cell>
          <cell r="U1187" t="str">
            <v>GDA</v>
          </cell>
          <cell r="V1187">
            <v>-0.05</v>
          </cell>
          <cell r="W1187" t="str">
            <v>Sumas</v>
          </cell>
          <cell r="Y1187">
            <v>37925</v>
          </cell>
          <cell r="Z1187">
            <v>37925</v>
          </cell>
          <cell r="AA1187" t="str">
            <v>Interruptible</v>
          </cell>
          <cell r="AB1187" t="str">
            <v>NWP</v>
          </cell>
          <cell r="AC1187" t="str">
            <v>Paiute</v>
          </cell>
          <cell r="AD1187">
            <v>100047</v>
          </cell>
          <cell r="AE1187">
            <v>3000</v>
          </cell>
          <cell r="AF1187" t="str">
            <v>SUMAS</v>
          </cell>
          <cell r="AG1187">
            <v>297</v>
          </cell>
          <cell r="AH1187" t="str">
            <v xml:space="preserve"> </v>
          </cell>
          <cell r="AI1187" t="str">
            <v xml:space="preserve"> </v>
          </cell>
          <cell r="AJ1187" t="str">
            <v>RENO</v>
          </cell>
          <cell r="AK1187">
            <v>459</v>
          </cell>
          <cell r="AL1187" t="str">
            <v>AVAC03SYS3</v>
          </cell>
          <cell r="AM1187">
            <v>304</v>
          </cell>
          <cell r="AN1187" t="str">
            <v>DW</v>
          </cell>
        </row>
        <row r="1188">
          <cell r="A1188">
            <v>1201</v>
          </cell>
          <cell r="B1188" t="str">
            <v>DW</v>
          </cell>
          <cell r="C1188" t="str">
            <v>Dick Winters</v>
          </cell>
          <cell r="D1188" t="str">
            <v>(509) 495-4175</v>
          </cell>
          <cell r="E1188">
            <v>37928</v>
          </cell>
          <cell r="G1188" t="str">
            <v>Sale</v>
          </cell>
          <cell r="H1188" t="str">
            <v>Physical</v>
          </cell>
          <cell r="I1188" t="str">
            <v>MALIN</v>
          </cell>
          <cell r="K1188" t="str">
            <v>Enserco</v>
          </cell>
          <cell r="L1188" t="str">
            <v>Dave Huck</v>
          </cell>
          <cell r="M1188" t="str">
            <v>Trader</v>
          </cell>
          <cell r="N1188" t="str">
            <v>(403) 269-5522</v>
          </cell>
          <cell r="O1188" t="str">
            <v>(303) 568-3250</v>
          </cell>
          <cell r="R1188">
            <v>5000</v>
          </cell>
          <cell r="U1188" t="str">
            <v xml:space="preserve"> </v>
          </cell>
          <cell r="V1188" t="str">
            <v xml:space="preserve"> </v>
          </cell>
          <cell r="W1188" t="str">
            <v xml:space="preserve"> </v>
          </cell>
          <cell r="X1188">
            <v>4.1399999999999997</v>
          </cell>
          <cell r="Y1188">
            <v>37929</v>
          </cell>
          <cell r="Z1188">
            <v>37929</v>
          </cell>
          <cell r="AA1188" t="str">
            <v>Interruptible</v>
          </cell>
          <cell r="AB1188" t="str">
            <v>PGT</v>
          </cell>
          <cell r="AD1188" t="str">
            <v>07536</v>
          </cell>
          <cell r="AE1188">
            <v>5000</v>
          </cell>
          <cell r="AF1188" t="str">
            <v>MALI-GTNW</v>
          </cell>
          <cell r="AJ1188" t="str">
            <v>MALI-GTNW</v>
          </cell>
          <cell r="AL1188" t="str">
            <v>04659</v>
          </cell>
          <cell r="AN1188" t="str">
            <v>DW</v>
          </cell>
        </row>
        <row r="1189">
          <cell r="A1189">
            <v>1202</v>
          </cell>
          <cell r="B1189" t="str">
            <v>DW</v>
          </cell>
          <cell r="C1189" t="str">
            <v>Dick Winters</v>
          </cell>
          <cell r="D1189" t="str">
            <v>(509) 495-4175</v>
          </cell>
          <cell r="E1189">
            <v>37928</v>
          </cell>
          <cell r="G1189" t="str">
            <v>Sale</v>
          </cell>
          <cell r="H1189" t="str">
            <v>Physical</v>
          </cell>
          <cell r="I1189" t="str">
            <v>CSII</v>
          </cell>
          <cell r="K1189" t="str">
            <v>Enserco</v>
          </cell>
          <cell r="L1189" t="str">
            <v>Dave Huck</v>
          </cell>
          <cell r="M1189" t="str">
            <v>Trader</v>
          </cell>
          <cell r="N1189" t="str">
            <v>(403) 269-5522</v>
          </cell>
          <cell r="O1189" t="str">
            <v>(303) 568-3250</v>
          </cell>
          <cell r="P1189" t="str">
            <v xml:space="preserve"> </v>
          </cell>
          <cell r="Q1189" t="str">
            <v xml:space="preserve"> </v>
          </cell>
          <cell r="R1189">
            <v>14500</v>
          </cell>
          <cell r="X1189">
            <v>4.08</v>
          </cell>
          <cell r="Y1189">
            <v>37929</v>
          </cell>
          <cell r="Z1189">
            <v>37929</v>
          </cell>
          <cell r="AA1189" t="str">
            <v>Interruptible</v>
          </cell>
          <cell r="AB1189" t="str">
            <v>PGT</v>
          </cell>
          <cell r="AD1189" t="str">
            <v>07536</v>
          </cell>
          <cell r="AE1189">
            <v>14500</v>
          </cell>
          <cell r="AF1189" t="str">
            <v>STAN-GTNW</v>
          </cell>
          <cell r="AG1189" t="str">
            <v xml:space="preserve"> </v>
          </cell>
          <cell r="AH1189" t="str">
            <v>08456</v>
          </cell>
          <cell r="AI1189" t="str">
            <v xml:space="preserve"> </v>
          </cell>
          <cell r="AJ1189" t="str">
            <v>STAN-GTNW</v>
          </cell>
          <cell r="AK1189" t="str">
            <v xml:space="preserve"> </v>
          </cell>
          <cell r="AL1189" t="str">
            <v>04659</v>
          </cell>
          <cell r="AN1189" t="str">
            <v>DW</v>
          </cell>
        </row>
        <row r="1190">
          <cell r="A1190">
            <v>1203</v>
          </cell>
          <cell r="B1190" t="str">
            <v>DW</v>
          </cell>
          <cell r="C1190" t="str">
            <v>Dick Winters</v>
          </cell>
          <cell r="D1190" t="str">
            <v>(509) 495-4175</v>
          </cell>
          <cell r="E1190">
            <v>38294</v>
          </cell>
          <cell r="G1190" t="str">
            <v>Purchase</v>
          </cell>
          <cell r="H1190" t="str">
            <v>Physical</v>
          </cell>
          <cell r="I1190" t="str">
            <v>CA - SLTAHOE</v>
          </cell>
          <cell r="J1190">
            <v>975201588</v>
          </cell>
          <cell r="K1190" t="str">
            <v>Sempra Energy Trading, Inc.</v>
          </cell>
          <cell r="L1190" t="str">
            <v>Patti Anderson</v>
          </cell>
          <cell r="M1190" t="str">
            <v>Trader</v>
          </cell>
          <cell r="N1190" t="str">
            <v>(403) 750-5396</v>
          </cell>
          <cell r="O1190" t="str">
            <v>(203) 355-6605</v>
          </cell>
          <cell r="P1190" t="str">
            <v>ICE</v>
          </cell>
          <cell r="Q1190">
            <v>2.5</v>
          </cell>
          <cell r="R1190">
            <v>3500</v>
          </cell>
          <cell r="X1190">
            <v>4.0599999999999996</v>
          </cell>
          <cell r="Y1190">
            <v>37929</v>
          </cell>
          <cell r="Z1190">
            <v>37929</v>
          </cell>
          <cell r="AA1190" t="str">
            <v>Firm</v>
          </cell>
          <cell r="AB1190" t="str">
            <v>NWP</v>
          </cell>
          <cell r="AC1190" t="str">
            <v>Paiute</v>
          </cell>
          <cell r="AD1190">
            <v>100047</v>
          </cell>
          <cell r="AE1190">
            <v>3500</v>
          </cell>
          <cell r="AF1190" t="str">
            <v>SUMAS</v>
          </cell>
          <cell r="AG1190">
            <v>297</v>
          </cell>
          <cell r="AH1190" t="str">
            <v xml:space="preserve"> </v>
          </cell>
          <cell r="AI1190" t="str">
            <v xml:space="preserve"> </v>
          </cell>
          <cell r="AJ1190" t="str">
            <v>RENO</v>
          </cell>
          <cell r="AK1190">
            <v>459</v>
          </cell>
          <cell r="AL1190" t="str">
            <v>AVAC03SYS3</v>
          </cell>
          <cell r="AM1190">
            <v>304</v>
          </cell>
          <cell r="AN1190" t="str">
            <v>DW</v>
          </cell>
          <cell r="AQ1190" t="str">
            <v>3000 ICE, 500 phone</v>
          </cell>
        </row>
        <row r="1191">
          <cell r="A1191">
            <v>1204</v>
          </cell>
          <cell r="B1191" t="str">
            <v>DW</v>
          </cell>
          <cell r="C1191" t="str">
            <v>Dick Winters</v>
          </cell>
          <cell r="D1191" t="str">
            <v>(509) 495-4175</v>
          </cell>
          <cell r="E1191">
            <v>37928</v>
          </cell>
          <cell r="G1191" t="str">
            <v>Sale</v>
          </cell>
          <cell r="H1191" t="str">
            <v>Physical</v>
          </cell>
          <cell r="I1191" t="str">
            <v>CA - SLTAHOE</v>
          </cell>
          <cell r="J1191" t="str">
            <v xml:space="preserve"> </v>
          </cell>
          <cell r="K1191" t="str">
            <v>Enserco</v>
          </cell>
          <cell r="L1191" t="str">
            <v>Dave Huck</v>
          </cell>
          <cell r="M1191" t="str">
            <v>Trader</v>
          </cell>
          <cell r="N1191" t="str">
            <v>(403) 269-5522</v>
          </cell>
          <cell r="O1191" t="str">
            <v>(303) 568-3250</v>
          </cell>
          <cell r="P1191" t="str">
            <v xml:space="preserve"> </v>
          </cell>
          <cell r="Q1191" t="str">
            <v xml:space="preserve"> </v>
          </cell>
          <cell r="R1191">
            <v>2500</v>
          </cell>
          <cell r="U1191" t="str">
            <v>GDA</v>
          </cell>
          <cell r="V1191">
            <v>0</v>
          </cell>
          <cell r="W1191" t="str">
            <v>NWP Wyoming</v>
          </cell>
          <cell r="Y1191">
            <v>37929</v>
          </cell>
          <cell r="Z1191">
            <v>37955</v>
          </cell>
          <cell r="AA1191" t="str">
            <v>Firm</v>
          </cell>
          <cell r="AB1191" t="str">
            <v>NWP</v>
          </cell>
          <cell r="AE1191">
            <v>2500</v>
          </cell>
          <cell r="AF1191" t="str">
            <v>WYOMING POOL</v>
          </cell>
          <cell r="AG1191">
            <v>89</v>
          </cell>
          <cell r="AH1191" t="str">
            <v xml:space="preserve"> </v>
          </cell>
          <cell r="AI1191" t="str">
            <v xml:space="preserve"> </v>
          </cell>
          <cell r="AJ1191" t="str">
            <v>WYOMING POOL</v>
          </cell>
          <cell r="AK1191">
            <v>89</v>
          </cell>
          <cell r="AN1191" t="str">
            <v>DW</v>
          </cell>
          <cell r="AO1191">
            <v>37932</v>
          </cell>
          <cell r="AP1191" t="str">
            <v>DW</v>
          </cell>
        </row>
        <row r="1192">
          <cell r="A1192">
            <v>1205</v>
          </cell>
          <cell r="B1192" t="str">
            <v>DW</v>
          </cell>
          <cell r="C1192" t="str">
            <v>Dick Winters</v>
          </cell>
          <cell r="D1192" t="str">
            <v>(509) 495-4175</v>
          </cell>
          <cell r="E1192">
            <v>37928</v>
          </cell>
          <cell r="G1192" t="str">
            <v>Purchase</v>
          </cell>
          <cell r="H1192" t="str">
            <v>Physical</v>
          </cell>
          <cell r="I1192" t="str">
            <v>CA - SLTAHOE</v>
          </cell>
          <cell r="J1192" t="str">
            <v xml:space="preserve"> </v>
          </cell>
          <cell r="K1192" t="str">
            <v>Enserco</v>
          </cell>
          <cell r="L1192" t="str">
            <v>Dave Huck</v>
          </cell>
          <cell r="M1192" t="str">
            <v>Trader</v>
          </cell>
          <cell r="N1192" t="str">
            <v>(403) 269-5522</v>
          </cell>
          <cell r="O1192" t="str">
            <v>(303) 568-3250</v>
          </cell>
          <cell r="P1192" t="str">
            <v xml:space="preserve"> </v>
          </cell>
          <cell r="Q1192" t="str">
            <v xml:space="preserve"> </v>
          </cell>
          <cell r="R1192">
            <v>2500</v>
          </cell>
          <cell r="U1192" t="str">
            <v>GDA</v>
          </cell>
          <cell r="V1192">
            <v>0</v>
          </cell>
          <cell r="W1192" t="str">
            <v>Opal</v>
          </cell>
          <cell r="Y1192">
            <v>37929</v>
          </cell>
          <cell r="Z1192">
            <v>37955</v>
          </cell>
          <cell r="AA1192" t="str">
            <v>Firm</v>
          </cell>
          <cell r="AB1192" t="str">
            <v>NWP</v>
          </cell>
          <cell r="AC1192" t="str">
            <v>Paiute</v>
          </cell>
          <cell r="AD1192">
            <v>100047</v>
          </cell>
          <cell r="AE1192">
            <v>2500</v>
          </cell>
          <cell r="AF1192" t="str">
            <v>OPAL</v>
          </cell>
          <cell r="AG1192">
            <v>543</v>
          </cell>
          <cell r="AH1192" t="str">
            <v>L168</v>
          </cell>
          <cell r="AI1192">
            <v>399</v>
          </cell>
          <cell r="AJ1192" t="str">
            <v>RENO</v>
          </cell>
          <cell r="AK1192">
            <v>459</v>
          </cell>
          <cell r="AL1192" t="str">
            <v>AVAC03SYS2</v>
          </cell>
          <cell r="AM1192">
            <v>304</v>
          </cell>
          <cell r="AN1192" t="str">
            <v>DW</v>
          </cell>
          <cell r="AO1192">
            <v>37932</v>
          </cell>
          <cell r="AP1192" t="str">
            <v>DW</v>
          </cell>
        </row>
        <row r="1193">
          <cell r="A1193">
            <v>1206</v>
          </cell>
          <cell r="B1193" t="str">
            <v>DW</v>
          </cell>
          <cell r="C1193" t="str">
            <v>Dick Winters</v>
          </cell>
          <cell r="D1193" t="str">
            <v>(509) 495-4175</v>
          </cell>
          <cell r="E1193">
            <v>37929</v>
          </cell>
          <cell r="G1193" t="str">
            <v>Sale</v>
          </cell>
          <cell r="H1193" t="str">
            <v>Physical</v>
          </cell>
          <cell r="I1193" t="str">
            <v>MALIN</v>
          </cell>
          <cell r="K1193" t="str">
            <v>Enserco</v>
          </cell>
          <cell r="L1193" t="str">
            <v>Dave Huck</v>
          </cell>
          <cell r="M1193" t="str">
            <v>Trader</v>
          </cell>
          <cell r="N1193" t="str">
            <v>(403) 269-5522</v>
          </cell>
          <cell r="O1193" t="str">
            <v>(303) 568-3250</v>
          </cell>
          <cell r="R1193">
            <v>5000</v>
          </cell>
          <cell r="U1193" t="str">
            <v xml:space="preserve"> </v>
          </cell>
          <cell r="V1193" t="str">
            <v xml:space="preserve"> </v>
          </cell>
          <cell r="W1193" t="str">
            <v xml:space="preserve"> </v>
          </cell>
          <cell r="X1193">
            <v>4.1100000000000003</v>
          </cell>
          <cell r="Y1193">
            <v>37930</v>
          </cell>
          <cell r="Z1193">
            <v>37930</v>
          </cell>
          <cell r="AA1193" t="str">
            <v>Interruptible</v>
          </cell>
          <cell r="AB1193" t="str">
            <v>PGT</v>
          </cell>
          <cell r="AD1193" t="str">
            <v>07536</v>
          </cell>
          <cell r="AE1193">
            <v>5000</v>
          </cell>
          <cell r="AF1193" t="str">
            <v>MALI-GTNW</v>
          </cell>
          <cell r="AJ1193" t="str">
            <v>MALI-GTNW</v>
          </cell>
          <cell r="AL1193" t="str">
            <v>04659</v>
          </cell>
          <cell r="AN1193" t="str">
            <v>DW</v>
          </cell>
        </row>
        <row r="1194">
          <cell r="A1194">
            <v>1207</v>
          </cell>
          <cell r="B1194" t="str">
            <v>DW</v>
          </cell>
          <cell r="C1194" t="str">
            <v>Dick Winters</v>
          </cell>
          <cell r="D1194" t="str">
            <v>(509) 495-4175</v>
          </cell>
          <cell r="E1194">
            <v>37929</v>
          </cell>
          <cell r="G1194" t="str">
            <v>Sale</v>
          </cell>
          <cell r="H1194" t="str">
            <v>Physical</v>
          </cell>
          <cell r="I1194" t="str">
            <v>CSII</v>
          </cell>
          <cell r="K1194" t="str">
            <v>Enserco</v>
          </cell>
          <cell r="L1194" t="str">
            <v>Dave Huck</v>
          </cell>
          <cell r="M1194" t="str">
            <v>Trader</v>
          </cell>
          <cell r="N1194" t="str">
            <v>(403) 269-5522</v>
          </cell>
          <cell r="O1194" t="str">
            <v>(303) 568-3250</v>
          </cell>
          <cell r="P1194" t="str">
            <v xml:space="preserve"> </v>
          </cell>
          <cell r="Q1194" t="str">
            <v xml:space="preserve"> </v>
          </cell>
          <cell r="R1194">
            <v>14500</v>
          </cell>
          <cell r="X1194">
            <v>4.07</v>
          </cell>
          <cell r="Y1194">
            <v>37930</v>
          </cell>
          <cell r="Z1194">
            <v>37930</v>
          </cell>
          <cell r="AA1194" t="str">
            <v>Interruptible</v>
          </cell>
          <cell r="AB1194" t="str">
            <v>PGT</v>
          </cell>
          <cell r="AD1194" t="str">
            <v>07536</v>
          </cell>
          <cell r="AE1194">
            <v>14500</v>
          </cell>
          <cell r="AF1194" t="str">
            <v>STAN-GTNW</v>
          </cell>
          <cell r="AG1194" t="str">
            <v xml:space="preserve"> </v>
          </cell>
          <cell r="AH1194" t="str">
            <v>08456</v>
          </cell>
          <cell r="AI1194" t="str">
            <v xml:space="preserve"> </v>
          </cell>
          <cell r="AJ1194" t="str">
            <v>STAN-GTNW</v>
          </cell>
          <cell r="AK1194" t="str">
            <v xml:space="preserve"> </v>
          </cell>
          <cell r="AL1194" t="str">
            <v>04659</v>
          </cell>
          <cell r="AN1194" t="str">
            <v>DW</v>
          </cell>
        </row>
        <row r="1195">
          <cell r="A1195">
            <v>1208</v>
          </cell>
          <cell r="B1195" t="str">
            <v>DW</v>
          </cell>
          <cell r="C1195" t="str">
            <v>Dick Winters</v>
          </cell>
          <cell r="D1195" t="str">
            <v>(509) 495-4175</v>
          </cell>
          <cell r="E1195">
            <v>37929</v>
          </cell>
          <cell r="G1195" t="str">
            <v>Purchase</v>
          </cell>
          <cell r="H1195" t="str">
            <v>Physical</v>
          </cell>
          <cell r="I1195" t="str">
            <v>CA - SLTAHOE</v>
          </cell>
          <cell r="K1195" t="str">
            <v>Sempra Energy Trading, Inc.</v>
          </cell>
          <cell r="L1195" t="str">
            <v>Ray Houghton</v>
          </cell>
          <cell r="M1195" t="str">
            <v>Trader</v>
          </cell>
          <cell r="N1195" t="str">
            <v>(403) 750-2453</v>
          </cell>
          <cell r="O1195" t="str">
            <v>(203) 355-6605</v>
          </cell>
          <cell r="R1195">
            <v>3500</v>
          </cell>
          <cell r="X1195">
            <v>4.03</v>
          </cell>
          <cell r="Y1195">
            <v>37930</v>
          </cell>
          <cell r="Z1195">
            <v>37930</v>
          </cell>
          <cell r="AA1195" t="str">
            <v>Interruptible</v>
          </cell>
          <cell r="AB1195" t="str">
            <v>NWP</v>
          </cell>
          <cell r="AC1195" t="str">
            <v>Paiute</v>
          </cell>
          <cell r="AD1195">
            <v>100047</v>
          </cell>
          <cell r="AE1195">
            <v>3500</v>
          </cell>
          <cell r="AF1195" t="str">
            <v>SUMAS</v>
          </cell>
          <cell r="AG1195">
            <v>297</v>
          </cell>
          <cell r="AH1195" t="str">
            <v>SEMPRA</v>
          </cell>
          <cell r="AI1195">
            <v>227</v>
          </cell>
          <cell r="AJ1195" t="str">
            <v>RENO</v>
          </cell>
          <cell r="AK1195">
            <v>459</v>
          </cell>
          <cell r="AL1195" t="str">
            <v>AVAC03SYS3</v>
          </cell>
          <cell r="AM1195">
            <v>304</v>
          </cell>
          <cell r="AN1195" t="str">
            <v>DW</v>
          </cell>
        </row>
        <row r="1196">
          <cell r="A1196">
            <v>1209</v>
          </cell>
          <cell r="B1196" t="str">
            <v>DW</v>
          </cell>
          <cell r="C1196" t="str">
            <v>Dick Winters</v>
          </cell>
          <cell r="D1196" t="str">
            <v>(509) 495-4175</v>
          </cell>
          <cell r="E1196">
            <v>37929</v>
          </cell>
          <cell r="G1196" t="str">
            <v>Purchase</v>
          </cell>
          <cell r="H1196" t="str">
            <v>Physical</v>
          </cell>
          <cell r="I1196" t="str">
            <v>CA - SLTAHOE</v>
          </cell>
          <cell r="J1196" t="str">
            <v xml:space="preserve"> </v>
          </cell>
          <cell r="K1196" t="str">
            <v>Enserco</v>
          </cell>
          <cell r="L1196" t="str">
            <v>Dave Meyer</v>
          </cell>
          <cell r="M1196" t="str">
            <v>Trader</v>
          </cell>
          <cell r="N1196" t="str">
            <v>(303) 568-3230</v>
          </cell>
          <cell r="O1196" t="str">
            <v>(303) 568-3250</v>
          </cell>
          <cell r="P1196" t="str">
            <v xml:space="preserve"> </v>
          </cell>
          <cell r="Q1196" t="str">
            <v xml:space="preserve"> </v>
          </cell>
          <cell r="R1196">
            <v>800</v>
          </cell>
          <cell r="X1196">
            <v>3.99</v>
          </cell>
          <cell r="Y1196">
            <v>37930</v>
          </cell>
          <cell r="Z1196">
            <v>37930</v>
          </cell>
          <cell r="AA1196" t="str">
            <v>Interruptible</v>
          </cell>
          <cell r="AB1196" t="str">
            <v>NWP</v>
          </cell>
          <cell r="AC1196" t="str">
            <v>Paiute</v>
          </cell>
          <cell r="AD1196">
            <v>100047</v>
          </cell>
          <cell r="AE1196">
            <v>800</v>
          </cell>
          <cell r="AF1196" t="str">
            <v xml:space="preserve">ROCKY MTN POOL </v>
          </cell>
          <cell r="AG1196">
            <v>65</v>
          </cell>
          <cell r="AH1196" t="str">
            <v xml:space="preserve"> </v>
          </cell>
          <cell r="AI1196">
            <v>399</v>
          </cell>
          <cell r="AJ1196" t="str">
            <v>RENO</v>
          </cell>
          <cell r="AK1196">
            <v>459</v>
          </cell>
          <cell r="AL1196" t="str">
            <v>AVAC03SYS4</v>
          </cell>
          <cell r="AM1196">
            <v>304</v>
          </cell>
          <cell r="AN1196" t="str">
            <v>DW</v>
          </cell>
        </row>
        <row r="1197">
          <cell r="A1197">
            <v>1210</v>
          </cell>
          <cell r="B1197" t="str">
            <v>DW</v>
          </cell>
          <cell r="C1197" t="str">
            <v>Dick Winters</v>
          </cell>
          <cell r="D1197" t="str">
            <v>(509) 495-4175</v>
          </cell>
          <cell r="E1197">
            <v>37929</v>
          </cell>
          <cell r="G1197" t="str">
            <v>Purchase</v>
          </cell>
          <cell r="H1197" t="str">
            <v>Physical</v>
          </cell>
          <cell r="I1197" t="str">
            <v>CA - SLTAHOE</v>
          </cell>
          <cell r="J1197" t="str">
            <v xml:space="preserve"> </v>
          </cell>
          <cell r="K1197" t="str">
            <v>Enserco</v>
          </cell>
          <cell r="L1197" t="str">
            <v>Dave Meyer</v>
          </cell>
          <cell r="M1197" t="str">
            <v>Trader</v>
          </cell>
          <cell r="N1197" t="str">
            <v>(303) 568-3230</v>
          </cell>
          <cell r="O1197" t="str">
            <v>(303) 568-3250</v>
          </cell>
          <cell r="P1197" t="str">
            <v xml:space="preserve"> </v>
          </cell>
          <cell r="Q1197" t="str">
            <v xml:space="preserve"> </v>
          </cell>
          <cell r="R1197">
            <v>1400</v>
          </cell>
          <cell r="X1197">
            <v>4.12</v>
          </cell>
          <cell r="Y1197">
            <v>37930</v>
          </cell>
          <cell r="Z1197">
            <v>37930</v>
          </cell>
          <cell r="AA1197" t="str">
            <v>Interruptible</v>
          </cell>
          <cell r="AB1197" t="str">
            <v>NWP</v>
          </cell>
          <cell r="AC1197" t="str">
            <v>Paiute</v>
          </cell>
          <cell r="AD1197">
            <v>100047</v>
          </cell>
          <cell r="AE1197">
            <v>1400</v>
          </cell>
          <cell r="AF1197" t="str">
            <v>OPAL</v>
          </cell>
          <cell r="AG1197">
            <v>543</v>
          </cell>
          <cell r="AH1197" t="str">
            <v>L168</v>
          </cell>
          <cell r="AI1197">
            <v>399</v>
          </cell>
          <cell r="AJ1197" t="str">
            <v>RENO</v>
          </cell>
          <cell r="AK1197">
            <v>459</v>
          </cell>
          <cell r="AL1197" t="str">
            <v>AVAC03SYS5</v>
          </cell>
          <cell r="AM1197">
            <v>304</v>
          </cell>
          <cell r="AN1197" t="str">
            <v>DW</v>
          </cell>
        </row>
        <row r="1198">
          <cell r="A1198">
            <v>1211</v>
          </cell>
          <cell r="B1198" t="str">
            <v>DW</v>
          </cell>
          <cell r="C1198" t="str">
            <v>Dick Winters</v>
          </cell>
          <cell r="D1198" t="str">
            <v>(509) 495-4175</v>
          </cell>
          <cell r="E1198">
            <v>37930</v>
          </cell>
          <cell r="G1198" t="str">
            <v>Purchase</v>
          </cell>
          <cell r="H1198" t="str">
            <v>Physical</v>
          </cell>
          <cell r="I1198" t="str">
            <v>CA - SLTAHOE</v>
          </cell>
          <cell r="K1198" t="str">
            <v>Enserco</v>
          </cell>
          <cell r="L1198" t="str">
            <v>Dave Huck</v>
          </cell>
          <cell r="M1198" t="str">
            <v>Trader</v>
          </cell>
          <cell r="N1198" t="str">
            <v>(403) 269-5522</v>
          </cell>
          <cell r="O1198" t="str">
            <v>(303) 568-3250</v>
          </cell>
          <cell r="R1198">
            <v>3500</v>
          </cell>
          <cell r="X1198">
            <v>4.3</v>
          </cell>
          <cell r="Y1198">
            <v>37931</v>
          </cell>
          <cell r="Z1198">
            <v>37931</v>
          </cell>
          <cell r="AA1198" t="str">
            <v>Interruptible</v>
          </cell>
          <cell r="AB1198" t="str">
            <v>NWP</v>
          </cell>
          <cell r="AC1198" t="str">
            <v>Paiute</v>
          </cell>
          <cell r="AD1198">
            <v>100047</v>
          </cell>
          <cell r="AE1198">
            <v>3500</v>
          </cell>
          <cell r="AF1198" t="str">
            <v>SUMAS</v>
          </cell>
          <cell r="AG1198">
            <v>297</v>
          </cell>
          <cell r="AJ1198" t="str">
            <v>RENO</v>
          </cell>
          <cell r="AK1198">
            <v>459</v>
          </cell>
          <cell r="AL1198" t="str">
            <v>AVAC03SYS3</v>
          </cell>
          <cell r="AM1198">
            <v>304</v>
          </cell>
          <cell r="AN1198" t="str">
            <v>DW</v>
          </cell>
        </row>
        <row r="1199">
          <cell r="A1199">
            <v>1212</v>
          </cell>
          <cell r="B1199" t="str">
            <v>DW</v>
          </cell>
          <cell r="C1199" t="str">
            <v>Dick Winters</v>
          </cell>
          <cell r="D1199" t="str">
            <v>(509) 495-4175</v>
          </cell>
          <cell r="E1199">
            <v>37930</v>
          </cell>
          <cell r="G1199" t="str">
            <v>Purchase</v>
          </cell>
          <cell r="H1199" t="str">
            <v>Physical</v>
          </cell>
          <cell r="I1199" t="str">
            <v>CA - SLTAHOE</v>
          </cell>
          <cell r="J1199" t="str">
            <v xml:space="preserve"> </v>
          </cell>
          <cell r="K1199" t="str">
            <v>Enserco</v>
          </cell>
          <cell r="L1199" t="str">
            <v>John Washabaugh</v>
          </cell>
          <cell r="M1199" t="str">
            <v>Trader</v>
          </cell>
          <cell r="N1199" t="str">
            <v>(303) 256-1666</v>
          </cell>
          <cell r="O1199" t="str">
            <v>(303) 568-3250</v>
          </cell>
          <cell r="P1199" t="str">
            <v xml:space="preserve"> </v>
          </cell>
          <cell r="Q1199" t="str">
            <v xml:space="preserve"> </v>
          </cell>
          <cell r="R1199">
            <v>800</v>
          </cell>
          <cell r="X1199">
            <v>4.2</v>
          </cell>
          <cell r="Y1199">
            <v>37931</v>
          </cell>
          <cell r="Z1199">
            <v>37931</v>
          </cell>
          <cell r="AA1199" t="str">
            <v>Interruptible</v>
          </cell>
          <cell r="AB1199" t="str">
            <v>NWP</v>
          </cell>
          <cell r="AC1199" t="str">
            <v>Paiute</v>
          </cell>
          <cell r="AD1199">
            <v>100047</v>
          </cell>
          <cell r="AE1199">
            <v>800</v>
          </cell>
          <cell r="AF1199" t="str">
            <v xml:space="preserve">ROCKY MTN POOL </v>
          </cell>
          <cell r="AG1199">
            <v>65</v>
          </cell>
          <cell r="AJ1199" t="str">
            <v>RENO</v>
          </cell>
          <cell r="AK1199">
            <v>459</v>
          </cell>
          <cell r="AL1199" t="str">
            <v>AVAC03SYS4</v>
          </cell>
          <cell r="AM1199">
            <v>304</v>
          </cell>
          <cell r="AN1199" t="str">
            <v>DW</v>
          </cell>
        </row>
        <row r="1200">
          <cell r="A1200">
            <v>1213</v>
          </cell>
          <cell r="B1200" t="str">
            <v>DW</v>
          </cell>
          <cell r="C1200" t="str">
            <v>Dick Winters</v>
          </cell>
          <cell r="D1200" t="str">
            <v>(509) 495-4175</v>
          </cell>
          <cell r="E1200">
            <v>37930</v>
          </cell>
          <cell r="G1200" t="str">
            <v>Purchase</v>
          </cell>
          <cell r="H1200" t="str">
            <v>Physical</v>
          </cell>
          <cell r="I1200" t="str">
            <v>CA - SLTAHOE</v>
          </cell>
          <cell r="J1200" t="str">
            <v xml:space="preserve"> </v>
          </cell>
          <cell r="K1200" t="str">
            <v>Enserco</v>
          </cell>
          <cell r="L1200" t="str">
            <v>John Washabaugh</v>
          </cell>
          <cell r="M1200" t="str">
            <v>Trader</v>
          </cell>
          <cell r="N1200" t="str">
            <v>(303) 256-1666</v>
          </cell>
          <cell r="O1200" t="str">
            <v>(303) 568-3250</v>
          </cell>
          <cell r="P1200" t="str">
            <v xml:space="preserve"> </v>
          </cell>
          <cell r="Q1200" t="str">
            <v xml:space="preserve"> </v>
          </cell>
          <cell r="R1200">
            <v>1400</v>
          </cell>
          <cell r="X1200">
            <v>4.3</v>
          </cell>
          <cell r="Y1200">
            <v>37931</v>
          </cell>
          <cell r="Z1200">
            <v>37931</v>
          </cell>
          <cell r="AA1200" t="str">
            <v>Interruptible</v>
          </cell>
          <cell r="AB1200" t="str">
            <v>NWP</v>
          </cell>
          <cell r="AC1200" t="str">
            <v>Paiute</v>
          </cell>
          <cell r="AD1200">
            <v>100047</v>
          </cell>
          <cell r="AE1200">
            <v>1400</v>
          </cell>
          <cell r="AF1200" t="str">
            <v>OPAL</v>
          </cell>
          <cell r="AG1200">
            <v>543</v>
          </cell>
          <cell r="AJ1200" t="str">
            <v>RENO</v>
          </cell>
          <cell r="AK1200">
            <v>459</v>
          </cell>
          <cell r="AL1200" t="str">
            <v>AVAC03SYS5</v>
          </cell>
          <cell r="AM1200">
            <v>304</v>
          </cell>
          <cell r="AN1200" t="str">
            <v>DW</v>
          </cell>
        </row>
        <row r="1201">
          <cell r="A1201">
            <v>1214</v>
          </cell>
          <cell r="B1201" t="str">
            <v>DW</v>
          </cell>
          <cell r="C1201" t="str">
            <v>Dick Winters</v>
          </cell>
          <cell r="D1201" t="str">
            <v>(509) 495-4175</v>
          </cell>
          <cell r="E1201">
            <v>37930</v>
          </cell>
          <cell r="G1201" t="str">
            <v>Purchase</v>
          </cell>
          <cell r="H1201" t="str">
            <v>Physical</v>
          </cell>
          <cell r="I1201" t="str">
            <v>CSII</v>
          </cell>
          <cell r="K1201" t="str">
            <v>Enserco</v>
          </cell>
          <cell r="L1201" t="str">
            <v>Dave Huck</v>
          </cell>
          <cell r="M1201" t="str">
            <v>Trader</v>
          </cell>
          <cell r="N1201" t="str">
            <v>(403) 269-5522</v>
          </cell>
          <cell r="O1201" t="str">
            <v>(303) 568-3250</v>
          </cell>
          <cell r="P1201" t="str">
            <v xml:space="preserve"> </v>
          </cell>
          <cell r="Q1201" t="str">
            <v xml:space="preserve"> </v>
          </cell>
          <cell r="R1201">
            <v>2500</v>
          </cell>
          <cell r="X1201">
            <v>4.4000000000000004</v>
          </cell>
          <cell r="Y1201">
            <v>37930</v>
          </cell>
          <cell r="Z1201">
            <v>37930</v>
          </cell>
          <cell r="AA1201" t="str">
            <v>Interruptible</v>
          </cell>
          <cell r="AB1201" t="str">
            <v>PGT</v>
          </cell>
          <cell r="AD1201" t="str">
            <v>07536</v>
          </cell>
          <cell r="AE1201">
            <v>2500</v>
          </cell>
          <cell r="AF1201" t="str">
            <v>COYO-GTNW</v>
          </cell>
          <cell r="AG1201" t="str">
            <v xml:space="preserve"> </v>
          </cell>
          <cell r="AI1201" t="str">
            <v xml:space="preserve"> </v>
          </cell>
          <cell r="AJ1201" t="str">
            <v>COYO-GTNW</v>
          </cell>
          <cell r="AK1201" t="str">
            <v xml:space="preserve"> </v>
          </cell>
          <cell r="AN1201" t="str">
            <v>DW</v>
          </cell>
        </row>
        <row r="1202">
          <cell r="A1202">
            <v>1215</v>
          </cell>
          <cell r="B1202" t="str">
            <v>DW</v>
          </cell>
          <cell r="C1202" t="str">
            <v>Dick Winters</v>
          </cell>
          <cell r="D1202" t="str">
            <v>(509) 495-4175</v>
          </cell>
          <cell r="E1202">
            <v>37931</v>
          </cell>
          <cell r="G1202" t="str">
            <v>Purchase</v>
          </cell>
          <cell r="H1202" t="str">
            <v>Physical</v>
          </cell>
          <cell r="I1202" t="str">
            <v>CA - SLTAHOE</v>
          </cell>
          <cell r="J1202">
            <v>373838795</v>
          </cell>
          <cell r="K1202" t="str">
            <v>Cargill Inc</v>
          </cell>
          <cell r="L1202" t="str">
            <v>Rob Hozjan</v>
          </cell>
          <cell r="M1202" t="str">
            <v>Trader</v>
          </cell>
          <cell r="N1202" t="str">
            <v>(403) 218-1079</v>
          </cell>
          <cell r="O1202" t="str">
            <v>(952) 984-3341</v>
          </cell>
          <cell r="P1202" t="str">
            <v>ICE</v>
          </cell>
          <cell r="Q1202">
            <v>2.5</v>
          </cell>
          <cell r="R1202">
            <v>3500</v>
          </cell>
          <cell r="X1202">
            <v>4.5</v>
          </cell>
          <cell r="Y1202">
            <v>37932</v>
          </cell>
          <cell r="Z1202">
            <v>37932</v>
          </cell>
          <cell r="AA1202" t="str">
            <v>Firm</v>
          </cell>
          <cell r="AB1202" t="str">
            <v>NWP</v>
          </cell>
          <cell r="AC1202" t="str">
            <v>Paiute</v>
          </cell>
          <cell r="AD1202">
            <v>100047</v>
          </cell>
          <cell r="AE1202">
            <v>3500</v>
          </cell>
          <cell r="AF1202" t="str">
            <v>SUMAS</v>
          </cell>
          <cell r="AG1202">
            <v>297</v>
          </cell>
          <cell r="AH1202" t="str">
            <v>CARGILL</v>
          </cell>
          <cell r="AI1202">
            <v>842</v>
          </cell>
          <cell r="AJ1202" t="str">
            <v>RENO</v>
          </cell>
          <cell r="AK1202">
            <v>459</v>
          </cell>
          <cell r="AL1202" t="str">
            <v>AVAC03SYS3</v>
          </cell>
          <cell r="AM1202">
            <v>304</v>
          </cell>
          <cell r="AN1202" t="str">
            <v>DW</v>
          </cell>
        </row>
        <row r="1203">
          <cell r="A1203">
            <v>1216</v>
          </cell>
          <cell r="B1203" t="str">
            <v>DW</v>
          </cell>
          <cell r="C1203" t="str">
            <v>Dick Winters</v>
          </cell>
          <cell r="D1203" t="str">
            <v>(509) 495-4175</v>
          </cell>
          <cell r="E1203">
            <v>37931</v>
          </cell>
          <cell r="G1203" t="str">
            <v>Purchase</v>
          </cell>
          <cell r="H1203" t="str">
            <v>Physical</v>
          </cell>
          <cell r="I1203" t="str">
            <v>CA - SLTAHOE</v>
          </cell>
          <cell r="J1203">
            <v>253328293</v>
          </cell>
          <cell r="K1203" t="str">
            <v>Cargill Inc</v>
          </cell>
          <cell r="L1203" t="str">
            <v>Jennifer Kotulski</v>
          </cell>
          <cell r="M1203" t="str">
            <v>Trader</v>
          </cell>
          <cell r="N1203" t="str">
            <v>(952) 984-3407</v>
          </cell>
          <cell r="O1203" t="str">
            <v>(952) 984-3341</v>
          </cell>
          <cell r="P1203" t="str">
            <v>ICE</v>
          </cell>
          <cell r="Q1203">
            <v>2.5</v>
          </cell>
          <cell r="R1203">
            <v>1400</v>
          </cell>
          <cell r="X1203">
            <v>4.57</v>
          </cell>
          <cell r="Y1203">
            <v>37932</v>
          </cell>
          <cell r="Z1203">
            <v>37932</v>
          </cell>
          <cell r="AA1203" t="str">
            <v>Firm</v>
          </cell>
          <cell r="AB1203" t="str">
            <v>NWP</v>
          </cell>
          <cell r="AC1203" t="str">
            <v>Paiute</v>
          </cell>
          <cell r="AD1203">
            <v>100047</v>
          </cell>
          <cell r="AE1203">
            <v>1400</v>
          </cell>
          <cell r="AF1203" t="str">
            <v>OPAL</v>
          </cell>
          <cell r="AG1203">
            <v>543</v>
          </cell>
          <cell r="AH1203" t="str">
            <v>G60</v>
          </cell>
          <cell r="AI1203">
            <v>788</v>
          </cell>
          <cell r="AJ1203" t="str">
            <v>RENO</v>
          </cell>
          <cell r="AK1203">
            <v>459</v>
          </cell>
          <cell r="AL1203" t="str">
            <v>AVAC03SYS5</v>
          </cell>
          <cell r="AM1203">
            <v>304</v>
          </cell>
          <cell r="AN1203" t="str">
            <v>DW</v>
          </cell>
        </row>
        <row r="1204">
          <cell r="A1204">
            <v>1217</v>
          </cell>
          <cell r="B1204" t="str">
            <v>DW</v>
          </cell>
          <cell r="C1204" t="str">
            <v>Dick Winters</v>
          </cell>
          <cell r="D1204" t="str">
            <v>(509) 495-4175</v>
          </cell>
          <cell r="E1204">
            <v>37931</v>
          </cell>
          <cell r="G1204" t="str">
            <v>Purchase</v>
          </cell>
          <cell r="H1204" t="str">
            <v>Physical</v>
          </cell>
          <cell r="I1204" t="str">
            <v>CA - SLTAHOE</v>
          </cell>
          <cell r="J1204" t="str">
            <v xml:space="preserve"> </v>
          </cell>
          <cell r="K1204" t="str">
            <v>Enserco</v>
          </cell>
          <cell r="L1204" t="str">
            <v>John Washabaugh</v>
          </cell>
          <cell r="M1204" t="str">
            <v>Trader</v>
          </cell>
          <cell r="N1204" t="str">
            <v>(303) 256-1666</v>
          </cell>
          <cell r="O1204" t="str">
            <v>(303) 568-3250</v>
          </cell>
          <cell r="P1204" t="str">
            <v xml:space="preserve"> </v>
          </cell>
          <cell r="Q1204" t="str">
            <v xml:space="preserve"> </v>
          </cell>
          <cell r="R1204">
            <v>800</v>
          </cell>
          <cell r="X1204">
            <v>4.4000000000000004</v>
          </cell>
          <cell r="Y1204">
            <v>37932</v>
          </cell>
          <cell r="Z1204">
            <v>37932</v>
          </cell>
          <cell r="AA1204" t="str">
            <v>Interruptible</v>
          </cell>
          <cell r="AB1204" t="str">
            <v>NWP</v>
          </cell>
          <cell r="AC1204" t="str">
            <v>Paiute</v>
          </cell>
          <cell r="AD1204">
            <v>100047</v>
          </cell>
          <cell r="AE1204">
            <v>800</v>
          </cell>
          <cell r="AF1204" t="str">
            <v xml:space="preserve">ROCKY MTN POOL </v>
          </cell>
          <cell r="AG1204">
            <v>65</v>
          </cell>
          <cell r="AJ1204" t="str">
            <v>RENO</v>
          </cell>
          <cell r="AK1204">
            <v>459</v>
          </cell>
          <cell r="AL1204" t="str">
            <v>AVAC03SYS4</v>
          </cell>
          <cell r="AM1204">
            <v>304</v>
          </cell>
          <cell r="AN1204" t="str">
            <v>DW</v>
          </cell>
        </row>
        <row r="1205">
          <cell r="A1205">
            <v>1218</v>
          </cell>
          <cell r="B1205" t="str">
            <v>DW</v>
          </cell>
          <cell r="C1205" t="str">
            <v>Dick Winters</v>
          </cell>
          <cell r="D1205" t="str">
            <v>(509) 495-4175</v>
          </cell>
          <cell r="E1205">
            <v>37932</v>
          </cell>
          <cell r="G1205" t="str">
            <v>Purchase</v>
          </cell>
          <cell r="H1205" t="str">
            <v>Physical</v>
          </cell>
          <cell r="I1205" t="str">
            <v>CA - SLTAHOE</v>
          </cell>
          <cell r="J1205">
            <v>490619635</v>
          </cell>
          <cell r="K1205" t="str">
            <v>Cargill Inc</v>
          </cell>
          <cell r="L1205" t="str">
            <v>Rob Hozjan</v>
          </cell>
          <cell r="M1205" t="str">
            <v>Trader</v>
          </cell>
          <cell r="N1205" t="str">
            <v>(403) 218-1079</v>
          </cell>
          <cell r="O1205" t="str">
            <v>(952) 984-3341</v>
          </cell>
          <cell r="P1205" t="str">
            <v>ICE</v>
          </cell>
          <cell r="Q1205">
            <v>2.63</v>
          </cell>
          <cell r="R1205">
            <v>3500</v>
          </cell>
          <cell r="X1205">
            <v>4.3499999999999996</v>
          </cell>
          <cell r="Y1205">
            <v>37933</v>
          </cell>
          <cell r="Z1205">
            <v>37935</v>
          </cell>
          <cell r="AA1205" t="str">
            <v>Firm</v>
          </cell>
          <cell r="AB1205" t="str">
            <v>NWP</v>
          </cell>
          <cell r="AC1205" t="str">
            <v>Paiute</v>
          </cell>
          <cell r="AD1205">
            <v>100047</v>
          </cell>
          <cell r="AE1205">
            <v>3500</v>
          </cell>
          <cell r="AF1205" t="str">
            <v>SUMAS</v>
          </cell>
          <cell r="AG1205">
            <v>297</v>
          </cell>
          <cell r="AJ1205" t="str">
            <v>RENO</v>
          </cell>
          <cell r="AK1205">
            <v>459</v>
          </cell>
          <cell r="AL1205" t="str">
            <v>AVAC03SYS3</v>
          </cell>
          <cell r="AM1205">
            <v>304</v>
          </cell>
          <cell r="AN1205" t="str">
            <v>DW</v>
          </cell>
        </row>
        <row r="1206">
          <cell r="A1206">
            <v>1219</v>
          </cell>
          <cell r="B1206" t="str">
            <v>DW</v>
          </cell>
          <cell r="C1206" t="str">
            <v>Dick Winters</v>
          </cell>
          <cell r="D1206" t="str">
            <v>(509) 495-4175</v>
          </cell>
          <cell r="E1206">
            <v>37932</v>
          </cell>
          <cell r="G1206" t="str">
            <v>Purchase</v>
          </cell>
          <cell r="H1206" t="str">
            <v>Physical</v>
          </cell>
          <cell r="I1206" t="str">
            <v>CA - SLTAHOE</v>
          </cell>
          <cell r="J1206">
            <v>368006512</v>
          </cell>
          <cell r="K1206" t="str">
            <v>Concord Energy, LLC</v>
          </cell>
          <cell r="L1206" t="str">
            <v>Skip Warburton</v>
          </cell>
          <cell r="M1206" t="str">
            <v>Trader</v>
          </cell>
          <cell r="N1206" t="str">
            <v>(303) 468-1244</v>
          </cell>
          <cell r="O1206" t="str">
            <v>(403) 514-6913</v>
          </cell>
          <cell r="P1206" t="str">
            <v>ICE</v>
          </cell>
          <cell r="Q1206">
            <v>2.5</v>
          </cell>
          <cell r="R1206">
            <v>1400</v>
          </cell>
          <cell r="X1206">
            <v>4.3899999999999997</v>
          </cell>
          <cell r="Y1206">
            <v>37933</v>
          </cell>
          <cell r="Z1206">
            <v>37935</v>
          </cell>
          <cell r="AA1206" t="str">
            <v>Firm</v>
          </cell>
          <cell r="AB1206" t="str">
            <v>NWP</v>
          </cell>
          <cell r="AC1206" t="str">
            <v>Paiute</v>
          </cell>
          <cell r="AD1206">
            <v>100047</v>
          </cell>
          <cell r="AE1206">
            <v>1400</v>
          </cell>
          <cell r="AF1206" t="str">
            <v>OPAL</v>
          </cell>
          <cell r="AG1206">
            <v>543</v>
          </cell>
          <cell r="AJ1206" t="str">
            <v>RENO</v>
          </cell>
          <cell r="AK1206">
            <v>459</v>
          </cell>
          <cell r="AL1206" t="str">
            <v>AVAC03SYS5</v>
          </cell>
          <cell r="AM1206">
            <v>304</v>
          </cell>
          <cell r="AN1206" t="str">
            <v>DW</v>
          </cell>
        </row>
        <row r="1207">
          <cell r="A1207">
            <v>1220</v>
          </cell>
          <cell r="B1207" t="str">
            <v>DW</v>
          </cell>
          <cell r="C1207" t="str">
            <v>Dick Winters</v>
          </cell>
          <cell r="D1207" t="str">
            <v>(509) 495-4175</v>
          </cell>
          <cell r="E1207">
            <v>37932</v>
          </cell>
          <cell r="G1207" t="str">
            <v>Purchase</v>
          </cell>
          <cell r="H1207" t="str">
            <v>Physical</v>
          </cell>
          <cell r="I1207" t="str">
            <v>CA - SLTAHOE</v>
          </cell>
          <cell r="J1207" t="str">
            <v xml:space="preserve"> </v>
          </cell>
          <cell r="K1207" t="str">
            <v>Enserco</v>
          </cell>
          <cell r="L1207" t="str">
            <v>Dave Meyer</v>
          </cell>
          <cell r="M1207" t="str">
            <v>Trader</v>
          </cell>
          <cell r="N1207" t="str">
            <v>(303) 568-3230</v>
          </cell>
          <cell r="O1207" t="str">
            <v>(303) 568-3250</v>
          </cell>
          <cell r="P1207" t="str">
            <v xml:space="preserve"> </v>
          </cell>
          <cell r="Q1207" t="str">
            <v xml:space="preserve"> </v>
          </cell>
          <cell r="R1207">
            <v>800</v>
          </cell>
          <cell r="X1207">
            <v>4.29</v>
          </cell>
          <cell r="Y1207">
            <v>37933</v>
          </cell>
          <cell r="Z1207">
            <v>37935</v>
          </cell>
          <cell r="AA1207" t="str">
            <v>Interruptible</v>
          </cell>
          <cell r="AB1207" t="str">
            <v>NWP</v>
          </cell>
          <cell r="AC1207" t="str">
            <v>Paiute</v>
          </cell>
          <cell r="AD1207">
            <v>100047</v>
          </cell>
          <cell r="AE1207">
            <v>800</v>
          </cell>
          <cell r="AF1207" t="str">
            <v xml:space="preserve">ROCKY MTN POOL </v>
          </cell>
          <cell r="AG1207">
            <v>65</v>
          </cell>
          <cell r="AJ1207" t="str">
            <v>RENO</v>
          </cell>
          <cell r="AK1207">
            <v>459</v>
          </cell>
          <cell r="AL1207" t="str">
            <v>AVAC03SYS4</v>
          </cell>
          <cell r="AM1207">
            <v>304</v>
          </cell>
          <cell r="AN1207" t="str">
            <v>DW</v>
          </cell>
        </row>
        <row r="1208">
          <cell r="A1208">
            <v>1221</v>
          </cell>
          <cell r="B1208" t="str">
            <v>DW</v>
          </cell>
          <cell r="C1208" t="str">
            <v>Dick Winters</v>
          </cell>
          <cell r="D1208" t="str">
            <v>(509) 495-4175</v>
          </cell>
          <cell r="E1208">
            <v>37935</v>
          </cell>
          <cell r="G1208" t="str">
            <v>Sale</v>
          </cell>
          <cell r="H1208" t="str">
            <v>Physical</v>
          </cell>
          <cell r="I1208" t="str">
            <v>MALIN</v>
          </cell>
          <cell r="K1208" t="str">
            <v>Enserco</v>
          </cell>
          <cell r="L1208" t="str">
            <v>Dave Huck</v>
          </cell>
          <cell r="M1208" t="str">
            <v>Trader</v>
          </cell>
          <cell r="N1208" t="str">
            <v>(403) 269-5522</v>
          </cell>
          <cell r="O1208" t="str">
            <v>(303) 568-3250</v>
          </cell>
          <cell r="R1208">
            <v>5000</v>
          </cell>
          <cell r="U1208" t="str">
            <v xml:space="preserve"> </v>
          </cell>
          <cell r="V1208" t="str">
            <v xml:space="preserve"> </v>
          </cell>
          <cell r="W1208" t="str">
            <v xml:space="preserve"> </v>
          </cell>
          <cell r="X1208">
            <v>4.2699999999999996</v>
          </cell>
          <cell r="Y1208">
            <v>37936</v>
          </cell>
          <cell r="Z1208">
            <v>37936</v>
          </cell>
          <cell r="AA1208" t="str">
            <v>Interruptible</v>
          </cell>
          <cell r="AB1208" t="str">
            <v>PGT</v>
          </cell>
          <cell r="AD1208" t="str">
            <v>07536</v>
          </cell>
          <cell r="AE1208">
            <v>5000</v>
          </cell>
          <cell r="AF1208" t="str">
            <v>MALI-GTNW</v>
          </cell>
          <cell r="AJ1208" t="str">
            <v>MALI-GTNW</v>
          </cell>
          <cell r="AL1208" t="str">
            <v>04659</v>
          </cell>
          <cell r="AN1208" t="str">
            <v>DW</v>
          </cell>
        </row>
        <row r="1209">
          <cell r="A1209">
            <v>1222</v>
          </cell>
          <cell r="B1209" t="str">
            <v>DW</v>
          </cell>
          <cell r="C1209" t="str">
            <v>Dick Winters</v>
          </cell>
          <cell r="D1209" t="str">
            <v>(509) 495-4175</v>
          </cell>
          <cell r="E1209">
            <v>37935</v>
          </cell>
          <cell r="G1209" t="str">
            <v>Sale</v>
          </cell>
          <cell r="H1209" t="str">
            <v>Physical</v>
          </cell>
          <cell r="I1209" t="str">
            <v>CSII</v>
          </cell>
          <cell r="K1209" t="str">
            <v>Enserco</v>
          </cell>
          <cell r="L1209" t="str">
            <v>Dave Huck</v>
          </cell>
          <cell r="M1209" t="str">
            <v>Trader</v>
          </cell>
          <cell r="N1209" t="str">
            <v>(403) 269-5522</v>
          </cell>
          <cell r="O1209" t="str">
            <v>(303) 568-3250</v>
          </cell>
          <cell r="P1209" t="str">
            <v xml:space="preserve"> </v>
          </cell>
          <cell r="Q1209" t="str">
            <v xml:space="preserve"> </v>
          </cell>
          <cell r="R1209">
            <v>14700</v>
          </cell>
          <cell r="X1209">
            <v>4.16</v>
          </cell>
          <cell r="Y1209">
            <v>37936</v>
          </cell>
          <cell r="Z1209">
            <v>37937</v>
          </cell>
          <cell r="AA1209" t="str">
            <v>Interruptible</v>
          </cell>
          <cell r="AB1209" t="str">
            <v>PGT</v>
          </cell>
          <cell r="AD1209" t="str">
            <v>07536</v>
          </cell>
          <cell r="AE1209">
            <v>14700</v>
          </cell>
          <cell r="AF1209" t="str">
            <v>STAN-GTNW</v>
          </cell>
          <cell r="AG1209" t="str">
            <v xml:space="preserve"> </v>
          </cell>
          <cell r="AI1209" t="str">
            <v xml:space="preserve"> </v>
          </cell>
          <cell r="AJ1209" t="str">
            <v>STAN-GTNW</v>
          </cell>
          <cell r="AK1209" t="str">
            <v xml:space="preserve"> </v>
          </cell>
          <cell r="AL1209" t="str">
            <v>04659</v>
          </cell>
          <cell r="AN1209" t="str">
            <v>DW</v>
          </cell>
        </row>
        <row r="1210">
          <cell r="A1210">
            <v>1223</v>
          </cell>
          <cell r="B1210" t="str">
            <v>DW</v>
          </cell>
          <cell r="C1210" t="str">
            <v>Dick Winters</v>
          </cell>
          <cell r="D1210" t="str">
            <v>(509) 495-4175</v>
          </cell>
          <cell r="E1210">
            <v>37935</v>
          </cell>
          <cell r="G1210" t="str">
            <v>Purchase</v>
          </cell>
          <cell r="H1210" t="str">
            <v>Physical</v>
          </cell>
          <cell r="I1210" t="str">
            <v>CA - SLTAHOE</v>
          </cell>
          <cell r="J1210">
            <v>152425739</v>
          </cell>
          <cell r="K1210" t="str">
            <v>Enserco</v>
          </cell>
          <cell r="L1210" t="str">
            <v>John Washabaugh</v>
          </cell>
          <cell r="M1210" t="str">
            <v>Trader</v>
          </cell>
          <cell r="N1210" t="str">
            <v>(303) 256-1666</v>
          </cell>
          <cell r="O1210" t="str">
            <v>(303) 568-3250</v>
          </cell>
          <cell r="P1210" t="str">
            <v>ICE</v>
          </cell>
          <cell r="Q1210">
            <v>2.5</v>
          </cell>
          <cell r="R1210">
            <v>1400</v>
          </cell>
          <cell r="X1210">
            <v>4.1900000000000004</v>
          </cell>
          <cell r="Y1210">
            <v>37936</v>
          </cell>
          <cell r="Z1210">
            <v>37936</v>
          </cell>
          <cell r="AA1210" t="str">
            <v>Firm</v>
          </cell>
          <cell r="AB1210" t="str">
            <v>NWP</v>
          </cell>
          <cell r="AC1210" t="str">
            <v>Paiute</v>
          </cell>
          <cell r="AD1210">
            <v>100047</v>
          </cell>
          <cell r="AE1210">
            <v>1400</v>
          </cell>
          <cell r="AF1210" t="str">
            <v>OPAL</v>
          </cell>
          <cell r="AG1210">
            <v>543</v>
          </cell>
          <cell r="AH1210" t="str">
            <v>L168</v>
          </cell>
          <cell r="AI1210">
            <v>399</v>
          </cell>
          <cell r="AJ1210" t="str">
            <v>RENO</v>
          </cell>
          <cell r="AK1210">
            <v>459</v>
          </cell>
          <cell r="AL1210" t="str">
            <v>AVAC03SYS5</v>
          </cell>
          <cell r="AM1210">
            <v>304</v>
          </cell>
          <cell r="AN1210" t="str">
            <v>DW</v>
          </cell>
        </row>
        <row r="1211">
          <cell r="A1211">
            <v>1224</v>
          </cell>
          <cell r="B1211" t="str">
            <v>DW</v>
          </cell>
          <cell r="C1211" t="str">
            <v>Dick Winters</v>
          </cell>
          <cell r="D1211" t="str">
            <v>(509) 495-4175</v>
          </cell>
          <cell r="E1211">
            <v>37935</v>
          </cell>
          <cell r="G1211" t="str">
            <v>Purchase</v>
          </cell>
          <cell r="H1211" t="str">
            <v>Physical</v>
          </cell>
          <cell r="I1211" t="str">
            <v>CA - SLTAHOE</v>
          </cell>
          <cell r="K1211" t="str">
            <v>Enserco</v>
          </cell>
          <cell r="L1211" t="str">
            <v>Dave Huck</v>
          </cell>
          <cell r="M1211" t="str">
            <v>Trader</v>
          </cell>
          <cell r="N1211" t="str">
            <v>(403) 269-5522</v>
          </cell>
          <cell r="O1211" t="str">
            <v>(303) 568-3250</v>
          </cell>
          <cell r="R1211">
            <v>3500</v>
          </cell>
          <cell r="X1211">
            <v>4.17</v>
          </cell>
          <cell r="Y1211">
            <v>37936</v>
          </cell>
          <cell r="Z1211">
            <v>37936</v>
          </cell>
          <cell r="AA1211" t="str">
            <v>Interruptible</v>
          </cell>
          <cell r="AB1211" t="str">
            <v>NWP</v>
          </cell>
          <cell r="AC1211" t="str">
            <v>Paiute</v>
          </cell>
          <cell r="AD1211">
            <v>100047</v>
          </cell>
          <cell r="AE1211">
            <v>3500</v>
          </cell>
          <cell r="AF1211" t="str">
            <v>SUMAS</v>
          </cell>
          <cell r="AG1211">
            <v>297</v>
          </cell>
          <cell r="AH1211" t="str">
            <v>EEI</v>
          </cell>
          <cell r="AI1211">
            <v>399</v>
          </cell>
          <cell r="AJ1211" t="str">
            <v>RENO</v>
          </cell>
          <cell r="AK1211">
            <v>459</v>
          </cell>
          <cell r="AL1211" t="str">
            <v>AVAC03SYS3</v>
          </cell>
          <cell r="AM1211">
            <v>304</v>
          </cell>
          <cell r="AN1211" t="str">
            <v>DW</v>
          </cell>
        </row>
        <row r="1212">
          <cell r="A1212">
            <v>1225</v>
          </cell>
          <cell r="B1212" t="str">
            <v>DW</v>
          </cell>
          <cell r="C1212" t="str">
            <v>Dick Winters</v>
          </cell>
          <cell r="D1212" t="str">
            <v>(509) 495-4175</v>
          </cell>
          <cell r="E1212">
            <v>37935</v>
          </cell>
          <cell r="G1212" t="str">
            <v>Purchase</v>
          </cell>
          <cell r="H1212" t="str">
            <v>Physical</v>
          </cell>
          <cell r="I1212" t="str">
            <v>CA - SLTAHOE</v>
          </cell>
          <cell r="J1212">
            <v>187857849</v>
          </cell>
          <cell r="K1212" t="str">
            <v>Concord Energy, LLC</v>
          </cell>
          <cell r="L1212" t="str">
            <v>Skip Warburton</v>
          </cell>
          <cell r="M1212" t="str">
            <v>Trader</v>
          </cell>
          <cell r="N1212" t="str">
            <v>(303) 468-1244</v>
          </cell>
          <cell r="O1212" t="str">
            <v>(403) 514-6913</v>
          </cell>
          <cell r="P1212" t="str">
            <v>ICE</v>
          </cell>
          <cell r="Q1212">
            <v>2.5</v>
          </cell>
          <cell r="R1212">
            <v>800</v>
          </cell>
          <cell r="X1212">
            <v>3.99</v>
          </cell>
          <cell r="Y1212">
            <v>37936</v>
          </cell>
          <cell r="Z1212">
            <v>37936</v>
          </cell>
          <cell r="AA1212" t="str">
            <v>Firm</v>
          </cell>
          <cell r="AB1212" t="str">
            <v>NWP</v>
          </cell>
          <cell r="AC1212" t="str">
            <v>Paiute</v>
          </cell>
          <cell r="AD1212">
            <v>100047</v>
          </cell>
          <cell r="AE1212">
            <v>800</v>
          </cell>
          <cell r="AF1212" t="str">
            <v xml:space="preserve">ROCKY MTN POOL </v>
          </cell>
          <cell r="AG1212">
            <v>65</v>
          </cell>
          <cell r="AI1212">
            <v>796</v>
          </cell>
          <cell r="AJ1212" t="str">
            <v>RENO</v>
          </cell>
          <cell r="AK1212">
            <v>459</v>
          </cell>
          <cell r="AL1212" t="str">
            <v>AVAC03SYS4</v>
          </cell>
          <cell r="AM1212">
            <v>304</v>
          </cell>
          <cell r="AN1212" t="str">
            <v>DW</v>
          </cell>
        </row>
        <row r="1213">
          <cell r="A1213">
            <v>1226</v>
          </cell>
          <cell r="B1213" t="str">
            <v>DW</v>
          </cell>
          <cell r="C1213" t="str">
            <v>Dick Winters</v>
          </cell>
          <cell r="D1213" t="str">
            <v>(509) 495-4175</v>
          </cell>
          <cell r="E1213">
            <v>37936</v>
          </cell>
          <cell r="G1213" t="str">
            <v>Purchase</v>
          </cell>
          <cell r="H1213" t="str">
            <v>Physical</v>
          </cell>
          <cell r="I1213" t="str">
            <v>CA - SLTAHOE</v>
          </cell>
          <cell r="J1213">
            <v>137370695</v>
          </cell>
          <cell r="K1213" t="str">
            <v>Concord Energy, LLC</v>
          </cell>
          <cell r="L1213" t="str">
            <v>John Boyle</v>
          </cell>
          <cell r="M1213" t="str">
            <v>Trader</v>
          </cell>
          <cell r="N1213" t="str">
            <v>(303) 468-1244</v>
          </cell>
          <cell r="O1213" t="str">
            <v>(403) 514-6913</v>
          </cell>
          <cell r="P1213" t="str">
            <v>ICE</v>
          </cell>
          <cell r="Q1213">
            <v>2.5</v>
          </cell>
          <cell r="R1213">
            <v>1400</v>
          </cell>
          <cell r="X1213">
            <v>4.1900000000000004</v>
          </cell>
          <cell r="Y1213">
            <v>37937</v>
          </cell>
          <cell r="Z1213">
            <v>37937</v>
          </cell>
          <cell r="AA1213" t="str">
            <v>Firm</v>
          </cell>
          <cell r="AB1213" t="str">
            <v>NWP</v>
          </cell>
          <cell r="AC1213" t="str">
            <v>Paiute</v>
          </cell>
          <cell r="AD1213">
            <v>100047</v>
          </cell>
          <cell r="AE1213">
            <v>1400</v>
          </cell>
          <cell r="AF1213" t="str">
            <v>OPAL</v>
          </cell>
          <cell r="AG1213">
            <v>543</v>
          </cell>
          <cell r="AJ1213" t="str">
            <v>RENO</v>
          </cell>
          <cell r="AK1213">
            <v>459</v>
          </cell>
          <cell r="AL1213" t="str">
            <v>AVAC03SYS5</v>
          </cell>
          <cell r="AM1213">
            <v>304</v>
          </cell>
          <cell r="AN1213" t="str">
            <v>DW</v>
          </cell>
        </row>
        <row r="1214">
          <cell r="A1214">
            <v>1227</v>
          </cell>
          <cell r="B1214" t="str">
            <v>DW</v>
          </cell>
          <cell r="C1214" t="str">
            <v>Dick Winters</v>
          </cell>
          <cell r="D1214" t="str">
            <v>(509) 495-4175</v>
          </cell>
          <cell r="E1214">
            <v>37936</v>
          </cell>
          <cell r="G1214" t="str">
            <v>Purchase</v>
          </cell>
          <cell r="H1214" t="str">
            <v>Physical</v>
          </cell>
          <cell r="I1214" t="str">
            <v>CA - SLTAHOE</v>
          </cell>
          <cell r="J1214">
            <v>415366247</v>
          </cell>
          <cell r="K1214" t="str">
            <v>Sempra Energy Trading, Inc.</v>
          </cell>
          <cell r="L1214" t="str">
            <v>Patti Anderson</v>
          </cell>
          <cell r="M1214" t="str">
            <v>Trader</v>
          </cell>
          <cell r="N1214" t="str">
            <v>(403) 750-5396</v>
          </cell>
          <cell r="O1214" t="str">
            <v>(203) 355-6605</v>
          </cell>
          <cell r="P1214" t="str">
            <v>ICE</v>
          </cell>
          <cell r="Q1214">
            <v>2.5</v>
          </cell>
          <cell r="R1214">
            <v>3500</v>
          </cell>
          <cell r="X1214">
            <v>4.1500000000000004</v>
          </cell>
          <cell r="Y1214">
            <v>37937</v>
          </cell>
          <cell r="Z1214">
            <v>37937</v>
          </cell>
          <cell r="AA1214" t="str">
            <v>Firm</v>
          </cell>
          <cell r="AB1214" t="str">
            <v>NWP</v>
          </cell>
          <cell r="AC1214" t="str">
            <v>Paiute</v>
          </cell>
          <cell r="AD1214">
            <v>100047</v>
          </cell>
          <cell r="AE1214">
            <v>3500</v>
          </cell>
          <cell r="AF1214" t="str">
            <v>SUMAS</v>
          </cell>
          <cell r="AG1214">
            <v>297</v>
          </cell>
          <cell r="AJ1214" t="str">
            <v>RENO</v>
          </cell>
          <cell r="AK1214">
            <v>459</v>
          </cell>
          <cell r="AL1214" t="str">
            <v>AVAC03SYS3</v>
          </cell>
          <cell r="AM1214">
            <v>304</v>
          </cell>
          <cell r="AN1214" t="str">
            <v>DW</v>
          </cell>
        </row>
        <row r="1215">
          <cell r="A1215">
            <v>1228</v>
          </cell>
          <cell r="B1215" t="str">
            <v>DW</v>
          </cell>
          <cell r="C1215" t="str">
            <v>Dick Winters</v>
          </cell>
          <cell r="D1215" t="str">
            <v>(509) 495-4175</v>
          </cell>
          <cell r="E1215">
            <v>37936</v>
          </cell>
          <cell r="G1215" t="str">
            <v>Purchase</v>
          </cell>
          <cell r="H1215" t="str">
            <v>Physical</v>
          </cell>
          <cell r="I1215" t="str">
            <v>CA - SLTAHOE</v>
          </cell>
          <cell r="J1215">
            <v>990709838</v>
          </cell>
          <cell r="K1215" t="str">
            <v>Concord Energy, LLC</v>
          </cell>
          <cell r="L1215" t="str">
            <v>Skip Warburton</v>
          </cell>
          <cell r="M1215" t="str">
            <v>Trader</v>
          </cell>
          <cell r="N1215" t="str">
            <v>(303) 468-1244</v>
          </cell>
          <cell r="O1215" t="str">
            <v>(403) 514-6913</v>
          </cell>
          <cell r="P1215" t="str">
            <v>ICE</v>
          </cell>
          <cell r="Q1215">
            <v>2.5</v>
          </cell>
          <cell r="R1215">
            <v>800</v>
          </cell>
          <cell r="X1215">
            <v>4.03</v>
          </cell>
          <cell r="Y1215">
            <v>37937</v>
          </cell>
          <cell r="Z1215">
            <v>37937</v>
          </cell>
          <cell r="AA1215" t="str">
            <v>Firm</v>
          </cell>
          <cell r="AB1215" t="str">
            <v>NWP</v>
          </cell>
          <cell r="AC1215" t="str">
            <v>Paiute</v>
          </cell>
          <cell r="AD1215">
            <v>100047</v>
          </cell>
          <cell r="AE1215">
            <v>800</v>
          </cell>
          <cell r="AF1215" t="str">
            <v xml:space="preserve">ROCKY MTN POOL </v>
          </cell>
          <cell r="AG1215">
            <v>65</v>
          </cell>
          <cell r="AJ1215" t="str">
            <v>RENO</v>
          </cell>
          <cell r="AK1215">
            <v>459</v>
          </cell>
          <cell r="AL1215" t="str">
            <v>AVAC03SYS4</v>
          </cell>
          <cell r="AM1215">
            <v>304</v>
          </cell>
          <cell r="AN1215" t="str">
            <v>DW</v>
          </cell>
        </row>
        <row r="1216">
          <cell r="A1216">
            <v>1229</v>
          </cell>
          <cell r="B1216" t="str">
            <v>DW</v>
          </cell>
          <cell r="C1216" t="str">
            <v>Dick Winters</v>
          </cell>
          <cell r="D1216" t="str">
            <v>(509) 495-4175</v>
          </cell>
          <cell r="E1216">
            <v>37936</v>
          </cell>
          <cell r="G1216" t="str">
            <v>Purchase</v>
          </cell>
          <cell r="H1216" t="str">
            <v>Physical</v>
          </cell>
          <cell r="I1216" t="str">
            <v>PG&amp;E STOR</v>
          </cell>
          <cell r="K1216" t="str">
            <v>Enserco</v>
          </cell>
          <cell r="L1216" t="str">
            <v>Dave Huck</v>
          </cell>
          <cell r="M1216" t="str">
            <v>Trader</v>
          </cell>
          <cell r="N1216" t="str">
            <v>(403) 269-5522</v>
          </cell>
          <cell r="O1216" t="str">
            <v>(303) 568-3250</v>
          </cell>
          <cell r="R1216">
            <v>10000</v>
          </cell>
          <cell r="X1216">
            <v>4.63</v>
          </cell>
          <cell r="Y1216">
            <v>37937</v>
          </cell>
          <cell r="Z1216">
            <v>37937</v>
          </cell>
          <cell r="AA1216" t="str">
            <v>Interruptible</v>
          </cell>
          <cell r="AB1216" t="str">
            <v>PGE</v>
          </cell>
          <cell r="AE1216">
            <v>10000</v>
          </cell>
          <cell r="AF1216" t="str">
            <v>CG</v>
          </cell>
          <cell r="AH1216" t="str">
            <v>CG1111N</v>
          </cell>
          <cell r="AJ1216" t="str">
            <v>CG</v>
          </cell>
          <cell r="AL1216" t="str">
            <v>CG0214N</v>
          </cell>
          <cell r="AM1216" t="str">
            <v xml:space="preserve"> </v>
          </cell>
          <cell r="AN1216" t="str">
            <v>DW</v>
          </cell>
        </row>
        <row r="1217">
          <cell r="A1217">
            <v>1230</v>
          </cell>
          <cell r="B1217" t="str">
            <v>DW</v>
          </cell>
          <cell r="C1217" t="str">
            <v>Dick Winters</v>
          </cell>
          <cell r="D1217" t="str">
            <v>(509) 495-4175</v>
          </cell>
          <cell r="E1217">
            <v>37937</v>
          </cell>
          <cell r="G1217" t="str">
            <v>Sale</v>
          </cell>
          <cell r="H1217" t="str">
            <v>Physical</v>
          </cell>
          <cell r="I1217" t="str">
            <v>MALIN</v>
          </cell>
          <cell r="K1217" t="str">
            <v>Enserco</v>
          </cell>
          <cell r="L1217" t="str">
            <v>Dave Huck</v>
          </cell>
          <cell r="M1217" t="str">
            <v>Trader</v>
          </cell>
          <cell r="N1217" t="str">
            <v>(403) 269-5522</v>
          </cell>
          <cell r="O1217" t="str">
            <v>(303) 568-3250</v>
          </cell>
          <cell r="R1217">
            <v>5000</v>
          </cell>
          <cell r="U1217" t="str">
            <v xml:space="preserve"> </v>
          </cell>
          <cell r="V1217" t="str">
            <v xml:space="preserve"> </v>
          </cell>
          <cell r="W1217" t="str">
            <v xml:space="preserve"> </v>
          </cell>
          <cell r="X1217">
            <v>4.4400000000000004</v>
          </cell>
          <cell r="Y1217">
            <v>37938</v>
          </cell>
          <cell r="Z1217">
            <v>37938</v>
          </cell>
          <cell r="AA1217" t="str">
            <v>Interruptible</v>
          </cell>
          <cell r="AB1217" t="str">
            <v>PGT</v>
          </cell>
          <cell r="AD1217" t="str">
            <v>07536</v>
          </cell>
          <cell r="AE1217">
            <v>5000</v>
          </cell>
          <cell r="AF1217" t="str">
            <v>MALI-GTNW</v>
          </cell>
          <cell r="AJ1217" t="str">
            <v>MALI-GTNW</v>
          </cell>
          <cell r="AL1217" t="str">
            <v>04659</v>
          </cell>
          <cell r="AN1217" t="str">
            <v>DW</v>
          </cell>
        </row>
        <row r="1218">
          <cell r="A1218">
            <v>1231</v>
          </cell>
          <cell r="B1218" t="str">
            <v>DW</v>
          </cell>
          <cell r="C1218" t="str">
            <v>Dick Winters</v>
          </cell>
          <cell r="D1218" t="str">
            <v>(509) 495-4175</v>
          </cell>
          <cell r="E1218">
            <v>37937</v>
          </cell>
          <cell r="G1218" t="str">
            <v>Sale</v>
          </cell>
          <cell r="H1218" t="str">
            <v>Physical</v>
          </cell>
          <cell r="I1218" t="str">
            <v>CSII</v>
          </cell>
          <cell r="K1218" t="str">
            <v>Enserco</v>
          </cell>
          <cell r="L1218" t="str">
            <v>Dave Huck</v>
          </cell>
          <cell r="M1218" t="str">
            <v>Trader</v>
          </cell>
          <cell r="N1218" t="str">
            <v>(403) 269-5522</v>
          </cell>
          <cell r="O1218" t="str">
            <v>(303) 568-3250</v>
          </cell>
          <cell r="P1218" t="str">
            <v xml:space="preserve"> </v>
          </cell>
          <cell r="Q1218" t="str">
            <v xml:space="preserve"> </v>
          </cell>
          <cell r="R1218">
            <v>14700</v>
          </cell>
          <cell r="X1218">
            <v>4.33</v>
          </cell>
          <cell r="Y1218">
            <v>37938</v>
          </cell>
          <cell r="Z1218">
            <v>37938</v>
          </cell>
          <cell r="AA1218" t="str">
            <v>Interruptible</v>
          </cell>
          <cell r="AB1218" t="str">
            <v>PGT</v>
          </cell>
          <cell r="AD1218" t="str">
            <v>07536</v>
          </cell>
          <cell r="AE1218">
            <v>14700</v>
          </cell>
          <cell r="AF1218" t="str">
            <v>STAN-GTNW</v>
          </cell>
          <cell r="AG1218" t="str">
            <v xml:space="preserve"> </v>
          </cell>
          <cell r="AI1218" t="str">
            <v xml:space="preserve"> </v>
          </cell>
          <cell r="AJ1218" t="str">
            <v>STAN-GTNW</v>
          </cell>
          <cell r="AK1218" t="str">
            <v xml:space="preserve"> </v>
          </cell>
          <cell r="AL1218" t="str">
            <v>04659</v>
          </cell>
          <cell r="AN1218" t="str">
            <v>DW</v>
          </cell>
        </row>
        <row r="1219">
          <cell r="A1219">
            <v>1232</v>
          </cell>
          <cell r="B1219" t="str">
            <v>DW</v>
          </cell>
          <cell r="C1219" t="str">
            <v>Dick Winters</v>
          </cell>
          <cell r="D1219" t="str">
            <v>(509) 495-4175</v>
          </cell>
          <cell r="E1219">
            <v>37937</v>
          </cell>
          <cell r="G1219" t="str">
            <v>Purchase</v>
          </cell>
          <cell r="H1219" t="str">
            <v>Physical</v>
          </cell>
          <cell r="I1219" t="str">
            <v>CA - SLTAHOE</v>
          </cell>
          <cell r="J1219">
            <v>116491010</v>
          </cell>
          <cell r="K1219" t="str">
            <v>Concord Energy, LLC</v>
          </cell>
          <cell r="L1219" t="str">
            <v>John Boyle</v>
          </cell>
          <cell r="M1219" t="str">
            <v>Trader</v>
          </cell>
          <cell r="N1219" t="str">
            <v>(303) 468-1244</v>
          </cell>
          <cell r="O1219" t="str">
            <v>(403) 514-6913</v>
          </cell>
          <cell r="P1219" t="str">
            <v>ICE</v>
          </cell>
          <cell r="Q1219">
            <v>2.5</v>
          </cell>
          <cell r="R1219">
            <v>1400</v>
          </cell>
          <cell r="X1219">
            <v>4.3</v>
          </cell>
          <cell r="Y1219">
            <v>37938</v>
          </cell>
          <cell r="Z1219">
            <v>37938</v>
          </cell>
          <cell r="AA1219" t="str">
            <v>Firm</v>
          </cell>
          <cell r="AB1219" t="str">
            <v>NWP</v>
          </cell>
          <cell r="AC1219" t="str">
            <v>Paiute</v>
          </cell>
          <cell r="AD1219">
            <v>100047</v>
          </cell>
          <cell r="AE1219">
            <v>1400</v>
          </cell>
          <cell r="AF1219" t="str">
            <v>OPAL</v>
          </cell>
          <cell r="AG1219">
            <v>543</v>
          </cell>
          <cell r="AJ1219" t="str">
            <v>RENO</v>
          </cell>
          <cell r="AK1219">
            <v>459</v>
          </cell>
          <cell r="AL1219" t="str">
            <v>AVAC03SYS5</v>
          </cell>
          <cell r="AM1219">
            <v>304</v>
          </cell>
          <cell r="AN1219" t="str">
            <v>DW</v>
          </cell>
        </row>
        <row r="1220">
          <cell r="A1220">
            <v>1233</v>
          </cell>
          <cell r="B1220" t="str">
            <v>DW</v>
          </cell>
          <cell r="C1220" t="str">
            <v>Dick Winters</v>
          </cell>
          <cell r="D1220" t="str">
            <v>(509) 495-4175</v>
          </cell>
          <cell r="E1220">
            <v>37937</v>
          </cell>
          <cell r="G1220" t="str">
            <v>Purchase</v>
          </cell>
          <cell r="H1220" t="str">
            <v>Physical</v>
          </cell>
          <cell r="I1220" t="str">
            <v>CA - SLTAHOE</v>
          </cell>
          <cell r="K1220" t="str">
            <v>Enserco</v>
          </cell>
          <cell r="L1220" t="str">
            <v>Dave Huck</v>
          </cell>
          <cell r="M1220" t="str">
            <v>Trader</v>
          </cell>
          <cell r="N1220" t="str">
            <v>(403) 269-5522</v>
          </cell>
          <cell r="O1220" t="str">
            <v>(303) 568-3250</v>
          </cell>
          <cell r="R1220">
            <v>3500</v>
          </cell>
          <cell r="X1220">
            <v>4.3</v>
          </cell>
          <cell r="Y1220">
            <v>37938</v>
          </cell>
          <cell r="Z1220">
            <v>37938</v>
          </cell>
          <cell r="AA1220" t="str">
            <v>Interruptible</v>
          </cell>
          <cell r="AB1220" t="str">
            <v>NWP</v>
          </cell>
          <cell r="AC1220" t="str">
            <v>Paiute</v>
          </cell>
          <cell r="AD1220">
            <v>100047</v>
          </cell>
          <cell r="AE1220">
            <v>3500</v>
          </cell>
          <cell r="AF1220" t="str">
            <v>SUMAS</v>
          </cell>
          <cell r="AG1220">
            <v>297</v>
          </cell>
          <cell r="AJ1220" t="str">
            <v>RENO</v>
          </cell>
          <cell r="AK1220">
            <v>459</v>
          </cell>
          <cell r="AL1220" t="str">
            <v>AVAC03SYS3</v>
          </cell>
          <cell r="AM1220">
            <v>304</v>
          </cell>
          <cell r="AN1220" t="str">
            <v>DW</v>
          </cell>
        </row>
        <row r="1221">
          <cell r="A1221">
            <v>1234</v>
          </cell>
          <cell r="B1221" t="str">
            <v>DW</v>
          </cell>
          <cell r="C1221" t="str">
            <v>Dick Winters</v>
          </cell>
          <cell r="D1221" t="str">
            <v>(509) 495-4175</v>
          </cell>
          <cell r="E1221">
            <v>37937</v>
          </cell>
          <cell r="G1221" t="str">
            <v>Purchase</v>
          </cell>
          <cell r="H1221" t="str">
            <v>Physical</v>
          </cell>
          <cell r="I1221" t="str">
            <v>CA - SLTAHOE</v>
          </cell>
          <cell r="J1221">
            <v>162765456</v>
          </cell>
          <cell r="K1221" t="str">
            <v>Concord Energy, LLC</v>
          </cell>
          <cell r="L1221" t="str">
            <v>Skip Warburton</v>
          </cell>
          <cell r="M1221" t="str">
            <v>Trader</v>
          </cell>
          <cell r="N1221" t="str">
            <v>(303) 468-1244</v>
          </cell>
          <cell r="O1221" t="str">
            <v>(403) 514-6913</v>
          </cell>
          <cell r="P1221" t="str">
            <v>ICE</v>
          </cell>
          <cell r="Q1221">
            <v>2.5</v>
          </cell>
          <cell r="R1221">
            <v>800</v>
          </cell>
          <cell r="X1221">
            <v>4.1500000000000004</v>
          </cell>
          <cell r="Y1221">
            <v>37938</v>
          </cell>
          <cell r="Z1221">
            <v>37938</v>
          </cell>
          <cell r="AA1221" t="str">
            <v>Firm</v>
          </cell>
          <cell r="AB1221" t="str">
            <v>NWP</v>
          </cell>
          <cell r="AC1221" t="str">
            <v>Paiute</v>
          </cell>
          <cell r="AD1221">
            <v>100047</v>
          </cell>
          <cell r="AE1221">
            <v>800</v>
          </cell>
          <cell r="AF1221" t="str">
            <v xml:space="preserve">ROCKY MTN POOL </v>
          </cell>
          <cell r="AG1221">
            <v>65</v>
          </cell>
          <cell r="AJ1221" t="str">
            <v>RENO</v>
          </cell>
          <cell r="AK1221">
            <v>459</v>
          </cell>
          <cell r="AL1221" t="str">
            <v>AVAC03SYS4</v>
          </cell>
          <cell r="AM1221">
            <v>304</v>
          </cell>
          <cell r="AN1221" t="str">
            <v>DW</v>
          </cell>
        </row>
        <row r="1222">
          <cell r="A1222">
            <v>1235</v>
          </cell>
          <cell r="B1222" t="str">
            <v>DW</v>
          </cell>
          <cell r="C1222" t="str">
            <v>Dick Winters</v>
          </cell>
          <cell r="D1222" t="str">
            <v>(509) 495-4175</v>
          </cell>
          <cell r="E1222">
            <v>37938</v>
          </cell>
          <cell r="G1222" t="str">
            <v>Sale</v>
          </cell>
          <cell r="H1222" t="str">
            <v>Physical</v>
          </cell>
          <cell r="I1222" t="str">
            <v>MALIN</v>
          </cell>
          <cell r="K1222" t="str">
            <v>Enserco</v>
          </cell>
          <cell r="L1222" t="str">
            <v>Dave Huck</v>
          </cell>
          <cell r="M1222" t="str">
            <v>Trader</v>
          </cell>
          <cell r="N1222" t="str">
            <v>(403) 269-5522</v>
          </cell>
          <cell r="O1222" t="str">
            <v>(303) 568-3250</v>
          </cell>
          <cell r="R1222">
            <v>5000</v>
          </cell>
          <cell r="U1222" t="str">
            <v xml:space="preserve"> </v>
          </cell>
          <cell r="V1222" t="str">
            <v xml:space="preserve"> </v>
          </cell>
          <cell r="W1222" t="str">
            <v xml:space="preserve"> </v>
          </cell>
          <cell r="X1222">
            <v>4.24</v>
          </cell>
          <cell r="Y1222">
            <v>37939</v>
          </cell>
          <cell r="Z1222">
            <v>37939</v>
          </cell>
          <cell r="AA1222" t="str">
            <v>Interruptible</v>
          </cell>
          <cell r="AB1222" t="str">
            <v>PGT</v>
          </cell>
          <cell r="AD1222" t="str">
            <v>07536</v>
          </cell>
          <cell r="AE1222">
            <v>5000</v>
          </cell>
          <cell r="AF1222" t="str">
            <v>MALI-GTNW</v>
          </cell>
          <cell r="AJ1222" t="str">
            <v>MALI-GTNW</v>
          </cell>
          <cell r="AL1222" t="str">
            <v>04659</v>
          </cell>
          <cell r="AN1222" t="str">
            <v>DW</v>
          </cell>
        </row>
        <row r="1223">
          <cell r="A1223">
            <v>1236</v>
          </cell>
          <cell r="B1223" t="str">
            <v>DW</v>
          </cell>
          <cell r="C1223" t="str">
            <v>Dick Winters</v>
          </cell>
          <cell r="D1223" t="str">
            <v>(509) 495-4175</v>
          </cell>
          <cell r="E1223">
            <v>37938</v>
          </cell>
          <cell r="G1223" t="str">
            <v>Sale</v>
          </cell>
          <cell r="H1223" t="str">
            <v>Physical</v>
          </cell>
          <cell r="I1223" t="str">
            <v>CSII</v>
          </cell>
          <cell r="K1223" t="str">
            <v>Enserco</v>
          </cell>
          <cell r="L1223" t="str">
            <v>Dave Huck</v>
          </cell>
          <cell r="M1223" t="str">
            <v>Trader</v>
          </cell>
          <cell r="N1223" t="str">
            <v>(403) 269-5522</v>
          </cell>
          <cell r="O1223" t="str">
            <v>(303) 568-3250</v>
          </cell>
          <cell r="P1223" t="str">
            <v xml:space="preserve"> </v>
          </cell>
          <cell r="Q1223" t="str">
            <v xml:space="preserve"> </v>
          </cell>
          <cell r="R1223">
            <v>14700</v>
          </cell>
          <cell r="X1223">
            <v>4.165</v>
          </cell>
          <cell r="Y1223">
            <v>37939</v>
          </cell>
          <cell r="Z1223">
            <v>37939</v>
          </cell>
          <cell r="AA1223" t="str">
            <v>Interruptible</v>
          </cell>
          <cell r="AB1223" t="str">
            <v>PGT</v>
          </cell>
          <cell r="AD1223" t="str">
            <v>07536</v>
          </cell>
          <cell r="AE1223">
            <v>14700</v>
          </cell>
          <cell r="AF1223" t="str">
            <v>STAN-GTNW</v>
          </cell>
          <cell r="AG1223" t="str">
            <v xml:space="preserve"> </v>
          </cell>
          <cell r="AI1223" t="str">
            <v xml:space="preserve"> </v>
          </cell>
          <cell r="AJ1223" t="str">
            <v>STAN-GTNW</v>
          </cell>
          <cell r="AK1223" t="str">
            <v xml:space="preserve"> </v>
          </cell>
          <cell r="AL1223" t="str">
            <v>04659</v>
          </cell>
          <cell r="AN1223" t="str">
            <v>DW</v>
          </cell>
        </row>
        <row r="1224">
          <cell r="A1224">
            <v>1237</v>
          </cell>
          <cell r="B1224" t="str">
            <v>DW</v>
          </cell>
          <cell r="C1224" t="str">
            <v>Dick Winters</v>
          </cell>
          <cell r="D1224" t="str">
            <v>(509) 495-4175</v>
          </cell>
          <cell r="E1224">
            <v>37938</v>
          </cell>
          <cell r="G1224" t="str">
            <v>Purchase</v>
          </cell>
          <cell r="H1224" t="str">
            <v>Physical</v>
          </cell>
          <cell r="I1224" t="str">
            <v>CA - SLTAHOE</v>
          </cell>
          <cell r="J1224">
            <v>764329805</v>
          </cell>
          <cell r="K1224" t="str">
            <v>Concord Energy, LLC</v>
          </cell>
          <cell r="L1224" t="str">
            <v>John Boyle</v>
          </cell>
          <cell r="M1224" t="str">
            <v>Trader</v>
          </cell>
          <cell r="N1224" t="str">
            <v>(303) 468-1244</v>
          </cell>
          <cell r="O1224" t="str">
            <v>(403) 514-6913</v>
          </cell>
          <cell r="P1224" t="str">
            <v>ICE</v>
          </cell>
          <cell r="Q1224">
            <v>2.5</v>
          </cell>
          <cell r="R1224">
            <v>1400</v>
          </cell>
          <cell r="X1224">
            <v>4.16</v>
          </cell>
          <cell r="Y1224">
            <v>37939</v>
          </cell>
          <cell r="Z1224">
            <v>37939</v>
          </cell>
          <cell r="AA1224" t="str">
            <v>Firm</v>
          </cell>
          <cell r="AB1224" t="str">
            <v>NWP</v>
          </cell>
          <cell r="AC1224" t="str">
            <v>Paiute</v>
          </cell>
          <cell r="AD1224">
            <v>100047</v>
          </cell>
          <cell r="AE1224">
            <v>1400</v>
          </cell>
          <cell r="AF1224" t="str">
            <v>OPAL</v>
          </cell>
          <cell r="AG1224">
            <v>543</v>
          </cell>
          <cell r="AJ1224" t="str">
            <v>RENO</v>
          </cell>
          <cell r="AK1224">
            <v>459</v>
          </cell>
          <cell r="AL1224" t="str">
            <v>AVAC03SYS5</v>
          </cell>
          <cell r="AM1224">
            <v>304</v>
          </cell>
          <cell r="AN1224" t="str">
            <v>DW</v>
          </cell>
        </row>
        <row r="1225">
          <cell r="A1225">
            <v>1238</v>
          </cell>
          <cell r="B1225" t="str">
            <v>DW</v>
          </cell>
          <cell r="C1225" t="str">
            <v>Dick Winters</v>
          </cell>
          <cell r="D1225" t="str">
            <v>(509) 495-4175</v>
          </cell>
          <cell r="E1225">
            <v>37938</v>
          </cell>
          <cell r="G1225" t="str">
            <v>Purchase</v>
          </cell>
          <cell r="H1225" t="str">
            <v>Physical</v>
          </cell>
          <cell r="I1225" t="str">
            <v>CA - SLTAHOE</v>
          </cell>
          <cell r="J1225">
            <v>177973587</v>
          </cell>
          <cell r="K1225" t="str">
            <v>Sempra Energy Trading, Inc.</v>
          </cell>
          <cell r="L1225" t="str">
            <v>Ray Houghton</v>
          </cell>
          <cell r="M1225" t="str">
            <v>Trader</v>
          </cell>
          <cell r="N1225" t="str">
            <v>(403) 750-2453</v>
          </cell>
          <cell r="O1225" t="str">
            <v>(203) 355-6605</v>
          </cell>
          <cell r="P1225" t="str">
            <v>ICE</v>
          </cell>
          <cell r="Q1225">
            <v>2.5</v>
          </cell>
          <cell r="R1225">
            <v>3500</v>
          </cell>
          <cell r="X1225">
            <v>4.12</v>
          </cell>
          <cell r="Y1225">
            <v>37939</v>
          </cell>
          <cell r="Z1225">
            <v>37939</v>
          </cell>
          <cell r="AA1225" t="str">
            <v>Firm</v>
          </cell>
          <cell r="AB1225" t="str">
            <v>NWP</v>
          </cell>
          <cell r="AC1225" t="str">
            <v>Paiute</v>
          </cell>
          <cell r="AD1225">
            <v>100047</v>
          </cell>
          <cell r="AE1225">
            <v>3500</v>
          </cell>
          <cell r="AF1225" t="str">
            <v>SUMAS</v>
          </cell>
          <cell r="AG1225">
            <v>297</v>
          </cell>
          <cell r="AJ1225" t="str">
            <v>RENO</v>
          </cell>
          <cell r="AK1225">
            <v>459</v>
          </cell>
          <cell r="AL1225" t="str">
            <v>AVAC03SYS3</v>
          </cell>
          <cell r="AM1225">
            <v>304</v>
          </cell>
          <cell r="AN1225" t="str">
            <v>DW</v>
          </cell>
          <cell r="AO1225">
            <v>37939</v>
          </cell>
          <cell r="AP1225" t="str">
            <v>DW</v>
          </cell>
        </row>
        <row r="1226">
          <cell r="A1226">
            <v>1239</v>
          </cell>
          <cell r="B1226" t="str">
            <v>DW</v>
          </cell>
          <cell r="C1226" t="str">
            <v>Dick Winters</v>
          </cell>
          <cell r="D1226" t="str">
            <v>(509) 495-4175</v>
          </cell>
          <cell r="E1226">
            <v>37938</v>
          </cell>
          <cell r="G1226" t="str">
            <v>Purchase</v>
          </cell>
          <cell r="H1226" t="str">
            <v>Physical</v>
          </cell>
          <cell r="I1226" t="str">
            <v>CA - SLTAHOE</v>
          </cell>
          <cell r="J1226">
            <v>103983142</v>
          </cell>
          <cell r="K1226" t="str">
            <v>Enserco</v>
          </cell>
          <cell r="L1226" t="str">
            <v>John Washabaugh</v>
          </cell>
          <cell r="M1226" t="str">
            <v>Trader</v>
          </cell>
          <cell r="N1226" t="str">
            <v>(303) 256-1666</v>
          </cell>
          <cell r="O1226" t="str">
            <v>(303) 568-3250</v>
          </cell>
          <cell r="P1226" t="str">
            <v>ICE</v>
          </cell>
          <cell r="Q1226">
            <v>2.5</v>
          </cell>
          <cell r="R1226">
            <v>800</v>
          </cell>
          <cell r="X1226">
            <v>4.0199999999999996</v>
          </cell>
          <cell r="Y1226">
            <v>37939</v>
          </cell>
          <cell r="Z1226">
            <v>37939</v>
          </cell>
          <cell r="AA1226" t="str">
            <v>Firm</v>
          </cell>
          <cell r="AB1226" t="str">
            <v>NWP</v>
          </cell>
          <cell r="AC1226" t="str">
            <v>Paiute</v>
          </cell>
          <cell r="AD1226">
            <v>100047</v>
          </cell>
          <cell r="AE1226">
            <v>800</v>
          </cell>
          <cell r="AF1226" t="str">
            <v xml:space="preserve">ROCKY MTN POOL </v>
          </cell>
          <cell r="AG1226">
            <v>65</v>
          </cell>
          <cell r="AJ1226" t="str">
            <v>RENO</v>
          </cell>
          <cell r="AK1226">
            <v>459</v>
          </cell>
          <cell r="AL1226" t="str">
            <v>AVAC03SYS4</v>
          </cell>
          <cell r="AM1226">
            <v>304</v>
          </cell>
          <cell r="AN1226" t="str">
            <v>DW</v>
          </cell>
        </row>
        <row r="1227">
          <cell r="A1227">
            <v>1240</v>
          </cell>
          <cell r="B1227" t="str">
            <v>DW</v>
          </cell>
          <cell r="C1227" t="str">
            <v>Dick Winters</v>
          </cell>
          <cell r="D1227" t="str">
            <v>(509) 495-4175</v>
          </cell>
          <cell r="E1227">
            <v>37938</v>
          </cell>
          <cell r="G1227" t="str">
            <v>Purchase</v>
          </cell>
          <cell r="H1227" t="str">
            <v>Physical</v>
          </cell>
          <cell r="I1227" t="str">
            <v>CSII</v>
          </cell>
          <cell r="J1227" t="str">
            <v xml:space="preserve"> </v>
          </cell>
          <cell r="K1227" t="str">
            <v>Enserco</v>
          </cell>
          <cell r="L1227" t="str">
            <v>Dave Huck</v>
          </cell>
          <cell r="M1227" t="str">
            <v>Trader</v>
          </cell>
          <cell r="N1227" t="str">
            <v>(403) 269-5522</v>
          </cell>
          <cell r="O1227" t="str">
            <v>(303) 568-3250</v>
          </cell>
          <cell r="P1227" t="str">
            <v xml:space="preserve"> </v>
          </cell>
          <cell r="Q1227" t="str">
            <v xml:space="preserve"> </v>
          </cell>
          <cell r="R1227">
            <v>5000</v>
          </cell>
          <cell r="X1227">
            <v>4.3849999999999998</v>
          </cell>
          <cell r="Y1227">
            <v>38292</v>
          </cell>
          <cell r="Z1227">
            <v>38442</v>
          </cell>
          <cell r="AA1227" t="str">
            <v>Firm</v>
          </cell>
          <cell r="AB1227" t="str">
            <v>TCPL</v>
          </cell>
          <cell r="AC1227" t="str">
            <v>PGT</v>
          </cell>
          <cell r="AD1227" t="str">
            <v>08465</v>
          </cell>
          <cell r="AE1227">
            <v>5000</v>
          </cell>
          <cell r="AF1227" t="str">
            <v>NIT</v>
          </cell>
          <cell r="AH1227" t="str">
            <v xml:space="preserve"> </v>
          </cell>
          <cell r="AI1227" t="str">
            <v xml:space="preserve"> </v>
          </cell>
          <cell r="AJ1227" t="str">
            <v>CSII-CSII</v>
          </cell>
          <cell r="AK1227" t="str">
            <v xml:space="preserve"> </v>
          </cell>
          <cell r="AL1227" t="str">
            <v>CSII</v>
          </cell>
          <cell r="AM1227" t="str">
            <v xml:space="preserve"> </v>
          </cell>
          <cell r="AN1227" t="str">
            <v>DW</v>
          </cell>
        </row>
        <row r="1228">
          <cell r="A1228">
            <v>1241</v>
          </cell>
          <cell r="B1228" t="str">
            <v>DW</v>
          </cell>
          <cell r="C1228" t="str">
            <v>Dick Winters</v>
          </cell>
          <cell r="D1228" t="str">
            <v>(509) 495-4175</v>
          </cell>
          <cell r="E1228">
            <v>37938</v>
          </cell>
          <cell r="G1228" t="str">
            <v>Sale</v>
          </cell>
          <cell r="H1228" t="str">
            <v>Physical</v>
          </cell>
          <cell r="I1228" t="str">
            <v>CSII</v>
          </cell>
          <cell r="K1228" t="str">
            <v>Enserco</v>
          </cell>
          <cell r="L1228" t="str">
            <v>Dave Huck</v>
          </cell>
          <cell r="M1228" t="str">
            <v>Trader</v>
          </cell>
          <cell r="N1228" t="str">
            <v>(403) 269-5522</v>
          </cell>
          <cell r="O1228" t="str">
            <v>(303) 568-3250</v>
          </cell>
          <cell r="P1228" t="str">
            <v xml:space="preserve"> </v>
          </cell>
          <cell r="Q1228" t="str">
            <v xml:space="preserve"> </v>
          </cell>
          <cell r="R1228">
            <v>14700</v>
          </cell>
          <cell r="X1228">
            <v>4.1399999999999997</v>
          </cell>
          <cell r="Y1228">
            <v>37940</v>
          </cell>
          <cell r="Z1228">
            <v>37955</v>
          </cell>
          <cell r="AA1228" t="str">
            <v>Firm</v>
          </cell>
          <cell r="AB1228" t="str">
            <v>PGT</v>
          </cell>
          <cell r="AD1228" t="str">
            <v>07536</v>
          </cell>
          <cell r="AE1228">
            <v>14700</v>
          </cell>
          <cell r="AF1228" t="str">
            <v>STAN-GTNW</v>
          </cell>
          <cell r="AG1228" t="str">
            <v xml:space="preserve"> </v>
          </cell>
          <cell r="AI1228" t="str">
            <v xml:space="preserve"> </v>
          </cell>
          <cell r="AJ1228" t="str">
            <v>STAN-GTNW</v>
          </cell>
          <cell r="AK1228" t="str">
            <v xml:space="preserve"> </v>
          </cell>
          <cell r="AL1228" t="str">
            <v>04659</v>
          </cell>
          <cell r="AN1228" t="str">
            <v>DW</v>
          </cell>
          <cell r="AO1228">
            <v>37946</v>
          </cell>
          <cell r="AP1228" t="str">
            <v>DW</v>
          </cell>
        </row>
        <row r="1229">
          <cell r="A1229">
            <v>1242</v>
          </cell>
          <cell r="B1229" t="str">
            <v>DW</v>
          </cell>
          <cell r="C1229" t="str">
            <v>Dick Winters</v>
          </cell>
          <cell r="D1229" t="str">
            <v>(509) 495-4175</v>
          </cell>
          <cell r="E1229">
            <v>37938</v>
          </cell>
          <cell r="G1229" t="str">
            <v>Sale</v>
          </cell>
          <cell r="H1229" t="str">
            <v>Physical</v>
          </cell>
          <cell r="I1229" t="str">
            <v>MALIN</v>
          </cell>
          <cell r="K1229" t="str">
            <v>Sempra Energy Trading, Inc.</v>
          </cell>
          <cell r="L1229" t="str">
            <v>Ray Houghton</v>
          </cell>
          <cell r="M1229" t="str">
            <v>Trader</v>
          </cell>
          <cell r="N1229" t="str">
            <v>(403) 750-2453</v>
          </cell>
          <cell r="O1229" t="str">
            <v>(203) 355-6605</v>
          </cell>
          <cell r="R1229">
            <v>5000</v>
          </cell>
          <cell r="U1229" t="str">
            <v xml:space="preserve"> </v>
          </cell>
          <cell r="V1229" t="str">
            <v xml:space="preserve"> </v>
          </cell>
          <cell r="W1229" t="str">
            <v xml:space="preserve"> </v>
          </cell>
          <cell r="X1229">
            <v>4.22</v>
          </cell>
          <cell r="Y1229">
            <v>37940</v>
          </cell>
          <cell r="Z1229">
            <v>37955</v>
          </cell>
          <cell r="AA1229" t="str">
            <v>Firm</v>
          </cell>
          <cell r="AB1229" t="str">
            <v>PGT</v>
          </cell>
          <cell r="AD1229" t="str">
            <v>07536</v>
          </cell>
          <cell r="AE1229">
            <v>5000</v>
          </cell>
          <cell r="AF1229" t="str">
            <v>MALI-GTNW</v>
          </cell>
          <cell r="AJ1229" t="str">
            <v>MALI-GTNW</v>
          </cell>
          <cell r="AL1229" t="str">
            <v>02466</v>
          </cell>
          <cell r="AN1229" t="str">
            <v>DW</v>
          </cell>
        </row>
        <row r="1230">
          <cell r="A1230">
            <v>1243</v>
          </cell>
          <cell r="B1230" t="str">
            <v>DW</v>
          </cell>
          <cell r="C1230" t="str">
            <v>Dick Winters</v>
          </cell>
          <cell r="D1230" t="str">
            <v>(509) 495-4175</v>
          </cell>
          <cell r="E1230">
            <v>37939</v>
          </cell>
          <cell r="G1230" t="str">
            <v>Purchase</v>
          </cell>
          <cell r="H1230" t="str">
            <v>Physical</v>
          </cell>
          <cell r="I1230" t="str">
            <v>PG&amp;E STOR</v>
          </cell>
          <cell r="K1230" t="str">
            <v>Enserco</v>
          </cell>
          <cell r="L1230" t="str">
            <v>Dave Huck</v>
          </cell>
          <cell r="M1230" t="str">
            <v>Trader</v>
          </cell>
          <cell r="N1230" t="str">
            <v>(403) 269-5522</v>
          </cell>
          <cell r="O1230" t="str">
            <v>(303) 568-3250</v>
          </cell>
          <cell r="R1230">
            <v>5000</v>
          </cell>
          <cell r="X1230">
            <v>4.5999999999999996</v>
          </cell>
          <cell r="Y1230">
            <v>37940</v>
          </cell>
          <cell r="Z1230">
            <v>37942</v>
          </cell>
          <cell r="AA1230" t="str">
            <v>Interruptible</v>
          </cell>
          <cell r="AB1230" t="str">
            <v>PGE</v>
          </cell>
          <cell r="AE1230">
            <v>5000</v>
          </cell>
          <cell r="AF1230" t="str">
            <v>CG</v>
          </cell>
          <cell r="AH1230" t="str">
            <v>CG1111N</v>
          </cell>
          <cell r="AJ1230" t="str">
            <v>CG</v>
          </cell>
          <cell r="AL1230" t="str">
            <v>CG0214N</v>
          </cell>
          <cell r="AM1230" t="str">
            <v xml:space="preserve"> </v>
          </cell>
          <cell r="AN1230" t="str">
            <v>DW</v>
          </cell>
        </row>
        <row r="1231">
          <cell r="A1231">
            <v>1244</v>
          </cell>
          <cell r="B1231" t="str">
            <v>DW</v>
          </cell>
          <cell r="C1231" t="str">
            <v>Dick Winters</v>
          </cell>
          <cell r="D1231" t="str">
            <v>(509) 495-4175</v>
          </cell>
          <cell r="E1231">
            <v>37939</v>
          </cell>
          <cell r="G1231" t="str">
            <v>Purchase</v>
          </cell>
          <cell r="H1231" t="str">
            <v>Physical</v>
          </cell>
          <cell r="I1231" t="str">
            <v>CA - SLTAHOE</v>
          </cell>
          <cell r="J1231">
            <v>202878108</v>
          </cell>
          <cell r="K1231" t="str">
            <v>Enserco</v>
          </cell>
          <cell r="L1231" t="str">
            <v>John Washabaugh</v>
          </cell>
          <cell r="M1231" t="str">
            <v>Trader</v>
          </cell>
          <cell r="N1231" t="str">
            <v>(303) 256-1666</v>
          </cell>
          <cell r="O1231" t="str">
            <v>(303) 568-3250</v>
          </cell>
          <cell r="P1231" t="str">
            <v>ICE</v>
          </cell>
          <cell r="Q1231">
            <v>2.5</v>
          </cell>
          <cell r="R1231">
            <v>1400</v>
          </cell>
          <cell r="X1231">
            <v>4.0650000000000004</v>
          </cell>
          <cell r="Y1231">
            <v>37940</v>
          </cell>
          <cell r="Z1231">
            <v>37942</v>
          </cell>
          <cell r="AA1231" t="str">
            <v>Firm</v>
          </cell>
          <cell r="AB1231" t="str">
            <v>NWP</v>
          </cell>
          <cell r="AC1231" t="str">
            <v>Paiute</v>
          </cell>
          <cell r="AD1231">
            <v>100047</v>
          </cell>
          <cell r="AE1231">
            <v>1400</v>
          </cell>
          <cell r="AF1231" t="str">
            <v>OPAL</v>
          </cell>
          <cell r="AG1231">
            <v>543</v>
          </cell>
          <cell r="AJ1231" t="str">
            <v>RENO</v>
          </cell>
          <cell r="AK1231">
            <v>459</v>
          </cell>
          <cell r="AL1231" t="str">
            <v>AVAC03SYS5</v>
          </cell>
          <cell r="AM1231">
            <v>304</v>
          </cell>
          <cell r="AN1231" t="str">
            <v>DW</v>
          </cell>
        </row>
        <row r="1232">
          <cell r="A1232">
            <v>1245</v>
          </cell>
          <cell r="B1232" t="str">
            <v>DW</v>
          </cell>
          <cell r="C1232" t="str">
            <v>Dick Winters</v>
          </cell>
          <cell r="D1232" t="str">
            <v>(509) 495-4175</v>
          </cell>
          <cell r="E1232">
            <v>37939</v>
          </cell>
          <cell r="G1232" t="str">
            <v>Purchase</v>
          </cell>
          <cell r="H1232" t="str">
            <v>Physical</v>
          </cell>
          <cell r="I1232" t="str">
            <v>CA - SLTAHOE</v>
          </cell>
          <cell r="K1232" t="str">
            <v>Enserco</v>
          </cell>
          <cell r="L1232" t="str">
            <v>Dave Huck</v>
          </cell>
          <cell r="M1232" t="str">
            <v>Trader</v>
          </cell>
          <cell r="N1232" t="str">
            <v>(403) 269-5522</v>
          </cell>
          <cell r="O1232" t="str">
            <v>(303) 568-3250</v>
          </cell>
          <cell r="R1232">
            <v>3500</v>
          </cell>
          <cell r="X1232">
            <v>4.08</v>
          </cell>
          <cell r="Y1232">
            <v>37940</v>
          </cell>
          <cell r="Z1232">
            <v>37942</v>
          </cell>
          <cell r="AA1232" t="str">
            <v>Interruptible</v>
          </cell>
          <cell r="AB1232" t="str">
            <v>NWP</v>
          </cell>
          <cell r="AC1232" t="str">
            <v>Paiute</v>
          </cell>
          <cell r="AD1232">
            <v>100047</v>
          </cell>
          <cell r="AE1232">
            <v>3500</v>
          </cell>
          <cell r="AF1232" t="str">
            <v>SUMAS</v>
          </cell>
          <cell r="AG1232">
            <v>297</v>
          </cell>
          <cell r="AJ1232" t="str">
            <v>RENO</v>
          </cell>
          <cell r="AK1232">
            <v>459</v>
          </cell>
          <cell r="AL1232" t="str">
            <v>AVAC03SYS3</v>
          </cell>
          <cell r="AM1232">
            <v>304</v>
          </cell>
          <cell r="AN1232" t="str">
            <v>DW</v>
          </cell>
        </row>
        <row r="1233">
          <cell r="A1233">
            <v>1246</v>
          </cell>
          <cell r="B1233" t="str">
            <v>DW</v>
          </cell>
          <cell r="C1233" t="str">
            <v>Dick Winters</v>
          </cell>
          <cell r="D1233" t="str">
            <v>(509) 495-4175</v>
          </cell>
          <cell r="E1233">
            <v>37939</v>
          </cell>
          <cell r="G1233" t="str">
            <v>Purchase</v>
          </cell>
          <cell r="H1233" t="str">
            <v>Physical</v>
          </cell>
          <cell r="I1233" t="str">
            <v>CA - SLTAHOE</v>
          </cell>
          <cell r="J1233">
            <v>188367190</v>
          </cell>
          <cell r="K1233" t="str">
            <v>Concord Energy, LLC</v>
          </cell>
          <cell r="L1233" t="str">
            <v>Skip Warburton</v>
          </cell>
          <cell r="M1233" t="str">
            <v>Trader</v>
          </cell>
          <cell r="N1233" t="str">
            <v>(303) 468-1244</v>
          </cell>
          <cell r="O1233" t="str">
            <v>(403) 514-6913</v>
          </cell>
          <cell r="P1233" t="str">
            <v>ICE</v>
          </cell>
          <cell r="Q1233">
            <v>2.5</v>
          </cell>
          <cell r="R1233">
            <v>800</v>
          </cell>
          <cell r="X1233">
            <v>4.05</v>
          </cell>
          <cell r="Y1233">
            <v>37940</v>
          </cell>
          <cell r="Z1233">
            <v>37942</v>
          </cell>
          <cell r="AA1233" t="str">
            <v>Firm</v>
          </cell>
          <cell r="AB1233" t="str">
            <v>NWP</v>
          </cell>
          <cell r="AC1233" t="str">
            <v>Paiute</v>
          </cell>
          <cell r="AD1233">
            <v>100047</v>
          </cell>
          <cell r="AE1233">
            <v>800</v>
          </cell>
          <cell r="AF1233" t="str">
            <v xml:space="preserve">ROCKY MTN POOL </v>
          </cell>
          <cell r="AG1233">
            <v>65</v>
          </cell>
          <cell r="AJ1233" t="str">
            <v>RENO</v>
          </cell>
          <cell r="AK1233">
            <v>459</v>
          </cell>
          <cell r="AL1233" t="str">
            <v>AVAC03SYS4</v>
          </cell>
          <cell r="AM1233">
            <v>304</v>
          </cell>
          <cell r="AN1233" t="str">
            <v>DW</v>
          </cell>
        </row>
        <row r="1234">
          <cell r="A1234">
            <v>1247</v>
          </cell>
          <cell r="B1234" t="str">
            <v>DW</v>
          </cell>
          <cell r="C1234" t="str">
            <v>Dick Winters</v>
          </cell>
          <cell r="D1234" t="str">
            <v>(509) 495-4175</v>
          </cell>
          <cell r="E1234">
            <v>37942</v>
          </cell>
          <cell r="G1234" t="str">
            <v>Purchase</v>
          </cell>
          <cell r="H1234" t="str">
            <v>Physical</v>
          </cell>
          <cell r="I1234" t="str">
            <v>CA - SLTAHOE</v>
          </cell>
          <cell r="K1234" t="str">
            <v>Enserco</v>
          </cell>
          <cell r="L1234" t="str">
            <v>Dave Huck</v>
          </cell>
          <cell r="M1234" t="str">
            <v>Trader</v>
          </cell>
          <cell r="N1234" t="str">
            <v>(403) 269-5522</v>
          </cell>
          <cell r="O1234" t="str">
            <v>(303) 568-3250</v>
          </cell>
          <cell r="R1234">
            <v>3500</v>
          </cell>
          <cell r="X1234">
            <v>4.0999999999999996</v>
          </cell>
          <cell r="Y1234">
            <v>37943</v>
          </cell>
          <cell r="Z1234">
            <v>37943</v>
          </cell>
          <cell r="AA1234" t="str">
            <v>Interruptible</v>
          </cell>
          <cell r="AB1234" t="str">
            <v>NWP</v>
          </cell>
          <cell r="AC1234" t="str">
            <v>Paiute</v>
          </cell>
          <cell r="AD1234">
            <v>100047</v>
          </cell>
          <cell r="AE1234">
            <v>3500</v>
          </cell>
          <cell r="AF1234" t="str">
            <v>SUMAS</v>
          </cell>
          <cell r="AG1234">
            <v>297</v>
          </cell>
          <cell r="AJ1234" t="str">
            <v>RENO</v>
          </cell>
          <cell r="AK1234">
            <v>459</v>
          </cell>
          <cell r="AL1234" t="str">
            <v>AVAC03SYS3</v>
          </cell>
          <cell r="AM1234">
            <v>304</v>
          </cell>
          <cell r="AN1234" t="str">
            <v>DW</v>
          </cell>
        </row>
        <row r="1235">
          <cell r="A1235">
            <v>1248</v>
          </cell>
          <cell r="B1235" t="str">
            <v>DW</v>
          </cell>
          <cell r="C1235" t="str">
            <v>Dick Winters</v>
          </cell>
          <cell r="D1235" t="str">
            <v>(509) 495-4175</v>
          </cell>
          <cell r="E1235">
            <v>37943</v>
          </cell>
          <cell r="G1235" t="str">
            <v>Purchase</v>
          </cell>
          <cell r="H1235" t="str">
            <v>Physical</v>
          </cell>
          <cell r="I1235" t="str">
            <v>CA - SLTAHOE</v>
          </cell>
          <cell r="J1235">
            <v>193194665</v>
          </cell>
          <cell r="K1235" t="str">
            <v>Sempra Energy Trading, Inc.</v>
          </cell>
          <cell r="L1235" t="str">
            <v>Patti Anderson</v>
          </cell>
          <cell r="M1235" t="str">
            <v>Trader</v>
          </cell>
          <cell r="N1235" t="str">
            <v>(403) 750-5396</v>
          </cell>
          <cell r="O1235" t="str">
            <v>(203) 355-6605</v>
          </cell>
          <cell r="P1235" t="str">
            <v>ICE</v>
          </cell>
          <cell r="Q1235">
            <v>2.5</v>
          </cell>
          <cell r="R1235">
            <v>2500</v>
          </cell>
          <cell r="X1235">
            <v>4.01</v>
          </cell>
          <cell r="Y1235">
            <v>37944</v>
          </cell>
          <cell r="Z1235">
            <v>37944</v>
          </cell>
          <cell r="AA1235" t="str">
            <v>Firm</v>
          </cell>
          <cell r="AB1235" t="str">
            <v>NWP</v>
          </cell>
          <cell r="AC1235" t="str">
            <v>Paiute</v>
          </cell>
          <cell r="AD1235">
            <v>100047</v>
          </cell>
          <cell r="AE1235">
            <v>2500</v>
          </cell>
          <cell r="AF1235" t="str">
            <v>SUMAS</v>
          </cell>
          <cell r="AG1235">
            <v>297</v>
          </cell>
          <cell r="AJ1235" t="str">
            <v>RENO</v>
          </cell>
          <cell r="AK1235">
            <v>459</v>
          </cell>
          <cell r="AL1235" t="str">
            <v>AVAC03SYS3</v>
          </cell>
          <cell r="AM1235">
            <v>304</v>
          </cell>
          <cell r="AN1235" t="str">
            <v>DW</v>
          </cell>
        </row>
        <row r="1236">
          <cell r="A1236">
            <v>1249</v>
          </cell>
          <cell r="B1236" t="str">
            <v>DW</v>
          </cell>
          <cell r="C1236" t="str">
            <v>Dick Winters</v>
          </cell>
          <cell r="D1236" t="str">
            <v>(509) 495-4175</v>
          </cell>
          <cell r="E1236">
            <v>37944</v>
          </cell>
          <cell r="G1236" t="str">
            <v>Purchase</v>
          </cell>
          <cell r="H1236" t="str">
            <v>Physical</v>
          </cell>
          <cell r="I1236" t="str">
            <v>CA - SLTAHOE</v>
          </cell>
          <cell r="K1236" t="str">
            <v>Enserco</v>
          </cell>
          <cell r="L1236" t="str">
            <v>Dave Huck</v>
          </cell>
          <cell r="M1236" t="str">
            <v>Trader</v>
          </cell>
          <cell r="N1236" t="str">
            <v>(403) 269-5522</v>
          </cell>
          <cell r="O1236" t="str">
            <v>(303) 568-3250</v>
          </cell>
          <cell r="R1236">
            <v>2000</v>
          </cell>
          <cell r="X1236">
            <v>4.26</v>
          </cell>
          <cell r="Y1236">
            <v>37945</v>
          </cell>
          <cell r="Z1236">
            <v>37641</v>
          </cell>
          <cell r="AA1236" t="str">
            <v>Interruptible</v>
          </cell>
          <cell r="AB1236" t="str">
            <v>NWP</v>
          </cell>
          <cell r="AC1236" t="str">
            <v>Paiute</v>
          </cell>
          <cell r="AD1236">
            <v>100047</v>
          </cell>
          <cell r="AE1236">
            <v>2000</v>
          </cell>
          <cell r="AF1236" t="str">
            <v>SUMAS</v>
          </cell>
          <cell r="AG1236">
            <v>297</v>
          </cell>
          <cell r="AJ1236" t="str">
            <v>RENO</v>
          </cell>
          <cell r="AK1236">
            <v>459</v>
          </cell>
          <cell r="AL1236" t="str">
            <v>AVAC03SYS3</v>
          </cell>
          <cell r="AM1236">
            <v>304</v>
          </cell>
          <cell r="AN1236" t="str">
            <v>DW</v>
          </cell>
        </row>
        <row r="1237">
          <cell r="A1237">
            <v>1250</v>
          </cell>
          <cell r="B1237" t="str">
            <v>DW</v>
          </cell>
          <cell r="C1237" t="str">
            <v>Dick Winters</v>
          </cell>
          <cell r="D1237" t="str">
            <v>Not used</v>
          </cell>
        </row>
        <row r="1238">
          <cell r="A1238">
            <v>1251</v>
          </cell>
          <cell r="B1238" t="str">
            <v>DW</v>
          </cell>
          <cell r="C1238" t="str">
            <v>Dick Winters</v>
          </cell>
          <cell r="D1238" t="str">
            <v>(509) 495-4175</v>
          </cell>
          <cell r="E1238">
            <v>37945</v>
          </cell>
          <cell r="G1238" t="str">
            <v>Purchase</v>
          </cell>
          <cell r="H1238" t="str">
            <v>Physical</v>
          </cell>
          <cell r="I1238" t="str">
            <v>CA - SLTAHOE</v>
          </cell>
          <cell r="J1238">
            <v>33955710</v>
          </cell>
          <cell r="K1238" t="str">
            <v>Cook Inlet Energy Supply LLC</v>
          </cell>
          <cell r="L1238" t="str">
            <v>Jennifer Emerson</v>
          </cell>
          <cell r="M1238" t="str">
            <v>Trader</v>
          </cell>
          <cell r="N1238" t="str">
            <v>(310) 789-3900</v>
          </cell>
          <cell r="O1238" t="str">
            <v>(310) 789-3991</v>
          </cell>
          <cell r="P1238" t="str">
            <v>ICE</v>
          </cell>
          <cell r="Q1238">
            <v>2.5</v>
          </cell>
          <cell r="R1238">
            <v>1400</v>
          </cell>
          <cell r="X1238">
            <v>4.2300000000000004</v>
          </cell>
          <cell r="Y1238">
            <v>37946</v>
          </cell>
          <cell r="Z1238">
            <v>37946</v>
          </cell>
          <cell r="AA1238" t="str">
            <v>Firm</v>
          </cell>
          <cell r="AB1238" t="str">
            <v>NWP</v>
          </cell>
          <cell r="AC1238" t="str">
            <v>Paiute</v>
          </cell>
          <cell r="AD1238">
            <v>100047</v>
          </cell>
          <cell r="AE1238">
            <v>1400</v>
          </cell>
          <cell r="AF1238" t="str">
            <v>OPAL</v>
          </cell>
          <cell r="AG1238">
            <v>543</v>
          </cell>
          <cell r="AJ1238" t="str">
            <v>RENO</v>
          </cell>
          <cell r="AK1238">
            <v>459</v>
          </cell>
          <cell r="AL1238" t="str">
            <v>AVAC03SYS4</v>
          </cell>
          <cell r="AM1238">
            <v>304</v>
          </cell>
          <cell r="AN1238" t="str">
            <v>DW</v>
          </cell>
          <cell r="AO1238">
            <v>37965</v>
          </cell>
          <cell r="AP1238" t="str">
            <v>DW</v>
          </cell>
        </row>
        <row r="1239">
          <cell r="A1239">
            <v>1252</v>
          </cell>
          <cell r="B1239" t="str">
            <v>DW</v>
          </cell>
          <cell r="C1239" t="str">
            <v>Dick Winters</v>
          </cell>
          <cell r="D1239" t="str">
            <v>(509) 495-4175</v>
          </cell>
          <cell r="E1239">
            <v>37945</v>
          </cell>
          <cell r="G1239" t="str">
            <v>Purchase</v>
          </cell>
          <cell r="H1239" t="str">
            <v>Physical</v>
          </cell>
          <cell r="I1239" t="str">
            <v>CA - SLTAHOE</v>
          </cell>
          <cell r="K1239" t="str">
            <v>Enserco</v>
          </cell>
          <cell r="L1239" t="str">
            <v>Dave Huck</v>
          </cell>
          <cell r="M1239" t="str">
            <v>Trader</v>
          </cell>
          <cell r="N1239" t="str">
            <v>(403) 269-5522</v>
          </cell>
          <cell r="O1239" t="str">
            <v>(303) 568-3250</v>
          </cell>
          <cell r="R1239">
            <v>2000</v>
          </cell>
          <cell r="X1239">
            <v>4.3099999999999996</v>
          </cell>
          <cell r="Y1239">
            <v>37946</v>
          </cell>
          <cell r="Z1239">
            <v>37946</v>
          </cell>
          <cell r="AA1239" t="str">
            <v>Interruptible</v>
          </cell>
          <cell r="AB1239" t="str">
            <v>NWP</v>
          </cell>
          <cell r="AC1239" t="str">
            <v>Paiute</v>
          </cell>
          <cell r="AD1239">
            <v>100047</v>
          </cell>
          <cell r="AE1239">
            <v>2000</v>
          </cell>
          <cell r="AF1239" t="str">
            <v>SUMAS</v>
          </cell>
          <cell r="AG1239">
            <v>297</v>
          </cell>
          <cell r="AJ1239" t="str">
            <v>RENO</v>
          </cell>
          <cell r="AK1239">
            <v>459</v>
          </cell>
          <cell r="AL1239" t="str">
            <v>AVAC03SYS3</v>
          </cell>
          <cell r="AM1239">
            <v>304</v>
          </cell>
          <cell r="AN1239" t="str">
            <v>DW</v>
          </cell>
        </row>
        <row r="1240">
          <cell r="A1240">
            <v>1253</v>
          </cell>
          <cell r="B1240" t="str">
            <v>DW</v>
          </cell>
          <cell r="C1240" t="str">
            <v>Dick Winters</v>
          </cell>
          <cell r="D1240" t="str">
            <v>(509) 495-4175</v>
          </cell>
          <cell r="E1240">
            <v>37946</v>
          </cell>
          <cell r="G1240" t="str">
            <v>Purchase</v>
          </cell>
          <cell r="H1240" t="str">
            <v>Physical</v>
          </cell>
          <cell r="I1240" t="str">
            <v>CA - SLTAHOE</v>
          </cell>
          <cell r="J1240">
            <v>118912183</v>
          </cell>
          <cell r="K1240" t="str">
            <v>Cook Inlet Energy Supply LLC</v>
          </cell>
          <cell r="L1240" t="str">
            <v>Jennifer Emerson</v>
          </cell>
          <cell r="M1240" t="str">
            <v>Trader</v>
          </cell>
          <cell r="N1240" t="str">
            <v>(310) 789-3900</v>
          </cell>
          <cell r="O1240" t="str">
            <v>(310) 789-3991</v>
          </cell>
          <cell r="P1240" t="str">
            <v>ICE</v>
          </cell>
          <cell r="Q1240">
            <v>2.5</v>
          </cell>
          <cell r="R1240">
            <v>1000</v>
          </cell>
          <cell r="X1240">
            <v>4.1399999999999997</v>
          </cell>
          <cell r="Y1240">
            <v>37947</v>
          </cell>
          <cell r="Z1240">
            <v>37949</v>
          </cell>
          <cell r="AA1240" t="str">
            <v>Firm</v>
          </cell>
          <cell r="AB1240" t="str">
            <v>NWP</v>
          </cell>
          <cell r="AC1240" t="str">
            <v>Paiute</v>
          </cell>
          <cell r="AD1240">
            <v>100047</v>
          </cell>
          <cell r="AE1240">
            <v>1000</v>
          </cell>
          <cell r="AF1240" t="str">
            <v>OPAL</v>
          </cell>
          <cell r="AG1240">
            <v>543</v>
          </cell>
          <cell r="AJ1240" t="str">
            <v>RENO</v>
          </cell>
          <cell r="AK1240">
            <v>459</v>
          </cell>
          <cell r="AL1240" t="str">
            <v>AVAC03SYS4</v>
          </cell>
          <cell r="AM1240">
            <v>304</v>
          </cell>
          <cell r="AN1240" t="str">
            <v>DW</v>
          </cell>
        </row>
        <row r="1241">
          <cell r="A1241">
            <v>1254</v>
          </cell>
          <cell r="B1241" t="str">
            <v>DW</v>
          </cell>
          <cell r="C1241" t="str">
            <v>Dick Winters</v>
          </cell>
          <cell r="D1241" t="str">
            <v>(509) 495-4175</v>
          </cell>
          <cell r="E1241">
            <v>37946</v>
          </cell>
          <cell r="G1241" t="str">
            <v>Purchase</v>
          </cell>
          <cell r="H1241" t="str">
            <v>Physical</v>
          </cell>
          <cell r="I1241" t="str">
            <v>CA - SLTAHOE</v>
          </cell>
          <cell r="K1241" t="str">
            <v>Enserco</v>
          </cell>
          <cell r="L1241" t="str">
            <v>Dave Huck</v>
          </cell>
          <cell r="M1241" t="str">
            <v>Trader</v>
          </cell>
          <cell r="N1241" t="str">
            <v>(403) 269-5522</v>
          </cell>
          <cell r="O1241" t="str">
            <v>(303) 568-3250</v>
          </cell>
          <cell r="R1241">
            <v>2500</v>
          </cell>
          <cell r="U1241" t="str">
            <v>GDA</v>
          </cell>
          <cell r="V1241">
            <v>0.02</v>
          </cell>
          <cell r="W1241" t="str">
            <v>Sumas</v>
          </cell>
          <cell r="Y1241">
            <v>37947</v>
          </cell>
          <cell r="Z1241">
            <v>37955</v>
          </cell>
          <cell r="AA1241" t="str">
            <v>Firm</v>
          </cell>
          <cell r="AB1241" t="str">
            <v>NWP</v>
          </cell>
          <cell r="AC1241" t="str">
            <v>Paiute</v>
          </cell>
          <cell r="AD1241">
            <v>100047</v>
          </cell>
          <cell r="AE1241">
            <v>2500</v>
          </cell>
          <cell r="AF1241" t="str">
            <v>SUMAS</v>
          </cell>
          <cell r="AG1241">
            <v>297</v>
          </cell>
          <cell r="AJ1241" t="str">
            <v>RENO</v>
          </cell>
          <cell r="AK1241">
            <v>459</v>
          </cell>
          <cell r="AL1241" t="str">
            <v>AVAC03SYS3</v>
          </cell>
          <cell r="AM1241">
            <v>304</v>
          </cell>
          <cell r="AN1241" t="str">
            <v>DW</v>
          </cell>
          <cell r="AO1241">
            <v>37977</v>
          </cell>
          <cell r="AP1241" t="str">
            <v>DW</v>
          </cell>
        </row>
        <row r="1242">
          <cell r="A1242">
            <v>1255</v>
          </cell>
          <cell r="B1242" t="str">
            <v>DW</v>
          </cell>
          <cell r="C1242" t="str">
            <v>Dick Winters</v>
          </cell>
          <cell r="D1242" t="str">
            <v>(509) 495-4175</v>
          </cell>
          <cell r="E1242">
            <v>37946</v>
          </cell>
          <cell r="G1242" t="str">
            <v>Sale</v>
          </cell>
          <cell r="H1242" t="str">
            <v>Physical</v>
          </cell>
          <cell r="I1242" t="str">
            <v>MALIN</v>
          </cell>
          <cell r="K1242" t="str">
            <v>Enserco</v>
          </cell>
          <cell r="L1242" t="str">
            <v>Dave Huck</v>
          </cell>
          <cell r="M1242" t="str">
            <v>Trader</v>
          </cell>
          <cell r="N1242" t="str">
            <v>(403) 269-5522</v>
          </cell>
          <cell r="O1242" t="str">
            <v>(303) 568-3250</v>
          </cell>
          <cell r="R1242">
            <v>4158</v>
          </cell>
          <cell r="U1242" t="str">
            <v>NGI</v>
          </cell>
          <cell r="V1242">
            <v>-0.03</v>
          </cell>
          <cell r="W1242" t="str">
            <v>Malin</v>
          </cell>
          <cell r="Y1242">
            <v>37956</v>
          </cell>
          <cell r="Z1242">
            <v>37986</v>
          </cell>
          <cell r="AA1242" t="str">
            <v>Firm</v>
          </cell>
          <cell r="AB1242" t="str">
            <v>PGT</v>
          </cell>
          <cell r="AD1242" t="str">
            <v>07536</v>
          </cell>
          <cell r="AE1242">
            <v>4158</v>
          </cell>
          <cell r="AF1242" t="str">
            <v>MALI-GTNW</v>
          </cell>
          <cell r="AJ1242" t="str">
            <v>MALI-GTNW</v>
          </cell>
          <cell r="AL1242" t="str">
            <v>04659</v>
          </cell>
          <cell r="AN1242" t="str">
            <v>RP</v>
          </cell>
          <cell r="AO1242">
            <v>37977</v>
          </cell>
          <cell r="AP1242" t="str">
            <v>DW</v>
          </cell>
        </row>
        <row r="1243">
          <cell r="A1243">
            <v>1256</v>
          </cell>
          <cell r="B1243" t="str">
            <v>DW</v>
          </cell>
          <cell r="C1243" t="str">
            <v>Dick Winters</v>
          </cell>
          <cell r="D1243" t="str">
            <v>(509) 495-4175</v>
          </cell>
          <cell r="E1243">
            <v>37946</v>
          </cell>
          <cell r="G1243" t="str">
            <v>Purchase</v>
          </cell>
          <cell r="H1243" t="str">
            <v>Physical</v>
          </cell>
          <cell r="I1243" t="str">
            <v>CA - SLTAHOE</v>
          </cell>
          <cell r="K1243" t="str">
            <v>Sempra Energy Trading, Inc.</v>
          </cell>
          <cell r="L1243" t="str">
            <v>Steve Hourihan</v>
          </cell>
          <cell r="M1243" t="str">
            <v>Trader</v>
          </cell>
          <cell r="N1243" t="str">
            <v>(203) 355-5063</v>
          </cell>
          <cell r="O1243" t="str">
            <v>(203) 355-5435</v>
          </cell>
          <cell r="R1243">
            <v>810</v>
          </cell>
          <cell r="X1243">
            <v>4.38</v>
          </cell>
          <cell r="Y1243">
            <v>37956</v>
          </cell>
          <cell r="Z1243">
            <v>37986</v>
          </cell>
          <cell r="AA1243" t="str">
            <v>Firm</v>
          </cell>
          <cell r="AB1243" t="str">
            <v>NWP</v>
          </cell>
          <cell r="AC1243" t="str">
            <v>Paiute</v>
          </cell>
          <cell r="AD1243">
            <v>100047</v>
          </cell>
          <cell r="AE1243">
            <v>810</v>
          </cell>
          <cell r="AF1243" t="str">
            <v>SAND SPRINGS</v>
          </cell>
          <cell r="AH1243">
            <v>33393000</v>
          </cell>
          <cell r="AI1243">
            <v>753</v>
          </cell>
          <cell r="AJ1243" t="str">
            <v>RENO</v>
          </cell>
          <cell r="AK1243">
            <v>459</v>
          </cell>
          <cell r="AL1243" t="str">
            <v>AVAC03SYS3</v>
          </cell>
          <cell r="AM1243">
            <v>304</v>
          </cell>
          <cell r="AN1243" t="str">
            <v>DW</v>
          </cell>
        </row>
        <row r="1244">
          <cell r="A1244">
            <v>1257</v>
          </cell>
          <cell r="B1244" t="str">
            <v>JK</v>
          </cell>
          <cell r="C1244" t="str">
            <v>Jeannie Kimberly</v>
          </cell>
          <cell r="D1244" t="str">
            <v>(509) 495-8494</v>
          </cell>
          <cell r="E1244">
            <v>37949</v>
          </cell>
          <cell r="G1244" t="str">
            <v>Purchase</v>
          </cell>
          <cell r="H1244" t="str">
            <v>Physical</v>
          </cell>
          <cell r="I1244" t="str">
            <v>CA - SLTAHOE</v>
          </cell>
          <cell r="K1244" t="str">
            <v>Enserco</v>
          </cell>
          <cell r="L1244" t="str">
            <v>Dave Huck</v>
          </cell>
          <cell r="M1244" t="str">
            <v>Trader</v>
          </cell>
          <cell r="N1244" t="str">
            <v>(403) 269-5522</v>
          </cell>
          <cell r="O1244" t="str">
            <v>(303) 568-3250</v>
          </cell>
          <cell r="R1244">
            <v>1000</v>
          </cell>
          <cell r="X1244">
            <v>4.4000000000000004</v>
          </cell>
          <cell r="Y1244">
            <v>37950</v>
          </cell>
          <cell r="Z1244">
            <v>37950</v>
          </cell>
          <cell r="AA1244" t="str">
            <v>Interruptible</v>
          </cell>
          <cell r="AB1244" t="str">
            <v>NWP</v>
          </cell>
          <cell r="AC1244" t="str">
            <v>Paiute</v>
          </cell>
          <cell r="AD1244">
            <v>100047</v>
          </cell>
          <cell r="AE1244">
            <v>1000</v>
          </cell>
          <cell r="AF1244" t="str">
            <v>SUMAS</v>
          </cell>
          <cell r="AG1244">
            <v>297</v>
          </cell>
          <cell r="AH1244" t="str">
            <v>EEI</v>
          </cell>
          <cell r="AI1244">
            <v>399</v>
          </cell>
          <cell r="AJ1244" t="str">
            <v>RENO</v>
          </cell>
          <cell r="AK1244">
            <v>459</v>
          </cell>
          <cell r="AL1244" t="str">
            <v>AVAC03SYS4</v>
          </cell>
          <cell r="AM1244">
            <v>304</v>
          </cell>
          <cell r="AN1244" t="str">
            <v>JK</v>
          </cell>
        </row>
        <row r="1245">
          <cell r="A1245">
            <v>1258</v>
          </cell>
          <cell r="B1245" t="str">
            <v>JK</v>
          </cell>
          <cell r="C1245" t="str">
            <v>Jeannie Kimberly</v>
          </cell>
          <cell r="D1245" t="str">
            <v>(509) 495-8494</v>
          </cell>
          <cell r="E1245">
            <v>37950</v>
          </cell>
          <cell r="G1245" t="str">
            <v>Purchase</v>
          </cell>
          <cell r="H1245" t="str">
            <v>Physical</v>
          </cell>
          <cell r="I1245" t="str">
            <v>CA - SLTAHOE</v>
          </cell>
          <cell r="K1245" t="str">
            <v>Enserco</v>
          </cell>
          <cell r="L1245" t="str">
            <v>Dave Huck</v>
          </cell>
          <cell r="M1245" t="str">
            <v>Trader</v>
          </cell>
          <cell r="N1245" t="str">
            <v>(403) 269-5522</v>
          </cell>
          <cell r="O1245" t="str">
            <v>(303) 568-3250</v>
          </cell>
          <cell r="R1245">
            <v>1000</v>
          </cell>
          <cell r="X1245">
            <v>4.37</v>
          </cell>
          <cell r="Y1245">
            <v>37951</v>
          </cell>
          <cell r="Z1245">
            <v>37955</v>
          </cell>
          <cell r="AA1245" t="str">
            <v>Interruptible</v>
          </cell>
          <cell r="AB1245" t="str">
            <v>NWP</v>
          </cell>
          <cell r="AC1245" t="str">
            <v>Paiute</v>
          </cell>
          <cell r="AD1245">
            <v>100047</v>
          </cell>
          <cell r="AE1245">
            <v>1000</v>
          </cell>
          <cell r="AF1245" t="str">
            <v>SUMAS</v>
          </cell>
          <cell r="AG1245">
            <v>297</v>
          </cell>
          <cell r="AH1245" t="str">
            <v>EEI</v>
          </cell>
          <cell r="AI1245">
            <v>399</v>
          </cell>
          <cell r="AJ1245" t="str">
            <v>RENO</v>
          </cell>
          <cell r="AK1245">
            <v>459</v>
          </cell>
          <cell r="AL1245" t="str">
            <v>AVAC03SYS4</v>
          </cell>
          <cell r="AM1245">
            <v>304</v>
          </cell>
          <cell r="AN1245" t="str">
            <v>RP</v>
          </cell>
          <cell r="AO1245">
            <v>37977</v>
          </cell>
          <cell r="AP1245" t="str">
            <v>DW</v>
          </cell>
        </row>
        <row r="1246">
          <cell r="A1246">
            <v>1259</v>
          </cell>
          <cell r="B1246" t="str">
            <v>JK</v>
          </cell>
          <cell r="C1246" t="str">
            <v>Jeannie Kimberly</v>
          </cell>
          <cell r="D1246" t="str">
            <v>(509) 495-8494</v>
          </cell>
          <cell r="E1246">
            <v>37951</v>
          </cell>
          <cell r="G1246" t="str">
            <v>Purchase</v>
          </cell>
          <cell r="H1246" t="str">
            <v>Physical</v>
          </cell>
          <cell r="I1246" t="str">
            <v>CA - SLTAHOE</v>
          </cell>
          <cell r="K1246" t="str">
            <v>Enserco</v>
          </cell>
          <cell r="L1246" t="str">
            <v>Dave Huck</v>
          </cell>
          <cell r="M1246" t="str">
            <v>Trader</v>
          </cell>
          <cell r="N1246" t="str">
            <v>(403) 269-5522</v>
          </cell>
          <cell r="O1246" t="str">
            <v>(303) 568-3250</v>
          </cell>
          <cell r="R1246">
            <v>2000</v>
          </cell>
          <cell r="X1246">
            <v>4.51</v>
          </cell>
          <cell r="Y1246">
            <v>37956</v>
          </cell>
          <cell r="Z1246">
            <v>37956</v>
          </cell>
          <cell r="AA1246" t="str">
            <v>Interruptible</v>
          </cell>
          <cell r="AB1246" t="str">
            <v>NWP</v>
          </cell>
          <cell r="AC1246" t="str">
            <v>Paiute</v>
          </cell>
          <cell r="AD1246">
            <v>100047</v>
          </cell>
          <cell r="AE1246">
            <v>2000</v>
          </cell>
          <cell r="AF1246" t="str">
            <v>SUMAS</v>
          </cell>
          <cell r="AG1246">
            <v>297</v>
          </cell>
          <cell r="AH1246" t="str">
            <v>EEI</v>
          </cell>
          <cell r="AI1246">
            <v>399</v>
          </cell>
          <cell r="AJ1246" t="str">
            <v>RENO</v>
          </cell>
          <cell r="AK1246">
            <v>459</v>
          </cell>
          <cell r="AL1246" t="str">
            <v>AVAC03SYS4</v>
          </cell>
          <cell r="AM1246">
            <v>304</v>
          </cell>
          <cell r="AN1246" t="str">
            <v>JK</v>
          </cell>
        </row>
        <row r="1247">
          <cell r="A1247">
            <v>1260</v>
          </cell>
          <cell r="B1247" t="str">
            <v>JK</v>
          </cell>
          <cell r="C1247" t="str">
            <v>Jeannie Kimberly</v>
          </cell>
          <cell r="D1247" t="str">
            <v>(509) 495-8494</v>
          </cell>
          <cell r="E1247">
            <v>37956</v>
          </cell>
          <cell r="G1247" t="str">
            <v>Purchase</v>
          </cell>
          <cell r="H1247" t="str">
            <v>Physical</v>
          </cell>
          <cell r="I1247" t="str">
            <v>CA - SLTAHOE</v>
          </cell>
          <cell r="K1247" t="str">
            <v>Concord Energy, LLC</v>
          </cell>
          <cell r="L1247" t="str">
            <v>Skip Warburton</v>
          </cell>
          <cell r="M1247" t="str">
            <v>Trader</v>
          </cell>
          <cell r="N1247" t="str">
            <v>(303) 468-1244</v>
          </cell>
          <cell r="O1247" t="str">
            <v>(403) 514-6913</v>
          </cell>
          <cell r="R1247">
            <v>1000</v>
          </cell>
          <cell r="X1247">
            <v>4.5</v>
          </cell>
          <cell r="Y1247">
            <v>37957</v>
          </cell>
          <cell r="Z1247">
            <v>37957</v>
          </cell>
          <cell r="AA1247" t="str">
            <v>Interruptible</v>
          </cell>
          <cell r="AB1247" t="str">
            <v>NWP</v>
          </cell>
          <cell r="AC1247" t="str">
            <v>Paiute</v>
          </cell>
          <cell r="AD1247">
            <v>100047</v>
          </cell>
          <cell r="AE1247">
            <v>1000</v>
          </cell>
          <cell r="AF1247" t="str">
            <v>WYOMING POOL</v>
          </cell>
          <cell r="AG1247">
            <v>89</v>
          </cell>
          <cell r="AJ1247" t="str">
            <v>RENO</v>
          </cell>
          <cell r="AK1247">
            <v>459</v>
          </cell>
          <cell r="AL1247" t="str">
            <v>AVAC03SYS4</v>
          </cell>
          <cell r="AM1247">
            <v>304</v>
          </cell>
          <cell r="AN1247" t="str">
            <v>JK</v>
          </cell>
        </row>
        <row r="1248">
          <cell r="A1248">
            <v>1261</v>
          </cell>
          <cell r="B1248" t="str">
            <v>JK</v>
          </cell>
          <cell r="C1248" t="str">
            <v>Jeannie Kimberly</v>
          </cell>
          <cell r="D1248" t="str">
            <v>(509) 495-8494</v>
          </cell>
          <cell r="E1248">
            <v>37957</v>
          </cell>
          <cell r="G1248" t="str">
            <v>Purchase</v>
          </cell>
          <cell r="H1248" t="str">
            <v>Physical</v>
          </cell>
          <cell r="I1248" t="str">
            <v>CA - SLTAHOE</v>
          </cell>
          <cell r="K1248" t="str">
            <v>Enserco</v>
          </cell>
          <cell r="L1248" t="str">
            <v>Dave Huck</v>
          </cell>
          <cell r="M1248" t="str">
            <v>Trader</v>
          </cell>
          <cell r="N1248" t="str">
            <v>(403) 269-5522</v>
          </cell>
          <cell r="O1248" t="str">
            <v>(303) 568-3250</v>
          </cell>
          <cell r="R1248">
            <v>1500</v>
          </cell>
          <cell r="X1248">
            <v>4.68</v>
          </cell>
          <cell r="Y1248">
            <v>37958</v>
          </cell>
          <cell r="Z1248">
            <v>37958</v>
          </cell>
          <cell r="AA1248" t="str">
            <v>Interruptible</v>
          </cell>
          <cell r="AB1248" t="str">
            <v>NWP</v>
          </cell>
          <cell r="AC1248" t="str">
            <v>Paiute</v>
          </cell>
          <cell r="AD1248">
            <v>100047</v>
          </cell>
          <cell r="AE1248">
            <v>1500</v>
          </cell>
          <cell r="AF1248" t="str">
            <v>ROCKIES</v>
          </cell>
          <cell r="AI1248">
            <v>399</v>
          </cell>
          <cell r="AJ1248" t="str">
            <v>RENO</v>
          </cell>
          <cell r="AK1248">
            <v>459</v>
          </cell>
          <cell r="AL1248" t="str">
            <v>AVAC03SYS4</v>
          </cell>
          <cell r="AM1248">
            <v>304</v>
          </cell>
          <cell r="AN1248" t="str">
            <v>JK</v>
          </cell>
        </row>
        <row r="1249">
          <cell r="A1249">
            <v>1262</v>
          </cell>
          <cell r="B1249" t="str">
            <v>JK</v>
          </cell>
          <cell r="C1249" t="str">
            <v>Jeannie Kimberly</v>
          </cell>
          <cell r="D1249" t="str">
            <v>(509) 495-8494</v>
          </cell>
          <cell r="E1249">
            <v>37957</v>
          </cell>
          <cell r="G1249" t="str">
            <v>Purchase</v>
          </cell>
          <cell r="H1249" t="str">
            <v>Physical</v>
          </cell>
          <cell r="I1249" t="str">
            <v>CSII</v>
          </cell>
          <cell r="K1249" t="str">
            <v>Enserco</v>
          </cell>
          <cell r="L1249" t="str">
            <v>Dave Huck</v>
          </cell>
          <cell r="M1249" t="str">
            <v>Trader</v>
          </cell>
          <cell r="N1249" t="str">
            <v>(403) 269-5522</v>
          </cell>
          <cell r="O1249" t="str">
            <v>(303) 568-3250</v>
          </cell>
          <cell r="P1249" t="str">
            <v xml:space="preserve"> </v>
          </cell>
          <cell r="Q1249" t="str">
            <v xml:space="preserve"> </v>
          </cell>
          <cell r="R1249">
            <v>20000</v>
          </cell>
          <cell r="X1249">
            <v>4.8</v>
          </cell>
          <cell r="Y1249">
            <v>37958</v>
          </cell>
          <cell r="Z1249">
            <v>37958</v>
          </cell>
          <cell r="AA1249" t="str">
            <v>Interruptible</v>
          </cell>
          <cell r="AB1249" t="str">
            <v>PGT</v>
          </cell>
          <cell r="AD1249" t="str">
            <v>07536</v>
          </cell>
          <cell r="AE1249">
            <v>20000</v>
          </cell>
          <cell r="AF1249" t="str">
            <v>STAN-GTNW</v>
          </cell>
          <cell r="AG1249" t="str">
            <v xml:space="preserve"> </v>
          </cell>
          <cell r="AH1249" t="str">
            <v xml:space="preserve"> </v>
          </cell>
          <cell r="AI1249" t="str">
            <v xml:space="preserve"> </v>
          </cell>
          <cell r="AJ1249" t="str">
            <v>CSII-CSII</v>
          </cell>
          <cell r="AK1249" t="str">
            <v xml:space="preserve"> </v>
          </cell>
          <cell r="AL1249" t="str">
            <v>CSII</v>
          </cell>
          <cell r="AN1249" t="str">
            <v>JK</v>
          </cell>
        </row>
        <row r="1250">
          <cell r="A1250">
            <v>1263</v>
          </cell>
          <cell r="B1250" t="str">
            <v>DA</v>
          </cell>
          <cell r="C1250" t="str">
            <v>Diane Albers</v>
          </cell>
          <cell r="D1250" t="str">
            <v>(509) 495-4705</v>
          </cell>
          <cell r="E1250">
            <v>37958</v>
          </cell>
          <cell r="G1250" t="str">
            <v>Sale</v>
          </cell>
          <cell r="H1250" t="str">
            <v>Physical</v>
          </cell>
          <cell r="I1250" t="str">
            <v>CSII</v>
          </cell>
          <cell r="J1250">
            <v>147905789</v>
          </cell>
          <cell r="K1250" t="str">
            <v>Concord Energy, LLC</v>
          </cell>
          <cell r="L1250" t="str">
            <v>Darrell Danyluk</v>
          </cell>
          <cell r="M1250" t="str">
            <v>Trader</v>
          </cell>
          <cell r="N1250" t="str">
            <v>(403) 514-6912</v>
          </cell>
          <cell r="O1250" t="str">
            <v>(403) 514-6913</v>
          </cell>
          <cell r="P1250" t="str">
            <v>ICE</v>
          </cell>
          <cell r="Q1250">
            <v>2.5</v>
          </cell>
          <cell r="R1250">
            <v>3500</v>
          </cell>
          <cell r="X1250">
            <v>4.78</v>
          </cell>
          <cell r="Y1250">
            <v>37959</v>
          </cell>
          <cell r="Z1250">
            <v>37959</v>
          </cell>
          <cell r="AA1250" t="str">
            <v>Firm</v>
          </cell>
          <cell r="AB1250" t="str">
            <v>PGT</v>
          </cell>
          <cell r="AD1250" t="str">
            <v>07536</v>
          </cell>
          <cell r="AE1250">
            <v>3500</v>
          </cell>
          <cell r="AF1250" t="str">
            <v>MALI-GTNW</v>
          </cell>
          <cell r="AG1250" t="str">
            <v xml:space="preserve"> </v>
          </cell>
          <cell r="AI1250" t="str">
            <v xml:space="preserve"> </v>
          </cell>
          <cell r="AJ1250" t="str">
            <v>MALI-GTNW</v>
          </cell>
          <cell r="AK1250" t="str">
            <v xml:space="preserve"> </v>
          </cell>
          <cell r="AL1250" t="str">
            <v>08405</v>
          </cell>
          <cell r="AN1250" t="str">
            <v>DA</v>
          </cell>
        </row>
        <row r="1251">
          <cell r="A1251">
            <v>1264</v>
          </cell>
          <cell r="B1251" t="str">
            <v>DA</v>
          </cell>
          <cell r="C1251" t="str">
            <v>Diane Albers</v>
          </cell>
          <cell r="D1251" t="str">
            <v>(509) 495-4705</v>
          </cell>
          <cell r="E1251">
            <v>37958</v>
          </cell>
          <cell r="G1251" t="str">
            <v>Sale</v>
          </cell>
          <cell r="H1251" t="str">
            <v>Physical</v>
          </cell>
          <cell r="I1251" t="str">
            <v>CSII</v>
          </cell>
          <cell r="J1251">
            <v>916084913</v>
          </cell>
          <cell r="K1251" t="str">
            <v>Enserco</v>
          </cell>
          <cell r="L1251" t="str">
            <v>Dave Huck</v>
          </cell>
          <cell r="M1251" t="str">
            <v>Trader</v>
          </cell>
          <cell r="N1251" t="str">
            <v>(403) 269-5522</v>
          </cell>
          <cell r="O1251" t="str">
            <v>(303) 568-3250</v>
          </cell>
          <cell r="P1251" t="str">
            <v>ICE</v>
          </cell>
          <cell r="Q1251">
            <v>2.5</v>
          </cell>
          <cell r="R1251">
            <v>5000</v>
          </cell>
          <cell r="X1251">
            <v>4.68</v>
          </cell>
          <cell r="Y1251">
            <v>37959</v>
          </cell>
          <cell r="Z1251">
            <v>37959</v>
          </cell>
          <cell r="AA1251" t="str">
            <v>Firm</v>
          </cell>
          <cell r="AB1251" t="str">
            <v>PGT</v>
          </cell>
          <cell r="AD1251" t="str">
            <v>07536</v>
          </cell>
          <cell r="AE1251">
            <v>5000</v>
          </cell>
          <cell r="AF1251" t="str">
            <v>STAN-GTNW</v>
          </cell>
          <cell r="AG1251" t="str">
            <v xml:space="preserve"> </v>
          </cell>
          <cell r="AH1251" t="str">
            <v>08465</v>
          </cell>
          <cell r="AI1251" t="str">
            <v xml:space="preserve"> </v>
          </cell>
          <cell r="AJ1251" t="str">
            <v>STAN-GTNW</v>
          </cell>
          <cell r="AK1251" t="str">
            <v xml:space="preserve"> </v>
          </cell>
          <cell r="AL1251" t="str">
            <v>04659</v>
          </cell>
          <cell r="AN1251" t="str">
            <v>DA</v>
          </cell>
        </row>
        <row r="1252">
          <cell r="A1252">
            <v>1265</v>
          </cell>
          <cell r="B1252" t="str">
            <v>DA</v>
          </cell>
          <cell r="C1252" t="str">
            <v>Diane Albers</v>
          </cell>
          <cell r="D1252" t="str">
            <v>(509) 495-4705</v>
          </cell>
          <cell r="E1252">
            <v>37958</v>
          </cell>
          <cell r="G1252" t="str">
            <v>Sale</v>
          </cell>
          <cell r="H1252" t="str">
            <v>Physical</v>
          </cell>
          <cell r="I1252" t="str">
            <v>CSII</v>
          </cell>
          <cell r="K1252" t="str">
            <v>Enserco</v>
          </cell>
          <cell r="L1252" t="str">
            <v>Dave Huck</v>
          </cell>
          <cell r="M1252" t="str">
            <v>Trader</v>
          </cell>
          <cell r="N1252" t="str">
            <v>(403) 269-5522</v>
          </cell>
          <cell r="O1252" t="str">
            <v>(303) 568-3250</v>
          </cell>
          <cell r="R1252">
            <v>10000</v>
          </cell>
          <cell r="X1252">
            <v>4.6500000000000004</v>
          </cell>
          <cell r="Y1252">
            <v>37959</v>
          </cell>
          <cell r="Z1252">
            <v>37959</v>
          </cell>
          <cell r="AA1252" t="str">
            <v>Interruptible</v>
          </cell>
          <cell r="AB1252" t="str">
            <v>PGT</v>
          </cell>
          <cell r="AD1252" t="str">
            <v>07536</v>
          </cell>
          <cell r="AE1252">
            <v>10000</v>
          </cell>
          <cell r="AF1252" t="str">
            <v>STAN-GTNW</v>
          </cell>
          <cell r="AG1252" t="str">
            <v xml:space="preserve"> </v>
          </cell>
          <cell r="AH1252" t="str">
            <v>08465</v>
          </cell>
          <cell r="AI1252" t="str">
            <v xml:space="preserve"> </v>
          </cell>
          <cell r="AJ1252" t="str">
            <v>STAN-GTNW</v>
          </cell>
          <cell r="AK1252" t="str">
            <v xml:space="preserve"> </v>
          </cell>
          <cell r="AL1252" t="str">
            <v>04659</v>
          </cell>
          <cell r="AN1252" t="str">
            <v>DA</v>
          </cell>
        </row>
        <row r="1253">
          <cell r="A1253">
            <v>1266</v>
          </cell>
          <cell r="B1253" t="str">
            <v>DA</v>
          </cell>
          <cell r="C1253" t="str">
            <v>Diane Albers</v>
          </cell>
          <cell r="D1253" t="str">
            <v>(509) 495-4705</v>
          </cell>
          <cell r="E1253">
            <v>37958</v>
          </cell>
          <cell r="G1253" t="str">
            <v>Purchase</v>
          </cell>
          <cell r="H1253" t="str">
            <v>Physical</v>
          </cell>
          <cell r="I1253" t="str">
            <v>CA - SLTAHOE</v>
          </cell>
          <cell r="K1253" t="str">
            <v>Enserco</v>
          </cell>
          <cell r="L1253" t="str">
            <v>Dave Meyer</v>
          </cell>
          <cell r="M1253" t="str">
            <v>Trader</v>
          </cell>
          <cell r="N1253" t="str">
            <v>(303) 568-3230</v>
          </cell>
          <cell r="O1253" t="str">
            <v>(303) 568-3250</v>
          </cell>
          <cell r="R1253">
            <v>2000</v>
          </cell>
          <cell r="X1253">
            <v>4.74</v>
          </cell>
          <cell r="Y1253">
            <v>37959</v>
          </cell>
          <cell r="Z1253">
            <v>37959</v>
          </cell>
          <cell r="AA1253" t="str">
            <v>Interruptible</v>
          </cell>
          <cell r="AB1253" t="str">
            <v>NWP</v>
          </cell>
          <cell r="AC1253" t="str">
            <v>Paiute</v>
          </cell>
          <cell r="AD1253">
            <v>100047</v>
          </cell>
          <cell r="AE1253">
            <v>2000</v>
          </cell>
          <cell r="AF1253" t="str">
            <v>OPAL</v>
          </cell>
          <cell r="AG1253">
            <v>543</v>
          </cell>
          <cell r="AH1253" t="str">
            <v>L168</v>
          </cell>
          <cell r="AI1253">
            <v>399</v>
          </cell>
          <cell r="AJ1253" t="str">
            <v>RENO</v>
          </cell>
          <cell r="AK1253">
            <v>459</v>
          </cell>
          <cell r="AL1253" t="str">
            <v>AVAC03SYS4</v>
          </cell>
          <cell r="AM1253">
            <v>304</v>
          </cell>
          <cell r="AN1253" t="str">
            <v>DA</v>
          </cell>
        </row>
        <row r="1254">
          <cell r="A1254">
            <v>1267</v>
          </cell>
          <cell r="B1254" t="str">
            <v>DA</v>
          </cell>
          <cell r="C1254" t="str">
            <v>Diane Albers</v>
          </cell>
          <cell r="D1254" t="str">
            <v>(509) 495-4705</v>
          </cell>
          <cell r="E1254">
            <v>37958</v>
          </cell>
          <cell r="G1254" t="str">
            <v>Sale</v>
          </cell>
          <cell r="H1254" t="str">
            <v>Physical</v>
          </cell>
          <cell r="I1254" t="str">
            <v>MALIN</v>
          </cell>
          <cell r="K1254" t="str">
            <v>Sempra Energy Trading, Inc.</v>
          </cell>
          <cell r="L1254" t="str">
            <v>Ray Houghton</v>
          </cell>
          <cell r="M1254" t="str">
            <v>Trader</v>
          </cell>
          <cell r="N1254" t="str">
            <v>(403) 750-2453</v>
          </cell>
          <cell r="O1254" t="str">
            <v>(203) 355-6605</v>
          </cell>
          <cell r="R1254">
            <v>5000</v>
          </cell>
          <cell r="U1254" t="str">
            <v xml:space="preserve"> </v>
          </cell>
          <cell r="V1254" t="str">
            <v xml:space="preserve"> </v>
          </cell>
          <cell r="W1254" t="str">
            <v xml:space="preserve"> </v>
          </cell>
          <cell r="X1254">
            <v>4.92</v>
          </cell>
          <cell r="Y1254">
            <v>38047</v>
          </cell>
          <cell r="Z1254">
            <v>38077</v>
          </cell>
          <cell r="AA1254" t="str">
            <v>Firm</v>
          </cell>
          <cell r="AB1254" t="str">
            <v>PGT</v>
          </cell>
          <cell r="AD1254" t="str">
            <v>07536</v>
          </cell>
          <cell r="AE1254">
            <v>5000</v>
          </cell>
          <cell r="AF1254" t="str">
            <v>MALI-GTNW</v>
          </cell>
          <cell r="AH1254" t="str">
            <v>00169</v>
          </cell>
          <cell r="AJ1254" t="str">
            <v>MALI-GTNW</v>
          </cell>
          <cell r="AL1254" t="str">
            <v>02466</v>
          </cell>
          <cell r="AN1254" t="str">
            <v>RP</v>
          </cell>
          <cell r="AO1254">
            <v>37970</v>
          </cell>
          <cell r="AP1254" t="str">
            <v>DW</v>
          </cell>
        </row>
        <row r="1255">
          <cell r="A1255">
            <v>1268</v>
          </cell>
          <cell r="B1255" t="str">
            <v>DA</v>
          </cell>
          <cell r="C1255" t="str">
            <v>Diane Albers</v>
          </cell>
          <cell r="D1255" t="str">
            <v>(509) 495-4705</v>
          </cell>
          <cell r="E1255">
            <v>37958</v>
          </cell>
          <cell r="G1255" t="str">
            <v>Sale</v>
          </cell>
          <cell r="H1255" t="str">
            <v>Physical</v>
          </cell>
          <cell r="I1255" t="str">
            <v>CSII</v>
          </cell>
          <cell r="K1255" t="str">
            <v>Enserco</v>
          </cell>
          <cell r="L1255" t="str">
            <v>Dave Huck</v>
          </cell>
          <cell r="M1255" t="str">
            <v>Trader</v>
          </cell>
          <cell r="N1255" t="str">
            <v>(403) 269-5522</v>
          </cell>
          <cell r="O1255" t="str">
            <v>(303) 568-3250</v>
          </cell>
          <cell r="P1255" t="str">
            <v xml:space="preserve"> </v>
          </cell>
          <cell r="Q1255" t="str">
            <v xml:space="preserve"> </v>
          </cell>
          <cell r="R1255">
            <v>15000</v>
          </cell>
          <cell r="X1255">
            <v>4.79</v>
          </cell>
          <cell r="Y1255">
            <v>38047</v>
          </cell>
          <cell r="Z1255">
            <v>38077</v>
          </cell>
          <cell r="AA1255" t="str">
            <v>Firm</v>
          </cell>
          <cell r="AB1255" t="str">
            <v>PGT</v>
          </cell>
          <cell r="AD1255" t="str">
            <v>07536</v>
          </cell>
          <cell r="AE1255">
            <v>15000</v>
          </cell>
          <cell r="AF1255" t="str">
            <v>STAN-GTNW</v>
          </cell>
          <cell r="AG1255" t="str">
            <v xml:space="preserve"> </v>
          </cell>
          <cell r="AH1255" t="str">
            <v>08465</v>
          </cell>
          <cell r="AI1255" t="str">
            <v xml:space="preserve"> </v>
          </cell>
          <cell r="AJ1255" t="str">
            <v>STAN-GTNW</v>
          </cell>
          <cell r="AK1255" t="str">
            <v xml:space="preserve"> </v>
          </cell>
          <cell r="AL1255" t="str">
            <v>04659</v>
          </cell>
          <cell r="AN1255" t="str">
            <v>RP</v>
          </cell>
          <cell r="AO1255">
            <v>37977</v>
          </cell>
          <cell r="AP1255" t="str">
            <v>DW</v>
          </cell>
        </row>
        <row r="1256">
          <cell r="A1256">
            <v>1269</v>
          </cell>
          <cell r="B1256" t="str">
            <v>DA</v>
          </cell>
          <cell r="C1256" t="str">
            <v>Diane Albers</v>
          </cell>
          <cell r="D1256" t="str">
            <v>(509) 495-4705</v>
          </cell>
          <cell r="E1256">
            <v>37959</v>
          </cell>
          <cell r="G1256" t="str">
            <v>Sale</v>
          </cell>
          <cell r="H1256" t="str">
            <v>Physical</v>
          </cell>
          <cell r="I1256" t="str">
            <v>CSII</v>
          </cell>
          <cell r="K1256" t="str">
            <v>Concord Energy, LLC</v>
          </cell>
          <cell r="L1256" t="str">
            <v>Darrell Danyluk</v>
          </cell>
          <cell r="M1256" t="str">
            <v>Trader</v>
          </cell>
          <cell r="N1256" t="str">
            <v>(403) 514-6912</v>
          </cell>
          <cell r="O1256" t="str">
            <v>(403) 514-6913</v>
          </cell>
          <cell r="R1256">
            <v>3500</v>
          </cell>
          <cell r="X1256">
            <v>4.8150000000000004</v>
          </cell>
          <cell r="Y1256">
            <v>37960</v>
          </cell>
          <cell r="Z1256">
            <v>37960</v>
          </cell>
          <cell r="AA1256" t="str">
            <v>Interruptible</v>
          </cell>
          <cell r="AB1256" t="str">
            <v>PGT</v>
          </cell>
          <cell r="AD1256" t="str">
            <v>07536</v>
          </cell>
          <cell r="AE1256">
            <v>3500</v>
          </cell>
          <cell r="AF1256" t="str">
            <v>MALI-GTNW</v>
          </cell>
          <cell r="AG1256" t="str">
            <v xml:space="preserve"> </v>
          </cell>
          <cell r="AH1256" t="str">
            <v>00169</v>
          </cell>
          <cell r="AI1256" t="str">
            <v xml:space="preserve"> </v>
          </cell>
          <cell r="AJ1256" t="str">
            <v>MALI-GTNW</v>
          </cell>
          <cell r="AK1256" t="str">
            <v xml:space="preserve"> </v>
          </cell>
          <cell r="AL1256" t="str">
            <v>08405</v>
          </cell>
          <cell r="AN1256" t="str">
            <v>DA</v>
          </cell>
        </row>
        <row r="1257">
          <cell r="A1257">
            <v>1270</v>
          </cell>
          <cell r="B1257" t="str">
            <v>DA</v>
          </cell>
          <cell r="C1257" t="str">
            <v>Diane Albers</v>
          </cell>
          <cell r="D1257" t="str">
            <v>(509) 495-4705</v>
          </cell>
          <cell r="E1257">
            <v>37959</v>
          </cell>
          <cell r="G1257" t="str">
            <v>Sale</v>
          </cell>
          <cell r="H1257" t="str">
            <v>Physical</v>
          </cell>
          <cell r="I1257" t="str">
            <v>CSII</v>
          </cell>
          <cell r="K1257" t="str">
            <v>Concord Energy, LLC</v>
          </cell>
          <cell r="L1257" t="str">
            <v>Darrell Danyluk</v>
          </cell>
          <cell r="M1257" t="str">
            <v>Trader</v>
          </cell>
          <cell r="N1257" t="str">
            <v>(403) 514-6912</v>
          </cell>
          <cell r="O1257" t="str">
            <v>(403) 514-6913</v>
          </cell>
          <cell r="R1257">
            <v>15000</v>
          </cell>
          <cell r="X1257">
            <v>4.74</v>
          </cell>
          <cell r="Y1257">
            <v>37960</v>
          </cell>
          <cell r="Z1257">
            <v>37960</v>
          </cell>
          <cell r="AA1257" t="str">
            <v>Interruptible</v>
          </cell>
          <cell r="AB1257" t="str">
            <v>PGT</v>
          </cell>
          <cell r="AD1257" t="str">
            <v>07536</v>
          </cell>
          <cell r="AE1257">
            <v>15000</v>
          </cell>
          <cell r="AF1257" t="str">
            <v>STAN-GTNW</v>
          </cell>
          <cell r="AG1257" t="str">
            <v xml:space="preserve"> </v>
          </cell>
          <cell r="AH1257" t="str">
            <v>08465</v>
          </cell>
          <cell r="AI1257" t="str">
            <v xml:space="preserve"> </v>
          </cell>
          <cell r="AJ1257" t="str">
            <v>STAN-GTNW</v>
          </cell>
          <cell r="AK1257" t="str">
            <v xml:space="preserve"> </v>
          </cell>
          <cell r="AL1257" t="str">
            <v>08405</v>
          </cell>
          <cell r="AN1257" t="str">
            <v>DA</v>
          </cell>
        </row>
        <row r="1258">
          <cell r="A1258">
            <v>1271</v>
          </cell>
          <cell r="B1258" t="str">
            <v>DA</v>
          </cell>
          <cell r="C1258" t="str">
            <v>Diane Albers</v>
          </cell>
          <cell r="D1258" t="str">
            <v>(509) 495-4705</v>
          </cell>
          <cell r="E1258">
            <v>37959</v>
          </cell>
          <cell r="G1258" t="str">
            <v>Sale</v>
          </cell>
          <cell r="H1258" t="str">
            <v>Physical</v>
          </cell>
          <cell r="I1258" t="str">
            <v>CSII</v>
          </cell>
          <cell r="K1258" t="str">
            <v>Sempra Energy Trading, Inc.</v>
          </cell>
          <cell r="L1258" t="str">
            <v>Jim Vallillo</v>
          </cell>
          <cell r="M1258" t="str">
            <v>Trader</v>
          </cell>
          <cell r="N1258" t="str">
            <v>(203) 355-5065</v>
          </cell>
          <cell r="O1258" t="str">
            <v>(203) 355-5435</v>
          </cell>
          <cell r="R1258">
            <v>10000</v>
          </cell>
          <cell r="X1258">
            <v>4.75</v>
          </cell>
          <cell r="Y1258">
            <v>37960</v>
          </cell>
          <cell r="Z1258">
            <v>37960</v>
          </cell>
          <cell r="AA1258" t="str">
            <v>Interruptible</v>
          </cell>
          <cell r="AB1258" t="str">
            <v>PGT</v>
          </cell>
          <cell r="AD1258" t="str">
            <v>07536</v>
          </cell>
          <cell r="AE1258">
            <v>10000</v>
          </cell>
          <cell r="AF1258" t="str">
            <v>COYO-GTNW</v>
          </cell>
          <cell r="AG1258" t="str">
            <v xml:space="preserve"> </v>
          </cell>
          <cell r="AH1258" t="str">
            <v>08217</v>
          </cell>
          <cell r="AI1258" t="str">
            <v xml:space="preserve"> </v>
          </cell>
          <cell r="AJ1258" t="str">
            <v>COYO-GTNW</v>
          </cell>
          <cell r="AK1258" t="str">
            <v xml:space="preserve"> </v>
          </cell>
          <cell r="AL1258" t="str">
            <v>08786</v>
          </cell>
          <cell r="AN1258" t="str">
            <v>DA</v>
          </cell>
        </row>
        <row r="1259">
          <cell r="A1259">
            <v>1272</v>
          </cell>
          <cell r="B1259" t="str">
            <v>DA</v>
          </cell>
          <cell r="C1259" t="str">
            <v>Diane Albers</v>
          </cell>
          <cell r="D1259" t="str">
            <v>(509) 495-4705</v>
          </cell>
          <cell r="E1259">
            <v>37959</v>
          </cell>
          <cell r="G1259" t="str">
            <v>Purchase</v>
          </cell>
          <cell r="H1259" t="str">
            <v>Physical</v>
          </cell>
          <cell r="I1259" t="str">
            <v>CA - SLTAHOE</v>
          </cell>
          <cell r="J1259">
            <v>417129419</v>
          </cell>
          <cell r="K1259" t="str">
            <v>El Paso Merchant Energy LP</v>
          </cell>
          <cell r="L1259" t="str">
            <v>Greg Singleton</v>
          </cell>
          <cell r="M1259" t="str">
            <v>Trader</v>
          </cell>
          <cell r="N1259" t="str">
            <v>(713) 420-6381</v>
          </cell>
          <cell r="O1259" t="str">
            <v>(713) 420-3593</v>
          </cell>
          <cell r="P1259" t="str">
            <v>ICE</v>
          </cell>
          <cell r="Q1259">
            <v>2.5</v>
          </cell>
          <cell r="R1259">
            <v>1500</v>
          </cell>
          <cell r="X1259">
            <v>4.84</v>
          </cell>
          <cell r="Y1259">
            <v>37960</v>
          </cell>
          <cell r="Z1259">
            <v>37960</v>
          </cell>
          <cell r="AA1259" t="str">
            <v>Interruptible</v>
          </cell>
          <cell r="AB1259" t="str">
            <v>NWP</v>
          </cell>
          <cell r="AC1259" t="str">
            <v>Paiute</v>
          </cell>
          <cell r="AD1259">
            <v>100047</v>
          </cell>
          <cell r="AE1259">
            <v>1500</v>
          </cell>
          <cell r="AF1259" t="str">
            <v>OPAL</v>
          </cell>
          <cell r="AG1259">
            <v>543</v>
          </cell>
          <cell r="AH1259" t="str">
            <v>J84</v>
          </cell>
          <cell r="AI1259">
            <v>515</v>
          </cell>
          <cell r="AJ1259" t="str">
            <v>RENO</v>
          </cell>
          <cell r="AK1259">
            <v>459</v>
          </cell>
          <cell r="AL1259" t="str">
            <v>AVAC03SYS4</v>
          </cell>
          <cell r="AM1259">
            <v>304</v>
          </cell>
          <cell r="AN1259" t="str">
            <v>DA</v>
          </cell>
        </row>
        <row r="1260">
          <cell r="A1260">
            <v>1273</v>
          </cell>
          <cell r="B1260" t="str">
            <v>DA</v>
          </cell>
          <cell r="C1260" t="str">
            <v>Diane Albers</v>
          </cell>
          <cell r="D1260" t="str">
            <v>(509) 495-4705</v>
          </cell>
          <cell r="E1260">
            <v>37960</v>
          </cell>
          <cell r="G1260" t="str">
            <v>Sale</v>
          </cell>
          <cell r="H1260" t="str">
            <v>Physical</v>
          </cell>
          <cell r="I1260" t="str">
            <v>CSII</v>
          </cell>
          <cell r="K1260" t="str">
            <v>Concord Energy, LLC</v>
          </cell>
          <cell r="L1260" t="str">
            <v>Darrell Danyluk</v>
          </cell>
          <cell r="M1260" t="str">
            <v>Trader</v>
          </cell>
          <cell r="N1260" t="str">
            <v>(403) 514-6912</v>
          </cell>
          <cell r="O1260" t="str">
            <v>(403) 514-6913</v>
          </cell>
          <cell r="R1260">
            <v>15000</v>
          </cell>
          <cell r="X1260">
            <v>5.15</v>
          </cell>
          <cell r="Y1260">
            <v>37961</v>
          </cell>
          <cell r="Z1260">
            <v>37962</v>
          </cell>
          <cell r="AA1260" t="str">
            <v>Interruptible</v>
          </cell>
          <cell r="AB1260" t="str">
            <v>PGT</v>
          </cell>
          <cell r="AD1260" t="str">
            <v>07536</v>
          </cell>
          <cell r="AE1260">
            <v>15000</v>
          </cell>
          <cell r="AF1260" t="str">
            <v>STAN-GTNW</v>
          </cell>
          <cell r="AG1260" t="str">
            <v xml:space="preserve"> </v>
          </cell>
          <cell r="AH1260" t="str">
            <v>08465</v>
          </cell>
          <cell r="AI1260" t="str">
            <v xml:space="preserve"> </v>
          </cell>
          <cell r="AJ1260" t="str">
            <v>STAN-GTNW</v>
          </cell>
          <cell r="AK1260" t="str">
            <v xml:space="preserve"> </v>
          </cell>
          <cell r="AL1260" t="str">
            <v>08405</v>
          </cell>
          <cell r="AN1260" t="str">
            <v>DA</v>
          </cell>
        </row>
        <row r="1261">
          <cell r="A1261">
            <v>1274</v>
          </cell>
          <cell r="B1261" t="str">
            <v>DA</v>
          </cell>
          <cell r="C1261" t="str">
            <v>Diane Albers</v>
          </cell>
          <cell r="D1261" t="str">
            <v>(509) 495-4705</v>
          </cell>
          <cell r="E1261">
            <v>37960</v>
          </cell>
          <cell r="G1261" t="str">
            <v>Sale</v>
          </cell>
          <cell r="H1261" t="str">
            <v>Physical</v>
          </cell>
          <cell r="I1261" t="str">
            <v>CSII</v>
          </cell>
          <cell r="K1261" t="str">
            <v>Concord Energy, LLC</v>
          </cell>
          <cell r="L1261" t="str">
            <v>Darrell Danyluk</v>
          </cell>
          <cell r="M1261" t="str">
            <v>Trader</v>
          </cell>
          <cell r="N1261" t="str">
            <v>(403) 514-6912</v>
          </cell>
          <cell r="O1261" t="str">
            <v>(403) 514-6913</v>
          </cell>
          <cell r="R1261">
            <v>3500</v>
          </cell>
          <cell r="X1261">
            <v>5.32</v>
          </cell>
          <cell r="Y1261">
            <v>37961</v>
          </cell>
          <cell r="Z1261">
            <v>37963</v>
          </cell>
          <cell r="AA1261" t="str">
            <v>Interruptible</v>
          </cell>
          <cell r="AB1261" t="str">
            <v>PGT</v>
          </cell>
          <cell r="AD1261" t="str">
            <v>07536</v>
          </cell>
          <cell r="AE1261">
            <v>3500</v>
          </cell>
          <cell r="AF1261" t="str">
            <v>MALI-GTNW</v>
          </cell>
          <cell r="AG1261" t="str">
            <v xml:space="preserve"> </v>
          </cell>
          <cell r="AH1261" t="str">
            <v>00169</v>
          </cell>
          <cell r="AI1261" t="str">
            <v xml:space="preserve"> </v>
          </cell>
          <cell r="AJ1261" t="str">
            <v>MALI-GTNW</v>
          </cell>
          <cell r="AK1261" t="str">
            <v xml:space="preserve"> </v>
          </cell>
          <cell r="AL1261" t="str">
            <v>08405</v>
          </cell>
          <cell r="AN1261" t="str">
            <v>DA</v>
          </cell>
        </row>
        <row r="1262">
          <cell r="A1262">
            <v>1275</v>
          </cell>
          <cell r="B1262" t="str">
            <v>DA</v>
          </cell>
          <cell r="C1262" t="str">
            <v>Diane Albers</v>
          </cell>
          <cell r="D1262" t="str">
            <v>(509) 495-4705</v>
          </cell>
          <cell r="E1262">
            <v>37960</v>
          </cell>
          <cell r="G1262" t="str">
            <v>Purchase</v>
          </cell>
          <cell r="H1262" t="str">
            <v>Physical</v>
          </cell>
          <cell r="I1262" t="str">
            <v>CA - SLTAHOE</v>
          </cell>
          <cell r="J1262">
            <v>150497396</v>
          </cell>
          <cell r="K1262" t="str">
            <v>Sempra Energy Trading, Inc.</v>
          </cell>
          <cell r="L1262" t="str">
            <v>Ray Houghton</v>
          </cell>
          <cell r="M1262" t="str">
            <v>Trader</v>
          </cell>
          <cell r="N1262" t="str">
            <v>(403) 750-2453</v>
          </cell>
          <cell r="O1262" t="str">
            <v>(203) 355-6605</v>
          </cell>
          <cell r="P1262" t="str">
            <v>ICE</v>
          </cell>
          <cell r="Q1262">
            <v>2.5</v>
          </cell>
          <cell r="R1262">
            <v>1500</v>
          </cell>
          <cell r="X1262">
            <v>5.24</v>
          </cell>
          <cell r="Y1262">
            <v>37961</v>
          </cell>
          <cell r="Z1262">
            <v>37963</v>
          </cell>
          <cell r="AA1262" t="str">
            <v>Firm</v>
          </cell>
          <cell r="AB1262" t="str">
            <v>NWP</v>
          </cell>
          <cell r="AC1262" t="str">
            <v>Paiute</v>
          </cell>
          <cell r="AD1262">
            <v>100047</v>
          </cell>
          <cell r="AE1262">
            <v>1500</v>
          </cell>
          <cell r="AF1262" t="str">
            <v>SUMAS</v>
          </cell>
          <cell r="AG1262">
            <v>297</v>
          </cell>
          <cell r="AH1262" t="str">
            <v>SEMPRA</v>
          </cell>
          <cell r="AI1262">
            <v>227</v>
          </cell>
          <cell r="AJ1262" t="str">
            <v>RENO</v>
          </cell>
          <cell r="AK1262">
            <v>459</v>
          </cell>
          <cell r="AL1262" t="str">
            <v>AVAC03SYS4</v>
          </cell>
          <cell r="AM1262">
            <v>304</v>
          </cell>
          <cell r="AN1262" t="str">
            <v>DA</v>
          </cell>
          <cell r="AO1262">
            <v>37965</v>
          </cell>
          <cell r="AP1262" t="str">
            <v>DW</v>
          </cell>
        </row>
        <row r="1263">
          <cell r="A1263">
            <v>1276</v>
          </cell>
          <cell r="B1263" t="str">
            <v>DA</v>
          </cell>
          <cell r="C1263" t="str">
            <v>Diane Albers</v>
          </cell>
          <cell r="D1263" t="str">
            <v>(509) 495-4705</v>
          </cell>
          <cell r="E1263">
            <v>37960</v>
          </cell>
          <cell r="G1263" t="str">
            <v>Sale</v>
          </cell>
          <cell r="H1263" t="str">
            <v>Physical</v>
          </cell>
          <cell r="I1263" t="str">
            <v>PG&amp;E STOR</v>
          </cell>
          <cell r="J1263">
            <v>408712421</v>
          </cell>
          <cell r="K1263" t="str">
            <v>Cook Inlet Energy Supply LLC</v>
          </cell>
          <cell r="L1263" t="str">
            <v>Adam Gerza</v>
          </cell>
          <cell r="M1263" t="str">
            <v>Trader</v>
          </cell>
          <cell r="N1263" t="str">
            <v>(310) 789-2314</v>
          </cell>
          <cell r="O1263" t="str">
            <v>(310) 789-3991</v>
          </cell>
          <cell r="P1263" t="str">
            <v>ICE</v>
          </cell>
          <cell r="Q1263">
            <v>2.5</v>
          </cell>
          <cell r="R1263">
            <v>5000</v>
          </cell>
          <cell r="X1263">
            <v>5.62</v>
          </cell>
          <cell r="Y1263">
            <v>37961</v>
          </cell>
          <cell r="Z1263">
            <v>37963</v>
          </cell>
          <cell r="AA1263" t="str">
            <v>Firm</v>
          </cell>
          <cell r="AB1263" t="str">
            <v>PGE</v>
          </cell>
          <cell r="AE1263">
            <v>5000</v>
          </cell>
          <cell r="AF1263" t="str">
            <v>CG</v>
          </cell>
          <cell r="AH1263" t="str">
            <v>CG1111N</v>
          </cell>
          <cell r="AJ1263" t="str">
            <v>CG</v>
          </cell>
          <cell r="AL1263" t="str">
            <v>CG0112N</v>
          </cell>
          <cell r="AN1263" t="str">
            <v>DA</v>
          </cell>
          <cell r="AO1263">
            <v>37977</v>
          </cell>
          <cell r="AP1263" t="str">
            <v>DW</v>
          </cell>
        </row>
        <row r="1264">
          <cell r="A1264">
            <v>1277</v>
          </cell>
          <cell r="B1264" t="str">
            <v>DW</v>
          </cell>
          <cell r="C1264" t="str">
            <v>Dick Winters</v>
          </cell>
          <cell r="D1264" t="str">
            <v>(509) 495-4175</v>
          </cell>
          <cell r="E1264">
            <v>37963</v>
          </cell>
          <cell r="G1264" t="str">
            <v>Purchase</v>
          </cell>
          <cell r="H1264" t="str">
            <v>Physical</v>
          </cell>
          <cell r="I1264" t="str">
            <v>CA - SLTAHOE</v>
          </cell>
          <cell r="J1264" t="str">
            <v xml:space="preserve"> </v>
          </cell>
          <cell r="K1264" t="str">
            <v>Enserco</v>
          </cell>
          <cell r="L1264" t="str">
            <v>Dave Huck</v>
          </cell>
          <cell r="M1264" t="str">
            <v>Trader</v>
          </cell>
          <cell r="N1264" t="str">
            <v>(403) 269-5522</v>
          </cell>
          <cell r="O1264" t="str">
            <v>(303) 568-3250</v>
          </cell>
          <cell r="P1264" t="str">
            <v xml:space="preserve"> </v>
          </cell>
          <cell r="Q1264" t="str">
            <v xml:space="preserve"> </v>
          </cell>
          <cell r="R1264">
            <v>3000</v>
          </cell>
          <cell r="X1264">
            <v>5.2</v>
          </cell>
          <cell r="Y1264">
            <v>37964</v>
          </cell>
          <cell r="Z1264">
            <v>37964</v>
          </cell>
          <cell r="AA1264" t="str">
            <v>Interruptible</v>
          </cell>
          <cell r="AB1264" t="str">
            <v>NWP</v>
          </cell>
          <cell r="AC1264" t="str">
            <v>Paiute</v>
          </cell>
          <cell r="AD1264">
            <v>100047</v>
          </cell>
          <cell r="AE1264">
            <v>3000</v>
          </cell>
          <cell r="AF1264" t="str">
            <v>SUMAS</v>
          </cell>
          <cell r="AG1264">
            <v>297</v>
          </cell>
          <cell r="AH1264" t="str">
            <v xml:space="preserve"> </v>
          </cell>
          <cell r="AI1264" t="str">
            <v xml:space="preserve"> </v>
          </cell>
          <cell r="AJ1264" t="str">
            <v>RENO</v>
          </cell>
          <cell r="AK1264">
            <v>459</v>
          </cell>
          <cell r="AL1264" t="str">
            <v>AVAC03SYS4</v>
          </cell>
          <cell r="AM1264">
            <v>304</v>
          </cell>
          <cell r="AN1264" t="str">
            <v>DW</v>
          </cell>
        </row>
        <row r="1265">
          <cell r="A1265">
            <v>1278</v>
          </cell>
          <cell r="B1265" t="str">
            <v>DW</v>
          </cell>
          <cell r="C1265" t="str">
            <v>Dick Winters</v>
          </cell>
          <cell r="D1265" t="str">
            <v>(509) 495-4175</v>
          </cell>
          <cell r="E1265">
            <v>37963</v>
          </cell>
          <cell r="G1265" t="str">
            <v>Purchase</v>
          </cell>
          <cell r="H1265" t="str">
            <v>Physical</v>
          </cell>
          <cell r="I1265" t="str">
            <v>RGEN</v>
          </cell>
          <cell r="K1265" t="str">
            <v>Enserco</v>
          </cell>
          <cell r="L1265" t="str">
            <v>Dave Huck</v>
          </cell>
          <cell r="M1265" t="str">
            <v>Trader</v>
          </cell>
          <cell r="N1265" t="str">
            <v>(403) 269-5522</v>
          </cell>
          <cell r="O1265" t="str">
            <v>(303) 568-3250</v>
          </cell>
          <cell r="R1265">
            <v>8000</v>
          </cell>
          <cell r="X1265">
            <v>5.19</v>
          </cell>
          <cell r="Y1265">
            <v>37964</v>
          </cell>
          <cell r="Z1265">
            <v>37964</v>
          </cell>
          <cell r="AA1265" t="str">
            <v>Interruptible</v>
          </cell>
          <cell r="AB1265" t="str">
            <v>PGT</v>
          </cell>
          <cell r="AD1265" t="str">
            <v>07536</v>
          </cell>
          <cell r="AE1265">
            <v>8000</v>
          </cell>
          <cell r="AF1265" t="str">
            <v>RGEN-GTNW</v>
          </cell>
          <cell r="AH1265" t="str">
            <v xml:space="preserve"> </v>
          </cell>
          <cell r="AJ1265" t="str">
            <v>RGEN-WWP</v>
          </cell>
          <cell r="AL1265" t="str">
            <v>FUEL</v>
          </cell>
          <cell r="AN1265" t="str">
            <v>DW</v>
          </cell>
        </row>
        <row r="1266">
          <cell r="A1266">
            <v>1279</v>
          </cell>
          <cell r="B1266" t="str">
            <v>DA</v>
          </cell>
          <cell r="C1266" t="str">
            <v>Diane Albers</v>
          </cell>
          <cell r="D1266" t="str">
            <v>(509) 495-4705</v>
          </cell>
          <cell r="E1266">
            <v>37963</v>
          </cell>
          <cell r="G1266" t="str">
            <v>Sale</v>
          </cell>
          <cell r="H1266" t="str">
            <v>Physical</v>
          </cell>
          <cell r="I1266" t="str">
            <v>CSII</v>
          </cell>
          <cell r="K1266" t="str">
            <v>Concord Energy, LLC</v>
          </cell>
          <cell r="L1266" t="str">
            <v>Darrell Danyluk</v>
          </cell>
          <cell r="M1266" t="str">
            <v>Trader</v>
          </cell>
          <cell r="N1266" t="str">
            <v>(403) 514-6912</v>
          </cell>
          <cell r="O1266" t="str">
            <v>(403) 514-6913</v>
          </cell>
          <cell r="R1266">
            <v>16658</v>
          </cell>
          <cell r="X1266">
            <v>5.6</v>
          </cell>
          <cell r="Y1266">
            <v>37965</v>
          </cell>
          <cell r="Z1266">
            <v>37986</v>
          </cell>
          <cell r="AA1266" t="str">
            <v>Firm</v>
          </cell>
          <cell r="AB1266" t="str">
            <v>PGT</v>
          </cell>
          <cell r="AD1266" t="str">
            <v>07536</v>
          </cell>
          <cell r="AE1266">
            <v>16658</v>
          </cell>
          <cell r="AF1266" t="str">
            <v>STAN-GTNW</v>
          </cell>
          <cell r="AG1266" t="str">
            <v xml:space="preserve"> </v>
          </cell>
          <cell r="AH1266" t="str">
            <v>08465</v>
          </cell>
          <cell r="AI1266" t="str">
            <v xml:space="preserve"> </v>
          </cell>
          <cell r="AJ1266" t="str">
            <v>STAN-GTNW</v>
          </cell>
          <cell r="AK1266" t="str">
            <v xml:space="preserve"> </v>
          </cell>
          <cell r="AL1266" t="str">
            <v>08405</v>
          </cell>
          <cell r="AN1266" t="str">
            <v>RP</v>
          </cell>
          <cell r="AO1266">
            <v>37965</v>
          </cell>
          <cell r="AP1266" t="str">
            <v>DW</v>
          </cell>
        </row>
        <row r="1267">
          <cell r="A1267">
            <v>1280</v>
          </cell>
          <cell r="B1267" t="str">
            <v>DA</v>
          </cell>
          <cell r="C1267" t="str">
            <v>Diane Albers</v>
          </cell>
          <cell r="D1267" t="str">
            <v>(509) 495-4705</v>
          </cell>
          <cell r="E1267">
            <v>37963</v>
          </cell>
          <cell r="G1267" t="str">
            <v>Sale</v>
          </cell>
          <cell r="H1267" t="str">
            <v>Physical</v>
          </cell>
          <cell r="I1267" t="str">
            <v>CSII</v>
          </cell>
          <cell r="K1267" t="str">
            <v>Sempra Energy Trading, Inc.</v>
          </cell>
          <cell r="L1267" t="str">
            <v>Ray Houghton</v>
          </cell>
          <cell r="M1267" t="str">
            <v>Trader</v>
          </cell>
          <cell r="N1267" t="str">
            <v>(403) 750-2453</v>
          </cell>
          <cell r="O1267" t="str">
            <v>(203) 355-6605</v>
          </cell>
          <cell r="R1267">
            <v>3500</v>
          </cell>
          <cell r="X1267">
            <v>5.82</v>
          </cell>
          <cell r="Y1267">
            <v>37965</v>
          </cell>
          <cell r="Z1267">
            <v>37986</v>
          </cell>
          <cell r="AA1267" t="str">
            <v>Firm</v>
          </cell>
          <cell r="AB1267" t="str">
            <v>PGT</v>
          </cell>
          <cell r="AD1267" t="str">
            <v>07536</v>
          </cell>
          <cell r="AE1267">
            <v>3500</v>
          </cell>
          <cell r="AF1267" t="str">
            <v>MALI-GTNW</v>
          </cell>
          <cell r="AG1267" t="str">
            <v xml:space="preserve"> </v>
          </cell>
          <cell r="AH1267" t="str">
            <v>00169</v>
          </cell>
          <cell r="AI1267" t="str">
            <v xml:space="preserve"> </v>
          </cell>
          <cell r="AJ1267" t="str">
            <v>MALI-GTNW</v>
          </cell>
          <cell r="AK1267" t="str">
            <v xml:space="preserve"> </v>
          </cell>
          <cell r="AL1267" t="str">
            <v>02466</v>
          </cell>
          <cell r="AN1267" t="str">
            <v>RP</v>
          </cell>
          <cell r="AO1267">
            <v>37965</v>
          </cell>
          <cell r="AP1267" t="str">
            <v>DW</v>
          </cell>
        </row>
        <row r="1268">
          <cell r="A1268">
            <v>1281</v>
          </cell>
          <cell r="B1268" t="str">
            <v>DW</v>
          </cell>
          <cell r="C1268" t="str">
            <v>Dick Winters</v>
          </cell>
          <cell r="D1268" t="str">
            <v>(509) 495-4175</v>
          </cell>
          <cell r="E1268">
            <v>37964</v>
          </cell>
          <cell r="G1268" t="str">
            <v>Purchase</v>
          </cell>
          <cell r="H1268" t="str">
            <v>Physical</v>
          </cell>
          <cell r="I1268" t="str">
            <v>CA - SLTAHOE</v>
          </cell>
          <cell r="J1268">
            <v>136898958</v>
          </cell>
          <cell r="K1268" t="str">
            <v>Concord Energy, LLC</v>
          </cell>
          <cell r="L1268" t="str">
            <v>Skip Warburton</v>
          </cell>
          <cell r="M1268" t="str">
            <v>Trader</v>
          </cell>
          <cell r="N1268" t="str">
            <v>(303) 468-1244</v>
          </cell>
          <cell r="O1268" t="str">
            <v>(403) 514-6913</v>
          </cell>
          <cell r="P1268" t="str">
            <v>ICE</v>
          </cell>
          <cell r="Q1268">
            <v>2.5</v>
          </cell>
          <cell r="R1268">
            <v>1000</v>
          </cell>
          <cell r="X1268">
            <v>5.65</v>
          </cell>
          <cell r="Y1268">
            <v>37965</v>
          </cell>
          <cell r="Z1268">
            <v>37965</v>
          </cell>
          <cell r="AA1268" t="str">
            <v>Interruptible</v>
          </cell>
          <cell r="AB1268" t="str">
            <v>NWP</v>
          </cell>
          <cell r="AC1268" t="str">
            <v>Paiute</v>
          </cell>
          <cell r="AD1268">
            <v>100047</v>
          </cell>
          <cell r="AE1268">
            <v>1000</v>
          </cell>
          <cell r="AF1268" t="str">
            <v>OPAL</v>
          </cell>
          <cell r="AG1268">
            <v>543</v>
          </cell>
          <cell r="AJ1268" t="str">
            <v>RENO</v>
          </cell>
          <cell r="AK1268">
            <v>459</v>
          </cell>
          <cell r="AL1268" t="str">
            <v>AVAC03SYS5</v>
          </cell>
          <cell r="AM1268">
            <v>304</v>
          </cell>
          <cell r="AN1268" t="str">
            <v>DW</v>
          </cell>
        </row>
        <row r="1269">
          <cell r="A1269">
            <v>1282</v>
          </cell>
          <cell r="B1269" t="str">
            <v>DW</v>
          </cell>
          <cell r="C1269" t="str">
            <v>Dick Winters</v>
          </cell>
          <cell r="D1269" t="str">
            <v>(509) 495-4175</v>
          </cell>
          <cell r="E1269">
            <v>37964</v>
          </cell>
          <cell r="G1269" t="str">
            <v>Purchase</v>
          </cell>
          <cell r="H1269" t="str">
            <v>Physical</v>
          </cell>
          <cell r="I1269" t="str">
            <v>RGEN</v>
          </cell>
          <cell r="K1269" t="str">
            <v>Enserco</v>
          </cell>
          <cell r="L1269" t="str">
            <v>Dave Huck</v>
          </cell>
          <cell r="M1269" t="str">
            <v>Trader</v>
          </cell>
          <cell r="N1269" t="str">
            <v>(403) 269-5522</v>
          </cell>
          <cell r="O1269" t="str">
            <v>(303) 568-3250</v>
          </cell>
          <cell r="R1269">
            <v>4000</v>
          </cell>
          <cell r="X1269">
            <v>5.67</v>
          </cell>
          <cell r="Y1269">
            <v>37965</v>
          </cell>
          <cell r="Z1269">
            <v>37965</v>
          </cell>
          <cell r="AA1269" t="str">
            <v>Interruptible</v>
          </cell>
          <cell r="AB1269" t="str">
            <v>PGT</v>
          </cell>
          <cell r="AD1269" t="str">
            <v>07536</v>
          </cell>
          <cell r="AE1269">
            <v>4000</v>
          </cell>
          <cell r="AF1269" t="str">
            <v>RGEN-GTNW</v>
          </cell>
          <cell r="AH1269" t="str">
            <v xml:space="preserve"> </v>
          </cell>
          <cell r="AJ1269" t="str">
            <v>RGEN-WWP</v>
          </cell>
          <cell r="AL1269" t="str">
            <v>FUEL</v>
          </cell>
          <cell r="AN1269" t="str">
            <v>DW</v>
          </cell>
        </row>
        <row r="1270">
          <cell r="A1270">
            <v>1283</v>
          </cell>
          <cell r="B1270" t="str">
            <v>DW</v>
          </cell>
          <cell r="C1270" t="str">
            <v>Dick Winters</v>
          </cell>
          <cell r="D1270" t="str">
            <v>(509) 495-4175</v>
          </cell>
          <cell r="E1270">
            <v>37964</v>
          </cell>
          <cell r="G1270" t="str">
            <v>Purchase</v>
          </cell>
          <cell r="H1270" t="str">
            <v>Physical</v>
          </cell>
          <cell r="I1270" t="str">
            <v>CSII</v>
          </cell>
          <cell r="K1270" t="str">
            <v>Enserco</v>
          </cell>
          <cell r="L1270" t="str">
            <v>Dave Huck</v>
          </cell>
          <cell r="M1270" t="str">
            <v>Trader</v>
          </cell>
          <cell r="N1270" t="str">
            <v>(403) 269-5522</v>
          </cell>
          <cell r="O1270" t="str">
            <v>(303) 568-3250</v>
          </cell>
          <cell r="P1270" t="str">
            <v xml:space="preserve"> </v>
          </cell>
          <cell r="Q1270" t="str">
            <v xml:space="preserve"> </v>
          </cell>
          <cell r="R1270">
            <v>10000</v>
          </cell>
          <cell r="X1270">
            <v>5.67</v>
          </cell>
          <cell r="Y1270">
            <v>37965</v>
          </cell>
          <cell r="Z1270">
            <v>37965</v>
          </cell>
          <cell r="AA1270" t="str">
            <v>Interruptible</v>
          </cell>
          <cell r="AB1270" t="str">
            <v>PGT</v>
          </cell>
          <cell r="AD1270" t="str">
            <v>07536</v>
          </cell>
          <cell r="AE1270">
            <v>10000</v>
          </cell>
          <cell r="AF1270" t="str">
            <v>STAN-GTNW</v>
          </cell>
          <cell r="AG1270" t="str">
            <v xml:space="preserve"> </v>
          </cell>
          <cell r="AH1270" t="str">
            <v xml:space="preserve"> </v>
          </cell>
          <cell r="AI1270" t="str">
            <v xml:space="preserve"> </v>
          </cell>
          <cell r="AJ1270" t="str">
            <v>CSII-CSII</v>
          </cell>
          <cell r="AK1270" t="str">
            <v xml:space="preserve"> </v>
          </cell>
          <cell r="AL1270" t="str">
            <v>CSII</v>
          </cell>
          <cell r="AN1270" t="str">
            <v>DW</v>
          </cell>
        </row>
        <row r="1271">
          <cell r="A1271">
            <v>1284</v>
          </cell>
          <cell r="B1271" t="str">
            <v>DW</v>
          </cell>
          <cell r="C1271" t="str">
            <v>Dick Winters</v>
          </cell>
          <cell r="D1271" t="str">
            <v>(509) 495-4175</v>
          </cell>
          <cell r="E1271">
            <v>37964</v>
          </cell>
          <cell r="G1271" t="str">
            <v>Purchase</v>
          </cell>
          <cell r="H1271" t="str">
            <v>Physical</v>
          </cell>
          <cell r="I1271" t="str">
            <v>CA - SLTAHOE</v>
          </cell>
          <cell r="J1271" t="str">
            <v xml:space="preserve"> </v>
          </cell>
          <cell r="K1271" t="str">
            <v>Enserco</v>
          </cell>
          <cell r="L1271" t="str">
            <v>Dave Huck</v>
          </cell>
          <cell r="M1271" t="str">
            <v>Trader</v>
          </cell>
          <cell r="N1271" t="str">
            <v>(403) 269-5522</v>
          </cell>
          <cell r="O1271" t="str">
            <v>(303) 568-3250</v>
          </cell>
          <cell r="P1271" t="str">
            <v xml:space="preserve"> </v>
          </cell>
          <cell r="Q1271" t="str">
            <v xml:space="preserve"> </v>
          </cell>
          <cell r="R1271">
            <v>3000</v>
          </cell>
          <cell r="X1271">
            <v>5.55</v>
          </cell>
          <cell r="Y1271">
            <v>37965</v>
          </cell>
          <cell r="Z1271">
            <v>37965</v>
          </cell>
          <cell r="AA1271" t="str">
            <v>Interruptible</v>
          </cell>
          <cell r="AB1271" t="str">
            <v>NWP</v>
          </cell>
          <cell r="AC1271" t="str">
            <v>Paiute</v>
          </cell>
          <cell r="AD1271">
            <v>100047</v>
          </cell>
          <cell r="AE1271">
            <v>3000</v>
          </cell>
          <cell r="AF1271" t="str">
            <v>SUMAS</v>
          </cell>
          <cell r="AG1271">
            <v>297</v>
          </cell>
          <cell r="AH1271" t="str">
            <v xml:space="preserve"> </v>
          </cell>
          <cell r="AI1271" t="str">
            <v xml:space="preserve"> </v>
          </cell>
          <cell r="AJ1271" t="str">
            <v>RENO</v>
          </cell>
          <cell r="AK1271">
            <v>459</v>
          </cell>
          <cell r="AL1271" t="str">
            <v>AVAC03SYS4</v>
          </cell>
          <cell r="AM1271">
            <v>304</v>
          </cell>
          <cell r="AN1271" t="str">
            <v>DW</v>
          </cell>
        </row>
        <row r="1272">
          <cell r="A1272">
            <v>1285</v>
          </cell>
          <cell r="B1272" t="str">
            <v>DW</v>
          </cell>
          <cell r="C1272" t="str">
            <v>Dick Winters</v>
          </cell>
          <cell r="D1272" t="str">
            <v>(509) 495-4175</v>
          </cell>
          <cell r="E1272">
            <v>37964</v>
          </cell>
          <cell r="G1272" t="str">
            <v>Sale</v>
          </cell>
          <cell r="H1272" t="str">
            <v>Physical</v>
          </cell>
          <cell r="I1272" t="str">
            <v>PG&amp;E STOR</v>
          </cell>
          <cell r="J1272">
            <v>863837697</v>
          </cell>
          <cell r="K1272" t="str">
            <v>Cook Inlet Energy Supply LLC</v>
          </cell>
          <cell r="L1272" t="str">
            <v>Adam Gerza</v>
          </cell>
          <cell r="M1272" t="str">
            <v>Trader</v>
          </cell>
          <cell r="N1272" t="str">
            <v>(310) 789-2314</v>
          </cell>
          <cell r="O1272" t="str">
            <v>(310) 789-3991</v>
          </cell>
          <cell r="P1272" t="str">
            <v>ICE</v>
          </cell>
          <cell r="Q1272">
            <v>2.5</v>
          </cell>
          <cell r="R1272">
            <v>5000</v>
          </cell>
          <cell r="X1272">
            <v>5.98</v>
          </cell>
          <cell r="Y1272">
            <v>37965</v>
          </cell>
          <cell r="Z1272">
            <v>37965</v>
          </cell>
          <cell r="AA1272" t="str">
            <v>Interruptible</v>
          </cell>
          <cell r="AB1272" t="str">
            <v>PGE</v>
          </cell>
          <cell r="AE1272">
            <v>5000</v>
          </cell>
          <cell r="AF1272" t="str">
            <v>CG</v>
          </cell>
          <cell r="AH1272" t="str">
            <v>CG1111N</v>
          </cell>
          <cell r="AJ1272" t="str">
            <v>CG</v>
          </cell>
          <cell r="AL1272" t="str">
            <v>CG0112N</v>
          </cell>
          <cell r="AN1272" t="str">
            <v>DW</v>
          </cell>
        </row>
        <row r="1273">
          <cell r="A1273">
            <v>1286</v>
          </cell>
          <cell r="B1273" t="str">
            <v>DA</v>
          </cell>
          <cell r="C1273" t="str">
            <v>Diane Albers</v>
          </cell>
          <cell r="D1273" t="str">
            <v>(509) 495-4705</v>
          </cell>
          <cell r="E1273">
            <v>37964</v>
          </cell>
          <cell r="G1273" t="str">
            <v>Sale</v>
          </cell>
          <cell r="H1273" t="str">
            <v>Physical</v>
          </cell>
          <cell r="I1273" t="str">
            <v>MALIN</v>
          </cell>
          <cell r="K1273" t="str">
            <v>Enserco</v>
          </cell>
          <cell r="L1273" t="str">
            <v>Dave Huck</v>
          </cell>
          <cell r="M1273" t="str">
            <v>Trader</v>
          </cell>
          <cell r="N1273" t="str">
            <v>(403) 269-5522</v>
          </cell>
          <cell r="O1273" t="str">
            <v>(303) 568-3250</v>
          </cell>
          <cell r="R1273">
            <v>5000</v>
          </cell>
          <cell r="U1273" t="str">
            <v xml:space="preserve"> </v>
          </cell>
          <cell r="V1273" t="str">
            <v xml:space="preserve"> </v>
          </cell>
          <cell r="W1273" t="str">
            <v xml:space="preserve"> </v>
          </cell>
          <cell r="X1273">
            <v>6.13</v>
          </cell>
          <cell r="Y1273">
            <v>37987</v>
          </cell>
          <cell r="Z1273">
            <v>38017</v>
          </cell>
          <cell r="AA1273" t="str">
            <v>Firm</v>
          </cell>
          <cell r="AB1273" t="str">
            <v>PGT</v>
          </cell>
          <cell r="AD1273" t="str">
            <v>07536</v>
          </cell>
          <cell r="AE1273">
            <v>5000</v>
          </cell>
          <cell r="AF1273" t="str">
            <v>MALI-GTNW</v>
          </cell>
          <cell r="AH1273" t="str">
            <v>00169</v>
          </cell>
          <cell r="AJ1273" t="str">
            <v>MALI-GTNW</v>
          </cell>
          <cell r="AL1273" t="str">
            <v>04659</v>
          </cell>
          <cell r="AN1273" t="str">
            <v>RP</v>
          </cell>
        </row>
        <row r="1274">
          <cell r="A1274">
            <v>1287</v>
          </cell>
          <cell r="B1274" t="str">
            <v>DA</v>
          </cell>
          <cell r="C1274" t="str">
            <v>Diane Albers</v>
          </cell>
          <cell r="D1274" t="str">
            <v>(509) 495-4705</v>
          </cell>
          <cell r="E1274">
            <v>37964</v>
          </cell>
          <cell r="G1274" t="str">
            <v>Sale</v>
          </cell>
          <cell r="H1274" t="str">
            <v>Physical</v>
          </cell>
          <cell r="I1274" t="str">
            <v>CSII</v>
          </cell>
          <cell r="K1274" t="str">
            <v>Enserco</v>
          </cell>
          <cell r="L1274" t="str">
            <v>Dave Huck</v>
          </cell>
          <cell r="M1274" t="str">
            <v>Trader</v>
          </cell>
          <cell r="N1274" t="str">
            <v>(403) 269-5522</v>
          </cell>
          <cell r="O1274" t="str">
            <v>(303) 568-3250</v>
          </cell>
          <cell r="P1274" t="str">
            <v xml:space="preserve"> </v>
          </cell>
          <cell r="Q1274" t="str">
            <v xml:space="preserve"> </v>
          </cell>
          <cell r="R1274">
            <v>15000</v>
          </cell>
          <cell r="X1274">
            <v>6.07</v>
          </cell>
          <cell r="Y1274">
            <v>37987</v>
          </cell>
          <cell r="Z1274">
            <v>38017</v>
          </cell>
          <cell r="AA1274" t="str">
            <v>Firm</v>
          </cell>
          <cell r="AB1274" t="str">
            <v>PGT</v>
          </cell>
          <cell r="AD1274" t="str">
            <v>07536</v>
          </cell>
          <cell r="AE1274">
            <v>15000</v>
          </cell>
          <cell r="AF1274" t="str">
            <v>STAN-GTNW</v>
          </cell>
          <cell r="AG1274" t="str">
            <v xml:space="preserve"> </v>
          </cell>
          <cell r="AH1274" t="str">
            <v>08465</v>
          </cell>
          <cell r="AI1274" t="str">
            <v xml:space="preserve"> </v>
          </cell>
          <cell r="AJ1274" t="str">
            <v>STAN-GTNW</v>
          </cell>
          <cell r="AK1274" t="str">
            <v xml:space="preserve"> </v>
          </cell>
          <cell r="AL1274" t="str">
            <v>04659</v>
          </cell>
          <cell r="AN1274" t="str">
            <v>RP</v>
          </cell>
        </row>
        <row r="1275">
          <cell r="A1275">
            <v>1288</v>
          </cell>
          <cell r="B1275" t="str">
            <v>DA</v>
          </cell>
          <cell r="C1275" t="str">
            <v>Diane Albers</v>
          </cell>
          <cell r="D1275" t="str">
            <v>(509) 495-4705</v>
          </cell>
          <cell r="E1275">
            <v>37964</v>
          </cell>
          <cell r="G1275" t="str">
            <v>Sale</v>
          </cell>
          <cell r="H1275" t="str">
            <v>Physical</v>
          </cell>
          <cell r="I1275" t="str">
            <v>CSII</v>
          </cell>
          <cell r="K1275" t="str">
            <v>Enserco</v>
          </cell>
          <cell r="L1275" t="str">
            <v>Dave Huck</v>
          </cell>
          <cell r="M1275" t="str">
            <v>Trader</v>
          </cell>
          <cell r="N1275" t="str">
            <v>(403) 269-5522</v>
          </cell>
          <cell r="O1275" t="str">
            <v>(303) 568-3250</v>
          </cell>
          <cell r="P1275" t="str">
            <v xml:space="preserve"> </v>
          </cell>
          <cell r="Q1275" t="str">
            <v xml:space="preserve"> </v>
          </cell>
          <cell r="R1275">
            <v>15000</v>
          </cell>
          <cell r="X1275">
            <v>6.04</v>
          </cell>
          <cell r="Y1275">
            <v>38018</v>
          </cell>
          <cell r="Z1275">
            <v>38046</v>
          </cell>
          <cell r="AA1275" t="str">
            <v>Firm</v>
          </cell>
          <cell r="AB1275" t="str">
            <v>PGT</v>
          </cell>
          <cell r="AD1275" t="str">
            <v>07536</v>
          </cell>
          <cell r="AE1275">
            <v>15000</v>
          </cell>
          <cell r="AF1275" t="str">
            <v>STAN-GTNW</v>
          </cell>
          <cell r="AG1275" t="str">
            <v xml:space="preserve"> </v>
          </cell>
          <cell r="AH1275" t="str">
            <v>08465</v>
          </cell>
          <cell r="AI1275" t="str">
            <v xml:space="preserve"> </v>
          </cell>
          <cell r="AJ1275" t="str">
            <v>STAN-GTNW</v>
          </cell>
          <cell r="AK1275" t="str">
            <v xml:space="preserve"> </v>
          </cell>
          <cell r="AL1275" t="str">
            <v>04659</v>
          </cell>
          <cell r="AN1275" t="str">
            <v>RP</v>
          </cell>
        </row>
        <row r="1276">
          <cell r="A1276">
            <v>1289</v>
          </cell>
          <cell r="B1276" t="str">
            <v>DA</v>
          </cell>
          <cell r="C1276" t="str">
            <v>Diane Albers</v>
          </cell>
          <cell r="D1276" t="str">
            <v>(509) 495-4705</v>
          </cell>
          <cell r="E1276">
            <v>37964</v>
          </cell>
          <cell r="G1276" t="str">
            <v>Sale</v>
          </cell>
          <cell r="H1276" t="str">
            <v>Physical</v>
          </cell>
          <cell r="I1276" t="str">
            <v>MALIN</v>
          </cell>
          <cell r="K1276" t="str">
            <v>Enserco</v>
          </cell>
          <cell r="L1276" t="str">
            <v>Dave Huck</v>
          </cell>
          <cell r="M1276" t="str">
            <v>Trader</v>
          </cell>
          <cell r="N1276" t="str">
            <v>(403) 269-5522</v>
          </cell>
          <cell r="O1276" t="str">
            <v>(303) 568-3250</v>
          </cell>
          <cell r="R1276">
            <v>5000</v>
          </cell>
          <cell r="U1276" t="str">
            <v xml:space="preserve"> </v>
          </cell>
          <cell r="V1276" t="str">
            <v xml:space="preserve"> </v>
          </cell>
          <cell r="W1276" t="str">
            <v xml:space="preserve"> </v>
          </cell>
          <cell r="X1276">
            <v>6.12</v>
          </cell>
          <cell r="Y1276">
            <v>38018</v>
          </cell>
          <cell r="Z1276">
            <v>38046</v>
          </cell>
          <cell r="AA1276" t="str">
            <v>Firm</v>
          </cell>
          <cell r="AB1276" t="str">
            <v>PGT</v>
          </cell>
          <cell r="AD1276" t="str">
            <v>07536</v>
          </cell>
          <cell r="AE1276">
            <v>5000</v>
          </cell>
          <cell r="AF1276" t="str">
            <v>MALI-GTNW</v>
          </cell>
          <cell r="AH1276" t="str">
            <v>00169</v>
          </cell>
          <cell r="AJ1276" t="str">
            <v>MALI-GTNW</v>
          </cell>
          <cell r="AL1276" t="str">
            <v>04659</v>
          </cell>
          <cell r="AN1276" t="str">
            <v>RP</v>
          </cell>
        </row>
        <row r="1277">
          <cell r="A1277">
            <v>1290</v>
          </cell>
          <cell r="B1277" t="str">
            <v>DW</v>
          </cell>
          <cell r="C1277" t="str">
            <v>Dick Winters</v>
          </cell>
          <cell r="D1277" t="str">
            <v>(509) 495-4175</v>
          </cell>
          <cell r="E1277">
            <v>37965</v>
          </cell>
          <cell r="G1277" t="str">
            <v>Sale</v>
          </cell>
          <cell r="H1277" t="str">
            <v>Physical</v>
          </cell>
          <cell r="I1277" t="str">
            <v>PG&amp;E STOR</v>
          </cell>
          <cell r="J1277">
            <v>557526034</v>
          </cell>
          <cell r="K1277" t="str">
            <v>Cook Inlet Energy Supply LLC</v>
          </cell>
          <cell r="L1277" t="str">
            <v>Adam Gerza</v>
          </cell>
          <cell r="M1277" t="str">
            <v>Trader</v>
          </cell>
          <cell r="N1277" t="str">
            <v>(310) 789-2314</v>
          </cell>
          <cell r="O1277" t="str">
            <v>(310) 789-3991</v>
          </cell>
          <cell r="P1277" t="str">
            <v>ICE</v>
          </cell>
          <cell r="Q1277">
            <v>2.5</v>
          </cell>
          <cell r="R1277">
            <v>5000</v>
          </cell>
          <cell r="X1277">
            <v>6.13</v>
          </cell>
          <cell r="Y1277">
            <v>37966</v>
          </cell>
          <cell r="Z1277">
            <v>37966</v>
          </cell>
          <cell r="AA1277" t="str">
            <v>Interruptible</v>
          </cell>
          <cell r="AB1277" t="str">
            <v>PGE</v>
          </cell>
          <cell r="AE1277">
            <v>5000</v>
          </cell>
          <cell r="AF1277" t="str">
            <v>CG</v>
          </cell>
          <cell r="AH1277" t="str">
            <v>CG1111N</v>
          </cell>
          <cell r="AJ1277" t="str">
            <v>CG</v>
          </cell>
          <cell r="AL1277" t="str">
            <v>CG0112N</v>
          </cell>
          <cell r="AN1277" t="str">
            <v>DW</v>
          </cell>
          <cell r="AO1277">
            <v>37970</v>
          </cell>
          <cell r="AP1277" t="str">
            <v>DW</v>
          </cell>
        </row>
        <row r="1278">
          <cell r="A1278">
            <v>1291</v>
          </cell>
          <cell r="B1278" t="str">
            <v>DW</v>
          </cell>
          <cell r="C1278" t="str">
            <v>Dick Winters</v>
          </cell>
          <cell r="D1278" t="str">
            <v>(509) 495-4175</v>
          </cell>
          <cell r="E1278">
            <v>37965</v>
          </cell>
          <cell r="G1278" t="str">
            <v>Purchase</v>
          </cell>
          <cell r="H1278" t="str">
            <v>Physical</v>
          </cell>
          <cell r="I1278" t="str">
            <v>CA - SLTAHOE</v>
          </cell>
          <cell r="J1278">
            <v>100872291</v>
          </cell>
          <cell r="K1278" t="str">
            <v>Sempra Energy Trading, Inc.</v>
          </cell>
          <cell r="L1278" t="str">
            <v>Patti Anderson</v>
          </cell>
          <cell r="M1278" t="str">
            <v>Trader</v>
          </cell>
          <cell r="N1278" t="str">
            <v>(403) 750-5396</v>
          </cell>
          <cell r="O1278" t="str">
            <v>(203) 355-6605</v>
          </cell>
          <cell r="P1278" t="str">
            <v>ICE</v>
          </cell>
          <cell r="Q1278">
            <v>2.5</v>
          </cell>
          <cell r="R1278">
            <v>3000</v>
          </cell>
          <cell r="X1278">
            <v>5.63</v>
          </cell>
          <cell r="Y1278">
            <v>37966</v>
          </cell>
          <cell r="Z1278">
            <v>37966</v>
          </cell>
          <cell r="AA1278" t="str">
            <v>Interruptible</v>
          </cell>
          <cell r="AB1278" t="str">
            <v>NWP</v>
          </cell>
          <cell r="AC1278" t="str">
            <v>Paiute</v>
          </cell>
          <cell r="AD1278">
            <v>100047</v>
          </cell>
          <cell r="AE1278">
            <v>3000</v>
          </cell>
          <cell r="AF1278" t="str">
            <v>SUMAS</v>
          </cell>
          <cell r="AG1278">
            <v>297</v>
          </cell>
          <cell r="AH1278" t="str">
            <v xml:space="preserve"> </v>
          </cell>
          <cell r="AI1278" t="str">
            <v xml:space="preserve"> </v>
          </cell>
          <cell r="AJ1278" t="str">
            <v>RENO</v>
          </cell>
          <cell r="AK1278">
            <v>459</v>
          </cell>
          <cell r="AL1278" t="str">
            <v>AVAC03SYS4</v>
          </cell>
          <cell r="AM1278">
            <v>304</v>
          </cell>
          <cell r="AN1278" t="str">
            <v>DW</v>
          </cell>
        </row>
        <row r="1279">
          <cell r="A1279">
            <v>1292</v>
          </cell>
          <cell r="B1279" t="str">
            <v>DW</v>
          </cell>
          <cell r="C1279" t="str">
            <v>Dick Winters</v>
          </cell>
          <cell r="D1279" t="str">
            <v>(509) 495-4175</v>
          </cell>
          <cell r="E1279">
            <v>37965</v>
          </cell>
          <cell r="G1279" t="str">
            <v>Purchase</v>
          </cell>
          <cell r="H1279" t="str">
            <v>Physical</v>
          </cell>
          <cell r="I1279" t="str">
            <v>CA - SLTAHOE</v>
          </cell>
          <cell r="J1279">
            <v>402959609</v>
          </cell>
          <cell r="K1279" t="str">
            <v>Enserco</v>
          </cell>
          <cell r="L1279" t="str">
            <v>John Washabaugh</v>
          </cell>
          <cell r="M1279" t="str">
            <v>Trader</v>
          </cell>
          <cell r="N1279" t="str">
            <v>(303) 256-1666</v>
          </cell>
          <cell r="O1279" t="str">
            <v>(303) 568-3250</v>
          </cell>
          <cell r="P1279" t="str">
            <v>ICE</v>
          </cell>
          <cell r="Q1279">
            <v>2.5</v>
          </cell>
          <cell r="R1279">
            <v>1000</v>
          </cell>
          <cell r="X1279">
            <v>5.8</v>
          </cell>
          <cell r="Y1279">
            <v>37966</v>
          </cell>
          <cell r="Z1279">
            <v>37966</v>
          </cell>
          <cell r="AA1279" t="str">
            <v>Interruptible</v>
          </cell>
          <cell r="AB1279" t="str">
            <v>NWP</v>
          </cell>
          <cell r="AC1279" t="str">
            <v>Paiute</v>
          </cell>
          <cell r="AD1279">
            <v>100047</v>
          </cell>
          <cell r="AE1279">
            <v>1000</v>
          </cell>
          <cell r="AF1279" t="str">
            <v>OPAL</v>
          </cell>
          <cell r="AG1279">
            <v>543</v>
          </cell>
          <cell r="AJ1279" t="str">
            <v>RENO</v>
          </cell>
          <cell r="AK1279">
            <v>459</v>
          </cell>
          <cell r="AL1279" t="str">
            <v>AVAC03SYS5</v>
          </cell>
          <cell r="AM1279">
            <v>304</v>
          </cell>
          <cell r="AN1279" t="str">
            <v>DW</v>
          </cell>
        </row>
        <row r="1280">
          <cell r="A1280">
            <v>1293</v>
          </cell>
          <cell r="B1280" t="str">
            <v>DW</v>
          </cell>
          <cell r="C1280" t="str">
            <v>Dick Winters</v>
          </cell>
          <cell r="D1280" t="str">
            <v>(509) 495-4175</v>
          </cell>
          <cell r="E1280">
            <v>37966</v>
          </cell>
          <cell r="G1280" t="str">
            <v>Purchase</v>
          </cell>
          <cell r="H1280" t="str">
            <v>Physical</v>
          </cell>
          <cell r="I1280" t="str">
            <v>CA - SLTAHOE</v>
          </cell>
          <cell r="J1280">
            <v>202902304</v>
          </cell>
          <cell r="K1280" t="str">
            <v>Sempra Energy Trading, Inc.</v>
          </cell>
          <cell r="L1280" t="str">
            <v>Patti Anderson</v>
          </cell>
          <cell r="M1280" t="str">
            <v>Trader</v>
          </cell>
          <cell r="N1280" t="str">
            <v>(403) 750-5396</v>
          </cell>
          <cell r="O1280" t="str">
            <v>(203) 355-6605</v>
          </cell>
          <cell r="P1280" t="str">
            <v>ICE</v>
          </cell>
          <cell r="Q1280">
            <v>2.5</v>
          </cell>
          <cell r="R1280">
            <v>3500</v>
          </cell>
          <cell r="X1280">
            <v>5.75</v>
          </cell>
          <cell r="Y1280">
            <v>37967</v>
          </cell>
          <cell r="Z1280">
            <v>37967</v>
          </cell>
          <cell r="AA1280" t="str">
            <v>Interruptible</v>
          </cell>
          <cell r="AB1280" t="str">
            <v>NWP</v>
          </cell>
          <cell r="AC1280" t="str">
            <v>Paiute</v>
          </cell>
          <cell r="AD1280">
            <v>100047</v>
          </cell>
          <cell r="AE1280">
            <v>3500</v>
          </cell>
          <cell r="AF1280" t="str">
            <v>SUMAS</v>
          </cell>
          <cell r="AG1280">
            <v>297</v>
          </cell>
          <cell r="AH1280" t="str">
            <v xml:space="preserve"> </v>
          </cell>
          <cell r="AI1280" t="str">
            <v xml:space="preserve"> </v>
          </cell>
          <cell r="AJ1280" t="str">
            <v>RENO</v>
          </cell>
          <cell r="AK1280">
            <v>459</v>
          </cell>
          <cell r="AL1280" t="str">
            <v>AVAC03SYS4</v>
          </cell>
          <cell r="AM1280">
            <v>304</v>
          </cell>
          <cell r="AN1280" t="str">
            <v>DW</v>
          </cell>
        </row>
        <row r="1281">
          <cell r="A1281">
            <v>1294</v>
          </cell>
          <cell r="B1281" t="str">
            <v>DW</v>
          </cell>
          <cell r="C1281" t="str">
            <v>Dick Winters</v>
          </cell>
          <cell r="D1281" t="str">
            <v>(509) 495-4175</v>
          </cell>
          <cell r="E1281">
            <v>37966</v>
          </cell>
          <cell r="G1281" t="str">
            <v>Purchase</v>
          </cell>
          <cell r="H1281" t="str">
            <v>Physical</v>
          </cell>
          <cell r="I1281" t="str">
            <v>CA - SLTAHOE</v>
          </cell>
          <cell r="J1281">
            <v>793180118</v>
          </cell>
          <cell r="K1281" t="str">
            <v>Sempra Energy Trading, Inc.</v>
          </cell>
          <cell r="L1281" t="str">
            <v>Alex Stant</v>
          </cell>
          <cell r="M1281" t="str">
            <v>Trader</v>
          </cell>
          <cell r="N1281" t="str">
            <v>(203) 355-5059</v>
          </cell>
          <cell r="O1281" t="str">
            <v>(203) 355-6605</v>
          </cell>
          <cell r="P1281" t="str">
            <v>ICE</v>
          </cell>
          <cell r="Q1281">
            <v>2.5</v>
          </cell>
          <cell r="R1281">
            <v>1500</v>
          </cell>
          <cell r="X1281">
            <v>5.87</v>
          </cell>
          <cell r="Y1281">
            <v>37967</v>
          </cell>
          <cell r="Z1281">
            <v>37967</v>
          </cell>
          <cell r="AA1281" t="str">
            <v>Interruptible</v>
          </cell>
          <cell r="AB1281" t="str">
            <v>NWP</v>
          </cell>
          <cell r="AC1281" t="str">
            <v>Paiute</v>
          </cell>
          <cell r="AD1281">
            <v>100047</v>
          </cell>
          <cell r="AE1281">
            <v>1500</v>
          </cell>
          <cell r="AF1281" t="str">
            <v>OPAL</v>
          </cell>
          <cell r="AG1281">
            <v>543</v>
          </cell>
          <cell r="AJ1281" t="str">
            <v>RENO</v>
          </cell>
          <cell r="AK1281">
            <v>459</v>
          </cell>
          <cell r="AL1281" t="str">
            <v>AVAC03SYS5</v>
          </cell>
          <cell r="AM1281">
            <v>304</v>
          </cell>
          <cell r="AN1281" t="str">
            <v>DW</v>
          </cell>
        </row>
        <row r="1282">
          <cell r="A1282">
            <v>1295</v>
          </cell>
          <cell r="B1282" t="str">
            <v>DW</v>
          </cell>
          <cell r="C1282" t="str">
            <v>Dick Winters</v>
          </cell>
          <cell r="D1282" t="str">
            <v>(509) 495-4175</v>
          </cell>
          <cell r="E1282">
            <v>37966</v>
          </cell>
          <cell r="G1282" t="str">
            <v>Sale</v>
          </cell>
          <cell r="H1282" t="str">
            <v>Physical</v>
          </cell>
          <cell r="I1282" t="str">
            <v>PG&amp;E STOR</v>
          </cell>
          <cell r="J1282">
            <v>340758332</v>
          </cell>
          <cell r="K1282" t="str">
            <v>Cook Inlet Energy Supply LLC</v>
          </cell>
          <cell r="L1282" t="str">
            <v>Bill Fagan</v>
          </cell>
          <cell r="M1282" t="str">
            <v>Trader</v>
          </cell>
          <cell r="N1282" t="str">
            <v>(310) 789-2314</v>
          </cell>
          <cell r="O1282" t="str">
            <v>(310) 789-3991</v>
          </cell>
          <cell r="P1282" t="str">
            <v>ICE</v>
          </cell>
          <cell r="Q1282">
            <v>2.5</v>
          </cell>
          <cell r="R1282">
            <v>5000</v>
          </cell>
          <cell r="X1282">
            <v>6.06</v>
          </cell>
          <cell r="Y1282">
            <v>37967</v>
          </cell>
          <cell r="Z1282">
            <v>37967</v>
          </cell>
          <cell r="AA1282" t="str">
            <v>Interruptible</v>
          </cell>
          <cell r="AB1282" t="str">
            <v>PGE</v>
          </cell>
          <cell r="AE1282">
            <v>5000</v>
          </cell>
          <cell r="AF1282" t="str">
            <v>CG</v>
          </cell>
          <cell r="AH1282" t="str">
            <v>CG1111N</v>
          </cell>
          <cell r="AJ1282" t="str">
            <v>CG</v>
          </cell>
          <cell r="AL1282" t="str">
            <v>CG0112N</v>
          </cell>
          <cell r="AN1282" t="str">
            <v>DW</v>
          </cell>
        </row>
        <row r="1283">
          <cell r="A1283">
            <v>1296</v>
          </cell>
          <cell r="B1283" t="str">
            <v>DW</v>
          </cell>
          <cell r="C1283" t="str">
            <v>Dick Winters</v>
          </cell>
          <cell r="D1283" t="str">
            <v>(509) 495-4175</v>
          </cell>
          <cell r="E1283">
            <v>37967</v>
          </cell>
          <cell r="G1283" t="str">
            <v>Purchase</v>
          </cell>
          <cell r="H1283" t="str">
            <v>Physical</v>
          </cell>
          <cell r="I1283" t="str">
            <v>CA - SLTAHOE</v>
          </cell>
          <cell r="J1283">
            <v>724886591</v>
          </cell>
          <cell r="K1283" t="str">
            <v>Sempra Energy Trading, Inc.</v>
          </cell>
          <cell r="L1283" t="str">
            <v>Patti Anderson</v>
          </cell>
          <cell r="M1283" t="str">
            <v>Trader</v>
          </cell>
          <cell r="N1283" t="str">
            <v>(403) 750-5396</v>
          </cell>
          <cell r="O1283" t="str">
            <v>(203) 355-6605</v>
          </cell>
          <cell r="P1283" t="str">
            <v>ICE</v>
          </cell>
          <cell r="Q1283">
            <v>2.5</v>
          </cell>
          <cell r="R1283">
            <v>3500</v>
          </cell>
          <cell r="X1283">
            <v>5.8</v>
          </cell>
          <cell r="Y1283">
            <v>37968</v>
          </cell>
          <cell r="Z1283">
            <v>37970</v>
          </cell>
          <cell r="AA1283" t="str">
            <v>Interruptible</v>
          </cell>
          <cell r="AB1283" t="str">
            <v>NWP</v>
          </cell>
          <cell r="AC1283" t="str">
            <v>Paiute</v>
          </cell>
          <cell r="AD1283">
            <v>100047</v>
          </cell>
          <cell r="AE1283">
            <v>3500</v>
          </cell>
          <cell r="AF1283" t="str">
            <v>SUMAS</v>
          </cell>
          <cell r="AG1283">
            <v>297</v>
          </cell>
          <cell r="AH1283" t="str">
            <v xml:space="preserve"> </v>
          </cell>
          <cell r="AI1283" t="str">
            <v xml:space="preserve"> </v>
          </cell>
          <cell r="AJ1283" t="str">
            <v>RENO</v>
          </cell>
          <cell r="AK1283">
            <v>459</v>
          </cell>
          <cell r="AL1283" t="str">
            <v>AVAC03SYS4</v>
          </cell>
          <cell r="AM1283">
            <v>304</v>
          </cell>
          <cell r="AN1283" t="str">
            <v>DW</v>
          </cell>
        </row>
        <row r="1284">
          <cell r="A1284">
            <v>1297</v>
          </cell>
          <cell r="B1284" t="str">
            <v>DW</v>
          </cell>
          <cell r="C1284" t="str">
            <v>Dick Winters</v>
          </cell>
          <cell r="D1284" t="str">
            <v>(509) 495-4175</v>
          </cell>
          <cell r="E1284">
            <v>37967</v>
          </cell>
          <cell r="G1284" t="str">
            <v>Purchase</v>
          </cell>
          <cell r="H1284" t="str">
            <v>Physical</v>
          </cell>
          <cell r="I1284" t="str">
            <v>CA - SLTAHOE</v>
          </cell>
          <cell r="J1284">
            <v>208817980</v>
          </cell>
          <cell r="K1284" t="str">
            <v>Sempra Energy Trading, Inc.</v>
          </cell>
          <cell r="L1284" t="str">
            <v>Damon Suter</v>
          </cell>
          <cell r="M1284" t="str">
            <v>Trader</v>
          </cell>
          <cell r="N1284" t="str">
            <v>(949) 759-1939</v>
          </cell>
          <cell r="O1284" t="str">
            <v>(203) 355-6605</v>
          </cell>
          <cell r="P1284" t="str">
            <v>ICE</v>
          </cell>
          <cell r="Q1284">
            <v>2.5</v>
          </cell>
          <cell r="R1284">
            <v>1500</v>
          </cell>
          <cell r="X1284">
            <v>5.91</v>
          </cell>
          <cell r="Y1284">
            <v>37968</v>
          </cell>
          <cell r="Z1284">
            <v>37970</v>
          </cell>
          <cell r="AA1284" t="str">
            <v>Interruptible</v>
          </cell>
          <cell r="AB1284" t="str">
            <v>NWP</v>
          </cell>
          <cell r="AC1284" t="str">
            <v>Paiute</v>
          </cell>
          <cell r="AD1284">
            <v>100047</v>
          </cell>
          <cell r="AE1284">
            <v>1500</v>
          </cell>
          <cell r="AF1284" t="str">
            <v>OPAL</v>
          </cell>
          <cell r="AG1284">
            <v>543</v>
          </cell>
          <cell r="AJ1284" t="str">
            <v>RENO</v>
          </cell>
          <cell r="AK1284">
            <v>459</v>
          </cell>
          <cell r="AL1284" t="str">
            <v>AVAC03SYS5</v>
          </cell>
          <cell r="AM1284">
            <v>304</v>
          </cell>
          <cell r="AN1284" t="str">
            <v>DW</v>
          </cell>
        </row>
        <row r="1285">
          <cell r="A1285">
            <v>1298</v>
          </cell>
          <cell r="B1285" t="str">
            <v>DW</v>
          </cell>
          <cell r="C1285" t="str">
            <v>Dick Winters</v>
          </cell>
          <cell r="D1285" t="str">
            <v>(509) 495-4175</v>
          </cell>
          <cell r="E1285">
            <v>37970</v>
          </cell>
          <cell r="G1285" t="str">
            <v>Purchase</v>
          </cell>
          <cell r="H1285" t="str">
            <v>Physical</v>
          </cell>
          <cell r="I1285" t="str">
            <v>CA - SLTAHOE</v>
          </cell>
          <cell r="J1285">
            <v>787536748</v>
          </cell>
          <cell r="K1285" t="str">
            <v>Sempra Energy Trading, Inc.</v>
          </cell>
          <cell r="L1285" t="str">
            <v>Patti Anderson</v>
          </cell>
          <cell r="M1285" t="str">
            <v>Trader</v>
          </cell>
          <cell r="N1285" t="str">
            <v>(403) 750-5396</v>
          </cell>
          <cell r="O1285" t="str">
            <v>(203) 355-6605</v>
          </cell>
          <cell r="P1285" t="str">
            <v>ICE</v>
          </cell>
          <cell r="Q1285">
            <v>2.5</v>
          </cell>
          <cell r="R1285">
            <v>3500</v>
          </cell>
          <cell r="X1285">
            <v>5.71</v>
          </cell>
          <cell r="Y1285">
            <v>37971</v>
          </cell>
          <cell r="Z1285">
            <v>37971</v>
          </cell>
          <cell r="AA1285" t="str">
            <v>Interruptible</v>
          </cell>
          <cell r="AB1285" t="str">
            <v>NWP</v>
          </cell>
          <cell r="AC1285" t="str">
            <v>Paiute</v>
          </cell>
          <cell r="AD1285">
            <v>100047</v>
          </cell>
          <cell r="AE1285">
            <v>3500</v>
          </cell>
          <cell r="AF1285" t="str">
            <v>SUMAS</v>
          </cell>
          <cell r="AG1285">
            <v>297</v>
          </cell>
          <cell r="AH1285" t="str">
            <v xml:space="preserve"> </v>
          </cell>
          <cell r="AI1285" t="str">
            <v xml:space="preserve"> </v>
          </cell>
          <cell r="AJ1285" t="str">
            <v>RENO</v>
          </cell>
          <cell r="AK1285">
            <v>459</v>
          </cell>
          <cell r="AL1285" t="str">
            <v>AVAC03SYS4</v>
          </cell>
          <cell r="AM1285">
            <v>304</v>
          </cell>
          <cell r="AN1285" t="str">
            <v>DW</v>
          </cell>
        </row>
        <row r="1286">
          <cell r="A1286">
            <v>1299</v>
          </cell>
          <cell r="B1286" t="str">
            <v>DW</v>
          </cell>
          <cell r="C1286" t="str">
            <v>Dick Winters</v>
          </cell>
          <cell r="D1286" t="str">
            <v>(509) 495-4175</v>
          </cell>
          <cell r="E1286">
            <v>37970</v>
          </cell>
          <cell r="G1286" t="str">
            <v>Purchase</v>
          </cell>
          <cell r="H1286" t="str">
            <v>Physical</v>
          </cell>
          <cell r="I1286" t="str">
            <v>CA - SLTAHOE</v>
          </cell>
          <cell r="J1286">
            <v>142948248</v>
          </cell>
          <cell r="K1286" t="str">
            <v>Sempra Energy Trading, Inc.</v>
          </cell>
          <cell r="L1286" t="str">
            <v>Alex Stant</v>
          </cell>
          <cell r="M1286" t="str">
            <v>Trader</v>
          </cell>
          <cell r="N1286" t="str">
            <v>(203) 355-5059</v>
          </cell>
          <cell r="O1286" t="str">
            <v>(203) 355-6605</v>
          </cell>
          <cell r="P1286" t="str">
            <v>ICE</v>
          </cell>
          <cell r="Q1286">
            <v>2.5</v>
          </cell>
          <cell r="R1286">
            <v>1500</v>
          </cell>
          <cell r="X1286">
            <v>5.8650000000000002</v>
          </cell>
          <cell r="Y1286">
            <v>37971</v>
          </cell>
          <cell r="Z1286">
            <v>37971</v>
          </cell>
          <cell r="AA1286" t="str">
            <v>Interruptible</v>
          </cell>
          <cell r="AB1286" t="str">
            <v>NWP</v>
          </cell>
          <cell r="AC1286" t="str">
            <v>Paiute</v>
          </cell>
          <cell r="AD1286">
            <v>100047</v>
          </cell>
          <cell r="AE1286">
            <v>1500</v>
          </cell>
          <cell r="AF1286" t="str">
            <v>OPAL</v>
          </cell>
          <cell r="AG1286">
            <v>543</v>
          </cell>
          <cell r="AJ1286" t="str">
            <v>RENO</v>
          </cell>
          <cell r="AK1286">
            <v>459</v>
          </cell>
          <cell r="AL1286" t="str">
            <v>AVAC03SYS5</v>
          </cell>
          <cell r="AM1286">
            <v>304</v>
          </cell>
          <cell r="AN1286" t="str">
            <v>DW</v>
          </cell>
        </row>
        <row r="1287">
          <cell r="A1287">
            <v>1300</v>
          </cell>
          <cell r="B1287" t="str">
            <v>DW</v>
          </cell>
          <cell r="C1287" t="str">
            <v>Dick Winters</v>
          </cell>
          <cell r="D1287" t="str">
            <v>(509) 495-4175</v>
          </cell>
          <cell r="E1287">
            <v>37970</v>
          </cell>
          <cell r="G1287" t="str">
            <v>Sale</v>
          </cell>
          <cell r="H1287" t="str">
            <v>Physical</v>
          </cell>
          <cell r="I1287" t="str">
            <v>PG&amp;E STOR</v>
          </cell>
          <cell r="J1287">
            <v>513738867</v>
          </cell>
          <cell r="K1287" t="str">
            <v>Cook Inlet Energy Supply LLC</v>
          </cell>
          <cell r="L1287" t="str">
            <v>Bill Fagan</v>
          </cell>
          <cell r="M1287" t="str">
            <v>Trader</v>
          </cell>
          <cell r="N1287" t="str">
            <v>(310) 789-2314</v>
          </cell>
          <cell r="O1287" t="str">
            <v>(310) 789-3991</v>
          </cell>
          <cell r="P1287" t="str">
            <v>ICE</v>
          </cell>
          <cell r="Q1287">
            <v>2.5</v>
          </cell>
          <cell r="R1287">
            <v>10000</v>
          </cell>
          <cell r="X1287">
            <v>6.19</v>
          </cell>
          <cell r="Y1287">
            <v>37971</v>
          </cell>
          <cell r="Z1287">
            <v>37971</v>
          </cell>
          <cell r="AA1287" t="str">
            <v>Interruptible</v>
          </cell>
          <cell r="AB1287" t="str">
            <v>PGE</v>
          </cell>
          <cell r="AE1287">
            <v>10000</v>
          </cell>
          <cell r="AF1287" t="str">
            <v>CG</v>
          </cell>
          <cell r="AH1287" t="str">
            <v>CG1111N</v>
          </cell>
          <cell r="AJ1287" t="str">
            <v>CG</v>
          </cell>
          <cell r="AL1287" t="str">
            <v>CG0112N</v>
          </cell>
          <cell r="AN1287" t="str">
            <v>DW</v>
          </cell>
          <cell r="AO1287">
            <v>37977</v>
          </cell>
          <cell r="AP1287" t="str">
            <v>DW</v>
          </cell>
        </row>
        <row r="1288">
          <cell r="A1288">
            <v>1301</v>
          </cell>
          <cell r="B1288" t="str">
            <v>DW</v>
          </cell>
          <cell r="C1288" t="str">
            <v>Dick Winters</v>
          </cell>
          <cell r="D1288" t="str">
            <v>(509) 495-4175</v>
          </cell>
          <cell r="E1288">
            <v>37971</v>
          </cell>
          <cell r="G1288" t="str">
            <v>Purchase</v>
          </cell>
          <cell r="H1288" t="str">
            <v>Physical</v>
          </cell>
          <cell r="I1288" t="str">
            <v>CA - SLTAHOE</v>
          </cell>
          <cell r="J1288" t="str">
            <v xml:space="preserve"> </v>
          </cell>
          <cell r="K1288" t="str">
            <v>Enserco</v>
          </cell>
          <cell r="L1288" t="str">
            <v>Dave Huck</v>
          </cell>
          <cell r="M1288" t="str">
            <v>Trader</v>
          </cell>
          <cell r="N1288" t="str">
            <v>(403) 269-5522</v>
          </cell>
          <cell r="O1288" t="str">
            <v>(303) 568-3250</v>
          </cell>
          <cell r="P1288" t="str">
            <v xml:space="preserve"> </v>
          </cell>
          <cell r="Q1288" t="str">
            <v xml:space="preserve"> </v>
          </cell>
          <cell r="R1288">
            <v>3500</v>
          </cell>
          <cell r="X1288">
            <v>5.73</v>
          </cell>
          <cell r="Y1288">
            <v>37972</v>
          </cell>
          <cell r="Z1288">
            <v>37972</v>
          </cell>
          <cell r="AA1288" t="str">
            <v>Interruptible</v>
          </cell>
          <cell r="AB1288" t="str">
            <v>NWP</v>
          </cell>
          <cell r="AC1288" t="str">
            <v>Paiute</v>
          </cell>
          <cell r="AD1288">
            <v>100047</v>
          </cell>
          <cell r="AE1288">
            <v>3500</v>
          </cell>
          <cell r="AF1288" t="str">
            <v>SUMAS</v>
          </cell>
          <cell r="AG1288">
            <v>297</v>
          </cell>
          <cell r="AH1288" t="str">
            <v xml:space="preserve"> </v>
          </cell>
          <cell r="AI1288" t="str">
            <v xml:space="preserve"> </v>
          </cell>
          <cell r="AJ1288" t="str">
            <v>RENO</v>
          </cell>
          <cell r="AK1288">
            <v>459</v>
          </cell>
          <cell r="AL1288" t="str">
            <v>AVAC03SYS4</v>
          </cell>
          <cell r="AM1288">
            <v>304</v>
          </cell>
          <cell r="AN1288" t="str">
            <v>DW</v>
          </cell>
        </row>
        <row r="1289">
          <cell r="A1289">
            <v>1302</v>
          </cell>
          <cell r="B1289" t="str">
            <v>DW</v>
          </cell>
          <cell r="C1289" t="str">
            <v>Dick Winters</v>
          </cell>
          <cell r="D1289" t="str">
            <v>(509) 495-4175</v>
          </cell>
          <cell r="E1289">
            <v>37971</v>
          </cell>
          <cell r="G1289" t="str">
            <v>Purchase</v>
          </cell>
          <cell r="H1289" t="str">
            <v>Physical</v>
          </cell>
          <cell r="I1289" t="str">
            <v>CA - SLTAHOE</v>
          </cell>
          <cell r="J1289">
            <v>161658990</v>
          </cell>
          <cell r="K1289" t="str">
            <v>Sempra Energy Trading, Inc.</v>
          </cell>
          <cell r="L1289" t="str">
            <v>Alex Stant</v>
          </cell>
          <cell r="M1289" t="str">
            <v>Trader</v>
          </cell>
          <cell r="N1289" t="str">
            <v>(203) 355-5059</v>
          </cell>
          <cell r="O1289" t="str">
            <v>(203) 355-6605</v>
          </cell>
          <cell r="P1289" t="str">
            <v>ICE</v>
          </cell>
          <cell r="Q1289">
            <v>2.5</v>
          </cell>
          <cell r="R1289">
            <v>1500</v>
          </cell>
          <cell r="X1289">
            <v>5.8550000000000004</v>
          </cell>
          <cell r="Y1289">
            <v>37972</v>
          </cell>
          <cell r="Z1289">
            <v>37972</v>
          </cell>
          <cell r="AA1289" t="str">
            <v>Interruptible</v>
          </cell>
          <cell r="AB1289" t="str">
            <v>NWP</v>
          </cell>
          <cell r="AC1289" t="str">
            <v>Paiute</v>
          </cell>
          <cell r="AD1289">
            <v>100047</v>
          </cell>
          <cell r="AE1289">
            <v>1500</v>
          </cell>
          <cell r="AF1289" t="str">
            <v>OPAL</v>
          </cell>
          <cell r="AG1289">
            <v>543</v>
          </cell>
          <cell r="AJ1289" t="str">
            <v>RENO</v>
          </cell>
          <cell r="AK1289">
            <v>459</v>
          </cell>
          <cell r="AL1289" t="str">
            <v>AVAC03SYS5</v>
          </cell>
          <cell r="AM1289">
            <v>304</v>
          </cell>
          <cell r="AN1289" t="str">
            <v>DW</v>
          </cell>
        </row>
        <row r="1290">
          <cell r="A1290">
            <v>1303</v>
          </cell>
          <cell r="B1290" t="str">
            <v>DW</v>
          </cell>
          <cell r="C1290" t="str">
            <v>Dick Winters</v>
          </cell>
          <cell r="D1290" t="str">
            <v>(509) 495-4175</v>
          </cell>
          <cell r="E1290">
            <v>37971</v>
          </cell>
          <cell r="G1290" t="str">
            <v>Sale</v>
          </cell>
          <cell r="H1290" t="str">
            <v>Physical</v>
          </cell>
          <cell r="I1290" t="str">
            <v>CSII</v>
          </cell>
          <cell r="K1290" t="str">
            <v>Enserco</v>
          </cell>
          <cell r="L1290" t="str">
            <v>Dave Huck</v>
          </cell>
          <cell r="M1290" t="str">
            <v>Trader</v>
          </cell>
          <cell r="N1290" t="str">
            <v>(403) 269-5522</v>
          </cell>
          <cell r="O1290" t="str">
            <v>(303) 568-3250</v>
          </cell>
          <cell r="P1290" t="str">
            <v xml:space="preserve"> </v>
          </cell>
          <cell r="Q1290" t="str">
            <v xml:space="preserve"> </v>
          </cell>
          <cell r="R1290">
            <v>14696</v>
          </cell>
          <cell r="X1290">
            <v>4.5</v>
          </cell>
          <cell r="Y1290">
            <v>38169</v>
          </cell>
          <cell r="Z1290">
            <v>38199</v>
          </cell>
          <cell r="AA1290" t="str">
            <v>Firm</v>
          </cell>
          <cell r="AB1290" t="str">
            <v>PGT</v>
          </cell>
          <cell r="AD1290" t="str">
            <v>07536</v>
          </cell>
          <cell r="AE1290">
            <v>14696</v>
          </cell>
          <cell r="AF1290" t="str">
            <v>STAN-GTNW</v>
          </cell>
          <cell r="AG1290" t="str">
            <v xml:space="preserve"> </v>
          </cell>
          <cell r="AH1290" t="str">
            <v>08465</v>
          </cell>
          <cell r="AI1290" t="str">
            <v xml:space="preserve"> </v>
          </cell>
          <cell r="AJ1290" t="str">
            <v>STAN-GTNW</v>
          </cell>
          <cell r="AK1290" t="str">
            <v xml:space="preserve"> </v>
          </cell>
          <cell r="AL1290" t="str">
            <v>04659</v>
          </cell>
          <cell r="AN1290" t="str">
            <v>RP</v>
          </cell>
          <cell r="AO1290">
            <v>37986</v>
          </cell>
          <cell r="AP1290" t="str">
            <v>DW</v>
          </cell>
        </row>
        <row r="1291">
          <cell r="A1291">
            <v>1304</v>
          </cell>
          <cell r="B1291" t="str">
            <v>DW</v>
          </cell>
          <cell r="C1291" t="str">
            <v>Dick Winters</v>
          </cell>
          <cell r="D1291" t="str">
            <v>(509) 495-4175</v>
          </cell>
          <cell r="E1291">
            <v>37971</v>
          </cell>
          <cell r="G1291" t="str">
            <v>Sale</v>
          </cell>
          <cell r="H1291" t="str">
            <v>Physical</v>
          </cell>
          <cell r="I1291" t="str">
            <v>MALIN</v>
          </cell>
          <cell r="K1291" t="str">
            <v>Sempra Energy Trading, Inc.</v>
          </cell>
          <cell r="L1291" t="str">
            <v>Ray Houghton</v>
          </cell>
          <cell r="M1291" t="str">
            <v>Trader</v>
          </cell>
          <cell r="N1291" t="str">
            <v>(403) 750-2453</v>
          </cell>
          <cell r="O1291" t="str">
            <v>(203) 355-6605</v>
          </cell>
          <cell r="R1291">
            <v>5000</v>
          </cell>
          <cell r="U1291" t="str">
            <v xml:space="preserve"> </v>
          </cell>
          <cell r="V1291" t="str">
            <v xml:space="preserve"> </v>
          </cell>
          <cell r="W1291" t="str">
            <v xml:space="preserve"> </v>
          </cell>
          <cell r="X1291">
            <v>4.62</v>
          </cell>
          <cell r="Y1291">
            <v>38169</v>
          </cell>
          <cell r="Z1291">
            <v>38199</v>
          </cell>
          <cell r="AA1291" t="str">
            <v>Firm</v>
          </cell>
          <cell r="AB1291" t="str">
            <v>PGT</v>
          </cell>
          <cell r="AD1291" t="str">
            <v>07536</v>
          </cell>
          <cell r="AE1291">
            <v>5000</v>
          </cell>
          <cell r="AF1291" t="str">
            <v>MALI-GTNW</v>
          </cell>
          <cell r="AH1291" t="str">
            <v>00169</v>
          </cell>
          <cell r="AJ1291" t="str">
            <v>MALI-GTNW</v>
          </cell>
          <cell r="AL1291" t="str">
            <v>02466</v>
          </cell>
          <cell r="AN1291" t="str">
            <v>RP</v>
          </cell>
          <cell r="AO1291">
            <v>37981</v>
          </cell>
          <cell r="AP1291" t="str">
            <v>DW</v>
          </cell>
        </row>
        <row r="1292">
          <cell r="A1292">
            <v>1305</v>
          </cell>
          <cell r="B1292" t="str">
            <v>DW</v>
          </cell>
          <cell r="C1292" t="str">
            <v>Dick Winters</v>
          </cell>
          <cell r="D1292" t="str">
            <v>(509) 495-4175</v>
          </cell>
          <cell r="E1292">
            <v>37972</v>
          </cell>
          <cell r="G1292" t="str">
            <v>Purchase</v>
          </cell>
          <cell r="H1292" t="str">
            <v>Physical</v>
          </cell>
          <cell r="I1292" t="str">
            <v>CA - SLTAHOE</v>
          </cell>
          <cell r="J1292">
            <v>170275832</v>
          </cell>
          <cell r="K1292" t="str">
            <v>Sempra Energy Trading, Inc.</v>
          </cell>
          <cell r="L1292" t="str">
            <v>Patti Anderson</v>
          </cell>
          <cell r="M1292" t="str">
            <v>Trader</v>
          </cell>
          <cell r="N1292" t="str">
            <v>(403) 750-5396</v>
          </cell>
          <cell r="O1292" t="str">
            <v>(203) 355-6605</v>
          </cell>
          <cell r="P1292" t="str">
            <v>ICE</v>
          </cell>
          <cell r="Q1292">
            <v>2.5</v>
          </cell>
          <cell r="R1292">
            <v>3500</v>
          </cell>
          <cell r="X1292">
            <v>5.65</v>
          </cell>
          <cell r="Y1292">
            <v>37973</v>
          </cell>
          <cell r="Z1292">
            <v>37973</v>
          </cell>
          <cell r="AA1292" t="str">
            <v>Interruptible</v>
          </cell>
          <cell r="AB1292" t="str">
            <v>NWP</v>
          </cell>
          <cell r="AC1292" t="str">
            <v>Paiute</v>
          </cell>
          <cell r="AD1292">
            <v>100047</v>
          </cell>
          <cell r="AE1292">
            <v>3500</v>
          </cell>
          <cell r="AF1292" t="str">
            <v>SUMAS</v>
          </cell>
          <cell r="AG1292">
            <v>297</v>
          </cell>
          <cell r="AH1292" t="str">
            <v xml:space="preserve"> </v>
          </cell>
          <cell r="AI1292" t="str">
            <v xml:space="preserve"> </v>
          </cell>
          <cell r="AJ1292" t="str">
            <v>RENO</v>
          </cell>
          <cell r="AK1292">
            <v>459</v>
          </cell>
          <cell r="AL1292" t="str">
            <v>AVAC03SYS4</v>
          </cell>
          <cell r="AM1292">
            <v>304</v>
          </cell>
          <cell r="AN1292" t="str">
            <v>DW</v>
          </cell>
        </row>
        <row r="1293">
          <cell r="A1293">
            <v>1306</v>
          </cell>
          <cell r="B1293" t="str">
            <v>DW</v>
          </cell>
          <cell r="C1293" t="str">
            <v>Dick Winters</v>
          </cell>
          <cell r="D1293" t="str">
            <v>(509) 495-4175</v>
          </cell>
          <cell r="E1293">
            <v>37972</v>
          </cell>
          <cell r="G1293" t="str">
            <v>Purchase</v>
          </cell>
          <cell r="H1293" t="str">
            <v>Physical</v>
          </cell>
          <cell r="I1293" t="str">
            <v>CA - SLTAHOE</v>
          </cell>
          <cell r="J1293">
            <v>142428838</v>
          </cell>
          <cell r="K1293" t="str">
            <v>Sempra Energy Trading, Inc.</v>
          </cell>
          <cell r="L1293" t="str">
            <v>Alex Stant</v>
          </cell>
          <cell r="M1293" t="str">
            <v>Trader</v>
          </cell>
          <cell r="N1293" t="str">
            <v>(203) 355-5059</v>
          </cell>
          <cell r="O1293" t="str">
            <v>(203) 355-6605</v>
          </cell>
          <cell r="P1293" t="str">
            <v>ICE</v>
          </cell>
          <cell r="Q1293">
            <v>2.5</v>
          </cell>
          <cell r="R1293">
            <v>1500</v>
          </cell>
          <cell r="X1293">
            <v>5.8150000000000004</v>
          </cell>
          <cell r="Y1293">
            <v>37973</v>
          </cell>
          <cell r="Z1293">
            <v>37973</v>
          </cell>
          <cell r="AA1293" t="str">
            <v>Interruptible</v>
          </cell>
          <cell r="AB1293" t="str">
            <v>NWP</v>
          </cell>
          <cell r="AC1293" t="str">
            <v>Paiute</v>
          </cell>
          <cell r="AD1293">
            <v>100047</v>
          </cell>
          <cell r="AE1293">
            <v>1500</v>
          </cell>
          <cell r="AF1293" t="str">
            <v>OPAL</v>
          </cell>
          <cell r="AG1293">
            <v>543</v>
          </cell>
          <cell r="AJ1293" t="str">
            <v>RENO</v>
          </cell>
          <cell r="AK1293">
            <v>459</v>
          </cell>
          <cell r="AL1293" t="str">
            <v>AVAC03SYS5</v>
          </cell>
          <cell r="AM1293">
            <v>304</v>
          </cell>
          <cell r="AN1293" t="str">
            <v>DW</v>
          </cell>
        </row>
        <row r="1294">
          <cell r="A1294">
            <v>1307</v>
          </cell>
          <cell r="B1294" t="str">
            <v>DW</v>
          </cell>
          <cell r="C1294" t="str">
            <v>Dick Winters</v>
          </cell>
          <cell r="D1294" t="str">
            <v>(509) 495-4175</v>
          </cell>
          <cell r="E1294">
            <v>37973</v>
          </cell>
          <cell r="G1294" t="str">
            <v>Purchase</v>
          </cell>
          <cell r="H1294" t="str">
            <v>Physical</v>
          </cell>
          <cell r="I1294" t="str">
            <v>CA - SLTAHOE</v>
          </cell>
          <cell r="J1294">
            <v>106336936</v>
          </cell>
          <cell r="K1294" t="str">
            <v>Cook Inlet Energy Supply LLC</v>
          </cell>
          <cell r="L1294" t="str">
            <v>Shaun Gates</v>
          </cell>
          <cell r="M1294" t="str">
            <v>Trader</v>
          </cell>
          <cell r="N1294" t="str">
            <v>(310) 556-8956</v>
          </cell>
          <cell r="O1294" t="str">
            <v>(310) 789-3991</v>
          </cell>
          <cell r="P1294" t="str">
            <v>ICE</v>
          </cell>
          <cell r="Q1294">
            <v>2.5</v>
          </cell>
          <cell r="R1294">
            <v>1500</v>
          </cell>
          <cell r="X1294">
            <v>6.14</v>
          </cell>
          <cell r="Y1294">
            <v>37974</v>
          </cell>
          <cell r="Z1294">
            <v>37974</v>
          </cell>
          <cell r="AA1294" t="str">
            <v>Interruptible</v>
          </cell>
          <cell r="AB1294" t="str">
            <v>NWP</v>
          </cell>
          <cell r="AC1294" t="str">
            <v>Paiute</v>
          </cell>
          <cell r="AD1294">
            <v>100047</v>
          </cell>
          <cell r="AE1294">
            <v>1500</v>
          </cell>
          <cell r="AF1294" t="str">
            <v>OPAL</v>
          </cell>
          <cell r="AG1294">
            <v>543</v>
          </cell>
          <cell r="AJ1294" t="str">
            <v>RENO</v>
          </cell>
          <cell r="AK1294">
            <v>459</v>
          </cell>
          <cell r="AL1294" t="str">
            <v>AVAC03SYS5</v>
          </cell>
          <cell r="AM1294">
            <v>304</v>
          </cell>
          <cell r="AN1294" t="str">
            <v>DW</v>
          </cell>
          <cell r="AO1294">
            <v>37977</v>
          </cell>
          <cell r="AP1294" t="str">
            <v>DW</v>
          </cell>
        </row>
        <row r="1295">
          <cell r="A1295">
            <v>1308</v>
          </cell>
          <cell r="B1295" t="str">
            <v>DW</v>
          </cell>
          <cell r="C1295" t="str">
            <v>Dick Winters</v>
          </cell>
          <cell r="D1295" t="str">
            <v>(509) 495-4175</v>
          </cell>
          <cell r="E1295">
            <v>37973</v>
          </cell>
          <cell r="G1295" t="str">
            <v>Purchase</v>
          </cell>
          <cell r="H1295" t="str">
            <v>Physical</v>
          </cell>
          <cell r="I1295" t="str">
            <v>CA - SLTAHOE</v>
          </cell>
          <cell r="J1295">
            <v>108087713</v>
          </cell>
          <cell r="K1295" t="str">
            <v>Sempra Energy Trading, Inc.</v>
          </cell>
          <cell r="L1295" t="str">
            <v>Patti Anderson</v>
          </cell>
          <cell r="M1295" t="str">
            <v>Trader</v>
          </cell>
          <cell r="N1295" t="str">
            <v>(403) 750-5396</v>
          </cell>
          <cell r="O1295" t="str">
            <v>(203) 355-6605</v>
          </cell>
          <cell r="P1295" t="str">
            <v>ICE</v>
          </cell>
          <cell r="Q1295">
            <v>2.5</v>
          </cell>
          <cell r="R1295">
            <v>3500</v>
          </cell>
          <cell r="X1295">
            <v>5.99</v>
          </cell>
          <cell r="Y1295">
            <v>37974</v>
          </cell>
          <cell r="Z1295">
            <v>37974</v>
          </cell>
          <cell r="AA1295" t="str">
            <v>Interruptible</v>
          </cell>
          <cell r="AB1295" t="str">
            <v>NWP</v>
          </cell>
          <cell r="AC1295" t="str">
            <v>Paiute</v>
          </cell>
          <cell r="AD1295">
            <v>100047</v>
          </cell>
          <cell r="AE1295">
            <v>3500</v>
          </cell>
          <cell r="AF1295" t="str">
            <v>SUMAS</v>
          </cell>
          <cell r="AG1295">
            <v>297</v>
          </cell>
          <cell r="AH1295" t="str">
            <v xml:space="preserve"> </v>
          </cell>
          <cell r="AI1295" t="str">
            <v xml:space="preserve"> </v>
          </cell>
          <cell r="AJ1295" t="str">
            <v>RENO</v>
          </cell>
          <cell r="AK1295">
            <v>459</v>
          </cell>
          <cell r="AL1295" t="str">
            <v>AVAC03SYS4</v>
          </cell>
          <cell r="AM1295">
            <v>304</v>
          </cell>
          <cell r="AN1295" t="str">
            <v>DW</v>
          </cell>
        </row>
        <row r="1296">
          <cell r="A1296">
            <v>1309</v>
          </cell>
          <cell r="B1296" t="str">
            <v>DW</v>
          </cell>
          <cell r="C1296" t="str">
            <v>Dick Winters</v>
          </cell>
          <cell r="D1296" t="str">
            <v>(509) 495-4175</v>
          </cell>
          <cell r="E1296">
            <v>37974</v>
          </cell>
          <cell r="G1296" t="str">
            <v>Purchase</v>
          </cell>
          <cell r="H1296" t="str">
            <v>Physical</v>
          </cell>
          <cell r="I1296" t="str">
            <v>CA - SLTAHOE</v>
          </cell>
          <cell r="J1296">
            <v>126365112</v>
          </cell>
          <cell r="K1296" t="str">
            <v>Enserco</v>
          </cell>
          <cell r="L1296" t="str">
            <v>Dave Huck</v>
          </cell>
          <cell r="M1296" t="str">
            <v>Trader</v>
          </cell>
          <cell r="N1296" t="str">
            <v>(403) 269-5522</v>
          </cell>
          <cell r="O1296" t="str">
            <v>(303) 568-3250</v>
          </cell>
          <cell r="P1296" t="str">
            <v>ICE</v>
          </cell>
          <cell r="Q1296">
            <v>2.5</v>
          </cell>
          <cell r="R1296">
            <v>1500</v>
          </cell>
          <cell r="X1296">
            <v>6.1050000000000004</v>
          </cell>
          <cell r="Y1296">
            <v>37975</v>
          </cell>
          <cell r="Z1296">
            <v>37977</v>
          </cell>
          <cell r="AA1296" t="str">
            <v>Interruptible</v>
          </cell>
          <cell r="AB1296" t="str">
            <v>NWP</v>
          </cell>
          <cell r="AC1296" t="str">
            <v>Paiute</v>
          </cell>
          <cell r="AD1296">
            <v>100047</v>
          </cell>
          <cell r="AE1296">
            <v>1500</v>
          </cell>
          <cell r="AF1296" t="str">
            <v>OPAL</v>
          </cell>
          <cell r="AG1296">
            <v>543</v>
          </cell>
          <cell r="AJ1296" t="str">
            <v>RENO</v>
          </cell>
          <cell r="AK1296">
            <v>459</v>
          </cell>
          <cell r="AL1296" t="str">
            <v>AVAC03SYS5</v>
          </cell>
          <cell r="AM1296">
            <v>304</v>
          </cell>
          <cell r="AN1296" t="str">
            <v>DW</v>
          </cell>
        </row>
        <row r="1297">
          <cell r="A1297">
            <v>1310</v>
          </cell>
          <cell r="B1297" t="str">
            <v>DW</v>
          </cell>
          <cell r="C1297" t="str">
            <v>Dick Winters</v>
          </cell>
          <cell r="D1297" t="str">
            <v>(509) 495-4175</v>
          </cell>
          <cell r="E1297">
            <v>37974</v>
          </cell>
          <cell r="G1297" t="str">
            <v>Purchase</v>
          </cell>
          <cell r="H1297" t="str">
            <v>Physical</v>
          </cell>
          <cell r="I1297" t="str">
            <v>CA - SLTAHOE</v>
          </cell>
          <cell r="K1297" t="str">
            <v>Enserco</v>
          </cell>
          <cell r="L1297" t="str">
            <v>Dave Huck</v>
          </cell>
          <cell r="M1297" t="str">
            <v>Trader</v>
          </cell>
          <cell r="N1297" t="str">
            <v>(403) 269-5522</v>
          </cell>
          <cell r="O1297" t="str">
            <v>(303) 568-3250</v>
          </cell>
          <cell r="R1297">
            <v>3500</v>
          </cell>
          <cell r="X1297">
            <v>5.915</v>
          </cell>
          <cell r="Y1297">
            <v>37975</v>
          </cell>
          <cell r="Z1297">
            <v>37977</v>
          </cell>
          <cell r="AA1297" t="str">
            <v>Interruptible</v>
          </cell>
          <cell r="AB1297" t="str">
            <v>NWP</v>
          </cell>
          <cell r="AC1297" t="str">
            <v>Paiute</v>
          </cell>
          <cell r="AD1297">
            <v>100047</v>
          </cell>
          <cell r="AE1297">
            <v>3500</v>
          </cell>
          <cell r="AF1297" t="str">
            <v>SUMAS</v>
          </cell>
          <cell r="AG1297">
            <v>297</v>
          </cell>
          <cell r="AH1297" t="str">
            <v xml:space="preserve"> </v>
          </cell>
          <cell r="AI1297" t="str">
            <v xml:space="preserve"> </v>
          </cell>
          <cell r="AJ1297" t="str">
            <v>RENO</v>
          </cell>
          <cell r="AK1297">
            <v>459</v>
          </cell>
          <cell r="AL1297" t="str">
            <v>AVAC03SYS4</v>
          </cell>
          <cell r="AM1297">
            <v>304</v>
          </cell>
          <cell r="AN1297" t="str">
            <v>DW</v>
          </cell>
        </row>
        <row r="1298">
          <cell r="A1298">
            <v>1311</v>
          </cell>
          <cell r="B1298" t="str">
            <v>DW</v>
          </cell>
          <cell r="C1298" t="str">
            <v>Dick Winters</v>
          </cell>
          <cell r="D1298" t="str">
            <v>(509) 495-4175</v>
          </cell>
          <cell r="E1298">
            <v>37977</v>
          </cell>
          <cell r="G1298" t="str">
            <v>Purchase</v>
          </cell>
          <cell r="H1298" t="str">
            <v>Physical</v>
          </cell>
          <cell r="I1298" t="str">
            <v>CA - SLTAHOE</v>
          </cell>
          <cell r="J1298">
            <v>161387149</v>
          </cell>
          <cell r="K1298" t="str">
            <v>Enserco</v>
          </cell>
          <cell r="L1298" t="str">
            <v>Dave Meyer</v>
          </cell>
          <cell r="M1298" t="str">
            <v>Trader</v>
          </cell>
          <cell r="N1298" t="str">
            <v>(303) 568-3230</v>
          </cell>
          <cell r="O1298" t="str">
            <v>(303) 568-3250</v>
          </cell>
          <cell r="P1298" t="str">
            <v>ICE</v>
          </cell>
          <cell r="Q1298">
            <v>2.5</v>
          </cell>
          <cell r="R1298">
            <v>1500</v>
          </cell>
          <cell r="X1298">
            <v>5.76</v>
          </cell>
          <cell r="Y1298">
            <v>37978</v>
          </cell>
          <cell r="Z1298">
            <v>37978</v>
          </cell>
          <cell r="AA1298" t="str">
            <v>Interruptible</v>
          </cell>
          <cell r="AB1298" t="str">
            <v>NWP</v>
          </cell>
          <cell r="AC1298" t="str">
            <v>Paiute</v>
          </cell>
          <cell r="AD1298">
            <v>100047</v>
          </cell>
          <cell r="AE1298">
            <v>1500</v>
          </cell>
          <cell r="AF1298" t="str">
            <v>OPAL</v>
          </cell>
          <cell r="AG1298">
            <v>543</v>
          </cell>
          <cell r="AJ1298" t="str">
            <v>RENO</v>
          </cell>
          <cell r="AK1298">
            <v>459</v>
          </cell>
          <cell r="AL1298" t="str">
            <v>AVAC03SYS5</v>
          </cell>
          <cell r="AM1298">
            <v>304</v>
          </cell>
          <cell r="AN1298" t="str">
            <v>DW</v>
          </cell>
        </row>
        <row r="1299">
          <cell r="A1299">
            <v>1312</v>
          </cell>
          <cell r="B1299" t="str">
            <v>DW</v>
          </cell>
          <cell r="C1299" t="str">
            <v>Dick Winters</v>
          </cell>
          <cell r="D1299" t="str">
            <v>(509) 495-4175</v>
          </cell>
          <cell r="E1299">
            <v>37977</v>
          </cell>
          <cell r="G1299" t="str">
            <v>Purchase</v>
          </cell>
          <cell r="H1299" t="str">
            <v>Physical</v>
          </cell>
          <cell r="I1299" t="str">
            <v>CA - SLTAHOE</v>
          </cell>
          <cell r="J1299">
            <v>818483790</v>
          </cell>
          <cell r="K1299" t="str">
            <v>Sempra Energy Trading, Inc.</v>
          </cell>
          <cell r="L1299" t="str">
            <v>Patti Anderson</v>
          </cell>
          <cell r="M1299" t="str">
            <v>Trader</v>
          </cell>
          <cell r="N1299" t="str">
            <v>(403) 750-5396</v>
          </cell>
          <cell r="O1299" t="str">
            <v>(203) 355-6605</v>
          </cell>
          <cell r="P1299" t="str">
            <v>ICE</v>
          </cell>
          <cell r="Q1299">
            <v>2.5</v>
          </cell>
          <cell r="R1299">
            <v>3500</v>
          </cell>
          <cell r="X1299">
            <v>5.52</v>
          </cell>
          <cell r="Y1299">
            <v>37978</v>
          </cell>
          <cell r="Z1299">
            <v>37978</v>
          </cell>
          <cell r="AA1299" t="str">
            <v>Interruptible</v>
          </cell>
          <cell r="AB1299" t="str">
            <v>NWP</v>
          </cell>
          <cell r="AC1299" t="str">
            <v>Paiute</v>
          </cell>
          <cell r="AD1299">
            <v>100047</v>
          </cell>
          <cell r="AE1299">
            <v>3500</v>
          </cell>
          <cell r="AF1299" t="str">
            <v>SUMAS</v>
          </cell>
          <cell r="AG1299">
            <v>297</v>
          </cell>
          <cell r="AH1299" t="str">
            <v xml:space="preserve"> </v>
          </cell>
          <cell r="AI1299" t="str">
            <v xml:space="preserve"> </v>
          </cell>
          <cell r="AJ1299" t="str">
            <v>RENO</v>
          </cell>
          <cell r="AK1299">
            <v>459</v>
          </cell>
          <cell r="AL1299" t="str">
            <v>AVAC03SYS4</v>
          </cell>
          <cell r="AM1299">
            <v>304</v>
          </cell>
          <cell r="AN1299" t="str">
            <v>DW</v>
          </cell>
        </row>
        <row r="1300">
          <cell r="A1300">
            <v>1313</v>
          </cell>
          <cell r="B1300" t="str">
            <v>DW</v>
          </cell>
          <cell r="C1300" t="str">
            <v>Dick Winters</v>
          </cell>
          <cell r="D1300" t="str">
            <v>(509) 495-4175</v>
          </cell>
          <cell r="E1300">
            <v>37977</v>
          </cell>
          <cell r="G1300" t="str">
            <v>Sale</v>
          </cell>
          <cell r="H1300" t="str">
            <v>Physical</v>
          </cell>
          <cell r="I1300" t="str">
            <v>MALIN</v>
          </cell>
          <cell r="K1300" t="str">
            <v>Enserco</v>
          </cell>
          <cell r="L1300" t="str">
            <v>Dave Huck</v>
          </cell>
          <cell r="M1300" t="str">
            <v>Trader</v>
          </cell>
          <cell r="N1300" t="str">
            <v>(403) 269-5522</v>
          </cell>
          <cell r="O1300" t="str">
            <v>(303) 568-3250</v>
          </cell>
          <cell r="R1300">
            <v>7357</v>
          </cell>
          <cell r="U1300" t="str">
            <v>NGI</v>
          </cell>
          <cell r="V1300">
            <v>-4.4999999999999998E-2</v>
          </cell>
          <cell r="W1300" t="str">
            <v>Malin</v>
          </cell>
          <cell r="Y1300">
            <v>37987</v>
          </cell>
          <cell r="Z1300">
            <v>38017</v>
          </cell>
          <cell r="AA1300" t="str">
            <v>Firm</v>
          </cell>
          <cell r="AB1300" t="str">
            <v>PGT</v>
          </cell>
          <cell r="AD1300" t="str">
            <v>07536</v>
          </cell>
          <cell r="AE1300">
            <v>7357</v>
          </cell>
          <cell r="AF1300" t="str">
            <v>MALI-GTNW</v>
          </cell>
          <cell r="AJ1300" t="str">
            <v>MALI-GTNW</v>
          </cell>
          <cell r="AL1300" t="str">
            <v>04659</v>
          </cell>
          <cell r="AN1300" t="str">
            <v>RP</v>
          </cell>
          <cell r="AO1300">
            <v>37986</v>
          </cell>
          <cell r="AP1300" t="str">
            <v>DW</v>
          </cell>
        </row>
        <row r="1301">
          <cell r="A1301">
            <v>1314</v>
          </cell>
          <cell r="B1301" t="str">
            <v>DW</v>
          </cell>
          <cell r="C1301" t="str">
            <v>Dick Winters</v>
          </cell>
          <cell r="D1301" t="str">
            <v>(509) 495-4175</v>
          </cell>
          <cell r="E1301">
            <v>37978</v>
          </cell>
          <cell r="G1301" t="str">
            <v>Purchase</v>
          </cell>
          <cell r="H1301" t="str">
            <v>Physical</v>
          </cell>
          <cell r="I1301" t="str">
            <v>CA - SLTAHOE</v>
          </cell>
          <cell r="J1301">
            <v>742402740</v>
          </cell>
          <cell r="K1301" t="str">
            <v>Concord Energy, LLC</v>
          </cell>
          <cell r="L1301" t="str">
            <v>Skip Warburton</v>
          </cell>
          <cell r="M1301" t="str">
            <v>Trader</v>
          </cell>
          <cell r="N1301" t="str">
            <v>(303) 468-1244</v>
          </cell>
          <cell r="O1301" t="str">
            <v>(403) 514-6913</v>
          </cell>
          <cell r="P1301" t="str">
            <v>ICE</v>
          </cell>
          <cell r="Q1301">
            <v>2.5</v>
          </cell>
          <cell r="R1301">
            <v>1500</v>
          </cell>
          <cell r="X1301">
            <v>5.05</v>
          </cell>
          <cell r="Y1301">
            <v>37979</v>
          </cell>
          <cell r="Z1301">
            <v>37979</v>
          </cell>
          <cell r="AA1301" t="str">
            <v>Interruptible</v>
          </cell>
          <cell r="AB1301" t="str">
            <v>NWP</v>
          </cell>
          <cell r="AC1301" t="str">
            <v>Paiute</v>
          </cell>
          <cell r="AD1301">
            <v>100047</v>
          </cell>
          <cell r="AE1301">
            <v>1500</v>
          </cell>
          <cell r="AF1301" t="str">
            <v>OPAL</v>
          </cell>
          <cell r="AG1301">
            <v>543</v>
          </cell>
          <cell r="AJ1301" t="str">
            <v>RENO</v>
          </cell>
          <cell r="AK1301">
            <v>459</v>
          </cell>
          <cell r="AL1301" t="str">
            <v>AVAC03SYS5</v>
          </cell>
          <cell r="AM1301">
            <v>304</v>
          </cell>
          <cell r="AN1301" t="str">
            <v>DW</v>
          </cell>
        </row>
        <row r="1302">
          <cell r="A1302">
            <v>1315</v>
          </cell>
          <cell r="B1302" t="str">
            <v>DW</v>
          </cell>
          <cell r="C1302" t="str">
            <v>Dick Winters</v>
          </cell>
          <cell r="D1302" t="str">
            <v>(509) 495-4175</v>
          </cell>
          <cell r="E1302">
            <v>37978</v>
          </cell>
          <cell r="G1302" t="str">
            <v>Purchase</v>
          </cell>
          <cell r="H1302" t="str">
            <v>Physical</v>
          </cell>
          <cell r="I1302" t="str">
            <v>CA - SLTAHOE</v>
          </cell>
          <cell r="J1302">
            <v>189288602</v>
          </cell>
          <cell r="K1302" t="str">
            <v>Sempra Energy Trading, Inc.</v>
          </cell>
          <cell r="L1302" t="str">
            <v>Patti Anderson</v>
          </cell>
          <cell r="M1302" t="str">
            <v>Trader</v>
          </cell>
          <cell r="N1302" t="str">
            <v>(403) 750-5396</v>
          </cell>
          <cell r="O1302" t="str">
            <v>(203) 355-6605</v>
          </cell>
          <cell r="P1302" t="str">
            <v>ICE</v>
          </cell>
          <cell r="Q1302">
            <v>2.5</v>
          </cell>
          <cell r="R1302">
            <v>3500</v>
          </cell>
          <cell r="X1302">
            <v>4.8099999999999996</v>
          </cell>
          <cell r="Y1302">
            <v>37979</v>
          </cell>
          <cell r="Z1302">
            <v>37979</v>
          </cell>
          <cell r="AA1302" t="str">
            <v>Interruptible</v>
          </cell>
          <cell r="AB1302" t="str">
            <v>NWP</v>
          </cell>
          <cell r="AC1302" t="str">
            <v>Paiute</v>
          </cell>
          <cell r="AD1302">
            <v>100047</v>
          </cell>
          <cell r="AE1302">
            <v>3500</v>
          </cell>
          <cell r="AF1302" t="str">
            <v>SUMAS</v>
          </cell>
          <cell r="AG1302">
            <v>297</v>
          </cell>
          <cell r="AH1302" t="str">
            <v xml:space="preserve"> </v>
          </cell>
          <cell r="AI1302" t="str">
            <v xml:space="preserve"> </v>
          </cell>
          <cell r="AJ1302" t="str">
            <v>RENO</v>
          </cell>
          <cell r="AK1302">
            <v>459</v>
          </cell>
          <cell r="AL1302" t="str">
            <v>AVAC03SYS4</v>
          </cell>
          <cell r="AM1302">
            <v>304</v>
          </cell>
          <cell r="AN1302" t="str">
            <v>DW</v>
          </cell>
        </row>
        <row r="1303">
          <cell r="A1303">
            <v>1316</v>
          </cell>
          <cell r="B1303" t="str">
            <v>DW</v>
          </cell>
          <cell r="C1303" t="str">
            <v>Dick Winters</v>
          </cell>
          <cell r="D1303" t="str">
            <v>(509) 495-4175</v>
          </cell>
          <cell r="E1303">
            <v>37978</v>
          </cell>
          <cell r="G1303" t="str">
            <v>Purchase</v>
          </cell>
          <cell r="H1303" t="str">
            <v>Physical</v>
          </cell>
          <cell r="I1303" t="str">
            <v>CSII</v>
          </cell>
          <cell r="K1303" t="str">
            <v>Enserco</v>
          </cell>
          <cell r="L1303" t="str">
            <v>Dave Huck</v>
          </cell>
          <cell r="M1303" t="str">
            <v>Trader</v>
          </cell>
          <cell r="N1303" t="str">
            <v>(403) 269-5522</v>
          </cell>
          <cell r="O1303" t="str">
            <v>(303) 568-3250</v>
          </cell>
          <cell r="P1303" t="str">
            <v xml:space="preserve"> </v>
          </cell>
          <cell r="Q1303" t="str">
            <v xml:space="preserve"> </v>
          </cell>
          <cell r="R1303">
            <v>10000</v>
          </cell>
          <cell r="X1303">
            <v>5.3</v>
          </cell>
          <cell r="Y1303">
            <v>37987</v>
          </cell>
          <cell r="Z1303">
            <v>38017</v>
          </cell>
          <cell r="AA1303" t="str">
            <v>Firm</v>
          </cell>
          <cell r="AB1303" t="str">
            <v>PGT</v>
          </cell>
          <cell r="AD1303" t="str">
            <v>07536</v>
          </cell>
          <cell r="AE1303">
            <v>10000</v>
          </cell>
          <cell r="AF1303" t="str">
            <v>STAN-GTNW</v>
          </cell>
          <cell r="AG1303" t="str">
            <v xml:space="preserve"> </v>
          </cell>
          <cell r="AH1303" t="str">
            <v>04659</v>
          </cell>
          <cell r="AI1303" t="str">
            <v xml:space="preserve"> </v>
          </cell>
          <cell r="AJ1303" t="str">
            <v>CSII-CSII</v>
          </cell>
          <cell r="AK1303" t="str">
            <v xml:space="preserve"> </v>
          </cell>
          <cell r="AL1303" t="str">
            <v>CSII</v>
          </cell>
          <cell r="AN1303" t="str">
            <v>RP</v>
          </cell>
          <cell r="AO1303">
            <v>37986</v>
          </cell>
          <cell r="AP1303" t="str">
            <v>DW</v>
          </cell>
        </row>
        <row r="1304">
          <cell r="A1304">
            <v>1317</v>
          </cell>
          <cell r="B1304" t="str">
            <v>DW</v>
          </cell>
          <cell r="C1304" t="str">
            <v>Dick Winters</v>
          </cell>
          <cell r="D1304" t="str">
            <v>(509) 495-4175</v>
          </cell>
          <cell r="E1304">
            <v>37978</v>
          </cell>
          <cell r="G1304" t="str">
            <v>Purchase</v>
          </cell>
          <cell r="H1304" t="str">
            <v>Physical</v>
          </cell>
          <cell r="I1304" t="str">
            <v>CSII</v>
          </cell>
          <cell r="K1304" t="str">
            <v>Concord Energy, LLC</v>
          </cell>
          <cell r="L1304" t="str">
            <v>Nancy Lissell</v>
          </cell>
          <cell r="M1304" t="str">
            <v>Trader</v>
          </cell>
          <cell r="N1304" t="str">
            <v>(403)303-4784</v>
          </cell>
          <cell r="O1304" t="str">
            <v>(403) 514-6913</v>
          </cell>
          <cell r="P1304" t="str">
            <v xml:space="preserve"> </v>
          </cell>
          <cell r="Q1304" t="str">
            <v xml:space="preserve"> </v>
          </cell>
          <cell r="R1304">
            <v>5000</v>
          </cell>
          <cell r="X1304">
            <v>5.4</v>
          </cell>
          <cell r="Y1304">
            <v>37987</v>
          </cell>
          <cell r="Z1304">
            <v>38017</v>
          </cell>
          <cell r="AA1304" t="str">
            <v>Firm</v>
          </cell>
          <cell r="AB1304" t="str">
            <v>PGT</v>
          </cell>
          <cell r="AD1304" t="str">
            <v>07536</v>
          </cell>
          <cell r="AE1304">
            <v>5000</v>
          </cell>
          <cell r="AF1304" t="str">
            <v>STAN-GTNW</v>
          </cell>
          <cell r="AG1304" t="str">
            <v xml:space="preserve"> </v>
          </cell>
          <cell r="AH1304" t="str">
            <v>08405</v>
          </cell>
          <cell r="AI1304" t="str">
            <v xml:space="preserve"> </v>
          </cell>
          <cell r="AJ1304" t="str">
            <v>CSII-CSII</v>
          </cell>
          <cell r="AK1304" t="str">
            <v xml:space="preserve"> </v>
          </cell>
          <cell r="AL1304" t="str">
            <v>CSII</v>
          </cell>
          <cell r="AN1304" t="str">
            <v>RP</v>
          </cell>
          <cell r="AO1304">
            <v>37986</v>
          </cell>
          <cell r="AP1304" t="str">
            <v>DW</v>
          </cell>
        </row>
        <row r="1305">
          <cell r="A1305">
            <v>1318</v>
          </cell>
          <cell r="B1305" t="str">
            <v>DW</v>
          </cell>
          <cell r="C1305" t="str">
            <v>Dick Winters</v>
          </cell>
          <cell r="D1305" t="str">
            <v>(509) 495-4175</v>
          </cell>
          <cell r="E1305">
            <v>37978</v>
          </cell>
          <cell r="G1305" t="str">
            <v>Purchase</v>
          </cell>
          <cell r="H1305" t="str">
            <v>Physical</v>
          </cell>
          <cell r="I1305" t="str">
            <v>CSII</v>
          </cell>
          <cell r="K1305" t="str">
            <v>Cook Inlet Energy Supply LLC</v>
          </cell>
          <cell r="L1305" t="str">
            <v>Ryan Duncan</v>
          </cell>
          <cell r="M1305" t="str">
            <v>Trader</v>
          </cell>
          <cell r="N1305" t="str">
            <v>(310) 789-2345</v>
          </cell>
          <cell r="O1305" t="str">
            <v>(310) 789-3991</v>
          </cell>
          <cell r="P1305" t="str">
            <v xml:space="preserve"> </v>
          </cell>
          <cell r="Q1305" t="str">
            <v xml:space="preserve"> </v>
          </cell>
          <cell r="R1305">
            <v>5000</v>
          </cell>
          <cell r="X1305">
            <v>5.25</v>
          </cell>
          <cell r="Y1305">
            <v>37987</v>
          </cell>
          <cell r="Z1305">
            <v>38017</v>
          </cell>
          <cell r="AA1305" t="str">
            <v>Firm</v>
          </cell>
          <cell r="AB1305" t="str">
            <v>PGT</v>
          </cell>
          <cell r="AD1305" t="str">
            <v>07536</v>
          </cell>
          <cell r="AE1305">
            <v>5000</v>
          </cell>
          <cell r="AF1305" t="str">
            <v>STAN-GTNW</v>
          </cell>
          <cell r="AG1305" t="str">
            <v xml:space="preserve"> </v>
          </cell>
          <cell r="AH1305" t="str">
            <v>00780</v>
          </cell>
          <cell r="AI1305" t="str">
            <v xml:space="preserve"> </v>
          </cell>
          <cell r="AJ1305" t="str">
            <v>CSII-CSII</v>
          </cell>
          <cell r="AK1305" t="str">
            <v xml:space="preserve"> </v>
          </cell>
          <cell r="AL1305" t="str">
            <v>CSII</v>
          </cell>
          <cell r="AN1305" t="str">
            <v>RP</v>
          </cell>
          <cell r="AO1305">
            <v>37981</v>
          </cell>
          <cell r="AP1305" t="str">
            <v>DW</v>
          </cell>
        </row>
        <row r="1306">
          <cell r="A1306">
            <v>1319</v>
          </cell>
          <cell r="B1306" t="str">
            <v>DW</v>
          </cell>
          <cell r="C1306" t="str">
            <v>Dick Winters</v>
          </cell>
          <cell r="D1306" t="str">
            <v>(509) 495-4175</v>
          </cell>
          <cell r="E1306">
            <v>37979</v>
          </cell>
          <cell r="G1306" t="str">
            <v>Purchase</v>
          </cell>
          <cell r="H1306" t="str">
            <v>Physical</v>
          </cell>
          <cell r="I1306" t="str">
            <v>CA - SLTAHOE</v>
          </cell>
          <cell r="K1306" t="str">
            <v>Enserco</v>
          </cell>
          <cell r="L1306" t="str">
            <v>Dave Huck</v>
          </cell>
          <cell r="M1306" t="str">
            <v>Trader</v>
          </cell>
          <cell r="N1306" t="str">
            <v>(403) 269-5522</v>
          </cell>
          <cell r="O1306" t="str">
            <v>(303) 568-3250</v>
          </cell>
          <cell r="R1306">
            <v>3500</v>
          </cell>
          <cell r="X1306">
            <v>4.6399999999999997</v>
          </cell>
          <cell r="Y1306">
            <v>37980</v>
          </cell>
          <cell r="Z1306">
            <v>37984</v>
          </cell>
          <cell r="AA1306" t="str">
            <v>Interruptible</v>
          </cell>
          <cell r="AB1306" t="str">
            <v>NWP</v>
          </cell>
          <cell r="AC1306" t="str">
            <v>Paiute</v>
          </cell>
          <cell r="AD1306">
            <v>100047</v>
          </cell>
          <cell r="AE1306">
            <v>3500</v>
          </cell>
          <cell r="AF1306" t="str">
            <v>SUMAS</v>
          </cell>
          <cell r="AG1306">
            <v>297</v>
          </cell>
          <cell r="AH1306" t="str">
            <v xml:space="preserve"> </v>
          </cell>
          <cell r="AI1306" t="str">
            <v xml:space="preserve"> </v>
          </cell>
          <cell r="AJ1306" t="str">
            <v>RENO</v>
          </cell>
          <cell r="AK1306">
            <v>459</v>
          </cell>
          <cell r="AL1306" t="str">
            <v>AVAC03SYS4</v>
          </cell>
          <cell r="AM1306">
            <v>304</v>
          </cell>
          <cell r="AN1306" t="str">
            <v>DW</v>
          </cell>
          <cell r="AO1306">
            <v>37986</v>
          </cell>
          <cell r="AP1306" t="str">
            <v>DW</v>
          </cell>
        </row>
        <row r="1307">
          <cell r="A1307">
            <v>1320</v>
          </cell>
          <cell r="B1307" t="str">
            <v>DW</v>
          </cell>
          <cell r="C1307" t="str">
            <v>Dick Winters</v>
          </cell>
          <cell r="D1307" t="str">
            <v>(509) 495-4175</v>
          </cell>
          <cell r="E1307">
            <v>37979</v>
          </cell>
          <cell r="G1307" t="str">
            <v>Purchase</v>
          </cell>
          <cell r="H1307" t="str">
            <v>Physical</v>
          </cell>
          <cell r="I1307" t="str">
            <v>CA - SLTAHOE</v>
          </cell>
          <cell r="K1307" t="str">
            <v>Enserco</v>
          </cell>
          <cell r="L1307" t="str">
            <v>Dave Meyer</v>
          </cell>
          <cell r="M1307" t="str">
            <v>Trader</v>
          </cell>
          <cell r="N1307" t="str">
            <v>(303) 568-3230</v>
          </cell>
          <cell r="O1307" t="str">
            <v>(303) 568-3250</v>
          </cell>
          <cell r="R1307">
            <v>1500</v>
          </cell>
          <cell r="X1307">
            <v>4.8</v>
          </cell>
          <cell r="Y1307">
            <v>37980</v>
          </cell>
          <cell r="Z1307">
            <v>37984</v>
          </cell>
          <cell r="AA1307" t="str">
            <v>Interruptible</v>
          </cell>
          <cell r="AB1307" t="str">
            <v>NWP</v>
          </cell>
          <cell r="AC1307" t="str">
            <v>Paiute</v>
          </cell>
          <cell r="AD1307">
            <v>100047</v>
          </cell>
          <cell r="AE1307">
            <v>1500</v>
          </cell>
          <cell r="AF1307" t="str">
            <v>OPAL</v>
          </cell>
          <cell r="AG1307">
            <v>543</v>
          </cell>
          <cell r="AJ1307" t="str">
            <v>RENO</v>
          </cell>
          <cell r="AK1307">
            <v>459</v>
          </cell>
          <cell r="AL1307" t="str">
            <v>AVAC03SYS5</v>
          </cell>
          <cell r="AM1307">
            <v>304</v>
          </cell>
          <cell r="AN1307" t="str">
            <v>DW</v>
          </cell>
          <cell r="AO1307">
            <v>37986</v>
          </cell>
          <cell r="AP1307" t="str">
            <v>DW</v>
          </cell>
        </row>
        <row r="1308">
          <cell r="A1308">
            <v>1321</v>
          </cell>
          <cell r="B1308" t="str">
            <v>DW</v>
          </cell>
          <cell r="C1308" t="str">
            <v>Dick Winters</v>
          </cell>
          <cell r="D1308" t="str">
            <v>(509) 495-4175</v>
          </cell>
          <cell r="E1308">
            <v>37984</v>
          </cell>
          <cell r="G1308" t="str">
            <v>Purchase</v>
          </cell>
          <cell r="H1308" t="str">
            <v>Physical</v>
          </cell>
          <cell r="I1308" t="str">
            <v>CSII</v>
          </cell>
          <cell r="K1308" t="str">
            <v>Concord Energy, LLC</v>
          </cell>
          <cell r="L1308" t="str">
            <v>Nancy Lissell</v>
          </cell>
          <cell r="M1308" t="str">
            <v>Trader</v>
          </cell>
          <cell r="N1308" t="str">
            <v>(403)303-4784</v>
          </cell>
          <cell r="O1308" t="str">
            <v>(403) 514-6913</v>
          </cell>
          <cell r="P1308" t="str">
            <v xml:space="preserve"> </v>
          </cell>
          <cell r="Q1308" t="str">
            <v xml:space="preserve"> </v>
          </cell>
          <cell r="R1308">
            <v>10000</v>
          </cell>
          <cell r="X1308">
            <v>5.42</v>
          </cell>
          <cell r="Y1308">
            <v>37984</v>
          </cell>
          <cell r="Z1308">
            <v>37984</v>
          </cell>
          <cell r="AA1308" t="str">
            <v>Interruptible</v>
          </cell>
          <cell r="AB1308" t="str">
            <v>PGT</v>
          </cell>
          <cell r="AD1308" t="str">
            <v>07536</v>
          </cell>
          <cell r="AE1308">
            <v>10000</v>
          </cell>
          <cell r="AF1308" t="str">
            <v>STAN-GTNW</v>
          </cell>
          <cell r="AG1308" t="str">
            <v xml:space="preserve"> </v>
          </cell>
          <cell r="AH1308" t="str">
            <v xml:space="preserve"> </v>
          </cell>
          <cell r="AI1308" t="str">
            <v xml:space="preserve"> </v>
          </cell>
          <cell r="AJ1308" t="str">
            <v>CSII-CSII</v>
          </cell>
          <cell r="AK1308" t="str">
            <v xml:space="preserve"> </v>
          </cell>
          <cell r="AL1308" t="str">
            <v>CSII</v>
          </cell>
          <cell r="AN1308" t="str">
            <v>DW</v>
          </cell>
          <cell r="AQ1308" t="str">
            <v>Intraday</v>
          </cell>
        </row>
        <row r="1309">
          <cell r="A1309">
            <v>1322</v>
          </cell>
          <cell r="B1309" t="str">
            <v>DW</v>
          </cell>
          <cell r="C1309" t="str">
            <v>Dick Winters</v>
          </cell>
          <cell r="D1309" t="str">
            <v>(509) 495-4175</v>
          </cell>
          <cell r="E1309">
            <v>37984</v>
          </cell>
          <cell r="G1309" t="str">
            <v>Purchase</v>
          </cell>
          <cell r="H1309" t="str">
            <v>Physical</v>
          </cell>
          <cell r="I1309" t="str">
            <v>CSII</v>
          </cell>
          <cell r="K1309" t="str">
            <v>Concord Energy, LLC</v>
          </cell>
          <cell r="L1309" t="str">
            <v>Nancy Lissell</v>
          </cell>
          <cell r="M1309" t="str">
            <v>Trader</v>
          </cell>
          <cell r="N1309" t="str">
            <v>(403)303-4784</v>
          </cell>
          <cell r="O1309" t="str">
            <v>(403) 514-6913</v>
          </cell>
          <cell r="P1309" t="str">
            <v>ICE</v>
          </cell>
          <cell r="Q1309">
            <v>2.5</v>
          </cell>
          <cell r="R1309">
            <v>6388</v>
          </cell>
          <cell r="X1309">
            <v>5.4</v>
          </cell>
          <cell r="Y1309">
            <v>37985</v>
          </cell>
          <cell r="Z1309">
            <v>37985</v>
          </cell>
          <cell r="AA1309" t="str">
            <v>Interruptible</v>
          </cell>
          <cell r="AB1309" t="str">
            <v>PGT</v>
          </cell>
          <cell r="AD1309" t="str">
            <v>07536</v>
          </cell>
          <cell r="AE1309">
            <v>6388</v>
          </cell>
          <cell r="AF1309" t="str">
            <v>STAN-GTNW</v>
          </cell>
          <cell r="AG1309" t="str">
            <v xml:space="preserve"> </v>
          </cell>
          <cell r="AH1309" t="str">
            <v xml:space="preserve"> </v>
          </cell>
          <cell r="AI1309" t="str">
            <v xml:space="preserve"> </v>
          </cell>
          <cell r="AJ1309" t="str">
            <v>CSII-CSII</v>
          </cell>
          <cell r="AK1309" t="str">
            <v xml:space="preserve"> </v>
          </cell>
          <cell r="AL1309" t="str">
            <v>CSII</v>
          </cell>
          <cell r="AN1309" t="str">
            <v>DW</v>
          </cell>
          <cell r="AQ1309" t="str">
            <v>Intraday</v>
          </cell>
        </row>
        <row r="1310">
          <cell r="A1310">
            <v>1323</v>
          </cell>
          <cell r="B1310" t="str">
            <v>DW</v>
          </cell>
          <cell r="C1310" t="str">
            <v>Dick Winters</v>
          </cell>
          <cell r="D1310" t="str">
            <v>(509) 495-4175</v>
          </cell>
          <cell r="E1310">
            <v>37984</v>
          </cell>
          <cell r="G1310" t="str">
            <v>Purchase</v>
          </cell>
          <cell r="H1310" t="str">
            <v>Physical</v>
          </cell>
          <cell r="I1310" t="str">
            <v>CSII</v>
          </cell>
          <cell r="K1310" t="str">
            <v>Concord Energy, LLC</v>
          </cell>
          <cell r="L1310" t="str">
            <v>Nancy Lissell</v>
          </cell>
          <cell r="M1310" t="str">
            <v>Trader</v>
          </cell>
          <cell r="N1310" t="str">
            <v>(403)303-4784</v>
          </cell>
          <cell r="O1310" t="str">
            <v>(403) 514-6913</v>
          </cell>
          <cell r="P1310" t="str">
            <v>ICE</v>
          </cell>
          <cell r="Q1310">
            <v>2.5</v>
          </cell>
          <cell r="R1310">
            <v>10000</v>
          </cell>
          <cell r="X1310">
            <v>5.4</v>
          </cell>
          <cell r="Y1310">
            <v>37985</v>
          </cell>
          <cell r="Z1310">
            <v>37985</v>
          </cell>
          <cell r="AA1310" t="str">
            <v>Interruptible</v>
          </cell>
          <cell r="AB1310" t="str">
            <v>PGT</v>
          </cell>
          <cell r="AD1310" t="str">
            <v>07536</v>
          </cell>
          <cell r="AE1310">
            <v>10000</v>
          </cell>
          <cell r="AF1310" t="str">
            <v>STAN-GTNW</v>
          </cell>
          <cell r="AG1310" t="str">
            <v xml:space="preserve"> </v>
          </cell>
          <cell r="AH1310" t="str">
            <v xml:space="preserve"> </v>
          </cell>
          <cell r="AI1310" t="str">
            <v xml:space="preserve"> </v>
          </cell>
          <cell r="AJ1310" t="str">
            <v>CSII-CSII</v>
          </cell>
          <cell r="AK1310" t="str">
            <v xml:space="preserve"> </v>
          </cell>
          <cell r="AL1310" t="str">
            <v>CSII</v>
          </cell>
          <cell r="AN1310" t="str">
            <v>DW</v>
          </cell>
          <cell r="AQ1310" t="str">
            <v>Intraday</v>
          </cell>
        </row>
        <row r="1311">
          <cell r="A1311">
            <v>1324</v>
          </cell>
          <cell r="B1311" t="str">
            <v>DW</v>
          </cell>
          <cell r="C1311" t="str">
            <v>Dick Winters</v>
          </cell>
          <cell r="D1311" t="str">
            <v>(509) 495-4175</v>
          </cell>
          <cell r="E1311">
            <v>37984</v>
          </cell>
          <cell r="G1311" t="str">
            <v>Purchase</v>
          </cell>
          <cell r="H1311" t="str">
            <v>Physical</v>
          </cell>
          <cell r="I1311" t="str">
            <v>CSII</v>
          </cell>
          <cell r="K1311" t="str">
            <v>Kimball Energy</v>
          </cell>
          <cell r="L1311" t="str">
            <v>Scott Smokoski</v>
          </cell>
          <cell r="M1311" t="str">
            <v>Trader</v>
          </cell>
          <cell r="N1311" t="str">
            <v>(817) 860-7907</v>
          </cell>
          <cell r="O1311" t="str">
            <v>(817) 274-4724</v>
          </cell>
          <cell r="P1311" t="str">
            <v xml:space="preserve"> </v>
          </cell>
          <cell r="Q1311" t="str">
            <v xml:space="preserve"> </v>
          </cell>
          <cell r="R1311">
            <v>3000</v>
          </cell>
          <cell r="X1311">
            <v>5.4</v>
          </cell>
          <cell r="Y1311">
            <v>37985</v>
          </cell>
          <cell r="Z1311">
            <v>37985</v>
          </cell>
          <cell r="AA1311" t="str">
            <v>Interruptible</v>
          </cell>
          <cell r="AB1311" t="str">
            <v>PGT</v>
          </cell>
          <cell r="AD1311" t="str">
            <v>07536</v>
          </cell>
          <cell r="AE1311">
            <v>3000</v>
          </cell>
          <cell r="AF1311" t="str">
            <v>STAN-GTNW</v>
          </cell>
          <cell r="AG1311" t="str">
            <v xml:space="preserve"> </v>
          </cell>
          <cell r="AH1311" t="str">
            <v xml:space="preserve"> </v>
          </cell>
          <cell r="AI1311" t="str">
            <v xml:space="preserve"> </v>
          </cell>
          <cell r="AJ1311" t="str">
            <v>CSII-CSII</v>
          </cell>
          <cell r="AK1311" t="str">
            <v xml:space="preserve"> </v>
          </cell>
          <cell r="AL1311" t="str">
            <v>CSII</v>
          </cell>
          <cell r="AN1311" t="str">
            <v>DW</v>
          </cell>
          <cell r="AQ1311" t="str">
            <v>Intraday</v>
          </cell>
        </row>
        <row r="1312">
          <cell r="A1312">
            <v>1325</v>
          </cell>
          <cell r="B1312" t="str">
            <v>DW</v>
          </cell>
          <cell r="C1312" t="str">
            <v>Dick Winters</v>
          </cell>
          <cell r="D1312" t="str">
            <v>(509) 495-4175</v>
          </cell>
          <cell r="E1312">
            <v>37984</v>
          </cell>
          <cell r="G1312" t="str">
            <v>Purchase</v>
          </cell>
          <cell r="H1312" t="str">
            <v>Physical</v>
          </cell>
          <cell r="I1312" t="str">
            <v>CA - SLTAHOE</v>
          </cell>
          <cell r="K1312" t="str">
            <v>Concord Energy, LLC</v>
          </cell>
          <cell r="L1312" t="str">
            <v>Nancy Lissell</v>
          </cell>
          <cell r="M1312" t="str">
            <v>Trader</v>
          </cell>
          <cell r="N1312" t="str">
            <v>(403)303-4784</v>
          </cell>
          <cell r="O1312" t="str">
            <v>(403) 514-6913</v>
          </cell>
          <cell r="R1312">
            <v>3500</v>
          </cell>
          <cell r="X1312">
            <v>5.25</v>
          </cell>
          <cell r="Y1312">
            <v>37985</v>
          </cell>
          <cell r="Z1312">
            <v>37985</v>
          </cell>
          <cell r="AA1312" t="str">
            <v>Interruptible</v>
          </cell>
          <cell r="AB1312" t="str">
            <v>NWP</v>
          </cell>
          <cell r="AC1312" t="str">
            <v>Paiute</v>
          </cell>
          <cell r="AD1312">
            <v>100047</v>
          </cell>
          <cell r="AE1312">
            <v>3500</v>
          </cell>
          <cell r="AF1312" t="str">
            <v>SUMAS</v>
          </cell>
          <cell r="AG1312">
            <v>297</v>
          </cell>
          <cell r="AH1312" t="str">
            <v xml:space="preserve"> </v>
          </cell>
          <cell r="AI1312" t="str">
            <v xml:space="preserve"> </v>
          </cell>
          <cell r="AJ1312" t="str">
            <v>RENO</v>
          </cell>
          <cell r="AK1312">
            <v>459</v>
          </cell>
          <cell r="AL1312" t="str">
            <v>AVAC03SYS4</v>
          </cell>
          <cell r="AM1312">
            <v>304</v>
          </cell>
          <cell r="AN1312" t="str">
            <v>DW</v>
          </cell>
        </row>
        <row r="1313">
          <cell r="A1313">
            <v>1326</v>
          </cell>
          <cell r="B1313" t="str">
            <v>DW</v>
          </cell>
          <cell r="C1313" t="str">
            <v>Dick Winters</v>
          </cell>
          <cell r="D1313" t="str">
            <v>(509) 495-4175</v>
          </cell>
          <cell r="E1313">
            <v>37984</v>
          </cell>
          <cell r="G1313" t="str">
            <v>Purchase</v>
          </cell>
          <cell r="H1313" t="str">
            <v>Physical</v>
          </cell>
          <cell r="I1313" t="str">
            <v>CA - SLTAHOE</v>
          </cell>
          <cell r="K1313" t="str">
            <v>Sempra Energy Trading, Inc.</v>
          </cell>
          <cell r="L1313" t="str">
            <v>Alex Stant</v>
          </cell>
          <cell r="M1313" t="str">
            <v>Trader</v>
          </cell>
          <cell r="N1313" t="str">
            <v>(203) 355-5059</v>
          </cell>
          <cell r="O1313" t="str">
            <v>(203) 355-6605</v>
          </cell>
          <cell r="P1313" t="str">
            <v>ICE</v>
          </cell>
          <cell r="Q1313">
            <v>2.5</v>
          </cell>
          <cell r="R1313">
            <v>1500</v>
          </cell>
          <cell r="X1313">
            <v>4.7699999999999996</v>
          </cell>
          <cell r="Y1313">
            <v>37985</v>
          </cell>
          <cell r="Z1313">
            <v>37985</v>
          </cell>
          <cell r="AA1313" t="str">
            <v>Interruptible</v>
          </cell>
          <cell r="AB1313" t="str">
            <v>NWP</v>
          </cell>
          <cell r="AC1313" t="str">
            <v>Paiute</v>
          </cell>
          <cell r="AD1313">
            <v>100047</v>
          </cell>
          <cell r="AE1313">
            <v>1500</v>
          </cell>
          <cell r="AF1313" t="str">
            <v>OPAL</v>
          </cell>
          <cell r="AG1313">
            <v>543</v>
          </cell>
          <cell r="AJ1313" t="str">
            <v>RENO</v>
          </cell>
          <cell r="AK1313">
            <v>459</v>
          </cell>
          <cell r="AL1313" t="str">
            <v>AVAC03SYS5</v>
          </cell>
          <cell r="AM1313">
            <v>304</v>
          </cell>
          <cell r="AN1313" t="str">
            <v>DW</v>
          </cell>
        </row>
        <row r="1314">
          <cell r="A1314">
            <v>1327</v>
          </cell>
          <cell r="B1314" t="str">
            <v>DW</v>
          </cell>
          <cell r="C1314" t="str">
            <v>Dick Winters</v>
          </cell>
          <cell r="D1314" t="str">
            <v>(509) 495-4175</v>
          </cell>
          <cell r="E1314">
            <v>37984</v>
          </cell>
          <cell r="G1314" t="str">
            <v>Purchase</v>
          </cell>
          <cell r="H1314" t="str">
            <v>Physical</v>
          </cell>
          <cell r="I1314" t="str">
            <v>CA - SLTAHOE</v>
          </cell>
          <cell r="K1314" t="str">
            <v>Sempra Energy Trading, Inc.</v>
          </cell>
          <cell r="L1314" t="str">
            <v>Ray Houghton</v>
          </cell>
          <cell r="M1314" t="str">
            <v>Trader</v>
          </cell>
          <cell r="N1314" t="str">
            <v>(403) 750-2453</v>
          </cell>
          <cell r="O1314" t="str">
            <v>(203) 355-6605</v>
          </cell>
          <cell r="R1314">
            <v>3500</v>
          </cell>
          <cell r="U1314" t="str">
            <v>GDA</v>
          </cell>
          <cell r="V1314">
            <v>0.01</v>
          </cell>
          <cell r="W1314" t="str">
            <v>Sumas</v>
          </cell>
          <cell r="Y1314">
            <v>37987</v>
          </cell>
          <cell r="Z1314">
            <v>38017</v>
          </cell>
          <cell r="AA1314" t="str">
            <v>Firm</v>
          </cell>
          <cell r="AB1314" t="str">
            <v>NWP</v>
          </cell>
          <cell r="AC1314" t="str">
            <v>Paiute</v>
          </cell>
          <cell r="AD1314">
            <v>100047</v>
          </cell>
          <cell r="AE1314">
            <v>3500</v>
          </cell>
          <cell r="AF1314" t="str">
            <v>SUMAS</v>
          </cell>
          <cell r="AG1314">
            <v>297</v>
          </cell>
          <cell r="AH1314" t="str">
            <v>SEMPRA</v>
          </cell>
          <cell r="AI1314" t="str">
            <v xml:space="preserve"> </v>
          </cell>
          <cell r="AJ1314" t="str">
            <v>RENO</v>
          </cell>
          <cell r="AK1314">
            <v>459</v>
          </cell>
          <cell r="AL1314" t="str">
            <v>AVAC03SYS3</v>
          </cell>
          <cell r="AM1314">
            <v>304</v>
          </cell>
          <cell r="AN1314" t="str">
            <v>RP</v>
          </cell>
          <cell r="AO1314">
            <v>37986</v>
          </cell>
          <cell r="AP1314" t="str">
            <v>DW</v>
          </cell>
        </row>
        <row r="1315">
          <cell r="A1315">
            <v>1328</v>
          </cell>
          <cell r="B1315" t="str">
            <v>DW</v>
          </cell>
          <cell r="C1315" t="str">
            <v>Dick Winters</v>
          </cell>
          <cell r="D1315" t="str">
            <v>(509) 495-4175</v>
          </cell>
          <cell r="E1315">
            <v>37984</v>
          </cell>
          <cell r="G1315" t="str">
            <v>Purchase</v>
          </cell>
          <cell r="H1315" t="str">
            <v>Physical</v>
          </cell>
          <cell r="I1315" t="str">
            <v>CA - SLTAHOE</v>
          </cell>
          <cell r="K1315" t="str">
            <v>Sempra Energy Trading, Inc.</v>
          </cell>
          <cell r="L1315" t="str">
            <v>Steve Hourihan</v>
          </cell>
          <cell r="M1315" t="str">
            <v>Trader</v>
          </cell>
          <cell r="N1315" t="str">
            <v>(203) 355-5063</v>
          </cell>
          <cell r="O1315" t="str">
            <v>(203) 355-5435</v>
          </cell>
          <cell r="R1315">
            <v>810</v>
          </cell>
          <cell r="X1315">
            <v>5.0999999999999996</v>
          </cell>
          <cell r="Y1315">
            <v>37987</v>
          </cell>
          <cell r="Z1315">
            <v>38017</v>
          </cell>
          <cell r="AA1315" t="str">
            <v>Firm</v>
          </cell>
          <cell r="AB1315" t="str">
            <v>NWP</v>
          </cell>
          <cell r="AC1315" t="str">
            <v>Paiute</v>
          </cell>
          <cell r="AD1315">
            <v>100047</v>
          </cell>
          <cell r="AE1315">
            <v>810</v>
          </cell>
          <cell r="AF1315" t="str">
            <v>Foundation Creek</v>
          </cell>
          <cell r="AG1315">
            <v>56</v>
          </cell>
          <cell r="AH1315" t="str">
            <v>2157</v>
          </cell>
          <cell r="AI1315">
            <v>656</v>
          </cell>
          <cell r="AJ1315" t="str">
            <v>RENO</v>
          </cell>
          <cell r="AK1315">
            <v>459</v>
          </cell>
          <cell r="AL1315" t="str">
            <v>AVAC03SYS4</v>
          </cell>
          <cell r="AM1315">
            <v>304</v>
          </cell>
          <cell r="AN1315" t="str">
            <v>RP</v>
          </cell>
          <cell r="AO1315">
            <v>37986</v>
          </cell>
          <cell r="AP1315" t="str">
            <v>DW</v>
          </cell>
          <cell r="AS1315" t="str">
            <v>South of Green</v>
          </cell>
        </row>
        <row r="1316">
          <cell r="A1316">
            <v>1329</v>
          </cell>
          <cell r="B1316" t="str">
            <v>DW</v>
          </cell>
          <cell r="C1316" t="str">
            <v>Dick Winters</v>
          </cell>
          <cell r="D1316" t="str">
            <v>(509) 495-4175</v>
          </cell>
          <cell r="E1316">
            <v>37985</v>
          </cell>
          <cell r="G1316" t="str">
            <v>Purchase</v>
          </cell>
          <cell r="H1316" t="str">
            <v>Physical</v>
          </cell>
          <cell r="I1316" t="str">
            <v>CA - SLTAHOE</v>
          </cell>
          <cell r="J1316">
            <v>102482590</v>
          </cell>
          <cell r="K1316" t="str">
            <v>El Paso Merchant Energy LP</v>
          </cell>
          <cell r="L1316" t="str">
            <v>Greg Singleton</v>
          </cell>
          <cell r="M1316" t="str">
            <v>Trader</v>
          </cell>
          <cell r="N1316" t="str">
            <v>(713) 420-6381</v>
          </cell>
          <cell r="O1316" t="str">
            <v>(713) 420-3593</v>
          </cell>
          <cell r="P1316" t="str">
            <v>ICE</v>
          </cell>
          <cell r="Q1316">
            <v>2.5</v>
          </cell>
          <cell r="R1316">
            <v>1500</v>
          </cell>
          <cell r="U1316" t="str">
            <v>GDA</v>
          </cell>
          <cell r="V1316">
            <v>0.01</v>
          </cell>
          <cell r="W1316" t="str">
            <v>Opal</v>
          </cell>
          <cell r="Y1316">
            <v>37986</v>
          </cell>
          <cell r="Z1316">
            <v>37986</v>
          </cell>
          <cell r="AA1316" t="str">
            <v>Interruptible</v>
          </cell>
          <cell r="AB1316" t="str">
            <v>NWP</v>
          </cell>
          <cell r="AC1316" t="str">
            <v>Paiute</v>
          </cell>
          <cell r="AD1316">
            <v>100047</v>
          </cell>
          <cell r="AE1316">
            <v>1500</v>
          </cell>
          <cell r="AF1316" t="str">
            <v>OPAL</v>
          </cell>
          <cell r="AG1316">
            <v>543</v>
          </cell>
          <cell r="AJ1316" t="str">
            <v>RENO</v>
          </cell>
          <cell r="AK1316">
            <v>459</v>
          </cell>
          <cell r="AL1316" t="str">
            <v>AVAC03SYS5</v>
          </cell>
          <cell r="AM1316">
            <v>304</v>
          </cell>
          <cell r="AN1316" t="str">
            <v>DW</v>
          </cell>
        </row>
        <row r="1317">
          <cell r="A1317">
            <v>1330</v>
          </cell>
          <cell r="B1317" t="str">
            <v>DW</v>
          </cell>
          <cell r="C1317" t="str">
            <v>Dick Winters</v>
          </cell>
          <cell r="D1317" t="str">
            <v>(509) 495-4175</v>
          </cell>
          <cell r="E1317">
            <v>37985</v>
          </cell>
          <cell r="G1317" t="str">
            <v>Purchase</v>
          </cell>
          <cell r="H1317" t="str">
            <v>Physical</v>
          </cell>
          <cell r="I1317" t="str">
            <v>CA - SLTAHOE</v>
          </cell>
          <cell r="K1317" t="str">
            <v>Enserco</v>
          </cell>
          <cell r="L1317" t="str">
            <v>Dave Huck</v>
          </cell>
          <cell r="M1317" t="str">
            <v>Trader</v>
          </cell>
          <cell r="N1317" t="str">
            <v>(403) 269-5522</v>
          </cell>
          <cell r="O1317" t="str">
            <v>(303) 568-3250</v>
          </cell>
          <cell r="R1317">
            <v>3500</v>
          </cell>
          <cell r="X1317">
            <v>5.65</v>
          </cell>
          <cell r="Y1317">
            <v>37986</v>
          </cell>
          <cell r="Z1317">
            <v>37986</v>
          </cell>
          <cell r="AA1317" t="str">
            <v>Interruptible</v>
          </cell>
          <cell r="AB1317" t="str">
            <v>NWP</v>
          </cell>
          <cell r="AC1317" t="str">
            <v>Paiute</v>
          </cell>
          <cell r="AD1317">
            <v>100047</v>
          </cell>
          <cell r="AE1317">
            <v>3500</v>
          </cell>
          <cell r="AF1317" t="str">
            <v>STANFIELD</v>
          </cell>
          <cell r="AG1317">
            <v>187</v>
          </cell>
          <cell r="AH1317" t="str">
            <v xml:space="preserve"> </v>
          </cell>
          <cell r="AI1317" t="str">
            <v xml:space="preserve"> </v>
          </cell>
          <cell r="AJ1317" t="str">
            <v>RENO</v>
          </cell>
          <cell r="AK1317">
            <v>459</v>
          </cell>
          <cell r="AL1317" t="str">
            <v>AVAC03SYS4</v>
          </cell>
          <cell r="AM1317">
            <v>304</v>
          </cell>
          <cell r="AN1317" t="str">
            <v>DW</v>
          </cell>
        </row>
        <row r="1318">
          <cell r="A1318">
            <v>1331</v>
          </cell>
          <cell r="B1318" t="str">
            <v>DW</v>
          </cell>
          <cell r="C1318" t="str">
            <v>Dick Winters</v>
          </cell>
          <cell r="D1318" t="str">
            <v>(509) 495-4175</v>
          </cell>
          <cell r="E1318">
            <v>37985</v>
          </cell>
          <cell r="G1318" t="str">
            <v>Purchase</v>
          </cell>
          <cell r="H1318" t="str">
            <v>Physical</v>
          </cell>
          <cell r="I1318" t="str">
            <v>CSII</v>
          </cell>
          <cell r="K1318" t="str">
            <v>Enserco</v>
          </cell>
          <cell r="L1318" t="str">
            <v>Dave Huck</v>
          </cell>
          <cell r="M1318" t="str">
            <v>Trader</v>
          </cell>
          <cell r="N1318" t="str">
            <v>(403) 269-5522</v>
          </cell>
          <cell r="O1318" t="str">
            <v>(303) 568-3250</v>
          </cell>
          <cell r="P1318" t="str">
            <v xml:space="preserve"> </v>
          </cell>
          <cell r="Q1318" t="str">
            <v xml:space="preserve"> </v>
          </cell>
          <cell r="R1318">
            <v>20000</v>
          </cell>
          <cell r="X1318">
            <v>5.65</v>
          </cell>
          <cell r="Y1318">
            <v>37986</v>
          </cell>
          <cell r="Z1318">
            <v>37986</v>
          </cell>
          <cell r="AA1318" t="str">
            <v>Interruptible</v>
          </cell>
          <cell r="AB1318" t="str">
            <v>PGT</v>
          </cell>
          <cell r="AD1318" t="str">
            <v>07536</v>
          </cell>
          <cell r="AE1318">
            <v>20000</v>
          </cell>
          <cell r="AF1318" t="str">
            <v>STAN-GTNW</v>
          </cell>
          <cell r="AG1318" t="str">
            <v xml:space="preserve"> </v>
          </cell>
          <cell r="AH1318" t="str">
            <v xml:space="preserve"> </v>
          </cell>
          <cell r="AI1318" t="str">
            <v xml:space="preserve"> </v>
          </cell>
          <cell r="AJ1318" t="str">
            <v>CSII-CSII</v>
          </cell>
          <cell r="AK1318" t="str">
            <v xml:space="preserve"> </v>
          </cell>
          <cell r="AL1318" t="str">
            <v>CSII</v>
          </cell>
          <cell r="AN1318" t="str">
            <v>DW</v>
          </cell>
        </row>
        <row r="1319">
          <cell r="A1319">
            <v>1332</v>
          </cell>
          <cell r="B1319" t="str">
            <v>DW</v>
          </cell>
          <cell r="C1319" t="str">
            <v>Dick Winters</v>
          </cell>
          <cell r="D1319" t="str">
            <v>(509) 495-4175</v>
          </cell>
          <cell r="E1319">
            <v>37985</v>
          </cell>
          <cell r="G1319" t="str">
            <v>Purchase</v>
          </cell>
          <cell r="H1319" t="str">
            <v>Physical</v>
          </cell>
          <cell r="I1319" t="str">
            <v>CSII - FUEL</v>
          </cell>
          <cell r="K1319" t="str">
            <v>Enserco</v>
          </cell>
          <cell r="L1319" t="str">
            <v>Dave Huck</v>
          </cell>
          <cell r="M1319" t="str">
            <v>Trader</v>
          </cell>
          <cell r="N1319" t="str">
            <v>(403) 269-5522</v>
          </cell>
          <cell r="O1319" t="str">
            <v>(303) 568-3250</v>
          </cell>
          <cell r="P1319" t="str">
            <v xml:space="preserve"> </v>
          </cell>
          <cell r="Q1319" t="str">
            <v xml:space="preserve"> </v>
          </cell>
          <cell r="R1319">
            <v>2000</v>
          </cell>
          <cell r="X1319">
            <v>5.45</v>
          </cell>
          <cell r="Y1319">
            <v>37986</v>
          </cell>
          <cell r="Z1319">
            <v>37986</v>
          </cell>
          <cell r="AA1319" t="str">
            <v>Interruptible</v>
          </cell>
          <cell r="AB1319" t="str">
            <v>PGT</v>
          </cell>
          <cell r="AD1319" t="str">
            <v>07536</v>
          </cell>
          <cell r="AE1319">
            <v>2000</v>
          </cell>
          <cell r="AF1319" t="str">
            <v>KING-GTNW</v>
          </cell>
          <cell r="AG1319" t="str">
            <v xml:space="preserve"> </v>
          </cell>
          <cell r="AH1319" t="str">
            <v xml:space="preserve"> </v>
          </cell>
          <cell r="AI1319" t="str">
            <v xml:space="preserve"> </v>
          </cell>
          <cell r="AJ1319" t="str">
            <v xml:space="preserve"> </v>
          </cell>
          <cell r="AK1319" t="str">
            <v xml:space="preserve"> </v>
          </cell>
          <cell r="AL1319" t="str">
            <v>08805</v>
          </cell>
          <cell r="AN1319" t="str">
            <v>DW</v>
          </cell>
        </row>
        <row r="1320">
          <cell r="A1320">
            <v>1333</v>
          </cell>
          <cell r="B1320" t="str">
            <v>DW</v>
          </cell>
          <cell r="C1320" t="str">
            <v>Dick Winters</v>
          </cell>
          <cell r="D1320" t="str">
            <v>(509) 495-4175</v>
          </cell>
          <cell r="E1320">
            <v>37985</v>
          </cell>
          <cell r="G1320" t="str">
            <v>Purchase</v>
          </cell>
          <cell r="H1320" t="str">
            <v>Physical</v>
          </cell>
          <cell r="I1320" t="str">
            <v>CSII</v>
          </cell>
          <cell r="J1320">
            <v>106003734</v>
          </cell>
          <cell r="K1320" t="str">
            <v>BP Canada Energy Marketing Corp.</v>
          </cell>
          <cell r="L1320" t="str">
            <v>Mike Hogervorst</v>
          </cell>
          <cell r="M1320" t="str">
            <v>Trader</v>
          </cell>
          <cell r="N1320" t="str">
            <v>(403) 231-6903</v>
          </cell>
          <cell r="O1320" t="str">
            <v>403-233-5611</v>
          </cell>
          <cell r="P1320" t="str">
            <v>ICE</v>
          </cell>
          <cell r="Q1320">
            <v>2.5</v>
          </cell>
          <cell r="R1320">
            <v>5000</v>
          </cell>
          <cell r="X1320">
            <v>5.56</v>
          </cell>
          <cell r="Y1320">
            <v>37986</v>
          </cell>
          <cell r="Z1320">
            <v>37986</v>
          </cell>
          <cell r="AA1320" t="str">
            <v>Interruptible</v>
          </cell>
          <cell r="AB1320" t="str">
            <v>PGT</v>
          </cell>
          <cell r="AD1320" t="str">
            <v>07536</v>
          </cell>
          <cell r="AE1320">
            <v>5000</v>
          </cell>
          <cell r="AF1320" t="str">
            <v>STAN-GTNW</v>
          </cell>
          <cell r="AG1320" t="str">
            <v xml:space="preserve"> </v>
          </cell>
          <cell r="AH1320" t="str">
            <v xml:space="preserve"> </v>
          </cell>
          <cell r="AI1320" t="str">
            <v xml:space="preserve"> </v>
          </cell>
          <cell r="AJ1320" t="str">
            <v>CSII-CSII</v>
          </cell>
          <cell r="AK1320" t="str">
            <v xml:space="preserve"> </v>
          </cell>
          <cell r="AL1320" t="str">
            <v>CSII</v>
          </cell>
          <cell r="AN1320" t="str">
            <v>DW</v>
          </cell>
          <cell r="AO1320">
            <v>37993</v>
          </cell>
          <cell r="AP1320" t="str">
            <v>DW</v>
          </cell>
        </row>
        <row r="1321">
          <cell r="A1321">
            <v>1334</v>
          </cell>
          <cell r="B1321" t="str">
            <v>DW</v>
          </cell>
          <cell r="C1321" t="str">
            <v>Dick Winters</v>
          </cell>
          <cell r="D1321" t="str">
            <v>(509) 495-4175</v>
          </cell>
          <cell r="E1321">
            <v>37986</v>
          </cell>
          <cell r="G1321" t="str">
            <v>Purchase</v>
          </cell>
          <cell r="H1321" t="str">
            <v>Physical</v>
          </cell>
          <cell r="I1321" t="str">
            <v>CSII</v>
          </cell>
          <cell r="K1321" t="str">
            <v>Enserco</v>
          </cell>
          <cell r="L1321" t="str">
            <v>Dave Huck</v>
          </cell>
          <cell r="M1321" t="str">
            <v>Trader</v>
          </cell>
          <cell r="N1321" t="str">
            <v>(403) 269-5522</v>
          </cell>
          <cell r="O1321" t="str">
            <v>(303) 568-3250</v>
          </cell>
          <cell r="P1321" t="str">
            <v xml:space="preserve"> </v>
          </cell>
          <cell r="Q1321" t="str">
            <v xml:space="preserve"> </v>
          </cell>
          <cell r="R1321">
            <v>20000</v>
          </cell>
          <cell r="X1321">
            <v>5.46</v>
          </cell>
          <cell r="Y1321">
            <v>37987</v>
          </cell>
          <cell r="Z1321">
            <v>37991</v>
          </cell>
          <cell r="AA1321" t="str">
            <v>Firm</v>
          </cell>
          <cell r="AB1321" t="str">
            <v>PGT</v>
          </cell>
          <cell r="AD1321" t="str">
            <v>07536</v>
          </cell>
          <cell r="AE1321">
            <v>20000</v>
          </cell>
          <cell r="AF1321" t="str">
            <v>STAN-GTNW</v>
          </cell>
          <cell r="AG1321" t="str">
            <v xml:space="preserve"> </v>
          </cell>
          <cell r="AH1321" t="str">
            <v xml:space="preserve"> </v>
          </cell>
          <cell r="AI1321" t="str">
            <v xml:space="preserve"> </v>
          </cell>
          <cell r="AJ1321" t="str">
            <v>CSII-CSII</v>
          </cell>
          <cell r="AK1321" t="str">
            <v xml:space="preserve"> </v>
          </cell>
          <cell r="AL1321" t="str">
            <v>CSII</v>
          </cell>
          <cell r="AN1321" t="str">
            <v>DW</v>
          </cell>
        </row>
        <row r="1322">
          <cell r="A1322">
            <v>1335</v>
          </cell>
          <cell r="B1322" t="str">
            <v>DW</v>
          </cell>
          <cell r="C1322" t="str">
            <v>Dick Winters</v>
          </cell>
          <cell r="D1322" t="str">
            <v>(509) 495-4175</v>
          </cell>
          <cell r="E1322">
            <v>37986</v>
          </cell>
          <cell r="G1322" t="str">
            <v>Purchase</v>
          </cell>
          <cell r="H1322" t="str">
            <v>Physical</v>
          </cell>
          <cell r="I1322" t="str">
            <v>CA - SLTAHOE</v>
          </cell>
          <cell r="J1322">
            <v>212275995</v>
          </cell>
          <cell r="K1322" t="str">
            <v>Cook Inlet Energy Supply LLC</v>
          </cell>
          <cell r="L1322" t="str">
            <v>Shaun Gates</v>
          </cell>
          <cell r="M1322" t="str">
            <v>Trader</v>
          </cell>
          <cell r="N1322" t="str">
            <v>(310) 556-8956</v>
          </cell>
          <cell r="O1322" t="str">
            <v>(310) 789-3991</v>
          </cell>
          <cell r="P1322" t="str">
            <v>ICE</v>
          </cell>
          <cell r="Q1322">
            <v>2.5</v>
          </cell>
          <cell r="R1322">
            <v>1500</v>
          </cell>
          <cell r="X1322">
            <v>5.4</v>
          </cell>
          <cell r="Y1322">
            <v>37987</v>
          </cell>
          <cell r="Z1322">
            <v>37991</v>
          </cell>
          <cell r="AA1322" t="str">
            <v>Firm</v>
          </cell>
          <cell r="AB1322" t="str">
            <v>NWP</v>
          </cell>
          <cell r="AC1322" t="str">
            <v>Paiute</v>
          </cell>
          <cell r="AD1322">
            <v>100047</v>
          </cell>
          <cell r="AE1322">
            <v>1500</v>
          </cell>
          <cell r="AF1322" t="str">
            <v>OPAL</v>
          </cell>
          <cell r="AG1322">
            <v>543</v>
          </cell>
          <cell r="AJ1322" t="str">
            <v>RENO</v>
          </cell>
          <cell r="AK1322">
            <v>459</v>
          </cell>
          <cell r="AL1322" t="str">
            <v>AVAC03SYS5</v>
          </cell>
          <cell r="AM1322">
            <v>304</v>
          </cell>
          <cell r="AN1322" t="str">
            <v>DW</v>
          </cell>
          <cell r="AO1322">
            <v>37993</v>
          </cell>
          <cell r="AP1322" t="str">
            <v>DW</v>
          </cell>
        </row>
        <row r="1323">
          <cell r="A1323">
            <v>1336</v>
          </cell>
          <cell r="B1323" t="str">
            <v>DW</v>
          </cell>
          <cell r="C1323" t="str">
            <v>Dick Winters</v>
          </cell>
          <cell r="D1323" t="str">
            <v>(509) 495-4175</v>
          </cell>
          <cell r="E1323">
            <v>37991</v>
          </cell>
          <cell r="G1323" t="str">
            <v>Purchase</v>
          </cell>
          <cell r="H1323" t="str">
            <v>Physical</v>
          </cell>
          <cell r="I1323" t="str">
            <v>CA - SLTAHOE</v>
          </cell>
          <cell r="J1323">
            <v>108997745</v>
          </cell>
          <cell r="K1323" t="str">
            <v>Sempra Energy Trading, Inc.</v>
          </cell>
          <cell r="L1323" t="str">
            <v>Alex Stant</v>
          </cell>
          <cell r="M1323" t="str">
            <v>Trader</v>
          </cell>
          <cell r="N1323" t="str">
            <v>(203) 355-5059</v>
          </cell>
          <cell r="O1323" t="str">
            <v>(203) 355-6605</v>
          </cell>
          <cell r="P1323" t="str">
            <v>ICE</v>
          </cell>
          <cell r="Q1323">
            <v>2.5</v>
          </cell>
          <cell r="R1323">
            <v>1500</v>
          </cell>
          <cell r="X1323">
            <v>5.98</v>
          </cell>
          <cell r="Y1323">
            <v>37992</v>
          </cell>
          <cell r="Z1323">
            <v>37992</v>
          </cell>
          <cell r="AA1323" t="str">
            <v>Interruptible</v>
          </cell>
          <cell r="AB1323" t="str">
            <v>NWP</v>
          </cell>
          <cell r="AC1323" t="str">
            <v>Paiute</v>
          </cell>
          <cell r="AD1323">
            <v>100047</v>
          </cell>
          <cell r="AE1323">
            <v>1500</v>
          </cell>
          <cell r="AF1323" t="str">
            <v>OPAL</v>
          </cell>
          <cell r="AG1323">
            <v>543</v>
          </cell>
          <cell r="AJ1323" t="str">
            <v>RENO</v>
          </cell>
          <cell r="AK1323">
            <v>459</v>
          </cell>
          <cell r="AL1323" t="str">
            <v>AVAC03SYS5</v>
          </cell>
          <cell r="AM1323">
            <v>304</v>
          </cell>
          <cell r="AN1323" t="str">
            <v>DW</v>
          </cell>
        </row>
        <row r="1324">
          <cell r="A1324">
            <v>1337</v>
          </cell>
          <cell r="B1324" t="str">
            <v>DW</v>
          </cell>
          <cell r="C1324" t="str">
            <v>Dick Winters</v>
          </cell>
          <cell r="D1324" t="str">
            <v>(509) 495-4175</v>
          </cell>
          <cell r="E1324">
            <v>37991</v>
          </cell>
          <cell r="G1324" t="str">
            <v>Purchase</v>
          </cell>
          <cell r="H1324" t="str">
            <v>Physical</v>
          </cell>
          <cell r="I1324" t="str">
            <v>KFCT/BPK</v>
          </cell>
          <cell r="K1324" t="str">
            <v>Enserco</v>
          </cell>
          <cell r="L1324" t="str">
            <v>Dave Huck</v>
          </cell>
          <cell r="M1324" t="str">
            <v>Trader</v>
          </cell>
          <cell r="N1324" t="str">
            <v>(403) 269-5522</v>
          </cell>
          <cell r="O1324" t="str">
            <v>(303) 568-3250</v>
          </cell>
          <cell r="R1324">
            <v>5000</v>
          </cell>
          <cell r="X1324">
            <v>6.3</v>
          </cell>
          <cell r="Y1324">
            <v>37991</v>
          </cell>
          <cell r="Z1324">
            <v>37991</v>
          </cell>
          <cell r="AA1324" t="str">
            <v>Interruptible</v>
          </cell>
          <cell r="AB1324" t="str">
            <v>PGT</v>
          </cell>
          <cell r="AD1324" t="str">
            <v>07536</v>
          </cell>
          <cell r="AE1324">
            <v>5000</v>
          </cell>
          <cell r="AF1324" t="str">
            <v>SWWP-GTNW</v>
          </cell>
          <cell r="AH1324" t="str">
            <v xml:space="preserve"> </v>
          </cell>
          <cell r="AJ1324" t="str">
            <v>SWWP-WWP</v>
          </cell>
          <cell r="AL1324" t="str">
            <v>KFCT-BPK</v>
          </cell>
          <cell r="AN1324" t="str">
            <v>DW</v>
          </cell>
          <cell r="AP1324" t="str">
            <v>2000 KFCT/3000 BPK</v>
          </cell>
        </row>
        <row r="1325">
          <cell r="A1325">
            <v>1338</v>
          </cell>
          <cell r="B1325" t="str">
            <v>DW</v>
          </cell>
          <cell r="C1325" t="str">
            <v>Dick Winters</v>
          </cell>
          <cell r="D1325" t="str">
            <v>(509) 495-4175</v>
          </cell>
          <cell r="E1325">
            <v>37991</v>
          </cell>
          <cell r="G1325" t="str">
            <v>Purchase</v>
          </cell>
          <cell r="H1325" t="str">
            <v>Physical</v>
          </cell>
          <cell r="I1325" t="str">
            <v>KFCT/BPK</v>
          </cell>
          <cell r="K1325" t="str">
            <v>Enserco</v>
          </cell>
          <cell r="L1325" t="str">
            <v>Dave Huck</v>
          </cell>
          <cell r="M1325" t="str">
            <v>Trader</v>
          </cell>
          <cell r="N1325" t="str">
            <v>(403) 269-5522</v>
          </cell>
          <cell r="O1325" t="str">
            <v>(303) 568-3250</v>
          </cell>
          <cell r="R1325">
            <v>5000</v>
          </cell>
          <cell r="X1325">
            <v>6.07</v>
          </cell>
          <cell r="Y1325">
            <v>37992</v>
          </cell>
          <cell r="Z1325">
            <v>37992</v>
          </cell>
          <cell r="AA1325" t="str">
            <v>Interruptible</v>
          </cell>
          <cell r="AB1325" t="str">
            <v>PGT</v>
          </cell>
          <cell r="AD1325" t="str">
            <v>07536</v>
          </cell>
          <cell r="AE1325">
            <v>5000</v>
          </cell>
          <cell r="AF1325" t="str">
            <v>SWWP-GTNW</v>
          </cell>
          <cell r="AH1325" t="str">
            <v xml:space="preserve"> </v>
          </cell>
          <cell r="AJ1325" t="str">
            <v>SWWP-WWP</v>
          </cell>
          <cell r="AL1325" t="str">
            <v>KFCT-BPK</v>
          </cell>
          <cell r="AN1325" t="str">
            <v>DW</v>
          </cell>
          <cell r="AP1325" t="str">
            <v>2000 KFCT/3000 BPK</v>
          </cell>
        </row>
        <row r="1326">
          <cell r="A1326">
            <v>1339</v>
          </cell>
          <cell r="B1326" t="str">
            <v>DW</v>
          </cell>
          <cell r="C1326" t="str">
            <v>Dick Winters</v>
          </cell>
          <cell r="D1326" t="str">
            <v>(509) 495-4175</v>
          </cell>
          <cell r="E1326">
            <v>37991</v>
          </cell>
          <cell r="G1326" t="str">
            <v>Purchase</v>
          </cell>
          <cell r="H1326" t="str">
            <v>Physical</v>
          </cell>
          <cell r="I1326" t="str">
            <v>RGEN</v>
          </cell>
          <cell r="K1326" t="str">
            <v>Enserco</v>
          </cell>
          <cell r="L1326" t="str">
            <v>Dave Huck</v>
          </cell>
          <cell r="M1326" t="str">
            <v>Trader</v>
          </cell>
          <cell r="N1326" t="str">
            <v>(403) 269-5522</v>
          </cell>
          <cell r="O1326" t="str">
            <v>(303) 568-3250</v>
          </cell>
          <cell r="R1326">
            <v>15000</v>
          </cell>
          <cell r="X1326">
            <v>6.55</v>
          </cell>
          <cell r="Y1326">
            <v>37991</v>
          </cell>
          <cell r="Z1326">
            <v>37991</v>
          </cell>
          <cell r="AA1326" t="str">
            <v>Interruptible</v>
          </cell>
          <cell r="AB1326" t="str">
            <v>PGT</v>
          </cell>
          <cell r="AD1326" t="str">
            <v>07536</v>
          </cell>
          <cell r="AE1326">
            <v>15000</v>
          </cell>
          <cell r="AF1326" t="str">
            <v>RGEN-GTNW</v>
          </cell>
          <cell r="AH1326" t="str">
            <v xml:space="preserve"> </v>
          </cell>
          <cell r="AJ1326" t="str">
            <v>RGEN-WWP</v>
          </cell>
          <cell r="AL1326" t="str">
            <v>FUEL</v>
          </cell>
          <cell r="AN1326" t="str">
            <v>DW</v>
          </cell>
        </row>
        <row r="1327">
          <cell r="A1327">
            <v>1340</v>
          </cell>
          <cell r="B1327" t="str">
            <v>DW</v>
          </cell>
          <cell r="C1327" t="str">
            <v>Dick Winters</v>
          </cell>
          <cell r="D1327" t="str">
            <v>(509) 495-4175</v>
          </cell>
          <cell r="E1327">
            <v>37992</v>
          </cell>
          <cell r="G1327" t="str">
            <v>Purchase</v>
          </cell>
          <cell r="H1327" t="str">
            <v>Physical</v>
          </cell>
          <cell r="I1327" t="str">
            <v>CA - SLTAHOE</v>
          </cell>
          <cell r="J1327">
            <v>109148540</v>
          </cell>
          <cell r="K1327" t="str">
            <v>Sempra Energy Trading, Inc.</v>
          </cell>
          <cell r="L1327" t="str">
            <v>Alex Stant</v>
          </cell>
          <cell r="M1327" t="str">
            <v>Trader</v>
          </cell>
          <cell r="N1327" t="str">
            <v>(203) 355-5059</v>
          </cell>
          <cell r="O1327" t="str">
            <v>(203) 355-6605</v>
          </cell>
          <cell r="P1327" t="str">
            <v>ICE</v>
          </cell>
          <cell r="Q1327">
            <v>2.5</v>
          </cell>
          <cell r="R1327">
            <v>1500</v>
          </cell>
          <cell r="X1327">
            <v>6.59</v>
          </cell>
          <cell r="Y1327">
            <v>37993</v>
          </cell>
          <cell r="Z1327">
            <v>37993</v>
          </cell>
          <cell r="AA1327" t="str">
            <v>Firm</v>
          </cell>
          <cell r="AB1327" t="str">
            <v>NWP</v>
          </cell>
          <cell r="AC1327" t="str">
            <v>Paiute</v>
          </cell>
          <cell r="AD1327">
            <v>100047</v>
          </cell>
          <cell r="AE1327">
            <v>1500</v>
          </cell>
          <cell r="AF1327" t="str">
            <v>OPAL</v>
          </cell>
          <cell r="AG1327">
            <v>543</v>
          </cell>
          <cell r="AJ1327" t="str">
            <v>RENO</v>
          </cell>
          <cell r="AK1327">
            <v>459</v>
          </cell>
          <cell r="AL1327" t="str">
            <v>AVAC03SYS5</v>
          </cell>
          <cell r="AM1327">
            <v>304</v>
          </cell>
          <cell r="AN1327" t="str">
            <v>DW</v>
          </cell>
        </row>
        <row r="1328">
          <cell r="A1328">
            <v>1341</v>
          </cell>
          <cell r="B1328" t="str">
            <v>DW</v>
          </cell>
          <cell r="C1328" t="str">
            <v>Dick Winters</v>
          </cell>
          <cell r="D1328" t="str">
            <v>(509) 495-4175</v>
          </cell>
          <cell r="E1328">
            <v>37992</v>
          </cell>
          <cell r="G1328" t="str">
            <v>Sale</v>
          </cell>
          <cell r="H1328" t="str">
            <v>Physical</v>
          </cell>
          <cell r="I1328" t="str">
            <v>CSII</v>
          </cell>
          <cell r="K1328" t="str">
            <v>Enserco</v>
          </cell>
          <cell r="L1328" t="str">
            <v>Dave Huck</v>
          </cell>
          <cell r="M1328" t="str">
            <v>Trader</v>
          </cell>
          <cell r="N1328" t="str">
            <v>(403) 269-5522</v>
          </cell>
          <cell r="O1328" t="str">
            <v>(303) 568-3250</v>
          </cell>
          <cell r="P1328" t="str">
            <v xml:space="preserve"> </v>
          </cell>
          <cell r="Q1328" t="str">
            <v xml:space="preserve"> </v>
          </cell>
          <cell r="R1328">
            <v>19873</v>
          </cell>
          <cell r="X1328">
            <v>6.55</v>
          </cell>
          <cell r="Y1328">
            <v>37993</v>
          </cell>
          <cell r="Z1328">
            <v>37993</v>
          </cell>
          <cell r="AA1328" t="str">
            <v>Interruptible</v>
          </cell>
          <cell r="AB1328" t="str">
            <v>PGT</v>
          </cell>
          <cell r="AD1328" t="str">
            <v>07536</v>
          </cell>
          <cell r="AE1328">
            <v>19873</v>
          </cell>
          <cell r="AF1328" t="str">
            <v>STAN-GTNW</v>
          </cell>
          <cell r="AG1328" t="str">
            <v xml:space="preserve"> </v>
          </cell>
          <cell r="AH1328" t="str">
            <v xml:space="preserve"> </v>
          </cell>
          <cell r="AI1328" t="str">
            <v xml:space="preserve"> </v>
          </cell>
          <cell r="AJ1328" t="str">
            <v>STAN-GTNW</v>
          </cell>
          <cell r="AK1328" t="str">
            <v xml:space="preserve"> </v>
          </cell>
          <cell r="AL1328" t="str">
            <v>04659</v>
          </cell>
          <cell r="AN1328" t="str">
            <v>DW</v>
          </cell>
        </row>
        <row r="1329">
          <cell r="A1329">
            <v>1342</v>
          </cell>
          <cell r="B1329" t="str">
            <v>DW</v>
          </cell>
          <cell r="C1329" t="str">
            <v>Dick Winters</v>
          </cell>
          <cell r="D1329" t="str">
            <v>(509) 495-4175</v>
          </cell>
          <cell r="E1329">
            <v>37993</v>
          </cell>
          <cell r="G1329" t="str">
            <v>Sale</v>
          </cell>
          <cell r="H1329" t="str">
            <v>Physical</v>
          </cell>
          <cell r="I1329" t="str">
            <v>CSII</v>
          </cell>
          <cell r="J1329">
            <v>132573033</v>
          </cell>
          <cell r="K1329" t="str">
            <v>Kimball Energy</v>
          </cell>
          <cell r="L1329" t="str">
            <v>Scott Smokoski</v>
          </cell>
          <cell r="M1329" t="str">
            <v>Trader</v>
          </cell>
          <cell r="N1329" t="str">
            <v>(817) 860-7907</v>
          </cell>
          <cell r="O1329" t="str">
            <v>(817) 274-4724</v>
          </cell>
          <cell r="P1329" t="str">
            <v>ICE</v>
          </cell>
          <cell r="Q1329">
            <v>2.5</v>
          </cell>
          <cell r="R1329">
            <v>5000</v>
          </cell>
          <cell r="X1329">
            <v>5.73</v>
          </cell>
          <cell r="Y1329">
            <v>37994</v>
          </cell>
          <cell r="Z1329">
            <v>37994</v>
          </cell>
          <cell r="AA1329" t="str">
            <v>Firm</v>
          </cell>
          <cell r="AB1329" t="str">
            <v>PGT</v>
          </cell>
          <cell r="AD1329" t="str">
            <v>07536</v>
          </cell>
          <cell r="AE1329">
            <v>5000</v>
          </cell>
          <cell r="AF1329" t="str">
            <v>STAN-GTNW</v>
          </cell>
          <cell r="AG1329" t="str">
            <v xml:space="preserve"> </v>
          </cell>
          <cell r="AH1329" t="str">
            <v xml:space="preserve"> </v>
          </cell>
          <cell r="AI1329" t="str">
            <v xml:space="preserve"> </v>
          </cell>
          <cell r="AJ1329" t="str">
            <v>STAN-GTNW</v>
          </cell>
          <cell r="AK1329" t="str">
            <v xml:space="preserve"> </v>
          </cell>
          <cell r="AL1329" t="str">
            <v>00671</v>
          </cell>
          <cell r="AN1329" t="str">
            <v>DW</v>
          </cell>
        </row>
        <row r="1330">
          <cell r="A1330">
            <v>1343</v>
          </cell>
          <cell r="B1330" t="str">
            <v>DW</v>
          </cell>
          <cell r="C1330" t="str">
            <v>Dick Winters</v>
          </cell>
          <cell r="D1330" t="str">
            <v>(509) 495-4175</v>
          </cell>
          <cell r="E1330">
            <v>37993</v>
          </cell>
          <cell r="G1330" t="str">
            <v>Sale</v>
          </cell>
          <cell r="H1330" t="str">
            <v>Physical</v>
          </cell>
          <cell r="I1330" t="str">
            <v>CSII</v>
          </cell>
          <cell r="J1330">
            <v>677748038</v>
          </cell>
          <cell r="K1330" t="str">
            <v>Concord Energy, LLC</v>
          </cell>
          <cell r="L1330" t="str">
            <v>Darrell Danyluk</v>
          </cell>
          <cell r="M1330" t="str">
            <v>Trader</v>
          </cell>
          <cell r="N1330" t="str">
            <v>(403) 514-6912</v>
          </cell>
          <cell r="O1330" t="str">
            <v>(403) 514-6913</v>
          </cell>
          <cell r="P1330" t="str">
            <v>ICE</v>
          </cell>
          <cell r="Q1330">
            <v>2.5</v>
          </cell>
          <cell r="R1330">
            <v>5157</v>
          </cell>
          <cell r="X1330">
            <v>5.68</v>
          </cell>
          <cell r="Y1330">
            <v>37994</v>
          </cell>
          <cell r="Z1330">
            <v>37994</v>
          </cell>
          <cell r="AA1330" t="str">
            <v>Firm</v>
          </cell>
          <cell r="AB1330" t="str">
            <v>PGT</v>
          </cell>
          <cell r="AD1330" t="str">
            <v>07536</v>
          </cell>
          <cell r="AE1330">
            <v>5157</v>
          </cell>
          <cell r="AF1330" t="str">
            <v>STAN-GTNW</v>
          </cell>
          <cell r="AG1330" t="str">
            <v xml:space="preserve"> </v>
          </cell>
          <cell r="AH1330" t="str">
            <v xml:space="preserve"> </v>
          </cell>
          <cell r="AI1330" t="str">
            <v xml:space="preserve"> </v>
          </cell>
          <cell r="AJ1330" t="str">
            <v>STAN-GTNW</v>
          </cell>
          <cell r="AK1330" t="str">
            <v xml:space="preserve"> </v>
          </cell>
          <cell r="AL1330" t="str">
            <v>08405</v>
          </cell>
          <cell r="AN1330" t="str">
            <v>DW</v>
          </cell>
        </row>
        <row r="1331">
          <cell r="A1331">
            <v>1344</v>
          </cell>
          <cell r="B1331" t="str">
            <v>DW</v>
          </cell>
          <cell r="C1331" t="str">
            <v>Dick Winters</v>
          </cell>
          <cell r="D1331" t="str">
            <v>(509) 495-4175</v>
          </cell>
          <cell r="E1331">
            <v>37993</v>
          </cell>
          <cell r="G1331" t="str">
            <v>Sale</v>
          </cell>
          <cell r="H1331" t="str">
            <v>Physical</v>
          </cell>
          <cell r="I1331" t="str">
            <v>CSII</v>
          </cell>
          <cell r="K1331" t="str">
            <v>Enserco</v>
          </cell>
          <cell r="L1331" t="str">
            <v>Dave Huck</v>
          </cell>
          <cell r="M1331" t="str">
            <v>Trader</v>
          </cell>
          <cell r="N1331" t="str">
            <v>(403) 269-5522</v>
          </cell>
          <cell r="O1331" t="str">
            <v>(303) 568-3250</v>
          </cell>
          <cell r="P1331" t="str">
            <v xml:space="preserve"> </v>
          </cell>
          <cell r="Q1331" t="str">
            <v xml:space="preserve"> </v>
          </cell>
          <cell r="R1331">
            <v>9500</v>
          </cell>
          <cell r="X1331">
            <v>5.67</v>
          </cell>
          <cell r="Y1331">
            <v>37994</v>
          </cell>
          <cell r="Z1331">
            <v>37994</v>
          </cell>
          <cell r="AA1331" t="str">
            <v>Interruptible</v>
          </cell>
          <cell r="AB1331" t="str">
            <v>PGT</v>
          </cell>
          <cell r="AD1331" t="str">
            <v>07536</v>
          </cell>
          <cell r="AE1331">
            <v>9500</v>
          </cell>
          <cell r="AF1331" t="str">
            <v>STAN-GTNW</v>
          </cell>
          <cell r="AG1331" t="str">
            <v xml:space="preserve"> </v>
          </cell>
          <cell r="AH1331" t="str">
            <v xml:space="preserve"> </v>
          </cell>
          <cell r="AI1331" t="str">
            <v xml:space="preserve"> </v>
          </cell>
          <cell r="AJ1331" t="str">
            <v>STAN-GTNW</v>
          </cell>
          <cell r="AK1331" t="str">
            <v xml:space="preserve"> </v>
          </cell>
          <cell r="AL1331" t="str">
            <v>04659</v>
          </cell>
          <cell r="AN1331" t="str">
            <v>DW</v>
          </cell>
        </row>
        <row r="1332">
          <cell r="A1332">
            <v>1345</v>
          </cell>
          <cell r="B1332" t="str">
            <v>DW</v>
          </cell>
          <cell r="C1332" t="str">
            <v>Dick Winters</v>
          </cell>
          <cell r="D1332" t="str">
            <v>(509) 495-4175</v>
          </cell>
          <cell r="E1332">
            <v>37993</v>
          </cell>
          <cell r="G1332" t="str">
            <v>Purchase</v>
          </cell>
          <cell r="H1332" t="str">
            <v>Physical</v>
          </cell>
          <cell r="I1332" t="str">
            <v>CA - SLTAHOE</v>
          </cell>
          <cell r="J1332">
            <v>208306224</v>
          </cell>
          <cell r="K1332" t="str">
            <v>Cook Inlet Energy Supply LLC</v>
          </cell>
          <cell r="L1332" t="str">
            <v>Shaun Gates</v>
          </cell>
          <cell r="M1332" t="str">
            <v>Trader</v>
          </cell>
          <cell r="N1332" t="str">
            <v>(310) 556-8956</v>
          </cell>
          <cell r="O1332" t="str">
            <v>(310) 789-3991</v>
          </cell>
          <cell r="P1332" t="str">
            <v>ICE</v>
          </cell>
          <cell r="Q1332">
            <v>2.5</v>
          </cell>
          <cell r="R1332">
            <v>1500</v>
          </cell>
          <cell r="X1332">
            <v>5.76</v>
          </cell>
          <cell r="Y1332">
            <v>37994</v>
          </cell>
          <cell r="Z1332">
            <v>37994</v>
          </cell>
          <cell r="AA1332" t="str">
            <v>Firm</v>
          </cell>
          <cell r="AB1332" t="str">
            <v>NWP</v>
          </cell>
          <cell r="AC1332" t="str">
            <v>Paiute</v>
          </cell>
          <cell r="AD1332">
            <v>100047</v>
          </cell>
          <cell r="AE1332">
            <v>1500</v>
          </cell>
          <cell r="AF1332" t="str">
            <v>OPAL</v>
          </cell>
          <cell r="AG1332">
            <v>543</v>
          </cell>
          <cell r="AJ1332" t="str">
            <v>RENO</v>
          </cell>
          <cell r="AK1332">
            <v>459</v>
          </cell>
          <cell r="AL1332" t="str">
            <v>AVAC03SYS5</v>
          </cell>
          <cell r="AM1332">
            <v>304</v>
          </cell>
          <cell r="AN1332" t="str">
            <v>DW</v>
          </cell>
          <cell r="AO1332">
            <v>37999</v>
          </cell>
          <cell r="AP1332" t="str">
            <v>DW</v>
          </cell>
        </row>
        <row r="1333">
          <cell r="A1333">
            <v>1346</v>
          </cell>
          <cell r="B1333" t="str">
            <v>DW</v>
          </cell>
          <cell r="C1333" t="str">
            <v>Dick Winters</v>
          </cell>
          <cell r="D1333" t="str">
            <v>(509) 495-4175</v>
          </cell>
          <cell r="E1333">
            <v>37994</v>
          </cell>
          <cell r="G1333" t="str">
            <v>Sale</v>
          </cell>
          <cell r="H1333" t="str">
            <v>Physical</v>
          </cell>
          <cell r="I1333" t="str">
            <v>CSII</v>
          </cell>
          <cell r="J1333">
            <v>704336445</v>
          </cell>
          <cell r="K1333" t="str">
            <v>Concord Energy, LLC</v>
          </cell>
          <cell r="L1333" t="str">
            <v>Darrell Danyluk</v>
          </cell>
          <cell r="M1333" t="str">
            <v>Trader</v>
          </cell>
          <cell r="N1333" t="str">
            <v>(403) 514-6912</v>
          </cell>
          <cell r="O1333" t="str">
            <v>(403) 514-6913</v>
          </cell>
          <cell r="P1333" t="str">
            <v>ICE</v>
          </cell>
          <cell r="Q1333">
            <v>2.5</v>
          </cell>
          <cell r="R1333">
            <v>5000</v>
          </cell>
          <cell r="X1333">
            <v>5.56</v>
          </cell>
          <cell r="Y1333">
            <v>37995</v>
          </cell>
          <cell r="Z1333">
            <v>37995</v>
          </cell>
          <cell r="AA1333" t="str">
            <v>Firm</v>
          </cell>
          <cell r="AB1333" t="str">
            <v>PGT</v>
          </cell>
          <cell r="AD1333" t="str">
            <v>07536</v>
          </cell>
          <cell r="AE1333">
            <v>5000</v>
          </cell>
          <cell r="AF1333" t="str">
            <v>STAN-GTNW</v>
          </cell>
          <cell r="AG1333" t="str">
            <v xml:space="preserve"> </v>
          </cell>
          <cell r="AH1333" t="str">
            <v xml:space="preserve"> </v>
          </cell>
          <cell r="AI1333" t="str">
            <v xml:space="preserve"> </v>
          </cell>
          <cell r="AJ1333" t="str">
            <v>STAN-GTNW</v>
          </cell>
          <cell r="AK1333" t="str">
            <v xml:space="preserve"> </v>
          </cell>
          <cell r="AL1333" t="str">
            <v>08405</v>
          </cell>
          <cell r="AN1333" t="str">
            <v>DW</v>
          </cell>
        </row>
        <row r="1334">
          <cell r="A1334">
            <v>1347</v>
          </cell>
          <cell r="B1334" t="str">
            <v>DW</v>
          </cell>
          <cell r="C1334" t="str">
            <v>Dick Winters</v>
          </cell>
          <cell r="D1334" t="str">
            <v>(509) 495-4175</v>
          </cell>
          <cell r="E1334">
            <v>37994</v>
          </cell>
          <cell r="G1334" t="str">
            <v>Sale</v>
          </cell>
          <cell r="H1334" t="str">
            <v>Physical</v>
          </cell>
          <cell r="I1334" t="str">
            <v>CSII</v>
          </cell>
          <cell r="J1334">
            <v>115894240</v>
          </cell>
          <cell r="K1334" t="str">
            <v>Kimball Energy</v>
          </cell>
          <cell r="L1334" t="str">
            <v>Scott Smokoski</v>
          </cell>
          <cell r="M1334" t="str">
            <v>Trader</v>
          </cell>
          <cell r="N1334" t="str">
            <v>(817) 860-7907</v>
          </cell>
          <cell r="O1334" t="str">
            <v>(817) 274-4724</v>
          </cell>
          <cell r="P1334" t="str">
            <v>ICE</v>
          </cell>
          <cell r="Q1334">
            <v>2.5</v>
          </cell>
          <cell r="R1334">
            <v>3500</v>
          </cell>
          <cell r="X1334">
            <v>5.55</v>
          </cell>
          <cell r="Y1334">
            <v>37995</v>
          </cell>
          <cell r="Z1334">
            <v>37995</v>
          </cell>
          <cell r="AA1334" t="str">
            <v>Firm</v>
          </cell>
          <cell r="AB1334" t="str">
            <v>PGT</v>
          </cell>
          <cell r="AD1334" t="str">
            <v>07536</v>
          </cell>
          <cell r="AE1334">
            <v>3500</v>
          </cell>
          <cell r="AF1334" t="str">
            <v>STAN-GTNW</v>
          </cell>
          <cell r="AG1334" t="str">
            <v xml:space="preserve"> </v>
          </cell>
          <cell r="AH1334" t="str">
            <v xml:space="preserve"> </v>
          </cell>
          <cell r="AI1334" t="str">
            <v xml:space="preserve"> </v>
          </cell>
          <cell r="AJ1334" t="str">
            <v>STAN-GTNW</v>
          </cell>
          <cell r="AK1334" t="str">
            <v xml:space="preserve"> </v>
          </cell>
          <cell r="AL1334" t="str">
            <v>00671</v>
          </cell>
          <cell r="AN1334" t="str">
            <v>DW</v>
          </cell>
        </row>
        <row r="1335">
          <cell r="A1335">
            <v>1348</v>
          </cell>
          <cell r="B1335" t="str">
            <v>DW</v>
          </cell>
          <cell r="C1335" t="str">
            <v>Dick Winters</v>
          </cell>
          <cell r="D1335" t="str">
            <v>(509) 495-4175</v>
          </cell>
          <cell r="E1335">
            <v>37994</v>
          </cell>
          <cell r="G1335" t="str">
            <v>Sale</v>
          </cell>
          <cell r="H1335" t="str">
            <v>Physical</v>
          </cell>
          <cell r="I1335" t="str">
            <v>CSII</v>
          </cell>
          <cell r="J1335">
            <v>3561494161</v>
          </cell>
          <cell r="K1335" t="str">
            <v>Cook Inlet Energy Supply LLC</v>
          </cell>
          <cell r="L1335" t="str">
            <v>Leila Tanbouz</v>
          </cell>
          <cell r="M1335" t="str">
            <v>Trader</v>
          </cell>
          <cell r="N1335" t="str">
            <v>(310) 556-8956</v>
          </cell>
          <cell r="O1335" t="str">
            <v>(310) 789-3991</v>
          </cell>
          <cell r="P1335" t="str">
            <v>ICE</v>
          </cell>
          <cell r="Q1335">
            <v>2.5</v>
          </cell>
          <cell r="R1335">
            <v>5000</v>
          </cell>
          <cell r="X1335">
            <v>5.55</v>
          </cell>
          <cell r="Y1335">
            <v>37995</v>
          </cell>
          <cell r="Z1335">
            <v>37995</v>
          </cell>
          <cell r="AA1335" t="str">
            <v>Firm</v>
          </cell>
          <cell r="AB1335" t="str">
            <v>PGT</v>
          </cell>
          <cell r="AD1335" t="str">
            <v>07536</v>
          </cell>
          <cell r="AE1335">
            <v>5000</v>
          </cell>
          <cell r="AF1335" t="str">
            <v>STAN-GTNW</v>
          </cell>
          <cell r="AG1335" t="str">
            <v xml:space="preserve"> </v>
          </cell>
          <cell r="AH1335" t="str">
            <v xml:space="preserve"> </v>
          </cell>
          <cell r="AI1335" t="str">
            <v xml:space="preserve"> </v>
          </cell>
          <cell r="AJ1335" t="str">
            <v>STAN-GTNW</v>
          </cell>
          <cell r="AK1335" t="str">
            <v xml:space="preserve"> </v>
          </cell>
          <cell r="AL1335" t="str">
            <v>00780</v>
          </cell>
          <cell r="AN1335" t="str">
            <v>DW</v>
          </cell>
          <cell r="AO1335">
            <v>37999</v>
          </cell>
          <cell r="AP1335" t="str">
            <v>DW</v>
          </cell>
        </row>
        <row r="1336">
          <cell r="A1336">
            <v>1349</v>
          </cell>
          <cell r="B1336" t="str">
            <v>DW</v>
          </cell>
          <cell r="C1336" t="str">
            <v>Dick Winters</v>
          </cell>
          <cell r="D1336" t="str">
            <v>(509) 495-4175</v>
          </cell>
          <cell r="E1336">
            <v>37994</v>
          </cell>
          <cell r="G1336" t="str">
            <v>Sale</v>
          </cell>
          <cell r="H1336" t="str">
            <v>Physical</v>
          </cell>
          <cell r="I1336" t="str">
            <v>CSII</v>
          </cell>
          <cell r="J1336">
            <v>356194246</v>
          </cell>
          <cell r="K1336" t="str">
            <v>Enserco</v>
          </cell>
          <cell r="L1336" t="str">
            <v>Dave Huck</v>
          </cell>
          <cell r="M1336" t="str">
            <v>Trader</v>
          </cell>
          <cell r="N1336" t="str">
            <v>(403) 269-5522</v>
          </cell>
          <cell r="O1336" t="str">
            <v>(303) 568-3250</v>
          </cell>
          <cell r="P1336" t="str">
            <v>ICE</v>
          </cell>
          <cell r="Q1336">
            <v>2.5</v>
          </cell>
          <cell r="R1336">
            <v>5000</v>
          </cell>
          <cell r="X1336">
            <v>5.56</v>
          </cell>
          <cell r="Y1336">
            <v>37995</v>
          </cell>
          <cell r="Z1336">
            <v>37995</v>
          </cell>
          <cell r="AA1336" t="str">
            <v>Firm</v>
          </cell>
          <cell r="AB1336" t="str">
            <v>PGT</v>
          </cell>
          <cell r="AD1336" t="str">
            <v>07536</v>
          </cell>
          <cell r="AE1336">
            <v>5000</v>
          </cell>
          <cell r="AF1336" t="str">
            <v>STAN-GTNW</v>
          </cell>
          <cell r="AG1336" t="str">
            <v xml:space="preserve"> </v>
          </cell>
          <cell r="AH1336" t="str">
            <v xml:space="preserve"> </v>
          </cell>
          <cell r="AI1336" t="str">
            <v xml:space="preserve"> </v>
          </cell>
          <cell r="AJ1336" t="str">
            <v>STAN-GTNW</v>
          </cell>
          <cell r="AK1336" t="str">
            <v xml:space="preserve"> </v>
          </cell>
          <cell r="AL1336" t="str">
            <v>04659</v>
          </cell>
          <cell r="AN1336" t="str">
            <v>DW</v>
          </cell>
        </row>
        <row r="1337">
          <cell r="A1337">
            <v>1350</v>
          </cell>
          <cell r="B1337" t="str">
            <v>DW</v>
          </cell>
          <cell r="C1337" t="str">
            <v>Dick Winters</v>
          </cell>
          <cell r="D1337" t="str">
            <v>(509) 495-4175</v>
          </cell>
          <cell r="E1337">
            <v>37994</v>
          </cell>
          <cell r="G1337" t="str">
            <v>Purchase</v>
          </cell>
          <cell r="H1337" t="str">
            <v>Physical</v>
          </cell>
          <cell r="I1337" t="str">
            <v>CA - SLTAHOE</v>
          </cell>
          <cell r="J1337">
            <v>190060633</v>
          </cell>
          <cell r="K1337" t="str">
            <v>Cook Inlet Energy Supply LLC</v>
          </cell>
          <cell r="L1337" t="str">
            <v>Shaun Gates</v>
          </cell>
          <cell r="M1337" t="str">
            <v>Trader</v>
          </cell>
          <cell r="N1337" t="str">
            <v>(310) 556-8956</v>
          </cell>
          <cell r="O1337" t="str">
            <v>(310) 789-3991</v>
          </cell>
          <cell r="P1337" t="str">
            <v>ICE</v>
          </cell>
          <cell r="Q1337">
            <v>2.5</v>
          </cell>
          <cell r="R1337">
            <v>1500</v>
          </cell>
          <cell r="X1337">
            <v>5.6</v>
          </cell>
          <cell r="Y1337">
            <v>37995</v>
          </cell>
          <cell r="Z1337">
            <v>37995</v>
          </cell>
          <cell r="AA1337" t="str">
            <v>Firm</v>
          </cell>
          <cell r="AB1337" t="str">
            <v>NWP</v>
          </cell>
          <cell r="AC1337" t="str">
            <v>Paiute</v>
          </cell>
          <cell r="AD1337">
            <v>100047</v>
          </cell>
          <cell r="AE1337">
            <v>1500</v>
          </cell>
          <cell r="AF1337" t="str">
            <v>OPAL</v>
          </cell>
          <cell r="AG1337">
            <v>543</v>
          </cell>
          <cell r="AJ1337" t="str">
            <v>RENO</v>
          </cell>
          <cell r="AK1337">
            <v>459</v>
          </cell>
          <cell r="AL1337" t="str">
            <v>AVAC03SYS5</v>
          </cell>
          <cell r="AM1337">
            <v>304</v>
          </cell>
          <cell r="AN1337" t="str">
            <v>DW</v>
          </cell>
          <cell r="AO1337">
            <v>37999</v>
          </cell>
          <cell r="AP1337" t="str">
            <v>DW</v>
          </cell>
        </row>
        <row r="1338">
          <cell r="A1338">
            <v>1351</v>
          </cell>
          <cell r="B1338" t="str">
            <v>DW</v>
          </cell>
          <cell r="C1338" t="str">
            <v>Dick Winters</v>
          </cell>
          <cell r="D1338" t="str">
            <v>(509) 495-4175</v>
          </cell>
          <cell r="E1338">
            <v>37994</v>
          </cell>
          <cell r="G1338" t="str">
            <v>Sale</v>
          </cell>
          <cell r="H1338" t="str">
            <v>Physical</v>
          </cell>
          <cell r="I1338" t="str">
            <v>CSII</v>
          </cell>
          <cell r="K1338" t="str">
            <v>Concord Energy, LLC</v>
          </cell>
          <cell r="L1338" t="str">
            <v>Darrell Danyluk</v>
          </cell>
          <cell r="M1338" t="str">
            <v>Trader</v>
          </cell>
          <cell r="N1338" t="str">
            <v>(403) 514-6912</v>
          </cell>
          <cell r="O1338" t="str">
            <v>(403) 514-6913</v>
          </cell>
          <cell r="R1338">
            <v>1400</v>
          </cell>
          <cell r="X1338">
            <v>5.57</v>
          </cell>
          <cell r="Y1338">
            <v>37995</v>
          </cell>
          <cell r="Z1338">
            <v>37995</v>
          </cell>
          <cell r="AA1338" t="str">
            <v>Interruptible</v>
          </cell>
          <cell r="AB1338" t="str">
            <v>PGT</v>
          </cell>
          <cell r="AD1338" t="str">
            <v>07536</v>
          </cell>
          <cell r="AE1338">
            <v>1400</v>
          </cell>
          <cell r="AF1338" t="str">
            <v>STAN-GTNW</v>
          </cell>
          <cell r="AG1338" t="str">
            <v xml:space="preserve"> </v>
          </cell>
          <cell r="AH1338" t="str">
            <v xml:space="preserve"> </v>
          </cell>
          <cell r="AI1338" t="str">
            <v xml:space="preserve"> </v>
          </cell>
          <cell r="AJ1338" t="str">
            <v>STAN-GTNW</v>
          </cell>
          <cell r="AK1338" t="str">
            <v xml:space="preserve"> </v>
          </cell>
          <cell r="AL1338" t="str">
            <v>08405</v>
          </cell>
          <cell r="AN1338" t="str">
            <v>DW</v>
          </cell>
        </row>
        <row r="1339">
          <cell r="A1339">
            <v>1352</v>
          </cell>
          <cell r="B1339" t="str">
            <v>DW</v>
          </cell>
          <cell r="C1339" t="str">
            <v>Dick Winters</v>
          </cell>
          <cell r="D1339" t="str">
            <v>(509) 495-4175</v>
          </cell>
          <cell r="E1339">
            <v>37995</v>
          </cell>
          <cell r="G1339" t="str">
            <v>Sale</v>
          </cell>
          <cell r="H1339" t="str">
            <v>Physical</v>
          </cell>
          <cell r="I1339" t="str">
            <v>CSII</v>
          </cell>
          <cell r="K1339" t="str">
            <v>Concord Energy, LLC</v>
          </cell>
          <cell r="L1339" t="str">
            <v>Darrell Danyluk</v>
          </cell>
          <cell r="M1339" t="str">
            <v>Trader</v>
          </cell>
          <cell r="N1339" t="str">
            <v>(403) 514-6912</v>
          </cell>
          <cell r="O1339" t="str">
            <v>(403) 514-6913</v>
          </cell>
          <cell r="R1339">
            <v>15115</v>
          </cell>
          <cell r="X1339">
            <v>6.04</v>
          </cell>
          <cell r="Y1339">
            <v>37996</v>
          </cell>
          <cell r="Z1339">
            <v>37998</v>
          </cell>
          <cell r="AA1339" t="str">
            <v>Interruptible</v>
          </cell>
          <cell r="AB1339" t="str">
            <v>PGT</v>
          </cell>
          <cell r="AD1339" t="str">
            <v>07536</v>
          </cell>
          <cell r="AE1339">
            <v>15115</v>
          </cell>
          <cell r="AF1339" t="str">
            <v>STAN-GTNW</v>
          </cell>
          <cell r="AG1339" t="str">
            <v xml:space="preserve"> </v>
          </cell>
          <cell r="AH1339" t="str">
            <v xml:space="preserve"> </v>
          </cell>
          <cell r="AI1339" t="str">
            <v xml:space="preserve"> </v>
          </cell>
          <cell r="AJ1339" t="str">
            <v>STAN-GTNW</v>
          </cell>
          <cell r="AK1339" t="str">
            <v xml:space="preserve"> </v>
          </cell>
          <cell r="AL1339" t="str">
            <v>08405</v>
          </cell>
          <cell r="AN1339" t="str">
            <v>DW</v>
          </cell>
        </row>
        <row r="1340">
          <cell r="A1340">
            <v>1353</v>
          </cell>
          <cell r="B1340" t="str">
            <v>DW</v>
          </cell>
          <cell r="C1340" t="str">
            <v>Dick Winters</v>
          </cell>
          <cell r="D1340" t="str">
            <v>(509) 495-4175</v>
          </cell>
          <cell r="E1340">
            <v>37995</v>
          </cell>
          <cell r="G1340" t="str">
            <v>Sale</v>
          </cell>
          <cell r="H1340" t="str">
            <v>Physical</v>
          </cell>
          <cell r="I1340" t="str">
            <v>CSII</v>
          </cell>
          <cell r="K1340" t="str">
            <v>Enserco</v>
          </cell>
          <cell r="L1340" t="str">
            <v>Dave Huck</v>
          </cell>
          <cell r="M1340" t="str">
            <v>Trader</v>
          </cell>
          <cell r="N1340" t="str">
            <v>(403) 269-5522</v>
          </cell>
          <cell r="O1340" t="str">
            <v>(303) 568-3250</v>
          </cell>
          <cell r="R1340">
            <v>4798</v>
          </cell>
          <cell r="X1340">
            <v>6.1</v>
          </cell>
          <cell r="Y1340">
            <v>37996</v>
          </cell>
          <cell r="Z1340">
            <v>37998</v>
          </cell>
          <cell r="AA1340" t="str">
            <v>Interruptible</v>
          </cell>
          <cell r="AB1340" t="str">
            <v>PGT</v>
          </cell>
          <cell r="AD1340" t="str">
            <v>07536</v>
          </cell>
          <cell r="AE1340">
            <v>4798</v>
          </cell>
          <cell r="AF1340" t="str">
            <v>STAN-GTNW</v>
          </cell>
          <cell r="AG1340" t="str">
            <v xml:space="preserve"> </v>
          </cell>
          <cell r="AH1340" t="str">
            <v xml:space="preserve"> </v>
          </cell>
          <cell r="AI1340" t="str">
            <v xml:space="preserve"> </v>
          </cell>
          <cell r="AJ1340" t="str">
            <v>STAN-GTNW</v>
          </cell>
          <cell r="AK1340" t="str">
            <v xml:space="preserve"> </v>
          </cell>
          <cell r="AL1340" t="str">
            <v>04659</v>
          </cell>
          <cell r="AN1340" t="str">
            <v>DW</v>
          </cell>
        </row>
        <row r="1341">
          <cell r="A1341">
            <v>1354</v>
          </cell>
          <cell r="B1341" t="str">
            <v>DW</v>
          </cell>
          <cell r="C1341" t="str">
            <v>Dick Winters</v>
          </cell>
          <cell r="D1341" t="str">
            <v>(509) 495-4175</v>
          </cell>
          <cell r="E1341">
            <v>37995</v>
          </cell>
          <cell r="G1341" t="str">
            <v>Purchase</v>
          </cell>
          <cell r="H1341" t="str">
            <v>Physical</v>
          </cell>
          <cell r="I1341" t="str">
            <v>CA - SLTAHOE</v>
          </cell>
          <cell r="J1341">
            <v>179553178</v>
          </cell>
          <cell r="K1341" t="str">
            <v>Enserco</v>
          </cell>
          <cell r="L1341" t="str">
            <v>John Washabaugh</v>
          </cell>
          <cell r="M1341" t="str">
            <v>Trader</v>
          </cell>
          <cell r="N1341" t="str">
            <v>(303) 256-1666</v>
          </cell>
          <cell r="O1341" t="str">
            <v>(303) 568-3250</v>
          </cell>
          <cell r="P1341" t="str">
            <v>ICE</v>
          </cell>
          <cell r="Q1341">
            <v>2.5</v>
          </cell>
          <cell r="R1341">
            <v>1500</v>
          </cell>
          <cell r="X1341">
            <v>6.15</v>
          </cell>
          <cell r="Y1341">
            <v>37996</v>
          </cell>
          <cell r="Z1341">
            <v>37998</v>
          </cell>
          <cell r="AA1341" t="str">
            <v>Firm</v>
          </cell>
          <cell r="AB1341" t="str">
            <v>NWP</v>
          </cell>
          <cell r="AC1341" t="str">
            <v>Paiute</v>
          </cell>
          <cell r="AD1341">
            <v>100047</v>
          </cell>
          <cell r="AE1341">
            <v>1500</v>
          </cell>
          <cell r="AF1341" t="str">
            <v>OPAL</v>
          </cell>
          <cell r="AG1341">
            <v>543</v>
          </cell>
          <cell r="AJ1341" t="str">
            <v>RENO</v>
          </cell>
          <cell r="AK1341">
            <v>459</v>
          </cell>
          <cell r="AL1341" t="str">
            <v>AVAC03SYS5</v>
          </cell>
          <cell r="AM1341">
            <v>304</v>
          </cell>
          <cell r="AN1341" t="str">
            <v>DW</v>
          </cell>
        </row>
        <row r="1342">
          <cell r="A1342">
            <v>1355</v>
          </cell>
          <cell r="B1342" t="str">
            <v>DW</v>
          </cell>
          <cell r="C1342" t="str">
            <v>Dick Winters</v>
          </cell>
          <cell r="D1342" t="str">
            <v>(509) 495-4175</v>
          </cell>
          <cell r="E1342">
            <v>37998</v>
          </cell>
          <cell r="G1342" t="str">
            <v>Sale</v>
          </cell>
          <cell r="H1342" t="str">
            <v>Physical</v>
          </cell>
          <cell r="I1342" t="str">
            <v>CSII</v>
          </cell>
          <cell r="K1342" t="str">
            <v>Concord Energy, LLC</v>
          </cell>
          <cell r="L1342" t="str">
            <v>Darrell Danyluk</v>
          </cell>
          <cell r="M1342" t="str">
            <v>Trader</v>
          </cell>
          <cell r="N1342" t="str">
            <v>(403) 514-6912</v>
          </cell>
          <cell r="O1342" t="str">
            <v>(403) 514-6913</v>
          </cell>
          <cell r="R1342">
            <v>9950</v>
          </cell>
          <cell r="X1342">
            <v>5.42</v>
          </cell>
          <cell r="Y1342">
            <v>37999</v>
          </cell>
          <cell r="Z1342">
            <v>37999</v>
          </cell>
          <cell r="AA1342" t="str">
            <v>Interruptible</v>
          </cell>
          <cell r="AB1342" t="str">
            <v>PGT</v>
          </cell>
          <cell r="AD1342" t="str">
            <v>07536</v>
          </cell>
          <cell r="AE1342">
            <v>9950</v>
          </cell>
          <cell r="AF1342" t="str">
            <v>STAN-GTNW</v>
          </cell>
          <cell r="AG1342" t="str">
            <v xml:space="preserve"> </v>
          </cell>
          <cell r="AH1342" t="str">
            <v xml:space="preserve"> </v>
          </cell>
          <cell r="AI1342" t="str">
            <v xml:space="preserve"> </v>
          </cell>
          <cell r="AJ1342" t="str">
            <v>STAN-GTNW</v>
          </cell>
          <cell r="AK1342" t="str">
            <v xml:space="preserve"> </v>
          </cell>
          <cell r="AL1342" t="str">
            <v>08405</v>
          </cell>
          <cell r="AN1342" t="str">
            <v>DW</v>
          </cell>
        </row>
        <row r="1343">
          <cell r="A1343">
            <v>1356</v>
          </cell>
          <cell r="B1343" t="str">
            <v>DW</v>
          </cell>
          <cell r="C1343" t="str">
            <v>Dick Winters</v>
          </cell>
          <cell r="D1343" t="str">
            <v>(509) 495-4175</v>
          </cell>
          <cell r="E1343">
            <v>37998</v>
          </cell>
          <cell r="G1343" t="str">
            <v>Sale</v>
          </cell>
          <cell r="H1343" t="str">
            <v>Physical</v>
          </cell>
          <cell r="I1343" t="str">
            <v>CSII</v>
          </cell>
          <cell r="K1343" t="str">
            <v>Enserco</v>
          </cell>
          <cell r="L1343" t="str">
            <v>Dave Huck</v>
          </cell>
          <cell r="M1343" t="str">
            <v>Trader</v>
          </cell>
          <cell r="N1343" t="str">
            <v>(403) 269-5522</v>
          </cell>
          <cell r="O1343" t="str">
            <v>(303) 568-3250</v>
          </cell>
          <cell r="R1343">
            <v>10000</v>
          </cell>
          <cell r="X1343">
            <v>5.45</v>
          </cell>
          <cell r="Y1343">
            <v>37999</v>
          </cell>
          <cell r="Z1343">
            <v>37999</v>
          </cell>
          <cell r="AA1343" t="str">
            <v>Interruptible</v>
          </cell>
          <cell r="AB1343" t="str">
            <v>PGT</v>
          </cell>
          <cell r="AD1343" t="str">
            <v>07536</v>
          </cell>
          <cell r="AE1343">
            <v>10000</v>
          </cell>
          <cell r="AF1343" t="str">
            <v>STAN-GTNW</v>
          </cell>
          <cell r="AG1343" t="str">
            <v xml:space="preserve"> </v>
          </cell>
          <cell r="AH1343" t="str">
            <v xml:space="preserve"> </v>
          </cell>
          <cell r="AI1343" t="str">
            <v xml:space="preserve"> </v>
          </cell>
          <cell r="AJ1343" t="str">
            <v>STAN-GTNW</v>
          </cell>
          <cell r="AK1343" t="str">
            <v xml:space="preserve"> </v>
          </cell>
          <cell r="AL1343" t="str">
            <v>04659</v>
          </cell>
          <cell r="AN1343" t="str">
            <v>DW</v>
          </cell>
        </row>
        <row r="1344">
          <cell r="A1344">
            <v>1357</v>
          </cell>
          <cell r="B1344" t="str">
            <v>DW</v>
          </cell>
          <cell r="C1344" t="str">
            <v>Dick Winters</v>
          </cell>
          <cell r="D1344" t="str">
            <v>(509) 495-4175</v>
          </cell>
          <cell r="E1344">
            <v>37999</v>
          </cell>
          <cell r="G1344" t="str">
            <v>Sale</v>
          </cell>
          <cell r="H1344" t="str">
            <v>Physical</v>
          </cell>
          <cell r="I1344" t="str">
            <v>CSII</v>
          </cell>
          <cell r="K1344" t="str">
            <v>Concord Energy, LLC</v>
          </cell>
          <cell r="L1344" t="str">
            <v>Nancy Lissell</v>
          </cell>
          <cell r="M1344" t="str">
            <v>Trader</v>
          </cell>
          <cell r="N1344" t="str">
            <v>(403)303-4784</v>
          </cell>
          <cell r="O1344" t="str">
            <v>(403) 514-6913</v>
          </cell>
          <cell r="R1344">
            <v>10174</v>
          </cell>
          <cell r="X1344">
            <v>5.45</v>
          </cell>
          <cell r="Y1344">
            <v>38000</v>
          </cell>
          <cell r="Z1344">
            <v>38000</v>
          </cell>
          <cell r="AA1344" t="str">
            <v>Interruptible</v>
          </cell>
          <cell r="AB1344" t="str">
            <v>PGT</v>
          </cell>
          <cell r="AD1344" t="str">
            <v>07536</v>
          </cell>
          <cell r="AE1344">
            <v>10174</v>
          </cell>
          <cell r="AF1344" t="str">
            <v>STAN-GTNW</v>
          </cell>
          <cell r="AG1344" t="str">
            <v xml:space="preserve"> </v>
          </cell>
          <cell r="AH1344" t="str">
            <v xml:space="preserve"> </v>
          </cell>
          <cell r="AI1344" t="str">
            <v xml:space="preserve"> </v>
          </cell>
          <cell r="AJ1344" t="str">
            <v>STAN-GTNW</v>
          </cell>
          <cell r="AK1344" t="str">
            <v xml:space="preserve"> </v>
          </cell>
          <cell r="AL1344" t="str">
            <v>08405</v>
          </cell>
          <cell r="AN1344" t="str">
            <v>DW</v>
          </cell>
        </row>
        <row r="1345">
          <cell r="A1345">
            <v>1358</v>
          </cell>
          <cell r="B1345" t="str">
            <v>DA</v>
          </cell>
          <cell r="C1345" t="str">
            <v>Diane Albers</v>
          </cell>
          <cell r="D1345" t="str">
            <v>(509) 495-4705</v>
          </cell>
          <cell r="E1345">
            <v>38000</v>
          </cell>
          <cell r="G1345" t="str">
            <v>Sale</v>
          </cell>
          <cell r="H1345" t="str">
            <v>Physical</v>
          </cell>
          <cell r="I1345" t="str">
            <v>CSII</v>
          </cell>
          <cell r="K1345" t="str">
            <v>Concord Energy, LLC</v>
          </cell>
          <cell r="L1345" t="str">
            <v>Darrell Danyluk</v>
          </cell>
          <cell r="M1345" t="str">
            <v>Trader</v>
          </cell>
          <cell r="N1345" t="str">
            <v>(403) 514-6912</v>
          </cell>
          <cell r="O1345" t="str">
            <v>(403) 514-6913</v>
          </cell>
          <cell r="R1345">
            <v>15115</v>
          </cell>
          <cell r="X1345">
            <v>5.0199999999999996</v>
          </cell>
          <cell r="Y1345">
            <v>38001</v>
          </cell>
          <cell r="Z1345">
            <v>38001</v>
          </cell>
          <cell r="AA1345" t="str">
            <v>Interruptible</v>
          </cell>
          <cell r="AB1345" t="str">
            <v>PGT</v>
          </cell>
          <cell r="AD1345" t="str">
            <v>07536</v>
          </cell>
          <cell r="AE1345">
            <v>15115</v>
          </cell>
          <cell r="AF1345" t="str">
            <v>STAN-GTNW</v>
          </cell>
          <cell r="AG1345" t="str">
            <v xml:space="preserve"> </v>
          </cell>
          <cell r="AH1345" t="str">
            <v xml:space="preserve"> </v>
          </cell>
          <cell r="AI1345" t="str">
            <v xml:space="preserve"> </v>
          </cell>
          <cell r="AJ1345" t="str">
            <v>STAN-GTNW</v>
          </cell>
          <cell r="AK1345" t="str">
            <v xml:space="preserve"> </v>
          </cell>
          <cell r="AL1345" t="str">
            <v>08405</v>
          </cell>
          <cell r="AN1345" t="str">
            <v>DA</v>
          </cell>
        </row>
        <row r="1346">
          <cell r="A1346">
            <v>1359</v>
          </cell>
          <cell r="B1346" t="str">
            <v>DW</v>
          </cell>
          <cell r="C1346" t="str">
            <v>Dick Winters</v>
          </cell>
          <cell r="D1346" t="str">
            <v>(509) 495-4175</v>
          </cell>
          <cell r="E1346">
            <v>38001</v>
          </cell>
          <cell r="G1346" t="str">
            <v>Sale</v>
          </cell>
          <cell r="H1346" t="str">
            <v>Physical</v>
          </cell>
          <cell r="I1346" t="str">
            <v>CSII</v>
          </cell>
          <cell r="K1346" t="str">
            <v>Concord Energy, LLC</v>
          </cell>
          <cell r="L1346" t="str">
            <v>Darrell Danyluk</v>
          </cell>
          <cell r="M1346" t="str">
            <v>Trader</v>
          </cell>
          <cell r="N1346" t="str">
            <v>(403) 514-6912</v>
          </cell>
          <cell r="O1346" t="str">
            <v>(403) 514-6913</v>
          </cell>
          <cell r="R1346">
            <v>9913</v>
          </cell>
          <cell r="X1346">
            <v>5.65</v>
          </cell>
          <cell r="Y1346">
            <v>38002</v>
          </cell>
          <cell r="Z1346">
            <v>38002</v>
          </cell>
          <cell r="AA1346" t="str">
            <v>Interruptible</v>
          </cell>
          <cell r="AB1346" t="str">
            <v>PGT</v>
          </cell>
          <cell r="AD1346" t="str">
            <v>07536</v>
          </cell>
          <cell r="AE1346">
            <v>9913</v>
          </cell>
          <cell r="AF1346" t="str">
            <v>STAN-GTNW</v>
          </cell>
          <cell r="AG1346" t="str">
            <v xml:space="preserve"> </v>
          </cell>
          <cell r="AH1346" t="str">
            <v xml:space="preserve"> </v>
          </cell>
          <cell r="AI1346" t="str">
            <v xml:space="preserve"> </v>
          </cell>
          <cell r="AJ1346" t="str">
            <v>STAN-GTNW</v>
          </cell>
          <cell r="AK1346" t="str">
            <v xml:space="preserve"> </v>
          </cell>
          <cell r="AL1346" t="str">
            <v>08405</v>
          </cell>
          <cell r="AN1346" t="str">
            <v>DW</v>
          </cell>
        </row>
        <row r="1347">
          <cell r="A1347">
            <v>1360</v>
          </cell>
          <cell r="B1347" t="str">
            <v>DW</v>
          </cell>
          <cell r="C1347" t="str">
            <v>Dick Winters</v>
          </cell>
          <cell r="D1347" t="str">
            <v>(509) 495-4175</v>
          </cell>
          <cell r="E1347">
            <v>38001</v>
          </cell>
          <cell r="G1347" t="str">
            <v>Sale</v>
          </cell>
          <cell r="H1347" t="str">
            <v>Physical</v>
          </cell>
          <cell r="I1347" t="str">
            <v>CSII</v>
          </cell>
          <cell r="J1347">
            <v>377340466</v>
          </cell>
          <cell r="K1347" t="str">
            <v>BP Canada Energy Marketing Corp.</v>
          </cell>
          <cell r="L1347" t="str">
            <v>Mike Hogervorst</v>
          </cell>
          <cell r="M1347" t="str">
            <v>Trader</v>
          </cell>
          <cell r="N1347" t="str">
            <v>(403) 231-6903</v>
          </cell>
          <cell r="O1347" t="str">
            <v>403-233-5611</v>
          </cell>
          <cell r="P1347" t="str">
            <v>ICE</v>
          </cell>
          <cell r="Q1347">
            <v>2.5</v>
          </cell>
          <cell r="R1347">
            <v>5000</v>
          </cell>
          <cell r="X1347">
            <v>5.65</v>
          </cell>
          <cell r="Y1347">
            <v>38002</v>
          </cell>
          <cell r="Z1347">
            <v>38002</v>
          </cell>
          <cell r="AA1347" t="str">
            <v>Firm</v>
          </cell>
          <cell r="AB1347" t="str">
            <v>PGT</v>
          </cell>
          <cell r="AD1347" t="str">
            <v>07536</v>
          </cell>
          <cell r="AE1347">
            <v>5000</v>
          </cell>
          <cell r="AF1347" t="str">
            <v>STAN-GTNW</v>
          </cell>
          <cell r="AG1347" t="str">
            <v xml:space="preserve"> </v>
          </cell>
          <cell r="AH1347" t="str">
            <v xml:space="preserve"> </v>
          </cell>
          <cell r="AI1347" t="str">
            <v xml:space="preserve"> </v>
          </cell>
          <cell r="AJ1347" t="str">
            <v>STAN-GTNW</v>
          </cell>
          <cell r="AK1347" t="str">
            <v xml:space="preserve"> </v>
          </cell>
          <cell r="AL1347" t="str">
            <v>01669</v>
          </cell>
          <cell r="AN1347" t="str">
            <v>DW</v>
          </cell>
          <cell r="AO1347">
            <v>38002</v>
          </cell>
          <cell r="AP1347" t="str">
            <v>DW</v>
          </cell>
        </row>
        <row r="1348">
          <cell r="A1348">
            <v>1361</v>
          </cell>
          <cell r="B1348" t="str">
            <v>DW</v>
          </cell>
          <cell r="C1348" t="str">
            <v>Dick Winters</v>
          </cell>
          <cell r="D1348" t="str">
            <v>(509) 495-4175</v>
          </cell>
          <cell r="E1348">
            <v>38001</v>
          </cell>
          <cell r="G1348" t="str">
            <v>Sale</v>
          </cell>
          <cell r="H1348" t="str">
            <v>Physical</v>
          </cell>
          <cell r="I1348" t="str">
            <v>CSII</v>
          </cell>
          <cell r="J1348">
            <v>619965180</v>
          </cell>
          <cell r="K1348" t="str">
            <v>Cook Inlet Energy Supply LLC</v>
          </cell>
          <cell r="L1348" t="str">
            <v>Leila Tanbouz</v>
          </cell>
          <cell r="M1348" t="str">
            <v>Trader</v>
          </cell>
          <cell r="N1348" t="str">
            <v>(310) 556-8956</v>
          </cell>
          <cell r="O1348" t="str">
            <v>(310) 789-3991</v>
          </cell>
          <cell r="P1348" t="str">
            <v>ICE</v>
          </cell>
          <cell r="Q1348">
            <v>2.5</v>
          </cell>
          <cell r="R1348">
            <v>5000</v>
          </cell>
          <cell r="X1348">
            <v>5.65</v>
          </cell>
          <cell r="Y1348">
            <v>38002</v>
          </cell>
          <cell r="Z1348">
            <v>38002</v>
          </cell>
          <cell r="AA1348" t="str">
            <v>Firm</v>
          </cell>
          <cell r="AB1348" t="str">
            <v>PGT</v>
          </cell>
          <cell r="AD1348" t="str">
            <v>07536</v>
          </cell>
          <cell r="AE1348">
            <v>5000</v>
          </cell>
          <cell r="AF1348" t="str">
            <v>STAN-GTNW</v>
          </cell>
          <cell r="AG1348" t="str">
            <v xml:space="preserve"> </v>
          </cell>
          <cell r="AH1348" t="str">
            <v xml:space="preserve"> </v>
          </cell>
          <cell r="AI1348" t="str">
            <v xml:space="preserve"> </v>
          </cell>
          <cell r="AJ1348" t="str">
            <v>STAN-GTNW</v>
          </cell>
          <cell r="AK1348" t="str">
            <v xml:space="preserve"> </v>
          </cell>
          <cell r="AL1348" t="str">
            <v>00780</v>
          </cell>
          <cell r="AN1348" t="str">
            <v>DW</v>
          </cell>
          <cell r="AO1348">
            <v>38002</v>
          </cell>
          <cell r="AP1348" t="str">
            <v>DW</v>
          </cell>
        </row>
        <row r="1349">
          <cell r="A1349">
            <v>1362</v>
          </cell>
          <cell r="B1349" t="str">
            <v>DW</v>
          </cell>
          <cell r="C1349" t="str">
            <v>Dick Winters</v>
          </cell>
          <cell r="D1349" t="str">
            <v>(509) 495-4175</v>
          </cell>
          <cell r="E1349">
            <v>38002</v>
          </cell>
          <cell r="G1349" t="str">
            <v>Sale</v>
          </cell>
          <cell r="H1349" t="str">
            <v>Physical</v>
          </cell>
          <cell r="I1349" t="str">
            <v>CSII</v>
          </cell>
          <cell r="K1349" t="str">
            <v>Concord Energy, LLC</v>
          </cell>
          <cell r="L1349" t="str">
            <v>Darrell Danyluk</v>
          </cell>
          <cell r="M1349" t="str">
            <v>Trader</v>
          </cell>
          <cell r="N1349" t="str">
            <v>(403) 514-6912</v>
          </cell>
          <cell r="O1349" t="str">
            <v>(403) 514-6913</v>
          </cell>
          <cell r="R1349">
            <v>15115</v>
          </cell>
          <cell r="X1349">
            <v>4.87</v>
          </cell>
          <cell r="Y1349">
            <v>38003</v>
          </cell>
          <cell r="Z1349">
            <v>38006</v>
          </cell>
          <cell r="AA1349" t="str">
            <v>Interruptible</v>
          </cell>
          <cell r="AB1349" t="str">
            <v>PGT</v>
          </cell>
          <cell r="AD1349" t="str">
            <v>07536</v>
          </cell>
          <cell r="AE1349">
            <v>15115</v>
          </cell>
          <cell r="AF1349" t="str">
            <v>STAN-GTNW</v>
          </cell>
          <cell r="AG1349" t="str">
            <v xml:space="preserve"> </v>
          </cell>
          <cell r="AH1349" t="str">
            <v xml:space="preserve"> </v>
          </cell>
          <cell r="AI1349" t="str">
            <v xml:space="preserve"> </v>
          </cell>
          <cell r="AJ1349" t="str">
            <v>STAN-GTNW</v>
          </cell>
          <cell r="AK1349" t="str">
            <v xml:space="preserve"> </v>
          </cell>
          <cell r="AL1349" t="str">
            <v>08405</v>
          </cell>
          <cell r="AN1349" t="str">
            <v>DW</v>
          </cell>
        </row>
        <row r="1350">
          <cell r="A1350">
            <v>1363</v>
          </cell>
          <cell r="B1350" t="str">
            <v>DW</v>
          </cell>
          <cell r="C1350" t="str">
            <v>Dick Winters</v>
          </cell>
          <cell r="D1350" t="str">
            <v>(509) 495-4175</v>
          </cell>
          <cell r="E1350">
            <v>38002</v>
          </cell>
          <cell r="G1350" t="str">
            <v>Sale</v>
          </cell>
          <cell r="H1350" t="str">
            <v>Physical</v>
          </cell>
          <cell r="I1350" t="str">
            <v>CSII</v>
          </cell>
          <cell r="K1350" t="str">
            <v>Enserco</v>
          </cell>
          <cell r="L1350" t="str">
            <v>Dave Huck</v>
          </cell>
          <cell r="M1350" t="str">
            <v>Trader</v>
          </cell>
          <cell r="N1350" t="str">
            <v>(403) 269-5522</v>
          </cell>
          <cell r="O1350" t="str">
            <v>(303) 568-3250</v>
          </cell>
          <cell r="R1350">
            <v>4800</v>
          </cell>
          <cell r="X1350">
            <v>5.04</v>
          </cell>
          <cell r="Y1350">
            <v>38003</v>
          </cell>
          <cell r="Z1350">
            <v>38006</v>
          </cell>
          <cell r="AA1350" t="str">
            <v>Interruptible</v>
          </cell>
          <cell r="AB1350" t="str">
            <v>PGT</v>
          </cell>
          <cell r="AD1350" t="str">
            <v>07536</v>
          </cell>
          <cell r="AE1350">
            <v>4800</v>
          </cell>
          <cell r="AF1350" t="str">
            <v>STAN-GTNW</v>
          </cell>
          <cell r="AG1350" t="str">
            <v xml:space="preserve"> </v>
          </cell>
          <cell r="AH1350" t="str">
            <v xml:space="preserve"> </v>
          </cell>
          <cell r="AI1350" t="str">
            <v xml:space="preserve"> </v>
          </cell>
          <cell r="AJ1350" t="str">
            <v>STAN-GTNW</v>
          </cell>
          <cell r="AK1350" t="str">
            <v xml:space="preserve"> </v>
          </cell>
          <cell r="AL1350" t="str">
            <v>04659</v>
          </cell>
          <cell r="AN1350" t="str">
            <v>DW</v>
          </cell>
        </row>
        <row r="1351">
          <cell r="A1351">
            <v>1364</v>
          </cell>
          <cell r="B1351" t="str">
            <v>DW</v>
          </cell>
          <cell r="C1351" t="str">
            <v>Dick Winters</v>
          </cell>
          <cell r="D1351" t="str">
            <v>(509) 495-4175</v>
          </cell>
          <cell r="E1351">
            <v>38002</v>
          </cell>
          <cell r="G1351" t="str">
            <v>Purchase</v>
          </cell>
          <cell r="H1351" t="str">
            <v>Physical</v>
          </cell>
          <cell r="I1351" t="str">
            <v>CA - SLTAHOE</v>
          </cell>
          <cell r="K1351" t="str">
            <v>Enserco</v>
          </cell>
          <cell r="L1351" t="str">
            <v>Dave Myers</v>
          </cell>
          <cell r="M1351" t="str">
            <v>Trader</v>
          </cell>
          <cell r="N1351" t="str">
            <v>(303) 568-3230</v>
          </cell>
          <cell r="O1351" t="str">
            <v>(303) 568-3250</v>
          </cell>
          <cell r="R1351">
            <v>1000</v>
          </cell>
          <cell r="X1351">
            <v>5.04</v>
          </cell>
          <cell r="Y1351">
            <v>38003</v>
          </cell>
          <cell r="Z1351">
            <v>38006</v>
          </cell>
          <cell r="AA1351" t="str">
            <v>Interruptible</v>
          </cell>
          <cell r="AB1351" t="str">
            <v>NWP</v>
          </cell>
          <cell r="AC1351" t="str">
            <v>Paiute</v>
          </cell>
          <cell r="AD1351">
            <v>100047</v>
          </cell>
          <cell r="AE1351">
            <v>1000</v>
          </cell>
          <cell r="AF1351" t="str">
            <v>OPAL</v>
          </cell>
          <cell r="AG1351">
            <v>543</v>
          </cell>
          <cell r="AJ1351" t="str">
            <v>RENO</v>
          </cell>
          <cell r="AK1351">
            <v>459</v>
          </cell>
          <cell r="AL1351" t="str">
            <v>AVAC03SYS5</v>
          </cell>
          <cell r="AM1351">
            <v>304</v>
          </cell>
          <cell r="AN1351" t="str">
            <v>DW</v>
          </cell>
        </row>
        <row r="1352">
          <cell r="A1352">
            <v>1365</v>
          </cell>
          <cell r="B1352" t="str">
            <v>DW</v>
          </cell>
          <cell r="C1352" t="str">
            <v>Dick Winters</v>
          </cell>
          <cell r="D1352" t="str">
            <v>(509) 495-4175</v>
          </cell>
          <cell r="E1352">
            <v>38002</v>
          </cell>
          <cell r="G1352" t="str">
            <v>Sale</v>
          </cell>
          <cell r="H1352" t="str">
            <v>Physical</v>
          </cell>
          <cell r="I1352" t="str">
            <v>CSII</v>
          </cell>
          <cell r="K1352" t="str">
            <v>Enserco</v>
          </cell>
          <cell r="L1352" t="str">
            <v>Dave Huck</v>
          </cell>
          <cell r="M1352" t="str">
            <v>Trader</v>
          </cell>
          <cell r="N1352" t="str">
            <v>(403) 269-5522</v>
          </cell>
          <cell r="O1352" t="str">
            <v>(303) 568-3250</v>
          </cell>
          <cell r="R1352">
            <v>10000</v>
          </cell>
          <cell r="X1352">
            <v>4.93</v>
          </cell>
          <cell r="Y1352">
            <v>38007</v>
          </cell>
          <cell r="Z1352">
            <v>38017</v>
          </cell>
          <cell r="AA1352" t="str">
            <v>Firm</v>
          </cell>
          <cell r="AB1352" t="str">
            <v>PGT</v>
          </cell>
          <cell r="AD1352" t="str">
            <v>07536</v>
          </cell>
          <cell r="AE1352">
            <v>10000</v>
          </cell>
          <cell r="AF1352" t="str">
            <v>STAN-GTNW</v>
          </cell>
          <cell r="AG1352" t="str">
            <v xml:space="preserve"> </v>
          </cell>
          <cell r="AH1352" t="str">
            <v xml:space="preserve"> </v>
          </cell>
          <cell r="AI1352" t="str">
            <v xml:space="preserve"> </v>
          </cell>
          <cell r="AJ1352" t="str">
            <v>STAN-GTNW</v>
          </cell>
          <cell r="AK1352" t="str">
            <v xml:space="preserve"> </v>
          </cell>
          <cell r="AL1352" t="str">
            <v>04659</v>
          </cell>
          <cell r="AN1352" t="str">
            <v>DW</v>
          </cell>
          <cell r="AO1352">
            <v>38019</v>
          </cell>
          <cell r="AP1352" t="str">
            <v>DW</v>
          </cell>
        </row>
        <row r="1353">
          <cell r="A1353">
            <v>1366</v>
          </cell>
          <cell r="B1353" t="str">
            <v>DW</v>
          </cell>
          <cell r="C1353" t="str">
            <v>Dick Winters</v>
          </cell>
          <cell r="D1353" t="str">
            <v>(509) 495-4175</v>
          </cell>
          <cell r="E1353">
            <v>38006</v>
          </cell>
          <cell r="G1353" t="str">
            <v>Sale</v>
          </cell>
          <cell r="H1353" t="str">
            <v>Physical</v>
          </cell>
          <cell r="I1353" t="str">
            <v>CSII</v>
          </cell>
          <cell r="K1353" t="str">
            <v>Concord Energy, LLC</v>
          </cell>
          <cell r="L1353" t="str">
            <v>Darrell Danyluk</v>
          </cell>
          <cell r="M1353" t="str">
            <v>Trader</v>
          </cell>
          <cell r="N1353" t="str">
            <v>(403) 514-6912</v>
          </cell>
          <cell r="O1353" t="str">
            <v>(403) 514-6913</v>
          </cell>
          <cell r="R1353">
            <v>9950</v>
          </cell>
          <cell r="X1353">
            <v>5.42</v>
          </cell>
          <cell r="Y1353">
            <v>38007</v>
          </cell>
          <cell r="Z1353">
            <v>38007</v>
          </cell>
          <cell r="AA1353" t="str">
            <v>Interruptible</v>
          </cell>
          <cell r="AB1353" t="str">
            <v>PGT</v>
          </cell>
          <cell r="AD1353" t="str">
            <v>07536</v>
          </cell>
          <cell r="AE1353">
            <v>9950</v>
          </cell>
          <cell r="AF1353" t="str">
            <v>STAN-GTNW</v>
          </cell>
          <cell r="AG1353" t="str">
            <v xml:space="preserve"> </v>
          </cell>
          <cell r="AH1353" t="str">
            <v xml:space="preserve"> </v>
          </cell>
          <cell r="AI1353" t="str">
            <v xml:space="preserve"> </v>
          </cell>
          <cell r="AJ1353" t="str">
            <v>STAN-GTNW</v>
          </cell>
          <cell r="AK1353" t="str">
            <v xml:space="preserve"> </v>
          </cell>
          <cell r="AL1353" t="str">
            <v>08405</v>
          </cell>
          <cell r="AN1353" t="str">
            <v>DW</v>
          </cell>
        </row>
        <row r="1354">
          <cell r="A1354">
            <v>1367</v>
          </cell>
          <cell r="B1354" t="str">
            <v>DW</v>
          </cell>
          <cell r="C1354" t="str">
            <v>Dick Winters</v>
          </cell>
          <cell r="D1354" t="str">
            <v>(509) 495-4175</v>
          </cell>
          <cell r="E1354">
            <v>38006</v>
          </cell>
          <cell r="G1354" t="str">
            <v>Purchase</v>
          </cell>
          <cell r="H1354" t="str">
            <v>Physical</v>
          </cell>
          <cell r="I1354" t="str">
            <v>CA - SLTAHOE</v>
          </cell>
          <cell r="J1354">
            <v>186613049</v>
          </cell>
          <cell r="K1354" t="str">
            <v>Cook Inlet Energy Supply LLC</v>
          </cell>
          <cell r="L1354" t="str">
            <v>Shaun Gates</v>
          </cell>
          <cell r="M1354" t="str">
            <v>Trader</v>
          </cell>
          <cell r="N1354" t="str">
            <v>(310) 556-8956</v>
          </cell>
          <cell r="O1354" t="str">
            <v>(310) 789-3991</v>
          </cell>
          <cell r="P1354" t="str">
            <v>ICE</v>
          </cell>
          <cell r="Q1354">
            <v>2.5</v>
          </cell>
          <cell r="R1354">
            <v>1500</v>
          </cell>
          <cell r="X1354">
            <v>5.53</v>
          </cell>
          <cell r="Y1354">
            <v>38007</v>
          </cell>
          <cell r="Z1354">
            <v>38007</v>
          </cell>
          <cell r="AA1354" t="str">
            <v>Firm</v>
          </cell>
          <cell r="AB1354" t="str">
            <v>NWP</v>
          </cell>
          <cell r="AC1354" t="str">
            <v>Paiute</v>
          </cell>
          <cell r="AD1354">
            <v>100047</v>
          </cell>
          <cell r="AE1354">
            <v>1500</v>
          </cell>
          <cell r="AF1354" t="str">
            <v>OPAL</v>
          </cell>
          <cell r="AG1354">
            <v>543</v>
          </cell>
          <cell r="AJ1354" t="str">
            <v>RENO</v>
          </cell>
          <cell r="AK1354">
            <v>459</v>
          </cell>
          <cell r="AL1354" t="str">
            <v>AVAC03SYS5</v>
          </cell>
          <cell r="AM1354">
            <v>304</v>
          </cell>
          <cell r="AN1354" t="str">
            <v>DW</v>
          </cell>
          <cell r="AO1354">
            <v>38008</v>
          </cell>
          <cell r="AP1354" t="str">
            <v>DW</v>
          </cell>
        </row>
        <row r="1355">
          <cell r="A1355">
            <v>1368</v>
          </cell>
          <cell r="B1355" t="str">
            <v>DW</v>
          </cell>
          <cell r="C1355" t="str">
            <v>Dick Winters</v>
          </cell>
          <cell r="D1355" t="str">
            <v>(509) 495-4175</v>
          </cell>
          <cell r="E1355">
            <v>38007</v>
          </cell>
          <cell r="G1355" t="str">
            <v>Sale</v>
          </cell>
          <cell r="H1355" t="str">
            <v>Physical</v>
          </cell>
          <cell r="I1355" t="str">
            <v>CSII</v>
          </cell>
          <cell r="K1355" t="str">
            <v>Enserco</v>
          </cell>
          <cell r="L1355" t="str">
            <v>Dave Huck</v>
          </cell>
          <cell r="M1355" t="str">
            <v>Trader</v>
          </cell>
          <cell r="N1355" t="str">
            <v>(403) 269-5522</v>
          </cell>
          <cell r="O1355" t="str">
            <v>(303) 568-3250</v>
          </cell>
          <cell r="R1355">
            <v>9950</v>
          </cell>
          <cell r="X1355">
            <v>5.57</v>
          </cell>
          <cell r="Y1355">
            <v>38008</v>
          </cell>
          <cell r="Z1355">
            <v>38008</v>
          </cell>
          <cell r="AA1355" t="str">
            <v>Interruptible</v>
          </cell>
          <cell r="AB1355" t="str">
            <v>PGT</v>
          </cell>
          <cell r="AD1355" t="str">
            <v>07536</v>
          </cell>
          <cell r="AE1355">
            <v>9950</v>
          </cell>
          <cell r="AF1355" t="str">
            <v>STAN-GTNW</v>
          </cell>
          <cell r="AG1355" t="str">
            <v xml:space="preserve"> </v>
          </cell>
          <cell r="AH1355" t="str">
            <v xml:space="preserve"> </v>
          </cell>
          <cell r="AI1355" t="str">
            <v xml:space="preserve"> </v>
          </cell>
          <cell r="AJ1355" t="str">
            <v>STAN-GTNW</v>
          </cell>
          <cell r="AK1355" t="str">
            <v xml:space="preserve"> </v>
          </cell>
          <cell r="AL1355" t="str">
            <v>04659</v>
          </cell>
          <cell r="AN1355" t="str">
            <v>DW</v>
          </cell>
        </row>
        <row r="1356">
          <cell r="A1356">
            <v>1369</v>
          </cell>
          <cell r="B1356" t="str">
            <v>DW</v>
          </cell>
          <cell r="C1356" t="str">
            <v>Dick Winters</v>
          </cell>
          <cell r="D1356" t="str">
            <v>(509) 495-4175</v>
          </cell>
          <cell r="E1356">
            <v>38007</v>
          </cell>
          <cell r="G1356" t="str">
            <v>Purchase</v>
          </cell>
          <cell r="H1356" t="str">
            <v>Physical</v>
          </cell>
          <cell r="I1356" t="str">
            <v>CA - SLTAHOE</v>
          </cell>
          <cell r="J1356">
            <v>177319779</v>
          </cell>
          <cell r="K1356" t="str">
            <v>Enserco</v>
          </cell>
          <cell r="L1356" t="str">
            <v>John Washabaugh</v>
          </cell>
          <cell r="M1356" t="str">
            <v>Trader</v>
          </cell>
          <cell r="N1356" t="str">
            <v>(303) 256-1666</v>
          </cell>
          <cell r="O1356" t="str">
            <v>(303) 568-3250</v>
          </cell>
          <cell r="P1356" t="str">
            <v>ICE</v>
          </cell>
          <cell r="Q1356">
            <v>2.5</v>
          </cell>
          <cell r="R1356">
            <v>1500</v>
          </cell>
          <cell r="X1356">
            <v>5.59</v>
          </cell>
          <cell r="Y1356">
            <v>38008</v>
          </cell>
          <cell r="Z1356">
            <v>38008</v>
          </cell>
          <cell r="AA1356" t="str">
            <v>Firm</v>
          </cell>
          <cell r="AB1356" t="str">
            <v>NWP</v>
          </cell>
          <cell r="AC1356" t="str">
            <v>Paiute</v>
          </cell>
          <cell r="AD1356">
            <v>100047</v>
          </cell>
          <cell r="AE1356">
            <v>1500</v>
          </cell>
          <cell r="AF1356" t="str">
            <v>OPAL</v>
          </cell>
          <cell r="AG1356">
            <v>543</v>
          </cell>
          <cell r="AJ1356" t="str">
            <v>RENO</v>
          </cell>
          <cell r="AK1356">
            <v>459</v>
          </cell>
          <cell r="AL1356" t="str">
            <v>AVAC03SYS5</v>
          </cell>
          <cell r="AM1356">
            <v>304</v>
          </cell>
          <cell r="AN1356" t="str">
            <v>DW</v>
          </cell>
        </row>
        <row r="1357">
          <cell r="A1357">
            <v>1370</v>
          </cell>
          <cell r="B1357" t="str">
            <v>DW</v>
          </cell>
          <cell r="C1357" t="str">
            <v>Dick Winters</v>
          </cell>
          <cell r="D1357" t="str">
            <v>(509) 495-4175</v>
          </cell>
          <cell r="E1357">
            <v>38008</v>
          </cell>
          <cell r="G1357" t="str">
            <v>Sale</v>
          </cell>
          <cell r="H1357" t="str">
            <v>Physical</v>
          </cell>
          <cell r="I1357" t="str">
            <v>CSII</v>
          </cell>
          <cell r="K1357" t="str">
            <v>Enserco</v>
          </cell>
          <cell r="L1357" t="str">
            <v>Brad Nadeau</v>
          </cell>
          <cell r="M1357" t="str">
            <v>Trader</v>
          </cell>
          <cell r="N1357" t="str">
            <v>(403) 269-5522</v>
          </cell>
          <cell r="O1357" t="str">
            <v>(303) 568-3250</v>
          </cell>
          <cell r="R1357">
            <v>9950</v>
          </cell>
          <cell r="X1357">
            <v>5.52</v>
          </cell>
          <cell r="Y1357">
            <v>38009</v>
          </cell>
          <cell r="Z1357">
            <v>38009</v>
          </cell>
          <cell r="AA1357" t="str">
            <v>Interruptible</v>
          </cell>
          <cell r="AB1357" t="str">
            <v>PGT</v>
          </cell>
          <cell r="AD1357" t="str">
            <v>07536</v>
          </cell>
          <cell r="AE1357">
            <v>9950</v>
          </cell>
          <cell r="AF1357" t="str">
            <v>STAN-GTNW</v>
          </cell>
          <cell r="AG1357" t="str">
            <v xml:space="preserve"> </v>
          </cell>
          <cell r="AH1357" t="str">
            <v xml:space="preserve"> </v>
          </cell>
          <cell r="AI1357" t="str">
            <v xml:space="preserve"> </v>
          </cell>
          <cell r="AJ1357" t="str">
            <v>STAN-GTNW</v>
          </cell>
          <cell r="AK1357" t="str">
            <v xml:space="preserve"> </v>
          </cell>
          <cell r="AL1357" t="str">
            <v>04659</v>
          </cell>
          <cell r="AN1357" t="str">
            <v>DW</v>
          </cell>
        </row>
        <row r="1358">
          <cell r="A1358">
            <v>1371</v>
          </cell>
          <cell r="B1358" t="str">
            <v>DW</v>
          </cell>
          <cell r="C1358" t="str">
            <v>Dick Winters</v>
          </cell>
          <cell r="D1358" t="str">
            <v>(509) 495-4175</v>
          </cell>
          <cell r="E1358">
            <v>38008</v>
          </cell>
          <cell r="G1358" t="str">
            <v>Purchase</v>
          </cell>
          <cell r="H1358" t="str">
            <v>Physical</v>
          </cell>
          <cell r="I1358" t="str">
            <v>CA - SLTAHOE</v>
          </cell>
          <cell r="J1358">
            <v>822118166</v>
          </cell>
          <cell r="K1358" t="str">
            <v>Cook Inlet Energy Supply LLC</v>
          </cell>
          <cell r="L1358" t="str">
            <v>Shaun Gates</v>
          </cell>
          <cell r="M1358" t="str">
            <v>Trader</v>
          </cell>
          <cell r="N1358" t="str">
            <v>(310) 556-8956</v>
          </cell>
          <cell r="O1358" t="str">
            <v>(310) 789-3991</v>
          </cell>
          <cell r="P1358" t="str">
            <v>ICE</v>
          </cell>
          <cell r="Q1358">
            <v>2.5</v>
          </cell>
          <cell r="R1358">
            <v>1500</v>
          </cell>
          <cell r="X1358">
            <v>5.46</v>
          </cell>
          <cell r="Y1358">
            <v>38009</v>
          </cell>
          <cell r="Z1358">
            <v>38009</v>
          </cell>
          <cell r="AA1358" t="str">
            <v>Firm</v>
          </cell>
          <cell r="AB1358" t="str">
            <v>NWP</v>
          </cell>
          <cell r="AC1358" t="str">
            <v>Paiute</v>
          </cell>
          <cell r="AD1358">
            <v>100047</v>
          </cell>
          <cell r="AE1358">
            <v>1500</v>
          </cell>
          <cell r="AF1358" t="str">
            <v>OPAL</v>
          </cell>
          <cell r="AG1358">
            <v>543</v>
          </cell>
          <cell r="AJ1358" t="str">
            <v>RENO</v>
          </cell>
          <cell r="AK1358">
            <v>459</v>
          </cell>
          <cell r="AL1358" t="str">
            <v>AVAC03SYS5</v>
          </cell>
          <cell r="AM1358">
            <v>304</v>
          </cell>
          <cell r="AN1358" t="str">
            <v>DW</v>
          </cell>
          <cell r="AO1358">
            <v>38016</v>
          </cell>
          <cell r="AP1358" t="str">
            <v>DW</v>
          </cell>
        </row>
        <row r="1359">
          <cell r="A1359">
            <v>1372</v>
          </cell>
          <cell r="B1359" t="str">
            <v>DW</v>
          </cell>
          <cell r="C1359" t="str">
            <v>Dick Winters</v>
          </cell>
          <cell r="D1359" t="str">
            <v>(509) 495-4175</v>
          </cell>
          <cell r="E1359">
            <v>38009</v>
          </cell>
          <cell r="G1359" t="str">
            <v>Sale</v>
          </cell>
          <cell r="H1359" t="str">
            <v>Physical</v>
          </cell>
          <cell r="I1359" t="str">
            <v>CSII</v>
          </cell>
          <cell r="K1359" t="str">
            <v>Concord Energy, LLC</v>
          </cell>
          <cell r="L1359" t="str">
            <v>Darrell Danyluk</v>
          </cell>
          <cell r="M1359" t="str">
            <v>Trader</v>
          </cell>
          <cell r="N1359" t="str">
            <v>(403) 514-6912</v>
          </cell>
          <cell r="O1359" t="str">
            <v>(403) 514-6913</v>
          </cell>
          <cell r="R1359">
            <v>9950</v>
          </cell>
          <cell r="X1359">
            <v>5.32</v>
          </cell>
          <cell r="Y1359">
            <v>38010</v>
          </cell>
          <cell r="Z1359">
            <v>38012</v>
          </cell>
          <cell r="AA1359" t="str">
            <v>Firm</v>
          </cell>
          <cell r="AB1359" t="str">
            <v>PGT</v>
          </cell>
          <cell r="AD1359" t="str">
            <v>07536</v>
          </cell>
          <cell r="AE1359">
            <v>9950</v>
          </cell>
          <cell r="AF1359" t="str">
            <v>STAN-GTNW</v>
          </cell>
          <cell r="AG1359" t="str">
            <v xml:space="preserve"> </v>
          </cell>
          <cell r="AH1359" t="str">
            <v xml:space="preserve"> </v>
          </cell>
          <cell r="AI1359" t="str">
            <v xml:space="preserve"> </v>
          </cell>
          <cell r="AJ1359" t="str">
            <v>STAN-GTNW</v>
          </cell>
          <cell r="AK1359" t="str">
            <v xml:space="preserve"> </v>
          </cell>
          <cell r="AL1359" t="str">
            <v>08405</v>
          </cell>
          <cell r="AN1359" t="str">
            <v>DW</v>
          </cell>
        </row>
        <row r="1360">
          <cell r="A1360">
            <v>1373</v>
          </cell>
          <cell r="B1360" t="str">
            <v>DW</v>
          </cell>
          <cell r="C1360" t="str">
            <v>Dick Winters</v>
          </cell>
          <cell r="D1360" t="str">
            <v>(509) 495-4175</v>
          </cell>
          <cell r="E1360">
            <v>38009</v>
          </cell>
          <cell r="G1360" t="str">
            <v>Purchase</v>
          </cell>
          <cell r="H1360" t="str">
            <v>Physical</v>
          </cell>
          <cell r="I1360" t="str">
            <v>CA - SLTAHOE</v>
          </cell>
          <cell r="J1360">
            <v>3929929156</v>
          </cell>
          <cell r="K1360" t="str">
            <v>Concord Energy, LLC</v>
          </cell>
          <cell r="L1360" t="str">
            <v>Skip Warburton</v>
          </cell>
          <cell r="M1360" t="str">
            <v>Trader</v>
          </cell>
          <cell r="N1360" t="str">
            <v>(303) 468-1244</v>
          </cell>
          <cell r="O1360" t="str">
            <v>(403) 514-6913</v>
          </cell>
          <cell r="P1360" t="str">
            <v>ICE</v>
          </cell>
          <cell r="Q1360">
            <v>2.5</v>
          </cell>
          <cell r="R1360">
            <v>1500</v>
          </cell>
          <cell r="X1360">
            <v>5.4</v>
          </cell>
          <cell r="Y1360">
            <v>38010</v>
          </cell>
          <cell r="Z1360">
            <v>38012</v>
          </cell>
          <cell r="AA1360" t="str">
            <v>Firm</v>
          </cell>
          <cell r="AB1360" t="str">
            <v>NWP</v>
          </cell>
          <cell r="AC1360" t="str">
            <v>Paiute</v>
          </cell>
          <cell r="AD1360">
            <v>100047</v>
          </cell>
          <cell r="AE1360">
            <v>1500</v>
          </cell>
          <cell r="AF1360" t="str">
            <v>OPAL</v>
          </cell>
          <cell r="AG1360">
            <v>543</v>
          </cell>
          <cell r="AJ1360" t="str">
            <v>RENO</v>
          </cell>
          <cell r="AK1360">
            <v>459</v>
          </cell>
          <cell r="AL1360" t="str">
            <v>AVAC03SYS5</v>
          </cell>
          <cell r="AM1360">
            <v>304</v>
          </cell>
          <cell r="AN1360" t="str">
            <v>DW</v>
          </cell>
        </row>
        <row r="1361">
          <cell r="A1361">
            <v>1374</v>
          </cell>
          <cell r="B1361" t="str">
            <v>DW</v>
          </cell>
          <cell r="C1361" t="str">
            <v>Dick Winters</v>
          </cell>
          <cell r="D1361" t="str">
            <v>(509) 495-4175</v>
          </cell>
          <cell r="E1361">
            <v>38012</v>
          </cell>
          <cell r="G1361" t="str">
            <v>Sale</v>
          </cell>
          <cell r="H1361" t="str">
            <v>Physical</v>
          </cell>
          <cell r="I1361" t="str">
            <v>CSII</v>
          </cell>
          <cell r="K1361" t="str">
            <v>Enserco</v>
          </cell>
          <cell r="L1361" t="str">
            <v>Dave Huck</v>
          </cell>
          <cell r="M1361" t="str">
            <v>Trader</v>
          </cell>
          <cell r="N1361" t="str">
            <v>(403) 269-5522</v>
          </cell>
          <cell r="O1361" t="str">
            <v>(303) 568-3250</v>
          </cell>
          <cell r="R1361">
            <v>5000</v>
          </cell>
          <cell r="X1361">
            <v>5.29</v>
          </cell>
          <cell r="Y1361">
            <v>38013</v>
          </cell>
          <cell r="Z1361">
            <v>38013</v>
          </cell>
          <cell r="AA1361" t="str">
            <v>Interruptible</v>
          </cell>
          <cell r="AB1361" t="str">
            <v>PGT</v>
          </cell>
          <cell r="AD1361" t="str">
            <v>07536</v>
          </cell>
          <cell r="AE1361">
            <v>5000</v>
          </cell>
          <cell r="AF1361" t="str">
            <v>STAN-GTNW</v>
          </cell>
          <cell r="AG1361" t="str">
            <v xml:space="preserve"> </v>
          </cell>
          <cell r="AH1361" t="str">
            <v xml:space="preserve"> </v>
          </cell>
          <cell r="AI1361" t="str">
            <v xml:space="preserve"> </v>
          </cell>
          <cell r="AJ1361" t="str">
            <v>STAN-GTNW</v>
          </cell>
          <cell r="AK1361" t="str">
            <v xml:space="preserve"> </v>
          </cell>
          <cell r="AL1361" t="str">
            <v>04659</v>
          </cell>
          <cell r="AN1361" t="str">
            <v>DW</v>
          </cell>
        </row>
        <row r="1362">
          <cell r="A1362">
            <v>1375</v>
          </cell>
          <cell r="B1362" t="str">
            <v>DW</v>
          </cell>
          <cell r="C1362" t="str">
            <v>Dick Winters</v>
          </cell>
          <cell r="D1362" t="str">
            <v>(509) 495-4175</v>
          </cell>
          <cell r="E1362">
            <v>38012</v>
          </cell>
          <cell r="G1362" t="str">
            <v>Purchase</v>
          </cell>
          <cell r="H1362" t="str">
            <v>Physical</v>
          </cell>
          <cell r="I1362" t="str">
            <v>CA - SLTAHOE</v>
          </cell>
          <cell r="K1362" t="str">
            <v>Enserco</v>
          </cell>
          <cell r="L1362" t="str">
            <v>Dave Myers</v>
          </cell>
          <cell r="M1362" t="str">
            <v>Trader</v>
          </cell>
          <cell r="N1362" t="str">
            <v>(303) 568-3230</v>
          </cell>
          <cell r="O1362" t="str">
            <v>(303) 568-3250</v>
          </cell>
          <cell r="R1362">
            <v>1500</v>
          </cell>
          <cell r="X1362">
            <v>5.29</v>
          </cell>
          <cell r="Y1362">
            <v>38013</v>
          </cell>
          <cell r="Z1362">
            <v>38013</v>
          </cell>
          <cell r="AA1362" t="str">
            <v>Interruptible</v>
          </cell>
          <cell r="AB1362" t="str">
            <v>NWP</v>
          </cell>
          <cell r="AC1362" t="str">
            <v>Paiute</v>
          </cell>
          <cell r="AD1362">
            <v>100047</v>
          </cell>
          <cell r="AE1362">
            <v>1500</v>
          </cell>
          <cell r="AF1362" t="str">
            <v>OPAL</v>
          </cell>
          <cell r="AG1362">
            <v>543</v>
          </cell>
          <cell r="AJ1362" t="str">
            <v>RENO</v>
          </cell>
          <cell r="AK1362">
            <v>459</v>
          </cell>
          <cell r="AL1362" t="str">
            <v>AVAC03SYS5</v>
          </cell>
          <cell r="AM1362">
            <v>304</v>
          </cell>
          <cell r="AN1362" t="str">
            <v>DW</v>
          </cell>
        </row>
        <row r="1363">
          <cell r="A1363">
            <v>1376</v>
          </cell>
          <cell r="B1363" t="str">
            <v>DW</v>
          </cell>
          <cell r="C1363" t="str">
            <v>Dick Winters</v>
          </cell>
          <cell r="D1363" t="str">
            <v>(509) 495-4175</v>
          </cell>
          <cell r="E1363">
            <v>38012</v>
          </cell>
          <cell r="G1363" t="str">
            <v>Purchase</v>
          </cell>
          <cell r="H1363" t="str">
            <v>Physical</v>
          </cell>
          <cell r="I1363" t="str">
            <v>CA - SLTAHOE</v>
          </cell>
          <cell r="K1363" t="str">
            <v>Enserco</v>
          </cell>
          <cell r="L1363" t="str">
            <v>Dave Huck</v>
          </cell>
          <cell r="M1363" t="str">
            <v>Trader</v>
          </cell>
          <cell r="N1363" t="str">
            <v>(403) 269-5522</v>
          </cell>
          <cell r="O1363" t="str">
            <v>(303) 568-3250</v>
          </cell>
          <cell r="R1363">
            <v>3500</v>
          </cell>
          <cell r="X1363">
            <v>5.09</v>
          </cell>
          <cell r="Y1363">
            <v>38018</v>
          </cell>
          <cell r="Z1363">
            <v>38046</v>
          </cell>
          <cell r="AA1363" t="str">
            <v>Firm</v>
          </cell>
          <cell r="AB1363" t="str">
            <v>NWP</v>
          </cell>
          <cell r="AC1363" t="str">
            <v>Paiute</v>
          </cell>
          <cell r="AD1363">
            <v>100047</v>
          </cell>
          <cell r="AE1363">
            <v>3500</v>
          </cell>
          <cell r="AF1363" t="str">
            <v>SUMAS</v>
          </cell>
          <cell r="AG1363">
            <v>297</v>
          </cell>
          <cell r="AI1363" t="str">
            <v xml:space="preserve"> </v>
          </cell>
          <cell r="AJ1363" t="str">
            <v>RENO</v>
          </cell>
          <cell r="AK1363">
            <v>459</v>
          </cell>
          <cell r="AL1363" t="str">
            <v>AVAC03SYS3</v>
          </cell>
          <cell r="AM1363">
            <v>304</v>
          </cell>
          <cell r="AN1363" t="str">
            <v>RP</v>
          </cell>
          <cell r="AO1363">
            <v>38019</v>
          </cell>
          <cell r="AP1363" t="str">
            <v>DW</v>
          </cell>
        </row>
        <row r="1364">
          <cell r="A1364">
            <v>1377</v>
          </cell>
          <cell r="B1364" t="str">
            <v>DW</v>
          </cell>
          <cell r="C1364" t="str">
            <v>Dick Winters</v>
          </cell>
          <cell r="D1364" t="str">
            <v>(509) 495-4175</v>
          </cell>
          <cell r="E1364">
            <v>38012</v>
          </cell>
          <cell r="G1364" t="str">
            <v>Sale</v>
          </cell>
          <cell r="H1364" t="str">
            <v>Physical</v>
          </cell>
          <cell r="I1364" t="str">
            <v>MALIN</v>
          </cell>
          <cell r="K1364" t="str">
            <v>Sempra Energy Trading, Inc.</v>
          </cell>
          <cell r="L1364" t="str">
            <v>Ray Houghton</v>
          </cell>
          <cell r="M1364" t="str">
            <v>Trader</v>
          </cell>
          <cell r="N1364" t="str">
            <v>(403) 750-2453</v>
          </cell>
          <cell r="O1364" t="str">
            <v>(203) 355-6605</v>
          </cell>
          <cell r="R1364">
            <v>7391</v>
          </cell>
          <cell r="U1364" t="str">
            <v>NGI</v>
          </cell>
          <cell r="V1364">
            <v>-0.04</v>
          </cell>
          <cell r="W1364" t="str">
            <v>Malin</v>
          </cell>
          <cell r="Y1364">
            <v>38018</v>
          </cell>
          <cell r="Z1364">
            <v>38046</v>
          </cell>
          <cell r="AA1364" t="str">
            <v>Firm</v>
          </cell>
          <cell r="AB1364" t="str">
            <v>PGT</v>
          </cell>
          <cell r="AD1364" t="str">
            <v>07536</v>
          </cell>
          <cell r="AE1364">
            <v>7391</v>
          </cell>
          <cell r="AF1364" t="str">
            <v>MALI-GTNW</v>
          </cell>
          <cell r="AJ1364" t="str">
            <v>MALI-GTNW</v>
          </cell>
          <cell r="AL1364" t="str">
            <v>02466</v>
          </cell>
          <cell r="AN1364" t="str">
            <v>RP</v>
          </cell>
          <cell r="AO1364">
            <v>38016</v>
          </cell>
          <cell r="AP1364" t="str">
            <v>DW</v>
          </cell>
        </row>
        <row r="1365">
          <cell r="A1365">
            <v>1378</v>
          </cell>
          <cell r="B1365" t="str">
            <v>DW</v>
          </cell>
          <cell r="C1365" t="str">
            <v>Dick Winters</v>
          </cell>
          <cell r="D1365" t="str">
            <v>(509) 495-4175</v>
          </cell>
          <cell r="E1365">
            <v>38013</v>
          </cell>
          <cell r="G1365" t="str">
            <v>Sale</v>
          </cell>
          <cell r="H1365" t="str">
            <v>Physical</v>
          </cell>
          <cell r="I1365" t="str">
            <v>CSII</v>
          </cell>
          <cell r="K1365" t="str">
            <v>Enserco</v>
          </cell>
          <cell r="L1365" t="str">
            <v>Dave Huck</v>
          </cell>
          <cell r="M1365" t="str">
            <v>Trader</v>
          </cell>
          <cell r="N1365" t="str">
            <v>(403) 269-5522</v>
          </cell>
          <cell r="O1365" t="str">
            <v>(303) 568-3250</v>
          </cell>
          <cell r="R1365">
            <v>9950</v>
          </cell>
          <cell r="U1365" t="str">
            <v>GDA</v>
          </cell>
          <cell r="V1365">
            <v>0</v>
          </cell>
          <cell r="W1365" t="str">
            <v>Stan</v>
          </cell>
          <cell r="Y1365">
            <v>38014</v>
          </cell>
          <cell r="Z1365">
            <v>38017</v>
          </cell>
          <cell r="AA1365" t="str">
            <v>Firm</v>
          </cell>
          <cell r="AB1365" t="str">
            <v>PGT</v>
          </cell>
          <cell r="AD1365" t="str">
            <v>07536</v>
          </cell>
          <cell r="AE1365">
            <v>9950</v>
          </cell>
          <cell r="AF1365" t="str">
            <v>STAN-GTNW</v>
          </cell>
          <cell r="AG1365" t="str">
            <v xml:space="preserve"> </v>
          </cell>
          <cell r="AH1365" t="str">
            <v xml:space="preserve"> </v>
          </cell>
          <cell r="AI1365" t="str">
            <v xml:space="preserve"> </v>
          </cell>
          <cell r="AJ1365" t="str">
            <v>STAN-GTNW</v>
          </cell>
          <cell r="AK1365" t="str">
            <v xml:space="preserve"> </v>
          </cell>
          <cell r="AL1365" t="str">
            <v>04659</v>
          </cell>
          <cell r="AN1365" t="str">
            <v>DW</v>
          </cell>
          <cell r="AO1365">
            <v>38029</v>
          </cell>
          <cell r="AP1365" t="str">
            <v>DW</v>
          </cell>
        </row>
        <row r="1366">
          <cell r="A1366">
            <v>1379</v>
          </cell>
          <cell r="B1366" t="str">
            <v>DW</v>
          </cell>
          <cell r="C1366" t="str">
            <v>Dick Winters</v>
          </cell>
          <cell r="D1366" t="str">
            <v>(509) 495-4175</v>
          </cell>
          <cell r="E1366">
            <v>38013</v>
          </cell>
          <cell r="G1366" t="str">
            <v>Purchase</v>
          </cell>
          <cell r="H1366" t="str">
            <v>Physical</v>
          </cell>
          <cell r="I1366" t="str">
            <v>CA - SLTAHOE</v>
          </cell>
          <cell r="K1366" t="str">
            <v>Enserco</v>
          </cell>
          <cell r="L1366" t="str">
            <v>Dave Huck</v>
          </cell>
          <cell r="M1366" t="str">
            <v>Trader</v>
          </cell>
          <cell r="N1366" t="str">
            <v>(403) 269-5522</v>
          </cell>
          <cell r="O1366" t="str">
            <v>(303) 568-3250</v>
          </cell>
          <cell r="R1366">
            <v>1500</v>
          </cell>
          <cell r="U1366" t="str">
            <v>GDA</v>
          </cell>
          <cell r="V1366">
            <v>0</v>
          </cell>
          <cell r="W1366" t="str">
            <v>Opal</v>
          </cell>
          <cell r="Y1366">
            <v>38014</v>
          </cell>
          <cell r="Z1366">
            <v>38017</v>
          </cell>
          <cell r="AA1366" t="str">
            <v>Firm</v>
          </cell>
          <cell r="AB1366" t="str">
            <v>NWP</v>
          </cell>
          <cell r="AC1366" t="str">
            <v>Paiute</v>
          </cell>
          <cell r="AD1366">
            <v>100047</v>
          </cell>
          <cell r="AE1366">
            <v>1500</v>
          </cell>
          <cell r="AF1366" t="str">
            <v>OPAL</v>
          </cell>
          <cell r="AG1366">
            <v>543</v>
          </cell>
          <cell r="AJ1366" t="str">
            <v>RENO</v>
          </cell>
          <cell r="AK1366">
            <v>459</v>
          </cell>
          <cell r="AL1366" t="str">
            <v>AVAC03SYS5</v>
          </cell>
          <cell r="AM1366">
            <v>304</v>
          </cell>
          <cell r="AN1366" t="str">
            <v>DW</v>
          </cell>
        </row>
        <row r="1367">
          <cell r="A1367">
            <v>1380</v>
          </cell>
          <cell r="B1367" t="str">
            <v>DW</v>
          </cell>
          <cell r="C1367" t="str">
            <v>Dick Winters</v>
          </cell>
          <cell r="D1367" t="str">
            <v>(509) 495-4175</v>
          </cell>
          <cell r="E1367">
            <v>38013</v>
          </cell>
          <cell r="G1367" t="str">
            <v>Purchase</v>
          </cell>
          <cell r="H1367" t="str">
            <v>Physical</v>
          </cell>
          <cell r="I1367" t="str">
            <v>CA - SLTAHOE</v>
          </cell>
          <cell r="K1367" t="str">
            <v>Sempra Energy Trading, Inc.</v>
          </cell>
          <cell r="L1367" t="str">
            <v>Damon Suter</v>
          </cell>
          <cell r="M1367" t="str">
            <v>Trader</v>
          </cell>
          <cell r="N1367" t="str">
            <v>(949) 759-1939</v>
          </cell>
          <cell r="O1367" t="str">
            <v>(203) 355-6605</v>
          </cell>
          <cell r="R1367">
            <v>810</v>
          </cell>
          <cell r="X1367">
            <v>5.12</v>
          </cell>
          <cell r="Y1367">
            <v>38018</v>
          </cell>
          <cell r="Z1367">
            <v>38046</v>
          </cell>
          <cell r="AA1367" t="str">
            <v>Firm</v>
          </cell>
          <cell r="AB1367" t="str">
            <v>NWP</v>
          </cell>
          <cell r="AC1367" t="str">
            <v>Paiute</v>
          </cell>
          <cell r="AD1367">
            <v>100047</v>
          </cell>
          <cell r="AE1367">
            <v>810</v>
          </cell>
          <cell r="AF1367" t="str">
            <v>South of Green</v>
          </cell>
          <cell r="AJ1367" t="str">
            <v>RENO</v>
          </cell>
          <cell r="AK1367">
            <v>459</v>
          </cell>
          <cell r="AL1367" t="str">
            <v>AVAC03SYS4</v>
          </cell>
          <cell r="AM1367">
            <v>304</v>
          </cell>
          <cell r="AN1367" t="str">
            <v>RP</v>
          </cell>
          <cell r="AO1367">
            <v>38016</v>
          </cell>
          <cell r="AP1367" t="str">
            <v>DW</v>
          </cell>
          <cell r="AS1367" t="str">
            <v>South of Green</v>
          </cell>
        </row>
        <row r="1368">
          <cell r="A1368">
            <v>1381</v>
          </cell>
          <cell r="B1368" t="str">
            <v>DW</v>
          </cell>
          <cell r="C1368" t="str">
            <v>Dick Winters</v>
          </cell>
          <cell r="D1368" t="str">
            <v>(509) 495-4175</v>
          </cell>
          <cell r="E1368">
            <v>38016</v>
          </cell>
          <cell r="G1368" t="str">
            <v>Purchase</v>
          </cell>
          <cell r="H1368" t="str">
            <v>Physical</v>
          </cell>
          <cell r="I1368" t="str">
            <v>CA - SLTAHOE</v>
          </cell>
          <cell r="J1368">
            <v>931053330</v>
          </cell>
          <cell r="K1368" t="str">
            <v>Enserco</v>
          </cell>
          <cell r="L1368" t="str">
            <v>John Washabaugh</v>
          </cell>
          <cell r="M1368" t="str">
            <v>Trader</v>
          </cell>
          <cell r="N1368" t="str">
            <v>(303) 256-1666</v>
          </cell>
          <cell r="O1368" t="str">
            <v>(303) 568-3250</v>
          </cell>
          <cell r="P1368" t="str">
            <v>ICE</v>
          </cell>
          <cell r="Q1368">
            <v>2.5</v>
          </cell>
          <cell r="R1368">
            <v>1500</v>
          </cell>
          <cell r="X1368">
            <v>5.2350000000000003</v>
          </cell>
          <cell r="Y1368">
            <v>38018</v>
          </cell>
          <cell r="Z1368">
            <v>38019</v>
          </cell>
          <cell r="AA1368" t="str">
            <v>Firm</v>
          </cell>
          <cell r="AB1368" t="str">
            <v>NWP</v>
          </cell>
          <cell r="AC1368" t="str">
            <v>Paiute</v>
          </cell>
          <cell r="AD1368">
            <v>100047</v>
          </cell>
          <cell r="AE1368">
            <v>1500</v>
          </cell>
          <cell r="AF1368" t="str">
            <v>OPAL</v>
          </cell>
          <cell r="AG1368">
            <v>543</v>
          </cell>
          <cell r="AI1368" t="str">
            <v xml:space="preserve"> </v>
          </cell>
          <cell r="AJ1368" t="str">
            <v>RENO</v>
          </cell>
          <cell r="AK1368">
            <v>459</v>
          </cell>
          <cell r="AL1368" t="str">
            <v>AVAC03SYS5</v>
          </cell>
          <cell r="AM1368">
            <v>304</v>
          </cell>
          <cell r="AN1368" t="str">
            <v>DW</v>
          </cell>
        </row>
        <row r="1369">
          <cell r="A1369">
            <v>1382</v>
          </cell>
          <cell r="B1369" t="str">
            <v>DW</v>
          </cell>
          <cell r="C1369" t="str">
            <v>Dick Winters</v>
          </cell>
          <cell r="D1369" t="str">
            <v>(509) 495-4175</v>
          </cell>
          <cell r="E1369">
            <v>38016</v>
          </cell>
          <cell r="G1369" t="str">
            <v>Sale</v>
          </cell>
          <cell r="H1369" t="str">
            <v>Physical</v>
          </cell>
          <cell r="I1369" t="str">
            <v>MALIN</v>
          </cell>
          <cell r="K1369" t="str">
            <v>Sempra Energy Trading, Inc.</v>
          </cell>
          <cell r="L1369" t="str">
            <v>Ray Houghton</v>
          </cell>
          <cell r="M1369" t="str">
            <v>Trader</v>
          </cell>
          <cell r="N1369" t="str">
            <v>(403) 750-2453</v>
          </cell>
          <cell r="O1369" t="str">
            <v>(203) 355-6605</v>
          </cell>
          <cell r="R1369">
            <v>5000</v>
          </cell>
          <cell r="U1369" t="str">
            <v xml:space="preserve"> </v>
          </cell>
          <cell r="V1369" t="str">
            <v xml:space="preserve"> </v>
          </cell>
          <cell r="W1369" t="str">
            <v xml:space="preserve"> </v>
          </cell>
          <cell r="X1369">
            <v>4.8099999999999996</v>
          </cell>
          <cell r="Y1369">
            <v>38200</v>
          </cell>
          <cell r="Z1369">
            <v>38230</v>
          </cell>
          <cell r="AA1369" t="str">
            <v>Firm</v>
          </cell>
          <cell r="AB1369" t="str">
            <v>PGT</v>
          </cell>
          <cell r="AD1369" t="str">
            <v>07536</v>
          </cell>
          <cell r="AE1369">
            <v>5000</v>
          </cell>
          <cell r="AF1369" t="str">
            <v>MALI-GTNW</v>
          </cell>
          <cell r="AJ1369" t="str">
            <v>MALI-GTNW</v>
          </cell>
          <cell r="AL1369" t="str">
            <v>02466</v>
          </cell>
          <cell r="AN1369" t="str">
            <v>RP</v>
          </cell>
          <cell r="AO1369">
            <v>38020</v>
          </cell>
          <cell r="AP1369" t="str">
            <v>DW</v>
          </cell>
        </row>
        <row r="1370">
          <cell r="A1370">
            <v>1383</v>
          </cell>
          <cell r="B1370" t="str">
            <v>DW</v>
          </cell>
          <cell r="C1370" t="str">
            <v>Dick Winters</v>
          </cell>
          <cell r="D1370" t="str">
            <v>(509) 495-4175</v>
          </cell>
          <cell r="E1370">
            <v>38019</v>
          </cell>
          <cell r="G1370" t="str">
            <v>Purchase</v>
          </cell>
          <cell r="H1370" t="str">
            <v>Physical</v>
          </cell>
          <cell r="I1370" t="str">
            <v>CA - SLTAHOE</v>
          </cell>
          <cell r="J1370">
            <v>170017092</v>
          </cell>
          <cell r="K1370" t="str">
            <v>Cook Inlet Energy Supply LLC</v>
          </cell>
          <cell r="L1370" t="str">
            <v>Jennifer Emerson</v>
          </cell>
          <cell r="M1370" t="str">
            <v>Trader</v>
          </cell>
          <cell r="N1370" t="str">
            <v>(310) 789-3900</v>
          </cell>
          <cell r="O1370" t="str">
            <v>(310) 789-3991</v>
          </cell>
          <cell r="P1370" t="str">
            <v>ICE</v>
          </cell>
          <cell r="Q1370">
            <v>2.5</v>
          </cell>
          <cell r="R1370">
            <v>1500</v>
          </cell>
          <cell r="X1370">
            <v>4.97</v>
          </cell>
          <cell r="Y1370">
            <v>38020</v>
          </cell>
          <cell r="Z1370">
            <v>38020</v>
          </cell>
          <cell r="AA1370" t="str">
            <v>Firm</v>
          </cell>
          <cell r="AB1370" t="str">
            <v>NWP</v>
          </cell>
          <cell r="AC1370" t="str">
            <v>Paiute</v>
          </cell>
          <cell r="AD1370">
            <v>100047</v>
          </cell>
          <cell r="AE1370">
            <v>1500</v>
          </cell>
          <cell r="AF1370" t="str">
            <v>OPAL</v>
          </cell>
          <cell r="AG1370">
            <v>543</v>
          </cell>
          <cell r="AI1370" t="str">
            <v xml:space="preserve"> </v>
          </cell>
          <cell r="AJ1370" t="str">
            <v>RENO</v>
          </cell>
          <cell r="AK1370">
            <v>459</v>
          </cell>
          <cell r="AL1370" t="str">
            <v>AVAC03SYS5</v>
          </cell>
          <cell r="AM1370">
            <v>304</v>
          </cell>
          <cell r="AN1370" t="str">
            <v>DW</v>
          </cell>
          <cell r="AO1370">
            <v>38022</v>
          </cell>
          <cell r="AP1370" t="str">
            <v>DW</v>
          </cell>
        </row>
        <row r="1371">
          <cell r="A1371">
            <v>1384</v>
          </cell>
          <cell r="B1371" t="str">
            <v>DW</v>
          </cell>
          <cell r="C1371" t="str">
            <v>Dick Winters</v>
          </cell>
          <cell r="D1371" t="str">
            <v>(509) 495-4175</v>
          </cell>
          <cell r="E1371">
            <v>38020</v>
          </cell>
          <cell r="G1371" t="str">
            <v>Purchase</v>
          </cell>
          <cell r="H1371" t="str">
            <v>Physical</v>
          </cell>
          <cell r="I1371" t="str">
            <v>CA - SLTAHOE</v>
          </cell>
          <cell r="J1371">
            <v>180076492</v>
          </cell>
          <cell r="K1371" t="str">
            <v>Cargill Inc</v>
          </cell>
          <cell r="L1371" t="str">
            <v>Jennifer Kotulski</v>
          </cell>
          <cell r="M1371" t="str">
            <v>Trader</v>
          </cell>
          <cell r="N1371" t="str">
            <v>(952) 984-3407</v>
          </cell>
          <cell r="O1371" t="str">
            <v>(952) 984-3341</v>
          </cell>
          <cell r="P1371" t="str">
            <v>ICE</v>
          </cell>
          <cell r="Q1371">
            <v>2.5</v>
          </cell>
          <cell r="R1371">
            <v>1500</v>
          </cell>
          <cell r="U1371" t="str">
            <v>GDA</v>
          </cell>
          <cell r="V1371">
            <v>0</v>
          </cell>
          <cell r="W1371" t="str">
            <v>Opal</v>
          </cell>
          <cell r="Y1371">
            <v>38021</v>
          </cell>
          <cell r="Z1371">
            <v>38021</v>
          </cell>
          <cell r="AA1371" t="str">
            <v>Firm</v>
          </cell>
          <cell r="AB1371" t="str">
            <v>NWP</v>
          </cell>
          <cell r="AC1371" t="str">
            <v>Paiute</v>
          </cell>
          <cell r="AD1371">
            <v>100047</v>
          </cell>
          <cell r="AE1371">
            <v>1500</v>
          </cell>
          <cell r="AF1371" t="str">
            <v>OPAL</v>
          </cell>
          <cell r="AG1371">
            <v>543</v>
          </cell>
          <cell r="AI1371" t="str">
            <v xml:space="preserve"> </v>
          </cell>
          <cell r="AJ1371" t="str">
            <v>RENO</v>
          </cell>
          <cell r="AK1371">
            <v>459</v>
          </cell>
          <cell r="AL1371" t="str">
            <v>AVAC03SYS5</v>
          </cell>
          <cell r="AM1371">
            <v>304</v>
          </cell>
          <cell r="AN1371" t="str">
            <v>DW</v>
          </cell>
        </row>
        <row r="1372">
          <cell r="A1372">
            <v>1385</v>
          </cell>
          <cell r="B1372" t="str">
            <v>DW</v>
          </cell>
          <cell r="C1372" t="str">
            <v>Dick Winters</v>
          </cell>
          <cell r="D1372" t="str">
            <v>(509) 495-4175</v>
          </cell>
          <cell r="E1372">
            <v>38020</v>
          </cell>
          <cell r="G1372" t="str">
            <v>Sale</v>
          </cell>
          <cell r="H1372" t="str">
            <v>Physical</v>
          </cell>
          <cell r="I1372" t="str">
            <v>CSII</v>
          </cell>
          <cell r="K1372" t="str">
            <v>Enserco</v>
          </cell>
          <cell r="L1372" t="str">
            <v>Dave Huck</v>
          </cell>
          <cell r="M1372" t="str">
            <v>Trader</v>
          </cell>
          <cell r="N1372" t="str">
            <v>(403) 269-5522</v>
          </cell>
          <cell r="O1372" t="str">
            <v>(303) 568-3250</v>
          </cell>
          <cell r="R1372">
            <v>13000</v>
          </cell>
          <cell r="X1372">
            <v>5.05</v>
          </cell>
          <cell r="Y1372">
            <v>38021</v>
          </cell>
          <cell r="Z1372">
            <v>38021</v>
          </cell>
          <cell r="AA1372" t="str">
            <v>Interruptible</v>
          </cell>
          <cell r="AB1372" t="str">
            <v>PGT</v>
          </cell>
          <cell r="AD1372" t="str">
            <v>07536</v>
          </cell>
          <cell r="AE1372">
            <v>13000</v>
          </cell>
          <cell r="AF1372" t="str">
            <v>COYO-GTNW</v>
          </cell>
          <cell r="AG1372" t="str">
            <v xml:space="preserve"> </v>
          </cell>
          <cell r="AH1372" t="str">
            <v>08217</v>
          </cell>
          <cell r="AI1372" t="str">
            <v xml:space="preserve"> </v>
          </cell>
          <cell r="AJ1372" t="str">
            <v>COYO-GTNW</v>
          </cell>
          <cell r="AK1372" t="str">
            <v xml:space="preserve"> </v>
          </cell>
          <cell r="AL1372" t="str">
            <v>04659</v>
          </cell>
          <cell r="AN1372" t="str">
            <v>DW</v>
          </cell>
        </row>
        <row r="1373">
          <cell r="A1373">
            <v>1386</v>
          </cell>
          <cell r="B1373" t="str">
            <v>DW</v>
          </cell>
          <cell r="C1373" t="str">
            <v>Dick Winters</v>
          </cell>
          <cell r="D1373" t="str">
            <v>(509) 495-4175</v>
          </cell>
          <cell r="E1373">
            <v>38021</v>
          </cell>
          <cell r="G1373" t="str">
            <v>Purchase</v>
          </cell>
          <cell r="H1373" t="str">
            <v>Physical</v>
          </cell>
          <cell r="I1373" t="str">
            <v>CA - SLTAHOE</v>
          </cell>
          <cell r="J1373">
            <v>427002164</v>
          </cell>
          <cell r="K1373" t="str">
            <v>Cargill Inc</v>
          </cell>
          <cell r="L1373" t="str">
            <v>Jennifer Kotulski</v>
          </cell>
          <cell r="M1373" t="str">
            <v>Trader</v>
          </cell>
          <cell r="N1373" t="str">
            <v>(952) 984-3407</v>
          </cell>
          <cell r="O1373" t="str">
            <v>(952) 984-3341</v>
          </cell>
          <cell r="P1373" t="str">
            <v>ICE</v>
          </cell>
          <cell r="Q1373">
            <v>2.5</v>
          </cell>
          <cell r="R1373">
            <v>1500</v>
          </cell>
          <cell r="U1373" t="str">
            <v>GDA</v>
          </cell>
          <cell r="V1373">
            <v>5.0000000000000001E-3</v>
          </cell>
          <cell r="W1373" t="str">
            <v>Opal</v>
          </cell>
          <cell r="Y1373">
            <v>38022</v>
          </cell>
          <cell r="Z1373">
            <v>38022</v>
          </cell>
          <cell r="AA1373" t="str">
            <v>Firm</v>
          </cell>
          <cell r="AB1373" t="str">
            <v>NWP</v>
          </cell>
          <cell r="AC1373" t="str">
            <v>Paiute</v>
          </cell>
          <cell r="AD1373">
            <v>100047</v>
          </cell>
          <cell r="AE1373">
            <v>1500</v>
          </cell>
          <cell r="AF1373" t="str">
            <v>OPAL</v>
          </cell>
          <cell r="AG1373">
            <v>543</v>
          </cell>
          <cell r="AI1373" t="str">
            <v xml:space="preserve"> </v>
          </cell>
          <cell r="AJ1373" t="str">
            <v>RENO</v>
          </cell>
          <cell r="AK1373">
            <v>459</v>
          </cell>
          <cell r="AL1373" t="str">
            <v>AVAC03SYS5</v>
          </cell>
          <cell r="AM1373">
            <v>304</v>
          </cell>
          <cell r="AN1373" t="str">
            <v>DW</v>
          </cell>
        </row>
        <row r="1374">
          <cell r="A1374">
            <v>1387</v>
          </cell>
          <cell r="B1374" t="str">
            <v>DW</v>
          </cell>
          <cell r="C1374" t="str">
            <v>Dick Winters</v>
          </cell>
          <cell r="D1374" t="str">
            <v>(509) 495-4175</v>
          </cell>
          <cell r="E1374">
            <v>38021</v>
          </cell>
          <cell r="G1374" t="str">
            <v>Sale</v>
          </cell>
          <cell r="H1374" t="str">
            <v>Physical</v>
          </cell>
          <cell r="I1374" t="str">
            <v>PG&amp;E STOR</v>
          </cell>
          <cell r="J1374" t="str">
            <v xml:space="preserve"> </v>
          </cell>
          <cell r="K1374" t="str">
            <v>Enserco</v>
          </cell>
          <cell r="L1374" t="str">
            <v>Dave Huck</v>
          </cell>
          <cell r="M1374" t="str">
            <v>Trader</v>
          </cell>
          <cell r="N1374" t="str">
            <v>(403) 269-5522</v>
          </cell>
          <cell r="O1374" t="str">
            <v>(303) 568-3250</v>
          </cell>
          <cell r="P1374" t="str">
            <v xml:space="preserve"> </v>
          </cell>
          <cell r="Q1374" t="str">
            <v xml:space="preserve"> </v>
          </cell>
          <cell r="R1374">
            <v>10000</v>
          </cell>
          <cell r="X1374">
            <v>5.4850000000000003</v>
          </cell>
          <cell r="Y1374">
            <v>38022</v>
          </cell>
          <cell r="Z1374">
            <v>38022</v>
          </cell>
          <cell r="AA1374" t="str">
            <v>Interruptible</v>
          </cell>
          <cell r="AB1374" t="str">
            <v>PGE</v>
          </cell>
          <cell r="AE1374">
            <v>10000</v>
          </cell>
          <cell r="AF1374" t="str">
            <v>CG</v>
          </cell>
          <cell r="AH1374" t="str">
            <v>CG1111N</v>
          </cell>
          <cell r="AJ1374" t="str">
            <v>CG</v>
          </cell>
          <cell r="AL1374" t="str">
            <v>CG0214N</v>
          </cell>
          <cell r="AN1374" t="str">
            <v>DW</v>
          </cell>
          <cell r="AO1374" t="str">
            <v xml:space="preserve"> </v>
          </cell>
          <cell r="AP1374" t="str">
            <v xml:space="preserve"> </v>
          </cell>
        </row>
        <row r="1375">
          <cell r="A1375">
            <v>1388</v>
          </cell>
          <cell r="B1375" t="str">
            <v>DW</v>
          </cell>
          <cell r="C1375" t="str">
            <v>Dick Winters</v>
          </cell>
          <cell r="D1375" t="str">
            <v>(509) 495-4175</v>
          </cell>
          <cell r="E1375">
            <v>38021</v>
          </cell>
          <cell r="G1375" t="str">
            <v>Sale</v>
          </cell>
          <cell r="H1375" t="str">
            <v>Physical</v>
          </cell>
          <cell r="I1375" t="str">
            <v>CSII</v>
          </cell>
          <cell r="K1375" t="str">
            <v>Enserco</v>
          </cell>
          <cell r="L1375" t="str">
            <v>Dave Huck</v>
          </cell>
          <cell r="M1375" t="str">
            <v>Trader</v>
          </cell>
          <cell r="N1375" t="str">
            <v>(403) 269-5522</v>
          </cell>
          <cell r="O1375" t="str">
            <v>(303) 568-3250</v>
          </cell>
          <cell r="R1375">
            <v>10000</v>
          </cell>
          <cell r="X1375">
            <v>4.68</v>
          </cell>
          <cell r="Y1375">
            <v>38200</v>
          </cell>
          <cell r="Z1375">
            <v>38230</v>
          </cell>
          <cell r="AA1375" t="str">
            <v>Firm</v>
          </cell>
          <cell r="AB1375" t="str">
            <v>PGT</v>
          </cell>
          <cell r="AD1375" t="str">
            <v>07536</v>
          </cell>
          <cell r="AE1375">
            <v>10000</v>
          </cell>
          <cell r="AF1375" t="str">
            <v>STAN-GTNW</v>
          </cell>
          <cell r="AG1375" t="str">
            <v xml:space="preserve"> </v>
          </cell>
          <cell r="AH1375" t="str">
            <v>08217</v>
          </cell>
          <cell r="AI1375" t="str">
            <v xml:space="preserve"> </v>
          </cell>
          <cell r="AJ1375" t="str">
            <v>STAN-GTNW</v>
          </cell>
          <cell r="AK1375" t="str">
            <v xml:space="preserve"> </v>
          </cell>
          <cell r="AL1375" t="str">
            <v>04659</v>
          </cell>
          <cell r="AN1375" t="str">
            <v>RP</v>
          </cell>
        </row>
        <row r="1376">
          <cell r="A1376">
            <v>1389</v>
          </cell>
          <cell r="B1376" t="str">
            <v>DW</v>
          </cell>
          <cell r="C1376" t="str">
            <v>Dick Winters</v>
          </cell>
          <cell r="D1376" t="str">
            <v>(509) 495-4175</v>
          </cell>
          <cell r="E1376">
            <v>38021</v>
          </cell>
          <cell r="G1376" t="str">
            <v>Sale</v>
          </cell>
          <cell r="H1376" t="str">
            <v>Physical</v>
          </cell>
          <cell r="I1376" t="str">
            <v>CSII</v>
          </cell>
          <cell r="K1376" t="str">
            <v>BP Canada Energy Marketing Corp.</v>
          </cell>
          <cell r="L1376" t="str">
            <v>Mike Hogervorst</v>
          </cell>
          <cell r="M1376" t="str">
            <v>Trader</v>
          </cell>
          <cell r="N1376" t="str">
            <v>(403) 231-6903</v>
          </cell>
          <cell r="O1376" t="str">
            <v>403-233-5611</v>
          </cell>
          <cell r="R1376">
            <v>9700</v>
          </cell>
          <cell r="X1376">
            <v>4.6900000000000004</v>
          </cell>
          <cell r="Y1376">
            <v>38200</v>
          </cell>
          <cell r="Z1376">
            <v>38230</v>
          </cell>
          <cell r="AA1376" t="str">
            <v>Firm</v>
          </cell>
          <cell r="AB1376" t="str">
            <v>PGT</v>
          </cell>
          <cell r="AD1376" t="str">
            <v>07536</v>
          </cell>
          <cell r="AE1376">
            <v>9700</v>
          </cell>
          <cell r="AF1376" t="str">
            <v>STAN-GTNW</v>
          </cell>
          <cell r="AG1376" t="str">
            <v xml:space="preserve"> </v>
          </cell>
          <cell r="AH1376" t="str">
            <v>08217</v>
          </cell>
          <cell r="AI1376" t="str">
            <v xml:space="preserve"> </v>
          </cell>
          <cell r="AJ1376" t="str">
            <v>STAN-GTNW</v>
          </cell>
          <cell r="AK1376" t="str">
            <v xml:space="preserve"> </v>
          </cell>
          <cell r="AL1376" t="str">
            <v>01669</v>
          </cell>
          <cell r="AN1376" t="str">
            <v>RP</v>
          </cell>
          <cell r="AO1376">
            <v>38022</v>
          </cell>
          <cell r="AP1376" t="str">
            <v>DW</v>
          </cell>
        </row>
        <row r="1377">
          <cell r="A1377">
            <v>1390</v>
          </cell>
          <cell r="B1377" t="str">
            <v>DW</v>
          </cell>
          <cell r="C1377" t="str">
            <v>Dick Winters</v>
          </cell>
          <cell r="D1377" t="str">
            <v>(509) 495-4175</v>
          </cell>
          <cell r="E1377">
            <v>38022</v>
          </cell>
          <cell r="G1377" t="str">
            <v>Purchase</v>
          </cell>
          <cell r="H1377" t="str">
            <v>Physical</v>
          </cell>
          <cell r="I1377" t="str">
            <v>CA - SLTAHOE</v>
          </cell>
          <cell r="J1377">
            <v>4220720149</v>
          </cell>
          <cell r="K1377" t="str">
            <v>Cargill Inc</v>
          </cell>
          <cell r="L1377" t="str">
            <v>Jennifer Kotulski</v>
          </cell>
          <cell r="M1377" t="str">
            <v>Trader</v>
          </cell>
          <cell r="N1377" t="str">
            <v>(952) 984-3407</v>
          </cell>
          <cell r="O1377" t="str">
            <v>(952) 984-3341</v>
          </cell>
          <cell r="P1377" t="str">
            <v>ICE</v>
          </cell>
          <cell r="Q1377">
            <v>2.5</v>
          </cell>
          <cell r="R1377">
            <v>1500</v>
          </cell>
          <cell r="U1377" t="str">
            <v>GDA</v>
          </cell>
          <cell r="V1377">
            <v>0</v>
          </cell>
          <cell r="W1377" t="str">
            <v>Opal</v>
          </cell>
          <cell r="Y1377">
            <v>38023</v>
          </cell>
          <cell r="Z1377">
            <v>38023</v>
          </cell>
          <cell r="AA1377" t="str">
            <v>Firm</v>
          </cell>
          <cell r="AB1377" t="str">
            <v>NWP</v>
          </cell>
          <cell r="AC1377" t="str">
            <v>Paiute</v>
          </cell>
          <cell r="AD1377">
            <v>100047</v>
          </cell>
          <cell r="AE1377">
            <v>1500</v>
          </cell>
          <cell r="AF1377" t="str">
            <v>OPAL</v>
          </cell>
          <cell r="AG1377">
            <v>543</v>
          </cell>
          <cell r="AI1377" t="str">
            <v xml:space="preserve"> </v>
          </cell>
          <cell r="AJ1377" t="str">
            <v>RENO</v>
          </cell>
          <cell r="AK1377">
            <v>459</v>
          </cell>
          <cell r="AL1377" t="str">
            <v>AVAC03SYS5</v>
          </cell>
          <cell r="AM1377">
            <v>304</v>
          </cell>
          <cell r="AN1377" t="str">
            <v>DW</v>
          </cell>
        </row>
        <row r="1378">
          <cell r="A1378">
            <v>1391</v>
          </cell>
          <cell r="B1378" t="str">
            <v>DW</v>
          </cell>
          <cell r="C1378" t="str">
            <v>Dick Winters</v>
          </cell>
          <cell r="D1378" t="str">
            <v>(509) 495-4175</v>
          </cell>
          <cell r="E1378">
            <v>38022</v>
          </cell>
          <cell r="G1378" t="str">
            <v>Sale</v>
          </cell>
          <cell r="H1378" t="str">
            <v>Physical</v>
          </cell>
          <cell r="I1378" t="str">
            <v>PG&amp;E STOR</v>
          </cell>
          <cell r="J1378">
            <v>242909953</v>
          </cell>
          <cell r="K1378" t="str">
            <v>Cinergy Marketing &amp; Trading, LP</v>
          </cell>
          <cell r="L1378" t="str">
            <v>Joe Deschamps</v>
          </cell>
          <cell r="M1378" t="str">
            <v>Trader</v>
          </cell>
          <cell r="N1378" t="str">
            <v>(713) 393-6964</v>
          </cell>
          <cell r="O1378" t="str">
            <v>(713) 890-3131</v>
          </cell>
          <cell r="P1378" t="str">
            <v>ICE</v>
          </cell>
          <cell r="Q1378">
            <v>2.5</v>
          </cell>
          <cell r="R1378">
            <v>5000</v>
          </cell>
          <cell r="X1378">
            <v>5.335</v>
          </cell>
          <cell r="Y1378">
            <v>38023</v>
          </cell>
          <cell r="Z1378">
            <v>38023</v>
          </cell>
          <cell r="AA1378" t="str">
            <v>Firm</v>
          </cell>
          <cell r="AB1378" t="str">
            <v>PGE</v>
          </cell>
          <cell r="AE1378">
            <v>5000</v>
          </cell>
          <cell r="AF1378" t="str">
            <v>CG</v>
          </cell>
          <cell r="AH1378" t="str">
            <v>CG1111N</v>
          </cell>
          <cell r="AJ1378" t="str">
            <v>CG</v>
          </cell>
          <cell r="AL1378">
            <v>0</v>
          </cell>
          <cell r="AN1378" t="str">
            <v>DW</v>
          </cell>
          <cell r="AO1378">
            <v>38026</v>
          </cell>
          <cell r="AP1378" t="str">
            <v>DW</v>
          </cell>
        </row>
        <row r="1379">
          <cell r="A1379">
            <v>1392</v>
          </cell>
          <cell r="B1379" t="str">
            <v>DW</v>
          </cell>
          <cell r="C1379" t="str">
            <v>Dick Winters</v>
          </cell>
          <cell r="D1379" t="str">
            <v>(509) 495-4175</v>
          </cell>
          <cell r="E1379">
            <v>38022</v>
          </cell>
          <cell r="G1379" t="str">
            <v>Sale</v>
          </cell>
          <cell r="H1379" t="str">
            <v>Physical</v>
          </cell>
          <cell r="I1379" t="str">
            <v>PG&amp;E STOR</v>
          </cell>
          <cell r="J1379">
            <v>134257690</v>
          </cell>
          <cell r="K1379" t="str">
            <v>Cargill Inc</v>
          </cell>
          <cell r="L1379" t="str">
            <v>Jennifer Kotulski</v>
          </cell>
          <cell r="M1379" t="str">
            <v>Trader</v>
          </cell>
          <cell r="N1379" t="str">
            <v>(952) 984-3407</v>
          </cell>
          <cell r="O1379" t="str">
            <v>(952) 984-3341</v>
          </cell>
          <cell r="P1379" t="str">
            <v>ICE</v>
          </cell>
          <cell r="Q1379">
            <v>2.5</v>
          </cell>
          <cell r="R1379">
            <v>10000</v>
          </cell>
          <cell r="X1379">
            <v>5.335</v>
          </cell>
          <cell r="Y1379">
            <v>38023</v>
          </cell>
          <cell r="Z1379">
            <v>38023</v>
          </cell>
          <cell r="AA1379" t="str">
            <v>Firm</v>
          </cell>
          <cell r="AB1379" t="str">
            <v>PGE</v>
          </cell>
          <cell r="AE1379">
            <v>10000</v>
          </cell>
          <cell r="AF1379" t="str">
            <v>CG</v>
          </cell>
          <cell r="AH1379" t="str">
            <v>CG1111N</v>
          </cell>
          <cell r="AJ1379" t="str">
            <v>CG</v>
          </cell>
          <cell r="AL1379" t="str">
            <v>CG0191N</v>
          </cell>
          <cell r="AN1379" t="str">
            <v>DW</v>
          </cell>
          <cell r="AO1379" t="str">
            <v xml:space="preserve"> </v>
          </cell>
          <cell r="AP1379" t="str">
            <v xml:space="preserve"> </v>
          </cell>
        </row>
        <row r="1380">
          <cell r="A1380">
            <v>1393</v>
          </cell>
          <cell r="B1380" t="str">
            <v>DW</v>
          </cell>
          <cell r="C1380" t="str">
            <v>Dick Winters</v>
          </cell>
          <cell r="D1380" t="str">
            <v>(509) 495-4175</v>
          </cell>
          <cell r="E1380">
            <v>38023</v>
          </cell>
          <cell r="G1380" t="str">
            <v>Purchase</v>
          </cell>
          <cell r="H1380" t="str">
            <v>Physical</v>
          </cell>
          <cell r="I1380" t="str">
            <v>CA - SLTAHOE</v>
          </cell>
          <cell r="J1380">
            <v>4261252117</v>
          </cell>
          <cell r="K1380" t="str">
            <v>Cargill Inc</v>
          </cell>
          <cell r="L1380" t="str">
            <v>Jennifer Kotulski</v>
          </cell>
          <cell r="M1380" t="str">
            <v>Trader</v>
          </cell>
          <cell r="N1380" t="str">
            <v>(952) 984-3407</v>
          </cell>
          <cell r="O1380" t="str">
            <v>(952) 984-3341</v>
          </cell>
          <cell r="P1380" t="str">
            <v>ICE</v>
          </cell>
          <cell r="Q1380">
            <v>2.5</v>
          </cell>
          <cell r="R1380">
            <v>1500</v>
          </cell>
          <cell r="U1380" t="str">
            <v>GDA</v>
          </cell>
          <cell r="V1380">
            <v>0</v>
          </cell>
          <cell r="W1380" t="str">
            <v>Opal</v>
          </cell>
          <cell r="Y1380">
            <v>38024</v>
          </cell>
          <cell r="Z1380">
            <v>38026</v>
          </cell>
          <cell r="AA1380" t="str">
            <v>Firm</v>
          </cell>
          <cell r="AB1380" t="str">
            <v>NWP</v>
          </cell>
          <cell r="AC1380" t="str">
            <v>Paiute</v>
          </cell>
          <cell r="AD1380">
            <v>100047</v>
          </cell>
          <cell r="AE1380">
            <v>1500</v>
          </cell>
          <cell r="AF1380" t="str">
            <v>OPAL</v>
          </cell>
          <cell r="AG1380">
            <v>543</v>
          </cell>
          <cell r="AI1380" t="str">
            <v xml:space="preserve"> </v>
          </cell>
          <cell r="AJ1380" t="str">
            <v>RENO</v>
          </cell>
          <cell r="AK1380">
            <v>459</v>
          </cell>
          <cell r="AL1380" t="str">
            <v>AVAC03SYS5</v>
          </cell>
          <cell r="AM1380">
            <v>304</v>
          </cell>
          <cell r="AN1380" t="str">
            <v>DW</v>
          </cell>
        </row>
        <row r="1381">
          <cell r="A1381">
            <v>1394</v>
          </cell>
          <cell r="B1381" t="str">
            <v>DW</v>
          </cell>
          <cell r="C1381" t="str">
            <v>Dick Winters</v>
          </cell>
          <cell r="D1381" t="str">
            <v>(509) 495-4175</v>
          </cell>
          <cell r="E1381">
            <v>38023</v>
          </cell>
          <cell r="G1381" t="str">
            <v>Sale</v>
          </cell>
          <cell r="H1381" t="str">
            <v>Physical</v>
          </cell>
          <cell r="I1381" t="str">
            <v>PG&amp;E STOR</v>
          </cell>
          <cell r="J1381">
            <v>122718557</v>
          </cell>
          <cell r="K1381" t="str">
            <v>Cook Inlet Energy Supply LLC</v>
          </cell>
          <cell r="L1381" t="str">
            <v>Adam Gerza</v>
          </cell>
          <cell r="M1381" t="str">
            <v>Trader</v>
          </cell>
          <cell r="N1381" t="str">
            <v>(310) 789-2314</v>
          </cell>
          <cell r="O1381" t="str">
            <v>(310) 789-3991</v>
          </cell>
          <cell r="P1381" t="str">
            <v>ICE</v>
          </cell>
          <cell r="Q1381">
            <v>2.5</v>
          </cell>
          <cell r="R1381">
            <v>5000</v>
          </cell>
          <cell r="X1381">
            <v>5.3</v>
          </cell>
          <cell r="Y1381">
            <v>38024</v>
          </cell>
          <cell r="Z1381">
            <v>38026</v>
          </cell>
          <cell r="AA1381" t="str">
            <v>Firm</v>
          </cell>
          <cell r="AB1381" t="str">
            <v>PGE</v>
          </cell>
          <cell r="AE1381">
            <v>5000</v>
          </cell>
          <cell r="AF1381" t="str">
            <v>CG</v>
          </cell>
          <cell r="AH1381" t="str">
            <v>CG1111N</v>
          </cell>
          <cell r="AJ1381" t="str">
            <v>CG</v>
          </cell>
          <cell r="AL1381">
            <v>0</v>
          </cell>
          <cell r="AN1381" t="str">
            <v>DW</v>
          </cell>
          <cell r="AO1381">
            <v>38029</v>
          </cell>
          <cell r="AP1381" t="str">
            <v>DW</v>
          </cell>
        </row>
        <row r="1382">
          <cell r="A1382">
            <v>1395</v>
          </cell>
          <cell r="B1382" t="str">
            <v>DW</v>
          </cell>
          <cell r="C1382" t="str">
            <v>Dick Winters</v>
          </cell>
          <cell r="D1382" t="str">
            <v>(509) 495-4175</v>
          </cell>
          <cell r="E1382">
            <v>38023</v>
          </cell>
          <cell r="G1382" t="str">
            <v>Sale</v>
          </cell>
          <cell r="H1382" t="str">
            <v>Physical</v>
          </cell>
          <cell r="I1382" t="str">
            <v>PG&amp;E STOR</v>
          </cell>
          <cell r="J1382">
            <v>225875723</v>
          </cell>
          <cell r="K1382" t="str">
            <v>Cook Inlet Energy Supply LLC</v>
          </cell>
          <cell r="L1382" t="str">
            <v>Adam Gerza</v>
          </cell>
          <cell r="M1382" t="str">
            <v>Trader</v>
          </cell>
          <cell r="N1382" t="str">
            <v>(310) 789-2314</v>
          </cell>
          <cell r="O1382" t="str">
            <v>(310) 789-3991</v>
          </cell>
          <cell r="P1382" t="str">
            <v>ICE</v>
          </cell>
          <cell r="Q1382">
            <v>2.5</v>
          </cell>
          <cell r="R1382">
            <v>5000</v>
          </cell>
          <cell r="X1382">
            <v>5.34</v>
          </cell>
          <cell r="Y1382">
            <v>38024</v>
          </cell>
          <cell r="Z1382">
            <v>38026</v>
          </cell>
          <cell r="AA1382" t="str">
            <v>Firm</v>
          </cell>
          <cell r="AB1382" t="str">
            <v>PGE</v>
          </cell>
          <cell r="AE1382">
            <v>5000</v>
          </cell>
          <cell r="AF1382" t="str">
            <v>CG</v>
          </cell>
          <cell r="AH1382" t="str">
            <v>CG1111N</v>
          </cell>
          <cell r="AJ1382" t="str">
            <v>CG</v>
          </cell>
          <cell r="AL1382">
            <v>0</v>
          </cell>
          <cell r="AN1382" t="str">
            <v>DW</v>
          </cell>
          <cell r="AO1382">
            <v>38029</v>
          </cell>
          <cell r="AP1382" t="str">
            <v>DW</v>
          </cell>
        </row>
        <row r="1383">
          <cell r="A1383">
            <v>1396</v>
          </cell>
          <cell r="B1383" t="str">
            <v>DW</v>
          </cell>
          <cell r="C1383" t="str">
            <v>Dick Winters</v>
          </cell>
          <cell r="D1383" t="str">
            <v>(509) 495-4175</v>
          </cell>
          <cell r="E1383">
            <v>38026</v>
          </cell>
          <cell r="G1383" t="str">
            <v>Purchase</v>
          </cell>
          <cell r="H1383" t="str">
            <v>Physical</v>
          </cell>
          <cell r="I1383" t="str">
            <v>CA - SLTAHOE</v>
          </cell>
          <cell r="J1383">
            <v>333188567</v>
          </cell>
          <cell r="K1383" t="str">
            <v>Cargill Inc</v>
          </cell>
          <cell r="L1383" t="str">
            <v>Jennifer Kotulski</v>
          </cell>
          <cell r="M1383" t="str">
            <v>Trader</v>
          </cell>
          <cell r="N1383" t="str">
            <v>(952) 984-3407</v>
          </cell>
          <cell r="O1383" t="str">
            <v>(952) 984-3341</v>
          </cell>
          <cell r="P1383" t="str">
            <v>ICE</v>
          </cell>
          <cell r="Q1383">
            <v>2.5</v>
          </cell>
          <cell r="R1383">
            <v>1500</v>
          </cell>
          <cell r="U1383" t="str">
            <v>GDA</v>
          </cell>
          <cell r="V1383">
            <v>0</v>
          </cell>
          <cell r="W1383" t="str">
            <v>Opal</v>
          </cell>
          <cell r="Y1383">
            <v>38027</v>
          </cell>
          <cell r="Z1383">
            <v>38027</v>
          </cell>
          <cell r="AA1383" t="str">
            <v>Firm</v>
          </cell>
          <cell r="AB1383" t="str">
            <v>NWP</v>
          </cell>
          <cell r="AC1383" t="str">
            <v>Paiute</v>
          </cell>
          <cell r="AD1383">
            <v>100047</v>
          </cell>
          <cell r="AE1383">
            <v>1500</v>
          </cell>
          <cell r="AF1383" t="str">
            <v>OPAL</v>
          </cell>
          <cell r="AG1383">
            <v>543</v>
          </cell>
          <cell r="AI1383" t="str">
            <v xml:space="preserve"> </v>
          </cell>
          <cell r="AJ1383" t="str">
            <v>RENO</v>
          </cell>
          <cell r="AK1383">
            <v>459</v>
          </cell>
          <cell r="AL1383" t="str">
            <v>AVAC03SYS5</v>
          </cell>
          <cell r="AM1383">
            <v>304</v>
          </cell>
          <cell r="AN1383" t="str">
            <v>DW</v>
          </cell>
        </row>
        <row r="1384">
          <cell r="A1384">
            <v>1397</v>
          </cell>
          <cell r="B1384" t="str">
            <v>DW</v>
          </cell>
          <cell r="C1384" t="str">
            <v>Dick Winters</v>
          </cell>
          <cell r="D1384" t="str">
            <v>(509) 495-4175</v>
          </cell>
          <cell r="E1384">
            <v>38027</v>
          </cell>
          <cell r="G1384" t="str">
            <v>Purchase</v>
          </cell>
          <cell r="H1384" t="str">
            <v>Physical</v>
          </cell>
          <cell r="I1384" t="str">
            <v>CA - SLTAHOE</v>
          </cell>
          <cell r="J1384">
            <v>181071680</v>
          </cell>
          <cell r="K1384" t="str">
            <v>Cargill Inc</v>
          </cell>
          <cell r="L1384" t="str">
            <v>Jennifer Kotulski</v>
          </cell>
          <cell r="M1384" t="str">
            <v>Trader</v>
          </cell>
          <cell r="N1384" t="str">
            <v>(952) 984-3407</v>
          </cell>
          <cell r="O1384" t="str">
            <v>(952) 984-3341</v>
          </cell>
          <cell r="P1384" t="str">
            <v>ICE</v>
          </cell>
          <cell r="Q1384">
            <v>2.5</v>
          </cell>
          <cell r="R1384">
            <v>1500</v>
          </cell>
          <cell r="U1384" t="str">
            <v>GDA</v>
          </cell>
          <cell r="V1384">
            <v>2.5000000000000001E-3</v>
          </cell>
          <cell r="W1384" t="str">
            <v>Opal</v>
          </cell>
          <cell r="Y1384">
            <v>38028</v>
          </cell>
          <cell r="Z1384">
            <v>38028</v>
          </cell>
          <cell r="AA1384" t="str">
            <v>Firm</v>
          </cell>
          <cell r="AB1384" t="str">
            <v>NWP</v>
          </cell>
          <cell r="AC1384" t="str">
            <v>Paiute</v>
          </cell>
          <cell r="AD1384">
            <v>100047</v>
          </cell>
          <cell r="AE1384">
            <v>1500</v>
          </cell>
          <cell r="AF1384" t="str">
            <v>OPAL</v>
          </cell>
          <cell r="AG1384">
            <v>543</v>
          </cell>
          <cell r="AI1384" t="str">
            <v xml:space="preserve"> </v>
          </cell>
          <cell r="AJ1384" t="str">
            <v>RENO</v>
          </cell>
          <cell r="AK1384">
            <v>459</v>
          </cell>
          <cell r="AL1384" t="str">
            <v>AVAC03SYS5</v>
          </cell>
          <cell r="AM1384">
            <v>304</v>
          </cell>
          <cell r="AN1384" t="str">
            <v>DW</v>
          </cell>
        </row>
        <row r="1385">
          <cell r="A1385">
            <v>1398</v>
          </cell>
          <cell r="B1385" t="str">
            <v>DW</v>
          </cell>
          <cell r="C1385" t="str">
            <v>Dick Winters</v>
          </cell>
          <cell r="D1385" t="str">
            <v>(509) 495-4175</v>
          </cell>
          <cell r="E1385">
            <v>38028</v>
          </cell>
          <cell r="G1385" t="str">
            <v>Purchase</v>
          </cell>
          <cell r="H1385" t="str">
            <v>Physical</v>
          </cell>
          <cell r="I1385" t="str">
            <v>CA - SLTAHOE</v>
          </cell>
          <cell r="J1385">
            <v>199006980</v>
          </cell>
          <cell r="K1385" t="str">
            <v>Cargill Inc</v>
          </cell>
          <cell r="L1385" t="str">
            <v>Jennifer Kotulski</v>
          </cell>
          <cell r="M1385" t="str">
            <v>Trader</v>
          </cell>
          <cell r="N1385" t="str">
            <v>(952) 984-3407</v>
          </cell>
          <cell r="O1385" t="str">
            <v>(952) 984-3341</v>
          </cell>
          <cell r="P1385" t="str">
            <v>ICE</v>
          </cell>
          <cell r="Q1385">
            <v>2.5</v>
          </cell>
          <cell r="R1385">
            <v>1500</v>
          </cell>
          <cell r="U1385" t="str">
            <v>GDA</v>
          </cell>
          <cell r="V1385">
            <v>0</v>
          </cell>
          <cell r="W1385" t="str">
            <v>Opal</v>
          </cell>
          <cell r="Y1385">
            <v>38029</v>
          </cell>
          <cell r="Z1385">
            <v>38029</v>
          </cell>
          <cell r="AA1385" t="str">
            <v>Firm</v>
          </cell>
          <cell r="AB1385" t="str">
            <v>NWP</v>
          </cell>
          <cell r="AC1385" t="str">
            <v>Paiute</v>
          </cell>
          <cell r="AD1385">
            <v>100047</v>
          </cell>
          <cell r="AE1385">
            <v>1500</v>
          </cell>
          <cell r="AF1385" t="str">
            <v>OPAL</v>
          </cell>
          <cell r="AG1385">
            <v>543</v>
          </cell>
          <cell r="AI1385" t="str">
            <v xml:space="preserve"> </v>
          </cell>
          <cell r="AJ1385" t="str">
            <v>RENO</v>
          </cell>
          <cell r="AK1385">
            <v>459</v>
          </cell>
          <cell r="AL1385" t="str">
            <v>AVAC03SYS5</v>
          </cell>
          <cell r="AM1385">
            <v>304</v>
          </cell>
          <cell r="AN1385" t="str">
            <v>DW</v>
          </cell>
        </row>
        <row r="1386">
          <cell r="A1386">
            <v>1399</v>
          </cell>
          <cell r="B1386" t="str">
            <v>DW</v>
          </cell>
          <cell r="C1386" t="str">
            <v>Dick Winters</v>
          </cell>
          <cell r="D1386" t="str">
            <v>(509) 495-4175</v>
          </cell>
          <cell r="E1386">
            <v>38029</v>
          </cell>
          <cell r="G1386" t="str">
            <v>Purchase</v>
          </cell>
          <cell r="H1386" t="str">
            <v>Physical</v>
          </cell>
          <cell r="I1386" t="str">
            <v>CA - SLTAHOE</v>
          </cell>
          <cell r="J1386">
            <v>200220341</v>
          </cell>
          <cell r="K1386" t="str">
            <v>Cargill Inc</v>
          </cell>
          <cell r="L1386" t="str">
            <v>Jennifer Kotulski</v>
          </cell>
          <cell r="M1386" t="str">
            <v>Trader</v>
          </cell>
          <cell r="N1386" t="str">
            <v>(952) 984-3407</v>
          </cell>
          <cell r="O1386" t="str">
            <v>(952) 984-3341</v>
          </cell>
          <cell r="P1386" t="str">
            <v>ICE</v>
          </cell>
          <cell r="Q1386">
            <v>2.5</v>
          </cell>
          <cell r="R1386">
            <v>1500</v>
          </cell>
          <cell r="U1386" t="str">
            <v>GDA</v>
          </cell>
          <cell r="V1386">
            <v>0</v>
          </cell>
          <cell r="W1386" t="str">
            <v>Opal</v>
          </cell>
          <cell r="Y1386">
            <v>38030</v>
          </cell>
          <cell r="Z1386">
            <v>38030</v>
          </cell>
          <cell r="AA1386" t="str">
            <v>Firm</v>
          </cell>
          <cell r="AB1386" t="str">
            <v>NWP</v>
          </cell>
          <cell r="AC1386" t="str">
            <v>Paiute</v>
          </cell>
          <cell r="AD1386">
            <v>100047</v>
          </cell>
          <cell r="AE1386">
            <v>1500</v>
          </cell>
          <cell r="AF1386" t="str">
            <v>OPAL</v>
          </cell>
          <cell r="AG1386">
            <v>543</v>
          </cell>
          <cell r="AI1386" t="str">
            <v xml:space="preserve"> </v>
          </cell>
          <cell r="AJ1386" t="str">
            <v>RENO</v>
          </cell>
          <cell r="AK1386">
            <v>459</v>
          </cell>
          <cell r="AL1386" t="str">
            <v>AVAC03SYS5</v>
          </cell>
          <cell r="AM1386">
            <v>304</v>
          </cell>
          <cell r="AN1386" t="str">
            <v>DW</v>
          </cell>
        </row>
        <row r="1387">
          <cell r="A1387">
            <v>1400</v>
          </cell>
          <cell r="B1387" t="str">
            <v>DW</v>
          </cell>
          <cell r="C1387" t="str">
            <v>Dick Winters</v>
          </cell>
          <cell r="D1387" t="str">
            <v>(509) 495-4175</v>
          </cell>
          <cell r="E1387">
            <v>38029</v>
          </cell>
          <cell r="G1387" t="str">
            <v>Purchase</v>
          </cell>
          <cell r="H1387" t="str">
            <v>Physical</v>
          </cell>
          <cell r="I1387" t="str">
            <v>CA - SLTAHOE</v>
          </cell>
          <cell r="J1387" t="str">
            <v xml:space="preserve"> </v>
          </cell>
          <cell r="K1387" t="str">
            <v>Cargill Inc</v>
          </cell>
          <cell r="L1387" t="str">
            <v>Jennifer Kotulski</v>
          </cell>
          <cell r="M1387" t="str">
            <v>Trader</v>
          </cell>
          <cell r="N1387" t="str">
            <v>(952) 984-3407</v>
          </cell>
          <cell r="O1387" t="str">
            <v>(952) 984-3341</v>
          </cell>
          <cell r="R1387">
            <v>1500</v>
          </cell>
          <cell r="U1387" t="str">
            <v>GDA</v>
          </cell>
          <cell r="V1387">
            <v>0</v>
          </cell>
          <cell r="W1387" t="str">
            <v>Opal</v>
          </cell>
          <cell r="Y1387">
            <v>38031</v>
          </cell>
          <cell r="Z1387">
            <v>38034</v>
          </cell>
          <cell r="AA1387" t="str">
            <v>Firm</v>
          </cell>
          <cell r="AB1387" t="str">
            <v>NWP</v>
          </cell>
          <cell r="AC1387" t="str">
            <v>Paiute</v>
          </cell>
          <cell r="AD1387">
            <v>100047</v>
          </cell>
          <cell r="AE1387">
            <v>1500</v>
          </cell>
          <cell r="AF1387" t="str">
            <v>OPAL</v>
          </cell>
          <cell r="AG1387">
            <v>543</v>
          </cell>
          <cell r="AI1387" t="str">
            <v xml:space="preserve"> </v>
          </cell>
          <cell r="AJ1387" t="str">
            <v>RENO</v>
          </cell>
          <cell r="AK1387">
            <v>459</v>
          </cell>
          <cell r="AL1387" t="str">
            <v>AVAC03SYS5</v>
          </cell>
          <cell r="AM1387">
            <v>304</v>
          </cell>
          <cell r="AN1387" t="str">
            <v>DW</v>
          </cell>
        </row>
        <row r="1388">
          <cell r="A1388">
            <v>1401</v>
          </cell>
          <cell r="B1388" t="str">
            <v>DW</v>
          </cell>
          <cell r="C1388" t="str">
            <v>Dick Winters</v>
          </cell>
          <cell r="D1388" t="str">
            <v>(509) 495-4175</v>
          </cell>
          <cell r="E1388">
            <v>38030</v>
          </cell>
          <cell r="G1388" t="str">
            <v>Sale</v>
          </cell>
          <cell r="H1388" t="str">
            <v>Physical</v>
          </cell>
          <cell r="I1388" t="str">
            <v>PG&amp;E STOR</v>
          </cell>
          <cell r="J1388">
            <v>172746035</v>
          </cell>
          <cell r="K1388" t="str">
            <v>Cargill Inc</v>
          </cell>
          <cell r="L1388" t="str">
            <v>Rob Hozjan</v>
          </cell>
          <cell r="M1388" t="str">
            <v>Trader</v>
          </cell>
          <cell r="N1388" t="str">
            <v>(403) 218-1079</v>
          </cell>
          <cell r="O1388" t="str">
            <v>(952) 984-3341</v>
          </cell>
          <cell r="P1388" t="str">
            <v>ICE</v>
          </cell>
          <cell r="Q1388">
            <v>2.5</v>
          </cell>
          <cell r="R1388">
            <v>5000</v>
          </cell>
          <cell r="X1388">
            <v>5.5</v>
          </cell>
          <cell r="Y1388">
            <v>38031</v>
          </cell>
          <cell r="Z1388">
            <v>38034</v>
          </cell>
          <cell r="AA1388" t="str">
            <v>Firm</v>
          </cell>
          <cell r="AB1388" t="str">
            <v>PGE</v>
          </cell>
          <cell r="AE1388">
            <v>5000</v>
          </cell>
          <cell r="AF1388" t="str">
            <v>CG</v>
          </cell>
          <cell r="AH1388" t="str">
            <v>CG1111N</v>
          </cell>
          <cell r="AJ1388" t="str">
            <v>CG</v>
          </cell>
          <cell r="AL1388" t="str">
            <v>CG0191N</v>
          </cell>
          <cell r="AN1388" t="str">
            <v>DW</v>
          </cell>
          <cell r="AO1388" t="str">
            <v xml:space="preserve"> </v>
          </cell>
          <cell r="AP1388" t="str">
            <v xml:space="preserve"> </v>
          </cell>
        </row>
        <row r="1389">
          <cell r="A1389">
            <v>1402</v>
          </cell>
          <cell r="B1389" t="str">
            <v>DW</v>
          </cell>
          <cell r="C1389" t="str">
            <v>Dick Winters</v>
          </cell>
          <cell r="D1389" t="str">
            <v>(509) 495-4175</v>
          </cell>
          <cell r="E1389">
            <v>38034</v>
          </cell>
          <cell r="G1389" t="str">
            <v>Purchase</v>
          </cell>
          <cell r="H1389" t="str">
            <v>Physical</v>
          </cell>
          <cell r="I1389" t="str">
            <v>CA - SLTAHOE</v>
          </cell>
          <cell r="J1389" t="str">
            <v xml:space="preserve"> </v>
          </cell>
          <cell r="K1389" t="str">
            <v>Cargill Inc</v>
          </cell>
          <cell r="L1389" t="str">
            <v>Mike Beckner</v>
          </cell>
          <cell r="M1389" t="str">
            <v>Trader</v>
          </cell>
          <cell r="N1389" t="str">
            <v>(952) 984-3112</v>
          </cell>
          <cell r="O1389" t="str">
            <v>(952) 984-3341</v>
          </cell>
          <cell r="R1389">
            <v>1500</v>
          </cell>
          <cell r="U1389" t="str">
            <v>GDA</v>
          </cell>
          <cell r="V1389">
            <v>0</v>
          </cell>
          <cell r="W1389" t="str">
            <v>Opal</v>
          </cell>
          <cell r="Y1389">
            <v>38035</v>
          </cell>
          <cell r="Z1389">
            <v>38040</v>
          </cell>
          <cell r="AA1389" t="str">
            <v>Firm</v>
          </cell>
          <cell r="AB1389" t="str">
            <v>NWP</v>
          </cell>
          <cell r="AC1389" t="str">
            <v>Paiute</v>
          </cell>
          <cell r="AD1389">
            <v>100047</v>
          </cell>
          <cell r="AE1389">
            <v>1500</v>
          </cell>
          <cell r="AF1389" t="str">
            <v>OPAL</v>
          </cell>
          <cell r="AG1389">
            <v>543</v>
          </cell>
          <cell r="AI1389" t="str">
            <v xml:space="preserve"> </v>
          </cell>
          <cell r="AJ1389" t="str">
            <v>RENO</v>
          </cell>
          <cell r="AK1389">
            <v>459</v>
          </cell>
          <cell r="AL1389" t="str">
            <v>AVAC03SYS5</v>
          </cell>
          <cell r="AM1389">
            <v>304</v>
          </cell>
          <cell r="AN1389" t="str">
            <v>DW</v>
          </cell>
        </row>
        <row r="1390">
          <cell r="A1390">
            <v>1403</v>
          </cell>
          <cell r="B1390" t="str">
            <v>DW</v>
          </cell>
          <cell r="C1390" t="str">
            <v>Dick Winters</v>
          </cell>
          <cell r="D1390" t="str">
            <v>(509) 495-4175</v>
          </cell>
          <cell r="E1390">
            <v>38041</v>
          </cell>
          <cell r="G1390" t="str">
            <v>Purchase</v>
          </cell>
          <cell r="H1390" t="str">
            <v>Physical</v>
          </cell>
          <cell r="I1390" t="str">
            <v>CA - SLTAHOE</v>
          </cell>
          <cell r="J1390" t="str">
            <v xml:space="preserve"> </v>
          </cell>
          <cell r="K1390" t="str">
            <v>Cinergy Marketing &amp; Trading, LP</v>
          </cell>
          <cell r="L1390" t="str">
            <v>Sylvia Pollan</v>
          </cell>
          <cell r="M1390" t="str">
            <v>Trader</v>
          </cell>
          <cell r="N1390" t="str">
            <v>(713) 393-6895</v>
          </cell>
          <cell r="O1390" t="str">
            <v>(713) 890-3134</v>
          </cell>
          <cell r="R1390">
            <v>810</v>
          </cell>
          <cell r="U1390" t="str">
            <v xml:space="preserve"> </v>
          </cell>
          <cell r="V1390" t="str">
            <v xml:space="preserve"> </v>
          </cell>
          <cell r="W1390" t="str">
            <v xml:space="preserve"> </v>
          </cell>
          <cell r="X1390">
            <v>4.38</v>
          </cell>
          <cell r="Y1390">
            <v>38047</v>
          </cell>
          <cell r="Z1390">
            <v>38077</v>
          </cell>
          <cell r="AA1390" t="str">
            <v>Firm</v>
          </cell>
          <cell r="AB1390" t="str">
            <v>NWP</v>
          </cell>
          <cell r="AC1390" t="str">
            <v>Paiute</v>
          </cell>
          <cell r="AD1390">
            <v>100047</v>
          </cell>
          <cell r="AE1390">
            <v>810</v>
          </cell>
          <cell r="AF1390" t="str">
            <v>GLEN BENCH</v>
          </cell>
          <cell r="AH1390">
            <v>4264</v>
          </cell>
          <cell r="AI1390">
            <v>721</v>
          </cell>
          <cell r="AJ1390" t="str">
            <v>RENO</v>
          </cell>
          <cell r="AK1390">
            <v>459</v>
          </cell>
          <cell r="AL1390" t="str">
            <v>AVAC03SYS4</v>
          </cell>
          <cell r="AM1390">
            <v>304</v>
          </cell>
          <cell r="AN1390" t="str">
            <v>RP</v>
          </cell>
          <cell r="AO1390">
            <v>38043</v>
          </cell>
          <cell r="AP1390" t="str">
            <v>dw</v>
          </cell>
        </row>
        <row r="1391">
          <cell r="A1391">
            <v>1404</v>
          </cell>
          <cell r="B1391" t="str">
            <v>DW</v>
          </cell>
          <cell r="C1391" t="str">
            <v>Dick Winters</v>
          </cell>
          <cell r="D1391" t="str">
            <v>(509) 495-4175</v>
          </cell>
          <cell r="E1391">
            <v>38041</v>
          </cell>
          <cell r="G1391" t="str">
            <v>Purchase</v>
          </cell>
          <cell r="H1391" t="str">
            <v>Physical</v>
          </cell>
          <cell r="I1391" t="str">
            <v>CA - SLTAHOE</v>
          </cell>
          <cell r="K1391" t="str">
            <v>Enserco</v>
          </cell>
          <cell r="L1391" t="str">
            <v>Dave Huck</v>
          </cell>
          <cell r="M1391" t="str">
            <v>Trader</v>
          </cell>
          <cell r="N1391" t="str">
            <v>(403) 269-5522</v>
          </cell>
          <cell r="O1391" t="str">
            <v>(303) 568-3250</v>
          </cell>
          <cell r="R1391">
            <v>1000</v>
          </cell>
          <cell r="X1391">
            <v>4.4000000000000004</v>
          </cell>
          <cell r="Y1391">
            <v>38047</v>
          </cell>
          <cell r="Z1391">
            <v>38077</v>
          </cell>
          <cell r="AA1391" t="str">
            <v>Firm</v>
          </cell>
          <cell r="AB1391" t="str">
            <v>NWP</v>
          </cell>
          <cell r="AC1391" t="str">
            <v>Paiute</v>
          </cell>
          <cell r="AD1391">
            <v>100047</v>
          </cell>
          <cell r="AE1391">
            <v>1000</v>
          </cell>
          <cell r="AF1391" t="str">
            <v>PACIFIC POOL</v>
          </cell>
          <cell r="AG1391">
            <v>291</v>
          </cell>
          <cell r="AH1391" t="str">
            <v>PACIFIC POOL</v>
          </cell>
          <cell r="AI1391">
            <v>399</v>
          </cell>
          <cell r="AJ1391" t="str">
            <v>RENO</v>
          </cell>
          <cell r="AK1391">
            <v>459</v>
          </cell>
          <cell r="AL1391" t="str">
            <v>AVAC03SYS3</v>
          </cell>
          <cell r="AM1391">
            <v>304</v>
          </cell>
          <cell r="AN1391" t="str">
            <v>RP</v>
          </cell>
          <cell r="AO1391">
            <v>38048</v>
          </cell>
          <cell r="AP1391" t="str">
            <v>DW</v>
          </cell>
        </row>
        <row r="1392">
          <cell r="A1392">
            <v>1405</v>
          </cell>
          <cell r="B1392" t="str">
            <v>DW</v>
          </cell>
          <cell r="C1392" t="str">
            <v>Dick Winters</v>
          </cell>
          <cell r="D1392" t="str">
            <v>(509) 495-4175</v>
          </cell>
          <cell r="E1392">
            <v>38042</v>
          </cell>
          <cell r="G1392" t="str">
            <v>Purchase</v>
          </cell>
          <cell r="H1392" t="str">
            <v>Physical</v>
          </cell>
          <cell r="I1392" t="str">
            <v>CA - SLTAHOE</v>
          </cell>
          <cell r="J1392">
            <v>185019051</v>
          </cell>
          <cell r="K1392" t="str">
            <v>Concord Energy, LLC</v>
          </cell>
          <cell r="L1392" t="str">
            <v>John Boyle</v>
          </cell>
          <cell r="M1392" t="str">
            <v>Trader</v>
          </cell>
          <cell r="N1392" t="str">
            <v>(303) 468-1244</v>
          </cell>
          <cell r="O1392" t="str">
            <v>(403) 514-6913</v>
          </cell>
          <cell r="P1392" t="str">
            <v>ICE</v>
          </cell>
          <cell r="Q1392">
            <v>2.5</v>
          </cell>
          <cell r="R1392">
            <v>1000</v>
          </cell>
          <cell r="U1392" t="str">
            <v>GDA</v>
          </cell>
          <cell r="V1392">
            <v>0</v>
          </cell>
          <cell r="W1392" t="str">
            <v>Opal</v>
          </cell>
          <cell r="Y1392">
            <v>38043</v>
          </cell>
          <cell r="Z1392">
            <v>38043</v>
          </cell>
          <cell r="AA1392" t="str">
            <v>Firm</v>
          </cell>
          <cell r="AB1392" t="str">
            <v>NWP</v>
          </cell>
          <cell r="AC1392" t="str">
            <v>Paiute</v>
          </cell>
          <cell r="AD1392">
            <v>100047</v>
          </cell>
          <cell r="AE1392">
            <v>1000</v>
          </cell>
          <cell r="AF1392" t="str">
            <v>OPAL</v>
          </cell>
          <cell r="AG1392">
            <v>543</v>
          </cell>
          <cell r="AH1392" t="str">
            <v>G67</v>
          </cell>
          <cell r="AI1392">
            <v>796</v>
          </cell>
          <cell r="AJ1392" t="str">
            <v>RENO</v>
          </cell>
          <cell r="AK1392">
            <v>459</v>
          </cell>
          <cell r="AL1392" t="str">
            <v>AVAC03SYS5</v>
          </cell>
          <cell r="AM1392">
            <v>304</v>
          </cell>
          <cell r="AN1392" t="str">
            <v>DW</v>
          </cell>
        </row>
        <row r="1393">
          <cell r="A1393">
            <v>1406</v>
          </cell>
          <cell r="B1393" t="str">
            <v>DW</v>
          </cell>
          <cell r="C1393" t="str">
            <v>Dick Winters</v>
          </cell>
          <cell r="D1393" t="str">
            <v>(509) 495-4175</v>
          </cell>
          <cell r="E1393">
            <v>38042</v>
          </cell>
          <cell r="G1393" t="str">
            <v>Sale</v>
          </cell>
          <cell r="H1393" t="str">
            <v>Physical</v>
          </cell>
          <cell r="I1393" t="str">
            <v>MALIN</v>
          </cell>
          <cell r="K1393" t="str">
            <v>Sempra Energy Trading, Inc.</v>
          </cell>
          <cell r="L1393" t="str">
            <v>Ray Houghton</v>
          </cell>
          <cell r="M1393" t="str">
            <v>Trader</v>
          </cell>
          <cell r="N1393" t="str">
            <v>(403) 750-2453</v>
          </cell>
          <cell r="O1393" t="str">
            <v>(203) 355-6605</v>
          </cell>
          <cell r="R1393">
            <v>7391</v>
          </cell>
          <cell r="U1393" t="str">
            <v>NGI</v>
          </cell>
          <cell r="V1393">
            <v>0.05</v>
          </cell>
          <cell r="W1393" t="str">
            <v>Malin</v>
          </cell>
          <cell r="Y1393">
            <v>38047</v>
          </cell>
          <cell r="Z1393">
            <v>38077</v>
          </cell>
          <cell r="AA1393" t="str">
            <v>Firm</v>
          </cell>
          <cell r="AB1393" t="str">
            <v>PGT</v>
          </cell>
          <cell r="AD1393" t="str">
            <v>07536</v>
          </cell>
          <cell r="AE1393">
            <v>7391</v>
          </cell>
          <cell r="AF1393" t="str">
            <v>MALI-GTNW</v>
          </cell>
          <cell r="AJ1393" t="str">
            <v>MALI-GTNW</v>
          </cell>
          <cell r="AL1393" t="str">
            <v>02466</v>
          </cell>
          <cell r="AN1393" t="str">
            <v>RP</v>
          </cell>
          <cell r="AO1393">
            <v>38043</v>
          </cell>
          <cell r="AP1393" t="str">
            <v>dw</v>
          </cell>
        </row>
        <row r="1394">
          <cell r="A1394">
            <v>1407</v>
          </cell>
          <cell r="B1394" t="str">
            <v>DW</v>
          </cell>
          <cell r="C1394" t="str">
            <v>Dick Winters</v>
          </cell>
          <cell r="D1394" t="str">
            <v>(509) 495-4175</v>
          </cell>
          <cell r="E1394">
            <v>38043</v>
          </cell>
          <cell r="G1394" t="str">
            <v>Purchase</v>
          </cell>
          <cell r="H1394" t="str">
            <v>Physical</v>
          </cell>
          <cell r="I1394" t="str">
            <v>CA - SLTAHOE</v>
          </cell>
          <cell r="J1394">
            <v>210208873</v>
          </cell>
          <cell r="K1394" t="str">
            <v>Cargill Inc</v>
          </cell>
          <cell r="L1394" t="str">
            <v>Jennifer Kotulski</v>
          </cell>
          <cell r="M1394" t="str">
            <v>Trader</v>
          </cell>
          <cell r="N1394" t="str">
            <v>(952) 984-3407</v>
          </cell>
          <cell r="O1394" t="str">
            <v>(952) 984-3341</v>
          </cell>
          <cell r="P1394" t="str">
            <v>ICE</v>
          </cell>
          <cell r="Q1394">
            <v>2.5</v>
          </cell>
          <cell r="R1394">
            <v>1500</v>
          </cell>
          <cell r="U1394" t="str">
            <v>GDA</v>
          </cell>
          <cell r="V1394">
            <v>0</v>
          </cell>
          <cell r="W1394" t="str">
            <v>Opal</v>
          </cell>
          <cell r="Y1394">
            <v>38044</v>
          </cell>
          <cell r="Z1394">
            <v>38046</v>
          </cell>
          <cell r="AA1394" t="str">
            <v>Firm</v>
          </cell>
          <cell r="AB1394" t="str">
            <v>NWP</v>
          </cell>
          <cell r="AC1394" t="str">
            <v>Paiute</v>
          </cell>
          <cell r="AD1394">
            <v>100047</v>
          </cell>
          <cell r="AE1394">
            <v>1500</v>
          </cell>
          <cell r="AF1394" t="str">
            <v>OPAL</v>
          </cell>
          <cell r="AG1394">
            <v>543</v>
          </cell>
          <cell r="AI1394" t="str">
            <v xml:space="preserve"> </v>
          </cell>
          <cell r="AJ1394" t="str">
            <v>RENO</v>
          </cell>
          <cell r="AK1394">
            <v>459</v>
          </cell>
          <cell r="AL1394" t="str">
            <v>AVAC03SYS5</v>
          </cell>
          <cell r="AM1394">
            <v>304</v>
          </cell>
          <cell r="AN1394" t="str">
            <v>DW</v>
          </cell>
        </row>
        <row r="1395">
          <cell r="A1395">
            <v>1408</v>
          </cell>
          <cell r="B1395" t="str">
            <v>DW</v>
          </cell>
          <cell r="C1395" t="str">
            <v>Dick Winters</v>
          </cell>
          <cell r="D1395" t="str">
            <v>(509) 495-4175</v>
          </cell>
          <cell r="E1395">
            <v>38043</v>
          </cell>
          <cell r="G1395" t="str">
            <v>Sale</v>
          </cell>
          <cell r="H1395" t="str">
            <v>Physical</v>
          </cell>
          <cell r="I1395" t="str">
            <v>PG&amp;E STOR</v>
          </cell>
          <cell r="J1395">
            <v>155109713</v>
          </cell>
          <cell r="K1395" t="str">
            <v>Cargill Inc</v>
          </cell>
          <cell r="L1395" t="str">
            <v>Rob Hozjan</v>
          </cell>
          <cell r="M1395" t="str">
            <v>Trader</v>
          </cell>
          <cell r="N1395" t="str">
            <v>(403) 218-1079</v>
          </cell>
          <cell r="O1395" t="str">
            <v>(952) 984-3341</v>
          </cell>
          <cell r="P1395" t="str">
            <v>ICE</v>
          </cell>
          <cell r="Q1395">
            <v>2.5</v>
          </cell>
          <cell r="R1395">
            <v>5000</v>
          </cell>
          <cell r="X1395">
            <v>4.99</v>
          </cell>
          <cell r="Y1395">
            <v>38044</v>
          </cell>
          <cell r="Z1395">
            <v>38046</v>
          </cell>
          <cell r="AA1395" t="str">
            <v>Firm</v>
          </cell>
          <cell r="AB1395" t="str">
            <v>PGE</v>
          </cell>
          <cell r="AE1395">
            <v>5000</v>
          </cell>
          <cell r="AF1395" t="str">
            <v>CG</v>
          </cell>
          <cell r="AH1395" t="str">
            <v>CG1111N</v>
          </cell>
          <cell r="AJ1395" t="str">
            <v>CG</v>
          </cell>
          <cell r="AL1395" t="str">
            <v>CG0191N</v>
          </cell>
          <cell r="AN1395" t="str">
            <v>DW</v>
          </cell>
          <cell r="AO1395" t="str">
            <v xml:space="preserve"> </v>
          </cell>
          <cell r="AP1395" t="str">
            <v xml:space="preserve"> </v>
          </cell>
        </row>
        <row r="1396">
          <cell r="A1396">
            <v>1409</v>
          </cell>
          <cell r="B1396" t="str">
            <v>DW</v>
          </cell>
          <cell r="C1396" t="str">
            <v>Dick Winters</v>
          </cell>
          <cell r="D1396" t="str">
            <v>(509) 495-4175</v>
          </cell>
          <cell r="E1396">
            <v>38044</v>
          </cell>
          <cell r="G1396" t="str">
            <v>Purchase</v>
          </cell>
          <cell r="H1396" t="str">
            <v>Physical</v>
          </cell>
          <cell r="I1396" t="str">
            <v>CA - SLTAHOE</v>
          </cell>
          <cell r="K1396" t="str">
            <v>Enserco</v>
          </cell>
          <cell r="L1396" t="str">
            <v>Dave Huck</v>
          </cell>
          <cell r="M1396" t="str">
            <v>Trader</v>
          </cell>
          <cell r="N1396" t="str">
            <v>(403) 269-5522</v>
          </cell>
          <cell r="O1396" t="str">
            <v>(303) 568-3250</v>
          </cell>
          <cell r="R1396">
            <v>2500</v>
          </cell>
          <cell r="U1396" t="str">
            <v>GDA</v>
          </cell>
          <cell r="V1396">
            <v>0</v>
          </cell>
          <cell r="W1396" t="str">
            <v>Sumas</v>
          </cell>
          <cell r="Y1396">
            <v>38047</v>
          </cell>
          <cell r="Z1396">
            <v>38050</v>
          </cell>
          <cell r="AA1396" t="str">
            <v>Firm</v>
          </cell>
          <cell r="AB1396" t="str">
            <v>NWP</v>
          </cell>
          <cell r="AC1396" t="str">
            <v>Paiute</v>
          </cell>
          <cell r="AD1396">
            <v>100047</v>
          </cell>
          <cell r="AE1396">
            <v>2500</v>
          </cell>
          <cell r="AF1396" t="str">
            <v>SUMAS</v>
          </cell>
          <cell r="AG1396">
            <v>297</v>
          </cell>
          <cell r="AJ1396" t="str">
            <v>RENO</v>
          </cell>
          <cell r="AK1396">
            <v>459</v>
          </cell>
          <cell r="AL1396" t="str">
            <v>AVAC03SYS5</v>
          </cell>
          <cell r="AM1396">
            <v>304</v>
          </cell>
          <cell r="AN1396" t="str">
            <v>DW</v>
          </cell>
        </row>
        <row r="1397">
          <cell r="A1397">
            <v>1410</v>
          </cell>
          <cell r="B1397" t="str">
            <v>DW</v>
          </cell>
          <cell r="C1397" t="str">
            <v>Dick Winters</v>
          </cell>
          <cell r="D1397" t="str">
            <v>(509) 495-4175</v>
          </cell>
          <cell r="E1397">
            <v>38044</v>
          </cell>
          <cell r="G1397" t="str">
            <v>Purchase</v>
          </cell>
          <cell r="H1397" t="str">
            <v>Physical</v>
          </cell>
          <cell r="I1397" t="str">
            <v>CA - SLTAHOE</v>
          </cell>
          <cell r="K1397" t="str">
            <v>Cargill Inc</v>
          </cell>
          <cell r="L1397" t="str">
            <v>Jennifer Kotulski</v>
          </cell>
          <cell r="M1397" t="str">
            <v>Trader</v>
          </cell>
          <cell r="N1397" t="str">
            <v>(952) 984-3407</v>
          </cell>
          <cell r="O1397" t="str">
            <v>(952) 984-3341</v>
          </cell>
          <cell r="R1397">
            <v>1500</v>
          </cell>
          <cell r="U1397" t="str">
            <v>GDA</v>
          </cell>
          <cell r="V1397">
            <v>0</v>
          </cell>
          <cell r="W1397" t="str">
            <v>Opal</v>
          </cell>
          <cell r="Y1397">
            <v>38047</v>
          </cell>
          <cell r="Z1397">
            <v>38050</v>
          </cell>
          <cell r="AA1397" t="str">
            <v>Firm</v>
          </cell>
          <cell r="AB1397" t="str">
            <v>NWP</v>
          </cell>
          <cell r="AC1397" t="str">
            <v>Paiute</v>
          </cell>
          <cell r="AD1397">
            <v>100047</v>
          </cell>
          <cell r="AE1397">
            <v>1500</v>
          </cell>
          <cell r="AF1397" t="str">
            <v>OPAL</v>
          </cell>
          <cell r="AG1397">
            <v>543</v>
          </cell>
          <cell r="AI1397" t="str">
            <v xml:space="preserve"> </v>
          </cell>
          <cell r="AJ1397" t="str">
            <v>RENO</v>
          </cell>
          <cell r="AK1397">
            <v>459</v>
          </cell>
          <cell r="AL1397" t="str">
            <v>AVAC03SYS6</v>
          </cell>
          <cell r="AM1397">
            <v>304</v>
          </cell>
          <cell r="AN1397" t="str">
            <v>DW</v>
          </cell>
          <cell r="AO1397">
            <v>38048</v>
          </cell>
          <cell r="AP1397" t="str">
            <v>DW</v>
          </cell>
        </row>
        <row r="1398">
          <cell r="A1398">
            <v>1411</v>
          </cell>
          <cell r="B1398" t="str">
            <v>DW</v>
          </cell>
          <cell r="C1398" t="str">
            <v>Dick Winters</v>
          </cell>
          <cell r="D1398" t="str">
            <v>(509) 495-4175</v>
          </cell>
          <cell r="E1398">
            <v>38049</v>
          </cell>
          <cell r="G1398" t="str">
            <v>Purchase</v>
          </cell>
          <cell r="H1398" t="str">
            <v>Physical</v>
          </cell>
          <cell r="I1398" t="str">
            <v>CA - SLTAHOE</v>
          </cell>
          <cell r="K1398" t="str">
            <v>Enserco</v>
          </cell>
          <cell r="L1398" t="str">
            <v>Dave Huck</v>
          </cell>
          <cell r="M1398" t="str">
            <v>Trader</v>
          </cell>
          <cell r="N1398" t="str">
            <v>(403) 269-5522</v>
          </cell>
          <cell r="O1398" t="str">
            <v>(303) 568-3250</v>
          </cell>
          <cell r="R1398">
            <v>2500</v>
          </cell>
          <cell r="U1398" t="str">
            <v>GDA</v>
          </cell>
          <cell r="V1398">
            <v>0</v>
          </cell>
          <cell r="W1398" t="str">
            <v>Sumas</v>
          </cell>
          <cell r="Y1398">
            <v>38051</v>
          </cell>
          <cell r="Z1398">
            <v>38055</v>
          </cell>
          <cell r="AA1398" t="str">
            <v>Firm</v>
          </cell>
          <cell r="AB1398" t="str">
            <v>NWP</v>
          </cell>
          <cell r="AC1398" t="str">
            <v>Paiute</v>
          </cell>
          <cell r="AD1398">
            <v>100047</v>
          </cell>
          <cell r="AE1398">
            <v>2500</v>
          </cell>
          <cell r="AF1398" t="str">
            <v>SUMAS</v>
          </cell>
          <cell r="AG1398">
            <v>297</v>
          </cell>
          <cell r="AJ1398" t="str">
            <v>RENO</v>
          </cell>
          <cell r="AK1398">
            <v>459</v>
          </cell>
          <cell r="AL1398" t="str">
            <v>AVAC03SYS5</v>
          </cell>
          <cell r="AM1398">
            <v>304</v>
          </cell>
          <cell r="AN1398" t="str">
            <v>DW</v>
          </cell>
          <cell r="AO1398">
            <v>38078</v>
          </cell>
          <cell r="AP1398" t="str">
            <v>DW</v>
          </cell>
        </row>
        <row r="1399">
          <cell r="A1399">
            <v>1412</v>
          </cell>
          <cell r="B1399" t="str">
            <v>JK</v>
          </cell>
          <cell r="C1399" t="str">
            <v>Jeannie Kimberly</v>
          </cell>
          <cell r="D1399" t="str">
            <v>(509) 495-8494</v>
          </cell>
          <cell r="E1399">
            <v>38058</v>
          </cell>
          <cell r="G1399" t="str">
            <v>Sale</v>
          </cell>
          <cell r="H1399" t="str">
            <v>Physical</v>
          </cell>
          <cell r="I1399" t="str">
            <v>CA - SLTAHOE</v>
          </cell>
          <cell r="K1399" t="str">
            <v>Enserco</v>
          </cell>
          <cell r="L1399" t="str">
            <v>Dave Huck</v>
          </cell>
          <cell r="M1399" t="str">
            <v>Trader</v>
          </cell>
          <cell r="N1399" t="str">
            <v>(403) 269-5522</v>
          </cell>
          <cell r="O1399" t="str">
            <v>(303) 568-3250</v>
          </cell>
          <cell r="R1399">
            <v>1000</v>
          </cell>
          <cell r="U1399" t="str">
            <v>GDA</v>
          </cell>
          <cell r="V1399">
            <v>0</v>
          </cell>
          <cell r="W1399" t="str">
            <v>Sumas</v>
          </cell>
          <cell r="Y1399">
            <v>38059</v>
          </cell>
          <cell r="Z1399">
            <v>38061</v>
          </cell>
          <cell r="AA1399" t="str">
            <v>Firm</v>
          </cell>
          <cell r="AB1399" t="str">
            <v>NWP</v>
          </cell>
          <cell r="AC1399" t="str">
            <v>Paiute</v>
          </cell>
          <cell r="AD1399">
            <v>100047</v>
          </cell>
          <cell r="AE1399">
            <v>1000</v>
          </cell>
          <cell r="AF1399" t="str">
            <v>SUMAS</v>
          </cell>
          <cell r="AG1399">
            <v>297</v>
          </cell>
          <cell r="AH1399">
            <v>100047</v>
          </cell>
          <cell r="AN1399" t="str">
            <v>JK</v>
          </cell>
        </row>
        <row r="1400">
          <cell r="A1400">
            <v>1413</v>
          </cell>
          <cell r="B1400" t="str">
            <v>DW</v>
          </cell>
          <cell r="C1400" t="str">
            <v>Dick Winters</v>
          </cell>
          <cell r="D1400" t="str">
            <v>(509) 495-4175</v>
          </cell>
          <cell r="E1400">
            <v>38061</v>
          </cell>
          <cell r="G1400" t="str">
            <v>Sale</v>
          </cell>
          <cell r="H1400" t="str">
            <v>Physical</v>
          </cell>
          <cell r="I1400" t="str">
            <v>CA - SLTAHOE</v>
          </cell>
          <cell r="K1400" t="str">
            <v>Enserco</v>
          </cell>
          <cell r="L1400" t="str">
            <v>Dave Huck</v>
          </cell>
          <cell r="M1400" t="str">
            <v>Trader</v>
          </cell>
          <cell r="N1400" t="str">
            <v>(403) 269-5522</v>
          </cell>
          <cell r="O1400" t="str">
            <v>(303) 568-3250</v>
          </cell>
          <cell r="R1400">
            <v>1000</v>
          </cell>
          <cell r="U1400" t="str">
            <v>GDA</v>
          </cell>
          <cell r="V1400">
            <v>0</v>
          </cell>
          <cell r="W1400" t="str">
            <v>Sumas</v>
          </cell>
          <cell r="Y1400">
            <v>38062</v>
          </cell>
          <cell r="Z1400">
            <v>38065</v>
          </cell>
          <cell r="AA1400" t="str">
            <v>Firm</v>
          </cell>
          <cell r="AB1400" t="str">
            <v>NWP</v>
          </cell>
          <cell r="AC1400" t="str">
            <v>Paiute</v>
          </cell>
          <cell r="AD1400">
            <v>100047</v>
          </cell>
          <cell r="AE1400">
            <v>1000</v>
          </cell>
          <cell r="AF1400" t="str">
            <v>SUMAS</v>
          </cell>
          <cell r="AG1400">
            <v>297</v>
          </cell>
          <cell r="AH1400">
            <v>100047</v>
          </cell>
          <cell r="AN1400" t="str">
            <v>DW</v>
          </cell>
        </row>
        <row r="1401">
          <cell r="A1401">
            <v>1414</v>
          </cell>
          <cell r="B1401" t="str">
            <v>DW</v>
          </cell>
          <cell r="C1401" t="str">
            <v>Dick Winters</v>
          </cell>
          <cell r="D1401" t="str">
            <v>(509) 495-4175</v>
          </cell>
          <cell r="E1401">
            <v>38065</v>
          </cell>
          <cell r="G1401" t="str">
            <v>Sale</v>
          </cell>
          <cell r="H1401" t="str">
            <v>Physical</v>
          </cell>
          <cell r="I1401" t="str">
            <v>CA - SLTAHOE</v>
          </cell>
          <cell r="K1401" t="str">
            <v>Enserco</v>
          </cell>
          <cell r="L1401" t="str">
            <v>Liz Prior</v>
          </cell>
          <cell r="M1401" t="str">
            <v>Trader</v>
          </cell>
          <cell r="N1401" t="str">
            <v>(403) 269-2700</v>
          </cell>
          <cell r="O1401" t="str">
            <v>(303) 568-3250</v>
          </cell>
          <cell r="R1401">
            <v>2000</v>
          </cell>
          <cell r="U1401" t="str">
            <v>GDA</v>
          </cell>
          <cell r="V1401">
            <v>0</v>
          </cell>
          <cell r="W1401" t="str">
            <v>Sumas</v>
          </cell>
          <cell r="Y1401">
            <v>38066</v>
          </cell>
          <cell r="Z1401">
            <v>38068</v>
          </cell>
          <cell r="AA1401" t="str">
            <v>Firm</v>
          </cell>
          <cell r="AB1401" t="str">
            <v>NWP</v>
          </cell>
          <cell r="AC1401" t="str">
            <v>Paiute</v>
          </cell>
          <cell r="AD1401">
            <v>100047</v>
          </cell>
          <cell r="AE1401">
            <v>2000</v>
          </cell>
          <cell r="AF1401" t="str">
            <v>SUMAS</v>
          </cell>
          <cell r="AG1401">
            <v>297</v>
          </cell>
          <cell r="AH1401">
            <v>100047</v>
          </cell>
          <cell r="AN1401" t="str">
            <v>DW</v>
          </cell>
        </row>
        <row r="1402">
          <cell r="A1402">
            <v>1415</v>
          </cell>
          <cell r="B1402" t="str">
            <v>DW</v>
          </cell>
          <cell r="C1402" t="str">
            <v>Dick Winters</v>
          </cell>
          <cell r="D1402" t="str">
            <v>(509) 495-4175</v>
          </cell>
          <cell r="E1402">
            <v>38068</v>
          </cell>
          <cell r="G1402" t="str">
            <v>Sale</v>
          </cell>
          <cell r="H1402" t="str">
            <v>Physical</v>
          </cell>
          <cell r="I1402" t="str">
            <v>CA - SLTAHOE</v>
          </cell>
          <cell r="K1402" t="str">
            <v>Enserco</v>
          </cell>
          <cell r="L1402" t="str">
            <v>Dave Huck</v>
          </cell>
          <cell r="M1402" t="str">
            <v>Trader</v>
          </cell>
          <cell r="N1402" t="str">
            <v>(403) 269-5522</v>
          </cell>
          <cell r="O1402" t="str">
            <v>(303) 568-3250</v>
          </cell>
          <cell r="R1402">
            <v>2000</v>
          </cell>
          <cell r="U1402" t="str">
            <v>GDA</v>
          </cell>
          <cell r="V1402">
            <v>0</v>
          </cell>
          <cell r="W1402" t="str">
            <v>Sumas</v>
          </cell>
          <cell r="Y1402">
            <v>38069</v>
          </cell>
          <cell r="Z1402">
            <v>38071</v>
          </cell>
          <cell r="AA1402" t="str">
            <v>Firm</v>
          </cell>
          <cell r="AB1402" t="str">
            <v>NWP</v>
          </cell>
          <cell r="AC1402" t="str">
            <v>Paiute</v>
          </cell>
          <cell r="AD1402">
            <v>100047</v>
          </cell>
          <cell r="AE1402">
            <v>2000</v>
          </cell>
          <cell r="AF1402" t="str">
            <v>SUMAS</v>
          </cell>
          <cell r="AG1402">
            <v>297</v>
          </cell>
          <cell r="AH1402">
            <v>100047</v>
          </cell>
          <cell r="AN1402" t="str">
            <v>DW</v>
          </cell>
        </row>
        <row r="1403">
          <cell r="A1403">
            <v>1416</v>
          </cell>
          <cell r="B1403" t="str">
            <v>DW</v>
          </cell>
          <cell r="C1403" t="str">
            <v>Dick Winters</v>
          </cell>
          <cell r="D1403" t="str">
            <v>(509) 495-4175</v>
          </cell>
          <cell r="E1403">
            <v>38071</v>
          </cell>
          <cell r="G1403" t="str">
            <v>Sale</v>
          </cell>
          <cell r="H1403" t="str">
            <v>Physical</v>
          </cell>
          <cell r="I1403" t="str">
            <v>CA - SLTAHOE</v>
          </cell>
          <cell r="K1403" t="str">
            <v>Enserco</v>
          </cell>
          <cell r="L1403" t="str">
            <v>Dave Huck</v>
          </cell>
          <cell r="M1403" t="str">
            <v>Trader</v>
          </cell>
          <cell r="N1403" t="str">
            <v>(403) 269-5522</v>
          </cell>
          <cell r="O1403" t="str">
            <v>(303) 568-3250</v>
          </cell>
          <cell r="R1403">
            <v>2000</v>
          </cell>
          <cell r="U1403" t="str">
            <v>GDA</v>
          </cell>
          <cell r="V1403">
            <v>0</v>
          </cell>
          <cell r="W1403" t="str">
            <v>Sumas</v>
          </cell>
          <cell r="Y1403">
            <v>38072</v>
          </cell>
          <cell r="Z1403">
            <v>38072</v>
          </cell>
          <cell r="AA1403" t="str">
            <v>Firm</v>
          </cell>
          <cell r="AB1403" t="str">
            <v>NWP</v>
          </cell>
          <cell r="AC1403" t="str">
            <v>Paiute</v>
          </cell>
          <cell r="AD1403">
            <v>100047</v>
          </cell>
          <cell r="AE1403">
            <v>2000</v>
          </cell>
          <cell r="AF1403" t="str">
            <v>SUMAS</v>
          </cell>
          <cell r="AG1403">
            <v>297</v>
          </cell>
          <cell r="AH1403">
            <v>100047</v>
          </cell>
          <cell r="AN1403" t="str">
            <v>DW</v>
          </cell>
        </row>
        <row r="1404">
          <cell r="A1404">
            <v>1417</v>
          </cell>
          <cell r="B1404" t="str">
            <v>DW</v>
          </cell>
          <cell r="C1404" t="str">
            <v>Dick Winters</v>
          </cell>
          <cell r="D1404" t="str">
            <v>(509) 495-4175</v>
          </cell>
          <cell r="E1404">
            <v>38071</v>
          </cell>
          <cell r="G1404" t="str">
            <v>Purchase</v>
          </cell>
          <cell r="H1404" t="str">
            <v>Physical</v>
          </cell>
          <cell r="I1404" t="str">
            <v>CA - SLTAHOE</v>
          </cell>
          <cell r="J1404" t="str">
            <v xml:space="preserve"> </v>
          </cell>
          <cell r="K1404" t="str">
            <v>Cinergy Marketing &amp; Trading, LP</v>
          </cell>
          <cell r="L1404" t="str">
            <v>Sylvia Pollan</v>
          </cell>
          <cell r="M1404" t="str">
            <v>Trader</v>
          </cell>
          <cell r="N1404" t="str">
            <v>(713) 393-6895</v>
          </cell>
          <cell r="O1404" t="str">
            <v>(713) 890-3134</v>
          </cell>
          <cell r="R1404">
            <v>810</v>
          </cell>
          <cell r="U1404" t="str">
            <v xml:space="preserve"> </v>
          </cell>
          <cell r="V1404" t="str">
            <v xml:space="preserve"> </v>
          </cell>
          <cell r="W1404" t="str">
            <v xml:space="preserve"> </v>
          </cell>
          <cell r="X1404">
            <v>4.4000000000000004</v>
          </cell>
          <cell r="Y1404">
            <v>38078</v>
          </cell>
          <cell r="Z1404">
            <v>38107</v>
          </cell>
          <cell r="AA1404" t="str">
            <v>Firm</v>
          </cell>
          <cell r="AB1404" t="str">
            <v>NWP</v>
          </cell>
          <cell r="AC1404" t="str">
            <v>Paiute</v>
          </cell>
          <cell r="AD1404">
            <v>100047</v>
          </cell>
          <cell r="AE1404">
            <v>810</v>
          </cell>
          <cell r="AF1404" t="str">
            <v>GLEN BENCH</v>
          </cell>
          <cell r="AH1404">
            <v>4264</v>
          </cell>
          <cell r="AI1404">
            <v>721</v>
          </cell>
          <cell r="AJ1404" t="str">
            <v>RENO</v>
          </cell>
          <cell r="AK1404">
            <v>459</v>
          </cell>
          <cell r="AL1404" t="str">
            <v>AVAC03SYS3</v>
          </cell>
          <cell r="AM1404">
            <v>304</v>
          </cell>
          <cell r="AN1404" t="str">
            <v>RP</v>
          </cell>
          <cell r="AO1404">
            <v>38076</v>
          </cell>
          <cell r="AP1404" t="str">
            <v>DW</v>
          </cell>
        </row>
        <row r="1405">
          <cell r="A1405">
            <v>1418</v>
          </cell>
          <cell r="B1405" t="str">
            <v>DW</v>
          </cell>
          <cell r="C1405" t="str">
            <v>Dick Winters</v>
          </cell>
          <cell r="D1405" t="str">
            <v>(509) 495-4175</v>
          </cell>
          <cell r="E1405">
            <v>38071</v>
          </cell>
          <cell r="G1405" t="str">
            <v>Sale</v>
          </cell>
          <cell r="H1405" t="str">
            <v>Physical</v>
          </cell>
          <cell r="I1405" t="str">
            <v>MALIN</v>
          </cell>
          <cell r="K1405" t="str">
            <v>Sempra Energy Trading, Inc.</v>
          </cell>
          <cell r="L1405" t="str">
            <v>Ray Houghton</v>
          </cell>
          <cell r="M1405" t="str">
            <v>Trader</v>
          </cell>
          <cell r="N1405" t="str">
            <v>(403) 750-2453</v>
          </cell>
          <cell r="O1405" t="str">
            <v>(203) 355-6605</v>
          </cell>
          <cell r="R1405">
            <v>7658</v>
          </cell>
          <cell r="U1405" t="str">
            <v>NGI</v>
          </cell>
          <cell r="V1405">
            <v>0</v>
          </cell>
          <cell r="W1405" t="str">
            <v>Malin</v>
          </cell>
          <cell r="Y1405">
            <v>38078</v>
          </cell>
          <cell r="Z1405">
            <v>38107</v>
          </cell>
          <cell r="AA1405" t="str">
            <v>Firm</v>
          </cell>
          <cell r="AB1405" t="str">
            <v>PGT</v>
          </cell>
          <cell r="AD1405" t="str">
            <v>07536</v>
          </cell>
          <cell r="AE1405">
            <v>7658</v>
          </cell>
          <cell r="AF1405" t="str">
            <v>MALI-GTNW</v>
          </cell>
          <cell r="AJ1405" t="str">
            <v>MALI-GTNW</v>
          </cell>
          <cell r="AL1405" t="str">
            <v>02466</v>
          </cell>
          <cell r="AN1405" t="str">
            <v>RP</v>
          </cell>
          <cell r="AO1405">
            <v>38076</v>
          </cell>
          <cell r="AP1405" t="str">
            <v>DW</v>
          </cell>
        </row>
        <row r="1406">
          <cell r="A1406">
            <v>1419</v>
          </cell>
          <cell r="B1406" t="str">
            <v>DW</v>
          </cell>
          <cell r="C1406" t="str">
            <v>Dick Winters</v>
          </cell>
          <cell r="D1406" t="str">
            <v>(509) 495-4175</v>
          </cell>
          <cell r="E1406">
            <v>38071</v>
          </cell>
          <cell r="G1406" t="str">
            <v>Purchase</v>
          </cell>
          <cell r="H1406" t="str">
            <v>Physical</v>
          </cell>
          <cell r="I1406" t="str">
            <v>CA - SLTAHOE</v>
          </cell>
          <cell r="K1406" t="str">
            <v>Enserco</v>
          </cell>
          <cell r="L1406" t="str">
            <v>Dave Huck</v>
          </cell>
          <cell r="M1406" t="str">
            <v>Trader</v>
          </cell>
          <cell r="N1406" t="str">
            <v>(403) 269-5522</v>
          </cell>
          <cell r="O1406" t="str">
            <v>(303) 568-3250</v>
          </cell>
          <cell r="R1406">
            <v>3000</v>
          </cell>
          <cell r="X1406">
            <v>4.4749999999999996</v>
          </cell>
          <cell r="Y1406">
            <v>38078</v>
          </cell>
          <cell r="Z1406">
            <v>38107</v>
          </cell>
          <cell r="AA1406" t="str">
            <v>Firm</v>
          </cell>
          <cell r="AB1406" t="str">
            <v>NWP</v>
          </cell>
          <cell r="AC1406" t="str">
            <v>Paiute</v>
          </cell>
          <cell r="AD1406">
            <v>100047</v>
          </cell>
          <cell r="AE1406">
            <v>3000</v>
          </cell>
          <cell r="AF1406" t="str">
            <v>OPAL</v>
          </cell>
          <cell r="AG1406">
            <v>543</v>
          </cell>
          <cell r="AH1406" t="str">
            <v>L168</v>
          </cell>
          <cell r="AI1406">
            <v>399</v>
          </cell>
          <cell r="AJ1406" t="str">
            <v>RENO</v>
          </cell>
          <cell r="AK1406">
            <v>459</v>
          </cell>
          <cell r="AL1406" t="str">
            <v>AVAC03SYS1</v>
          </cell>
          <cell r="AM1406">
            <v>304</v>
          </cell>
          <cell r="AN1406" t="str">
            <v>RP</v>
          </cell>
          <cell r="AO1406">
            <v>38078</v>
          </cell>
          <cell r="AP1406" t="str">
            <v>DW</v>
          </cell>
        </row>
        <row r="1407">
          <cell r="A1407">
            <v>1420</v>
          </cell>
          <cell r="B1407" t="str">
            <v>DW</v>
          </cell>
          <cell r="C1407" t="str">
            <v>Dick Winters</v>
          </cell>
          <cell r="D1407" t="str">
            <v>(509) 495-4175</v>
          </cell>
          <cell r="E1407">
            <v>38071</v>
          </cell>
          <cell r="G1407" t="str">
            <v>Purchase</v>
          </cell>
          <cell r="H1407" t="str">
            <v>Physical</v>
          </cell>
          <cell r="I1407" t="str">
            <v>CA - SLTAHOE</v>
          </cell>
          <cell r="K1407" t="str">
            <v>Enserco</v>
          </cell>
          <cell r="L1407" t="str">
            <v>Dave Huck</v>
          </cell>
          <cell r="M1407" t="str">
            <v>Trader</v>
          </cell>
          <cell r="N1407" t="str">
            <v>(403) 269-5522</v>
          </cell>
          <cell r="O1407" t="str">
            <v>(303) 568-3250</v>
          </cell>
          <cell r="R1407">
            <v>1500</v>
          </cell>
          <cell r="U1407" t="str">
            <v>GDA</v>
          </cell>
          <cell r="V1407">
            <v>0</v>
          </cell>
          <cell r="W1407" t="str">
            <v>Sumas</v>
          </cell>
          <cell r="Y1407">
            <v>38078</v>
          </cell>
          <cell r="Z1407">
            <v>38107</v>
          </cell>
          <cell r="AA1407" t="str">
            <v>Firm</v>
          </cell>
          <cell r="AB1407" t="str">
            <v>NWP</v>
          </cell>
          <cell r="AC1407" t="str">
            <v>Paiute</v>
          </cell>
          <cell r="AD1407">
            <v>100047</v>
          </cell>
          <cell r="AE1407">
            <v>1500</v>
          </cell>
          <cell r="AF1407" t="str">
            <v>PACIFIC POOL</v>
          </cell>
          <cell r="AG1407">
            <v>297</v>
          </cell>
          <cell r="AH1407" t="str">
            <v>PACIFIC POOL</v>
          </cell>
          <cell r="AI1407">
            <v>399</v>
          </cell>
          <cell r="AJ1407" t="str">
            <v>RENO</v>
          </cell>
          <cell r="AK1407">
            <v>459</v>
          </cell>
          <cell r="AL1407" t="str">
            <v>AVAC03SYS2</v>
          </cell>
          <cell r="AM1407">
            <v>304</v>
          </cell>
          <cell r="AN1407" t="str">
            <v>RP</v>
          </cell>
          <cell r="AO1407">
            <v>38078</v>
          </cell>
          <cell r="AP1407" t="str">
            <v>DW</v>
          </cell>
        </row>
        <row r="1408">
          <cell r="A1408">
            <v>1421</v>
          </cell>
          <cell r="B1408" t="str">
            <v>DW</v>
          </cell>
          <cell r="C1408" t="str">
            <v>Dick Winters</v>
          </cell>
          <cell r="D1408" t="str">
            <v>(509) 495-4175</v>
          </cell>
          <cell r="E1408">
            <v>38076</v>
          </cell>
          <cell r="G1408" t="str">
            <v>Purchase</v>
          </cell>
          <cell r="H1408" t="str">
            <v>Physical</v>
          </cell>
          <cell r="I1408" t="str">
            <v>CA - SLTAHOE</v>
          </cell>
          <cell r="K1408" t="str">
            <v>Sempra Energy Trading, Inc.</v>
          </cell>
          <cell r="L1408" t="str">
            <v>Patti Anderson</v>
          </cell>
          <cell r="M1408" t="str">
            <v>Trader</v>
          </cell>
          <cell r="N1408" t="str">
            <v>(403) 750-5396</v>
          </cell>
          <cell r="O1408" t="str">
            <v>(203) 355-6605</v>
          </cell>
          <cell r="R1408">
            <v>1500</v>
          </cell>
          <cell r="U1408" t="str">
            <v>GDA</v>
          </cell>
          <cell r="V1408">
            <v>2.5000000000000001E-3</v>
          </cell>
          <cell r="W1408" t="str">
            <v>Sumas</v>
          </cell>
          <cell r="Y1408">
            <v>38077</v>
          </cell>
          <cell r="Z1408">
            <v>38077</v>
          </cell>
          <cell r="AA1408" t="str">
            <v>Interruptible</v>
          </cell>
          <cell r="AB1408" t="str">
            <v>NWP</v>
          </cell>
          <cell r="AC1408" t="str">
            <v>Paiute</v>
          </cell>
          <cell r="AD1408">
            <v>100047</v>
          </cell>
          <cell r="AE1408">
            <v>1500</v>
          </cell>
          <cell r="AF1408" t="str">
            <v>SUMAS</v>
          </cell>
          <cell r="AG1408">
            <v>297</v>
          </cell>
          <cell r="AH1408" t="str">
            <v xml:space="preserve"> </v>
          </cell>
          <cell r="AJ1408" t="str">
            <v>RENO</v>
          </cell>
          <cell r="AK1408">
            <v>459</v>
          </cell>
          <cell r="AL1408" t="str">
            <v>AVAC03SYS5</v>
          </cell>
          <cell r="AM1408">
            <v>304</v>
          </cell>
          <cell r="AN1408" t="str">
            <v>DW</v>
          </cell>
        </row>
        <row r="1409">
          <cell r="A1409">
            <v>1422</v>
          </cell>
          <cell r="B1409" t="str">
            <v>DW</v>
          </cell>
          <cell r="C1409" t="str">
            <v>Dick Winters</v>
          </cell>
          <cell r="D1409" t="str">
            <v>(509) 495-4175</v>
          </cell>
          <cell r="E1409">
            <v>38079</v>
          </cell>
          <cell r="G1409" t="str">
            <v>Purchase</v>
          </cell>
          <cell r="H1409" t="str">
            <v>Physical</v>
          </cell>
          <cell r="I1409" t="str">
            <v>CA - SLTAHOE</v>
          </cell>
          <cell r="K1409" t="str">
            <v>Enserco</v>
          </cell>
          <cell r="L1409" t="str">
            <v>Dave Huck</v>
          </cell>
          <cell r="M1409" t="str">
            <v>Trader</v>
          </cell>
          <cell r="N1409" t="str">
            <v>(403) 269-5522</v>
          </cell>
          <cell r="O1409" t="str">
            <v>(303) 568-3250</v>
          </cell>
          <cell r="R1409">
            <v>1500</v>
          </cell>
          <cell r="U1409" t="str">
            <v>GDA</v>
          </cell>
          <cell r="V1409">
            <v>0</v>
          </cell>
          <cell r="W1409" t="str">
            <v>Sumas</v>
          </cell>
          <cell r="Y1409">
            <v>38080</v>
          </cell>
          <cell r="Z1409">
            <v>38082</v>
          </cell>
          <cell r="AA1409" t="str">
            <v>Interruptible</v>
          </cell>
          <cell r="AB1409" t="str">
            <v>NWP</v>
          </cell>
          <cell r="AC1409" t="str">
            <v>Paiute</v>
          </cell>
          <cell r="AD1409">
            <v>100047</v>
          </cell>
          <cell r="AE1409">
            <v>1500</v>
          </cell>
          <cell r="AF1409" t="str">
            <v>SUMAS</v>
          </cell>
          <cell r="AG1409">
            <v>297</v>
          </cell>
          <cell r="AH1409" t="str">
            <v xml:space="preserve"> </v>
          </cell>
          <cell r="AJ1409" t="str">
            <v>RENO</v>
          </cell>
          <cell r="AK1409">
            <v>459</v>
          </cell>
          <cell r="AL1409" t="str">
            <v>AVAC03SYS5</v>
          </cell>
          <cell r="AM1409">
            <v>304</v>
          </cell>
          <cell r="AN1409" t="str">
            <v>DW</v>
          </cell>
        </row>
        <row r="1410">
          <cell r="A1410">
            <v>1423</v>
          </cell>
          <cell r="B1410" t="str">
            <v>DA</v>
          </cell>
          <cell r="C1410" t="str">
            <v>Diane Albers</v>
          </cell>
          <cell r="D1410" t="str">
            <v>(509) 495-4705</v>
          </cell>
          <cell r="E1410">
            <v>38083</v>
          </cell>
          <cell r="G1410" t="str">
            <v>Purchase</v>
          </cell>
          <cell r="H1410" t="str">
            <v>Physical</v>
          </cell>
          <cell r="I1410" t="str">
            <v>BOULDER PARK</v>
          </cell>
          <cell r="K1410" t="str">
            <v>Enserco</v>
          </cell>
          <cell r="L1410" t="str">
            <v>Dave Huck</v>
          </cell>
          <cell r="M1410" t="str">
            <v>Trader</v>
          </cell>
          <cell r="N1410" t="str">
            <v>(403) 269-5522</v>
          </cell>
          <cell r="O1410" t="str">
            <v>(303) 568-3250</v>
          </cell>
          <cell r="R1410">
            <v>3000</v>
          </cell>
          <cell r="X1410">
            <v>5.48</v>
          </cell>
          <cell r="Y1410">
            <v>38200</v>
          </cell>
          <cell r="Z1410">
            <v>38230</v>
          </cell>
          <cell r="AA1410" t="str">
            <v>Firm</v>
          </cell>
          <cell r="AB1410" t="str">
            <v>PGT</v>
          </cell>
          <cell r="AD1410" t="str">
            <v>07536</v>
          </cell>
          <cell r="AE1410">
            <v>3000</v>
          </cell>
          <cell r="AF1410" t="str">
            <v>STAN-GTNW</v>
          </cell>
          <cell r="AH1410" t="str">
            <v>04659</v>
          </cell>
          <cell r="AJ1410" t="str">
            <v>SWWP-WWP</v>
          </cell>
          <cell r="AL1410" t="str">
            <v>BPK</v>
          </cell>
          <cell r="AN1410" t="str">
            <v>DA</v>
          </cell>
        </row>
        <row r="1411">
          <cell r="A1411">
            <v>1424</v>
          </cell>
          <cell r="B1411" t="str">
            <v>DW</v>
          </cell>
          <cell r="C1411" t="str">
            <v>Dick Winters</v>
          </cell>
          <cell r="D1411" t="str">
            <v>(509) 495-4175</v>
          </cell>
          <cell r="E1411">
            <v>38085</v>
          </cell>
          <cell r="G1411" t="str">
            <v>Sale</v>
          </cell>
          <cell r="H1411" t="str">
            <v>Physical</v>
          </cell>
          <cell r="I1411" t="str">
            <v>CA - SLTAHOE</v>
          </cell>
          <cell r="K1411" t="str">
            <v>Enserco</v>
          </cell>
          <cell r="L1411" t="str">
            <v>Dave Huck</v>
          </cell>
          <cell r="M1411" t="str">
            <v>Trader</v>
          </cell>
          <cell r="N1411" t="str">
            <v>(403) 269-5522</v>
          </cell>
          <cell r="O1411" t="str">
            <v>(303) 568-3250</v>
          </cell>
          <cell r="R1411">
            <v>500</v>
          </cell>
          <cell r="U1411" t="str">
            <v>GDA</v>
          </cell>
          <cell r="V1411">
            <v>0</v>
          </cell>
          <cell r="W1411" t="str">
            <v>Sumas</v>
          </cell>
          <cell r="Y1411">
            <v>38086</v>
          </cell>
          <cell r="Z1411">
            <v>38089</v>
          </cell>
          <cell r="AA1411" t="str">
            <v>Firm</v>
          </cell>
          <cell r="AB1411" t="str">
            <v>NWP</v>
          </cell>
          <cell r="AC1411" t="str">
            <v>Paiute</v>
          </cell>
          <cell r="AD1411">
            <v>100047</v>
          </cell>
          <cell r="AE1411">
            <v>500</v>
          </cell>
          <cell r="AF1411" t="str">
            <v>SUMAS</v>
          </cell>
          <cell r="AG1411">
            <v>297</v>
          </cell>
          <cell r="AH1411" t="str">
            <v xml:space="preserve"> </v>
          </cell>
          <cell r="AJ1411" t="str">
            <v>RENO</v>
          </cell>
          <cell r="AK1411">
            <v>459</v>
          </cell>
          <cell r="AL1411" t="str">
            <v>AVAC03SYS4</v>
          </cell>
          <cell r="AM1411">
            <v>304</v>
          </cell>
          <cell r="AN1411" t="str">
            <v>DW</v>
          </cell>
        </row>
        <row r="1412">
          <cell r="A1412">
            <v>1425</v>
          </cell>
          <cell r="B1412" t="str">
            <v>DW</v>
          </cell>
          <cell r="C1412" t="str">
            <v>Dick Winters</v>
          </cell>
          <cell r="D1412" t="str">
            <v>(509) 495-4175</v>
          </cell>
          <cell r="E1412">
            <v>38085</v>
          </cell>
          <cell r="F1412" t="str">
            <v xml:space="preserve"> </v>
          </cell>
          <cell r="G1412" t="str">
            <v>Purchase</v>
          </cell>
          <cell r="H1412" t="str">
            <v>Physical</v>
          </cell>
          <cell r="I1412" t="str">
            <v>MALIN</v>
          </cell>
          <cell r="K1412" t="str">
            <v>Enserco</v>
          </cell>
          <cell r="L1412" t="str">
            <v>Dave Huck</v>
          </cell>
          <cell r="M1412" t="str">
            <v>Trader</v>
          </cell>
          <cell r="N1412" t="str">
            <v>(403) 269-5522</v>
          </cell>
          <cell r="O1412" t="str">
            <v>(303) 568-3250</v>
          </cell>
          <cell r="R1412">
            <v>3000</v>
          </cell>
          <cell r="U1412" t="str">
            <v xml:space="preserve"> </v>
          </cell>
          <cell r="V1412" t="str">
            <v xml:space="preserve"> </v>
          </cell>
          <cell r="W1412" t="str">
            <v xml:space="preserve"> </v>
          </cell>
          <cell r="X1412">
            <v>5.42</v>
          </cell>
          <cell r="Y1412">
            <v>38085</v>
          </cell>
          <cell r="Z1412">
            <v>38087</v>
          </cell>
          <cell r="AA1412" t="str">
            <v>Interruptible</v>
          </cell>
          <cell r="AB1412" t="str">
            <v>PGT</v>
          </cell>
          <cell r="AD1412" t="str">
            <v>07536</v>
          </cell>
          <cell r="AE1412">
            <v>3000</v>
          </cell>
          <cell r="AF1412" t="str">
            <v>MALI-GTNW</v>
          </cell>
          <cell r="AJ1412" t="str">
            <v>MALI-GTNW</v>
          </cell>
          <cell r="AL1412" t="str">
            <v>04659</v>
          </cell>
          <cell r="AN1412" t="str">
            <v>DW</v>
          </cell>
        </row>
        <row r="1413">
          <cell r="A1413">
            <v>1426</v>
          </cell>
          <cell r="B1413" t="str">
            <v>DW</v>
          </cell>
          <cell r="C1413" t="str">
            <v>Dick Winters</v>
          </cell>
          <cell r="D1413" t="str">
            <v>(509) 495-4175</v>
          </cell>
          <cell r="E1413">
            <v>38089</v>
          </cell>
          <cell r="G1413" t="str">
            <v>Purchase</v>
          </cell>
          <cell r="H1413" t="str">
            <v>Physical</v>
          </cell>
          <cell r="I1413" t="str">
            <v>BOULDER PARK</v>
          </cell>
          <cell r="K1413" t="str">
            <v>Enserco</v>
          </cell>
          <cell r="L1413" t="str">
            <v>Dave Huck</v>
          </cell>
          <cell r="M1413" t="str">
            <v>Trader</v>
          </cell>
          <cell r="N1413" t="str">
            <v>(403) 269-5522</v>
          </cell>
          <cell r="O1413" t="str">
            <v>(303) 568-3250</v>
          </cell>
          <cell r="R1413">
            <v>3000</v>
          </cell>
          <cell r="X1413">
            <v>5.65</v>
          </cell>
          <cell r="Y1413">
            <v>38231</v>
          </cell>
          <cell r="Z1413">
            <v>38260</v>
          </cell>
          <cell r="AA1413" t="str">
            <v>Firm</v>
          </cell>
          <cell r="AB1413" t="str">
            <v>PGT</v>
          </cell>
          <cell r="AD1413" t="str">
            <v>07536</v>
          </cell>
          <cell r="AE1413">
            <v>3000</v>
          </cell>
          <cell r="AF1413" t="str">
            <v>STAN-GTNW</v>
          </cell>
          <cell r="AH1413" t="str">
            <v>04659</v>
          </cell>
          <cell r="AJ1413" t="str">
            <v>SWWP-WWP</v>
          </cell>
          <cell r="AL1413" t="str">
            <v>BPK</v>
          </cell>
          <cell r="AN1413" t="str">
            <v>RP</v>
          </cell>
          <cell r="AO1413">
            <v>38103</v>
          </cell>
          <cell r="AP1413" t="str">
            <v>DW</v>
          </cell>
        </row>
        <row r="1414">
          <cell r="A1414">
            <v>1427</v>
          </cell>
          <cell r="B1414" t="str">
            <v>DW</v>
          </cell>
          <cell r="C1414" t="str">
            <v>Dick Winters</v>
          </cell>
          <cell r="D1414" t="str">
            <v>(509) 495-4175</v>
          </cell>
          <cell r="E1414">
            <v>38091</v>
          </cell>
          <cell r="G1414" t="str">
            <v>Purchase</v>
          </cell>
          <cell r="H1414" t="str">
            <v>Physical</v>
          </cell>
          <cell r="I1414" t="str">
            <v>CA - SLTAHOE</v>
          </cell>
          <cell r="K1414" t="str">
            <v>Enserco</v>
          </cell>
          <cell r="L1414" t="str">
            <v>Dave Huck</v>
          </cell>
          <cell r="M1414" t="str">
            <v>Trader</v>
          </cell>
          <cell r="N1414" t="str">
            <v>(403) 269-5522</v>
          </cell>
          <cell r="O1414" t="str">
            <v>(303) 568-3250</v>
          </cell>
          <cell r="R1414">
            <v>2000</v>
          </cell>
          <cell r="U1414" t="str">
            <v>GDA</v>
          </cell>
          <cell r="V1414">
            <v>0</v>
          </cell>
          <cell r="W1414" t="str">
            <v>Sumas</v>
          </cell>
          <cell r="Y1414">
            <v>38092</v>
          </cell>
          <cell r="Z1414">
            <v>38092</v>
          </cell>
          <cell r="AA1414" t="str">
            <v>Interruptible</v>
          </cell>
          <cell r="AB1414" t="str">
            <v>NWP</v>
          </cell>
          <cell r="AC1414" t="str">
            <v>Paiute</v>
          </cell>
          <cell r="AD1414">
            <v>100047</v>
          </cell>
          <cell r="AE1414">
            <v>2000</v>
          </cell>
          <cell r="AF1414" t="str">
            <v>SUMAS</v>
          </cell>
          <cell r="AG1414">
            <v>297</v>
          </cell>
          <cell r="AH1414" t="str">
            <v xml:space="preserve"> </v>
          </cell>
          <cell r="AJ1414" t="str">
            <v>RENO</v>
          </cell>
          <cell r="AK1414">
            <v>459</v>
          </cell>
          <cell r="AL1414" t="str">
            <v>AVAC03SYS4</v>
          </cell>
          <cell r="AM1414">
            <v>304</v>
          </cell>
          <cell r="AN1414" t="str">
            <v>DW</v>
          </cell>
        </row>
        <row r="1415">
          <cell r="A1415">
            <v>1428</v>
          </cell>
          <cell r="B1415" t="str">
            <v>DW</v>
          </cell>
          <cell r="C1415" t="str">
            <v>Dick Winters</v>
          </cell>
          <cell r="D1415" t="str">
            <v>(509) 495-4175</v>
          </cell>
          <cell r="E1415">
            <v>38092</v>
          </cell>
          <cell r="G1415" t="str">
            <v>Purchase</v>
          </cell>
          <cell r="H1415" t="str">
            <v>Physical</v>
          </cell>
          <cell r="I1415" t="str">
            <v>CA - SLTAHOE</v>
          </cell>
          <cell r="K1415" t="str">
            <v>Enserco</v>
          </cell>
          <cell r="L1415" t="str">
            <v>Dave Huck</v>
          </cell>
          <cell r="M1415" t="str">
            <v>Trader</v>
          </cell>
          <cell r="N1415" t="str">
            <v>(403) 269-5522</v>
          </cell>
          <cell r="O1415" t="str">
            <v>(303) 568-3250</v>
          </cell>
          <cell r="R1415">
            <v>2000</v>
          </cell>
          <cell r="U1415" t="str">
            <v>GDA</v>
          </cell>
          <cell r="V1415">
            <v>0</v>
          </cell>
          <cell r="W1415" t="str">
            <v>Sumas</v>
          </cell>
          <cell r="Y1415">
            <v>38093</v>
          </cell>
          <cell r="Z1415">
            <v>38096</v>
          </cell>
          <cell r="AA1415" t="str">
            <v>Interruptible</v>
          </cell>
          <cell r="AB1415" t="str">
            <v>NWP</v>
          </cell>
          <cell r="AC1415" t="str">
            <v>Paiute</v>
          </cell>
          <cell r="AD1415">
            <v>100047</v>
          </cell>
          <cell r="AE1415">
            <v>2000</v>
          </cell>
          <cell r="AF1415" t="str">
            <v>SUMAS</v>
          </cell>
          <cell r="AG1415">
            <v>297</v>
          </cell>
          <cell r="AH1415" t="str">
            <v xml:space="preserve"> </v>
          </cell>
          <cell r="AJ1415" t="str">
            <v>RENO</v>
          </cell>
          <cell r="AK1415">
            <v>459</v>
          </cell>
          <cell r="AL1415" t="str">
            <v>AVAC03SYS4</v>
          </cell>
          <cell r="AM1415">
            <v>304</v>
          </cell>
          <cell r="AN1415" t="str">
            <v>DW</v>
          </cell>
        </row>
        <row r="1416">
          <cell r="A1416">
            <v>1429</v>
          </cell>
          <cell r="B1416" t="str">
            <v>DW</v>
          </cell>
          <cell r="C1416" t="str">
            <v>Dick Winters</v>
          </cell>
          <cell r="D1416" t="str">
            <v>(509) 495-4175</v>
          </cell>
          <cell r="E1416">
            <v>38092</v>
          </cell>
          <cell r="G1416" t="str">
            <v>Purchase</v>
          </cell>
          <cell r="H1416" t="str">
            <v>Physical</v>
          </cell>
          <cell r="I1416" t="str">
            <v>KFCT</v>
          </cell>
          <cell r="K1416" t="str">
            <v>Enserco</v>
          </cell>
          <cell r="L1416" t="str">
            <v>Dave Huck</v>
          </cell>
          <cell r="M1416" t="str">
            <v>Trader</v>
          </cell>
          <cell r="N1416" t="str">
            <v>(403) 269-5522</v>
          </cell>
          <cell r="O1416" t="str">
            <v>(303) 568-3250</v>
          </cell>
          <cell r="R1416">
            <v>1000</v>
          </cell>
          <cell r="U1416" t="str">
            <v xml:space="preserve"> </v>
          </cell>
          <cell r="V1416" t="str">
            <v xml:space="preserve"> </v>
          </cell>
          <cell r="W1416" t="str">
            <v xml:space="preserve"> </v>
          </cell>
          <cell r="X1416">
            <v>5.18</v>
          </cell>
          <cell r="Y1416">
            <v>38200</v>
          </cell>
          <cell r="Z1416">
            <v>38230</v>
          </cell>
          <cell r="AA1416" t="str">
            <v>Firm</v>
          </cell>
          <cell r="AB1416" t="str">
            <v>NWP</v>
          </cell>
          <cell r="AC1416" t="str">
            <v xml:space="preserve"> </v>
          </cell>
          <cell r="AD1416" t="str">
            <v xml:space="preserve"> </v>
          </cell>
          <cell r="AE1416">
            <v>1000</v>
          </cell>
          <cell r="AF1416" t="str">
            <v>PACIFIC POOL</v>
          </cell>
          <cell r="AG1416">
            <v>291</v>
          </cell>
          <cell r="AH1416" t="str">
            <v>PACIFIC POOL</v>
          </cell>
          <cell r="AI1416">
            <v>399</v>
          </cell>
          <cell r="AJ1416" t="str">
            <v>SPOKANE (KETTLE FALLS)</v>
          </cell>
          <cell r="AK1416">
            <v>384</v>
          </cell>
          <cell r="AL1416" t="str">
            <v>KFCT</v>
          </cell>
          <cell r="AM1416" t="str">
            <v xml:space="preserve"> </v>
          </cell>
          <cell r="AN1416" t="str">
            <v>RP</v>
          </cell>
          <cell r="AO1416">
            <v>38103</v>
          </cell>
          <cell r="AP1416" t="str">
            <v>DW</v>
          </cell>
        </row>
        <row r="1417">
          <cell r="A1417">
            <v>1430</v>
          </cell>
          <cell r="B1417" t="str">
            <v>DW</v>
          </cell>
          <cell r="C1417" t="str">
            <v>Dick Winters</v>
          </cell>
          <cell r="D1417" t="str">
            <v>(509) 495-4175</v>
          </cell>
          <cell r="E1417">
            <v>38093</v>
          </cell>
          <cell r="G1417" t="str">
            <v>Purchase</v>
          </cell>
          <cell r="H1417" t="str">
            <v>Physical</v>
          </cell>
          <cell r="I1417" t="str">
            <v>CA - SLTAHOE</v>
          </cell>
          <cell r="K1417" t="str">
            <v>Enserco</v>
          </cell>
          <cell r="L1417" t="str">
            <v>Dave Huck</v>
          </cell>
          <cell r="M1417" t="str">
            <v>Trader</v>
          </cell>
          <cell r="N1417" t="str">
            <v>(403) 269-5522</v>
          </cell>
          <cell r="O1417" t="str">
            <v>(303) 568-3250</v>
          </cell>
          <cell r="R1417">
            <v>2500</v>
          </cell>
          <cell r="U1417" t="str">
            <v>GDA</v>
          </cell>
          <cell r="V1417">
            <v>0</v>
          </cell>
          <cell r="W1417" t="str">
            <v>Sumas</v>
          </cell>
          <cell r="Y1417">
            <v>38094</v>
          </cell>
          <cell r="Z1417">
            <v>38096</v>
          </cell>
          <cell r="AA1417" t="str">
            <v>Firm</v>
          </cell>
          <cell r="AB1417" t="str">
            <v>NWP</v>
          </cell>
          <cell r="AC1417" t="str">
            <v>Paiute</v>
          </cell>
          <cell r="AD1417">
            <v>100047</v>
          </cell>
          <cell r="AE1417">
            <v>2500</v>
          </cell>
          <cell r="AF1417" t="str">
            <v>SUMAS</v>
          </cell>
          <cell r="AG1417">
            <v>297</v>
          </cell>
          <cell r="AH1417" t="str">
            <v xml:space="preserve"> </v>
          </cell>
          <cell r="AJ1417" t="str">
            <v>RENO</v>
          </cell>
          <cell r="AK1417">
            <v>459</v>
          </cell>
          <cell r="AL1417" t="str">
            <v>AVAC03SYS4</v>
          </cell>
          <cell r="AM1417">
            <v>304</v>
          </cell>
          <cell r="AN1417" t="str">
            <v>DW</v>
          </cell>
        </row>
        <row r="1418">
          <cell r="A1418">
            <v>1431</v>
          </cell>
          <cell r="B1418" t="str">
            <v>DW</v>
          </cell>
          <cell r="C1418" t="str">
            <v>Dick Winters</v>
          </cell>
          <cell r="D1418" t="str">
            <v>(509) 495-4175</v>
          </cell>
          <cell r="E1418">
            <v>38096</v>
          </cell>
          <cell r="G1418" t="str">
            <v>Purchase</v>
          </cell>
          <cell r="H1418" t="str">
            <v>Physical</v>
          </cell>
          <cell r="I1418" t="str">
            <v>CA - SLTAHOE</v>
          </cell>
          <cell r="K1418" t="str">
            <v>Enserco</v>
          </cell>
          <cell r="L1418" t="str">
            <v>Dave Huck</v>
          </cell>
          <cell r="M1418" t="str">
            <v>Trader</v>
          </cell>
          <cell r="N1418" t="str">
            <v>(403) 269-5522</v>
          </cell>
          <cell r="O1418" t="str">
            <v>(303) 568-3250</v>
          </cell>
          <cell r="R1418">
            <v>3000</v>
          </cell>
          <cell r="U1418" t="str">
            <v>GDA</v>
          </cell>
          <cell r="V1418">
            <v>0</v>
          </cell>
          <cell r="W1418" t="str">
            <v>Sumas</v>
          </cell>
          <cell r="Y1418">
            <v>38097</v>
          </cell>
          <cell r="Z1418">
            <v>38100</v>
          </cell>
          <cell r="AA1418" t="str">
            <v>Firm</v>
          </cell>
          <cell r="AB1418" t="str">
            <v>NWP</v>
          </cell>
          <cell r="AC1418" t="str">
            <v>Paiute</v>
          </cell>
          <cell r="AD1418">
            <v>100047</v>
          </cell>
          <cell r="AE1418">
            <v>3000</v>
          </cell>
          <cell r="AF1418" t="str">
            <v>SUMAS</v>
          </cell>
          <cell r="AG1418">
            <v>297</v>
          </cell>
          <cell r="AH1418" t="str">
            <v xml:space="preserve"> </v>
          </cell>
          <cell r="AJ1418" t="str">
            <v>RENO</v>
          </cell>
          <cell r="AK1418">
            <v>459</v>
          </cell>
          <cell r="AL1418" t="str">
            <v>AVAC03SYS4</v>
          </cell>
          <cell r="AM1418">
            <v>304</v>
          </cell>
          <cell r="AN1418" t="str">
            <v>DW</v>
          </cell>
        </row>
        <row r="1419">
          <cell r="A1419">
            <v>1432</v>
          </cell>
          <cell r="B1419" t="str">
            <v>DW</v>
          </cell>
          <cell r="C1419" t="str">
            <v>Dick Winters</v>
          </cell>
          <cell r="D1419" t="str">
            <v>(509) 495-4175</v>
          </cell>
          <cell r="E1419">
            <v>38096</v>
          </cell>
          <cell r="F1419" t="str">
            <v xml:space="preserve"> </v>
          </cell>
          <cell r="G1419" t="str">
            <v>Purchase</v>
          </cell>
          <cell r="H1419" t="str">
            <v>Physical</v>
          </cell>
          <cell r="I1419" t="str">
            <v>MALIN</v>
          </cell>
          <cell r="K1419" t="str">
            <v>Enserco</v>
          </cell>
          <cell r="L1419" t="str">
            <v>Dave Huck</v>
          </cell>
          <cell r="M1419" t="str">
            <v>Trader</v>
          </cell>
          <cell r="N1419" t="str">
            <v>(403) 269-5522</v>
          </cell>
          <cell r="O1419" t="str">
            <v>(303) 568-3250</v>
          </cell>
          <cell r="R1419">
            <v>2788</v>
          </cell>
          <cell r="U1419" t="str">
            <v xml:space="preserve"> </v>
          </cell>
          <cell r="V1419" t="str">
            <v xml:space="preserve"> </v>
          </cell>
          <cell r="W1419" t="str">
            <v xml:space="preserve"> </v>
          </cell>
          <cell r="X1419">
            <v>5.3</v>
          </cell>
          <cell r="Y1419">
            <v>38096</v>
          </cell>
          <cell r="Z1419">
            <v>38096</v>
          </cell>
          <cell r="AA1419" t="str">
            <v>Interruptible</v>
          </cell>
          <cell r="AB1419" t="str">
            <v>PGT</v>
          </cell>
          <cell r="AD1419" t="str">
            <v>07536</v>
          </cell>
          <cell r="AE1419">
            <v>2788</v>
          </cell>
          <cell r="AF1419" t="str">
            <v>MALI-GTNW</v>
          </cell>
          <cell r="AJ1419" t="str">
            <v>MALI-GTNW</v>
          </cell>
          <cell r="AL1419" t="str">
            <v>04659</v>
          </cell>
          <cell r="AN1419" t="str">
            <v>DW</v>
          </cell>
        </row>
        <row r="1420">
          <cell r="A1420">
            <v>1433</v>
          </cell>
          <cell r="B1420" t="str">
            <v>DW</v>
          </cell>
          <cell r="C1420" t="str">
            <v>Dick Winters</v>
          </cell>
          <cell r="D1420" t="str">
            <v>(509) 495-4175</v>
          </cell>
          <cell r="E1420">
            <v>38096</v>
          </cell>
          <cell r="G1420" t="str">
            <v>Purchase</v>
          </cell>
          <cell r="H1420" t="str">
            <v>Physical</v>
          </cell>
          <cell r="I1420" t="str">
            <v>CSII</v>
          </cell>
          <cell r="K1420" t="str">
            <v>Enserco</v>
          </cell>
          <cell r="L1420" t="str">
            <v>Dave Huck</v>
          </cell>
          <cell r="M1420" t="str">
            <v>Trader</v>
          </cell>
          <cell r="N1420" t="str">
            <v>(403) 269-5522</v>
          </cell>
          <cell r="O1420" t="str">
            <v>(303) 568-3250</v>
          </cell>
          <cell r="P1420" t="str">
            <v xml:space="preserve"> </v>
          </cell>
          <cell r="Q1420" t="str">
            <v xml:space="preserve"> </v>
          </cell>
          <cell r="R1420">
            <v>5000</v>
          </cell>
          <cell r="X1420">
            <v>4.58</v>
          </cell>
          <cell r="Y1420">
            <v>38534</v>
          </cell>
          <cell r="Z1420">
            <v>38625</v>
          </cell>
          <cell r="AA1420" t="str">
            <v>Firm</v>
          </cell>
          <cell r="AB1420" t="str">
            <v>TCPL</v>
          </cell>
          <cell r="AD1420" t="str">
            <v xml:space="preserve"> </v>
          </cell>
          <cell r="AE1420">
            <v>5000</v>
          </cell>
          <cell r="AF1420" t="str">
            <v>NIT</v>
          </cell>
          <cell r="AH1420" t="str">
            <v>04659</v>
          </cell>
          <cell r="AJ1420" t="str">
            <v>CSII-CSII</v>
          </cell>
          <cell r="AL1420" t="str">
            <v>CSII</v>
          </cell>
          <cell r="AN1420" t="str">
            <v>RP</v>
          </cell>
          <cell r="AO1420">
            <v>38103</v>
          </cell>
          <cell r="AP1420" t="str">
            <v>DW</v>
          </cell>
        </row>
        <row r="1421">
          <cell r="A1421">
            <v>1434</v>
          </cell>
          <cell r="B1421" t="str">
            <v>DW</v>
          </cell>
          <cell r="C1421" t="str">
            <v>Dick Winters</v>
          </cell>
          <cell r="D1421" t="str">
            <v>(509) 495-4175</v>
          </cell>
          <cell r="E1421">
            <v>38097</v>
          </cell>
          <cell r="F1421" t="str">
            <v xml:space="preserve"> </v>
          </cell>
          <cell r="G1421" t="str">
            <v>Purchase</v>
          </cell>
          <cell r="H1421" t="str">
            <v>Physical</v>
          </cell>
          <cell r="I1421" t="str">
            <v>MALIN</v>
          </cell>
          <cell r="K1421" t="str">
            <v>Enserco</v>
          </cell>
          <cell r="L1421" t="str">
            <v>Dave Huck</v>
          </cell>
          <cell r="M1421" t="str">
            <v>Trader</v>
          </cell>
          <cell r="N1421" t="str">
            <v>(403) 269-5522</v>
          </cell>
          <cell r="O1421" t="str">
            <v>(303) 568-3250</v>
          </cell>
          <cell r="R1421">
            <v>2000</v>
          </cell>
          <cell r="U1421" t="str">
            <v xml:space="preserve"> </v>
          </cell>
          <cell r="V1421" t="str">
            <v xml:space="preserve"> </v>
          </cell>
          <cell r="W1421" t="str">
            <v xml:space="preserve"> </v>
          </cell>
          <cell r="X1421">
            <v>5.2</v>
          </cell>
          <cell r="Y1421">
            <v>38097</v>
          </cell>
          <cell r="Z1421">
            <v>38097</v>
          </cell>
          <cell r="AA1421" t="str">
            <v>Interruptible</v>
          </cell>
          <cell r="AB1421" t="str">
            <v>PGT</v>
          </cell>
          <cell r="AD1421" t="str">
            <v>07536</v>
          </cell>
          <cell r="AE1421">
            <v>2000</v>
          </cell>
          <cell r="AF1421" t="str">
            <v>MALI-GTNW</v>
          </cell>
          <cell r="AJ1421" t="str">
            <v>MALI-GTNW</v>
          </cell>
          <cell r="AL1421" t="str">
            <v>04659</v>
          </cell>
          <cell r="AN1421" t="str">
            <v>DW</v>
          </cell>
        </row>
        <row r="1422">
          <cell r="A1422">
            <v>1435</v>
          </cell>
          <cell r="B1422" t="str">
            <v>DW</v>
          </cell>
          <cell r="C1422" t="str">
            <v>Dick Winters</v>
          </cell>
          <cell r="D1422" t="str">
            <v>(509) 495-4175</v>
          </cell>
          <cell r="E1422">
            <v>38098</v>
          </cell>
          <cell r="F1422" t="str">
            <v xml:space="preserve"> </v>
          </cell>
          <cell r="G1422" t="str">
            <v>Purchase</v>
          </cell>
          <cell r="H1422" t="str">
            <v>Physical</v>
          </cell>
          <cell r="I1422" t="str">
            <v>MALIN</v>
          </cell>
          <cell r="K1422" t="str">
            <v>Enserco</v>
          </cell>
          <cell r="L1422" t="str">
            <v>Dave Huck</v>
          </cell>
          <cell r="M1422" t="str">
            <v>Trader</v>
          </cell>
          <cell r="N1422" t="str">
            <v>(403) 269-5522</v>
          </cell>
          <cell r="O1422" t="str">
            <v>(303) 568-3250</v>
          </cell>
          <cell r="R1422">
            <v>1455</v>
          </cell>
          <cell r="U1422" t="str">
            <v>GDA</v>
          </cell>
          <cell r="V1422">
            <v>0</v>
          </cell>
          <cell r="W1422" t="str">
            <v>Malin</v>
          </cell>
          <cell r="X1422" t="str">
            <v xml:space="preserve"> </v>
          </cell>
          <cell r="Y1422">
            <v>38098</v>
          </cell>
          <cell r="Z1422">
            <v>38098</v>
          </cell>
          <cell r="AA1422" t="str">
            <v>Interruptible</v>
          </cell>
          <cell r="AB1422" t="str">
            <v>PGT</v>
          </cell>
          <cell r="AD1422" t="str">
            <v>07536</v>
          </cell>
          <cell r="AE1422">
            <v>1455</v>
          </cell>
          <cell r="AF1422" t="str">
            <v>MALI-GTNW</v>
          </cell>
          <cell r="AJ1422" t="str">
            <v>MALI-GTNW</v>
          </cell>
          <cell r="AL1422" t="str">
            <v>04659</v>
          </cell>
          <cell r="AN1422" t="str">
            <v>DW</v>
          </cell>
        </row>
        <row r="1423">
          <cell r="A1423">
            <v>1436</v>
          </cell>
          <cell r="B1423" t="str">
            <v>JK</v>
          </cell>
          <cell r="C1423" t="str">
            <v>Jeannie Kimberly</v>
          </cell>
          <cell r="D1423" t="str">
            <v>(509) 495-8494</v>
          </cell>
          <cell r="E1423">
            <v>38099</v>
          </cell>
          <cell r="G1423" t="str">
            <v>Purchase</v>
          </cell>
          <cell r="H1423" t="str">
            <v>Physical</v>
          </cell>
          <cell r="I1423" t="str">
            <v>MALIN</v>
          </cell>
          <cell r="K1423" t="str">
            <v>Enserco</v>
          </cell>
          <cell r="L1423" t="str">
            <v>Dave Huck</v>
          </cell>
          <cell r="M1423" t="str">
            <v>Trader</v>
          </cell>
          <cell r="N1423" t="str">
            <v>(403) 269-5522</v>
          </cell>
          <cell r="O1423" t="str">
            <v>(303) 568-3250</v>
          </cell>
          <cell r="R1423">
            <v>3244</v>
          </cell>
          <cell r="X1423">
            <v>5.2</v>
          </cell>
          <cell r="Y1423">
            <v>38099</v>
          </cell>
          <cell r="Z1423">
            <v>38099</v>
          </cell>
          <cell r="AA1423" t="str">
            <v>Interruptible</v>
          </cell>
          <cell r="AB1423" t="str">
            <v>PGT</v>
          </cell>
          <cell r="AD1423" t="str">
            <v>07536</v>
          </cell>
          <cell r="AE1423">
            <v>3244</v>
          </cell>
          <cell r="AF1423" t="str">
            <v>MALI-GTNW</v>
          </cell>
          <cell r="AJ1423" t="str">
            <v>MALI-GTNW</v>
          </cell>
          <cell r="AL1423" t="str">
            <v>04659</v>
          </cell>
          <cell r="AN1423" t="str">
            <v>JK</v>
          </cell>
        </row>
        <row r="1424">
          <cell r="A1424">
            <v>1437</v>
          </cell>
          <cell r="B1424" t="str">
            <v>DW</v>
          </cell>
          <cell r="C1424" t="str">
            <v>Dick Winters</v>
          </cell>
          <cell r="D1424" t="str">
            <v>(509) 495-4175</v>
          </cell>
          <cell r="E1424">
            <v>38099</v>
          </cell>
          <cell r="G1424" t="str">
            <v>Purchase</v>
          </cell>
          <cell r="H1424" t="str">
            <v>Physical</v>
          </cell>
          <cell r="I1424" t="str">
            <v>KFCT</v>
          </cell>
          <cell r="K1424" t="str">
            <v>BP Canada Energy Marketing Corp.</v>
          </cell>
          <cell r="L1424" t="str">
            <v>Mike Hogervorst</v>
          </cell>
          <cell r="M1424" t="str">
            <v>Trader</v>
          </cell>
          <cell r="N1424" t="str">
            <v>(403) 231-6903</v>
          </cell>
          <cell r="O1424" t="str">
            <v>403-233-5611</v>
          </cell>
          <cell r="R1424">
            <v>1000</v>
          </cell>
          <cell r="U1424" t="str">
            <v xml:space="preserve"> </v>
          </cell>
          <cell r="V1424" t="str">
            <v xml:space="preserve"> </v>
          </cell>
          <cell r="W1424" t="str">
            <v xml:space="preserve"> </v>
          </cell>
          <cell r="X1424">
            <v>5.09</v>
          </cell>
          <cell r="Y1424">
            <v>38169</v>
          </cell>
          <cell r="Z1424">
            <v>38199</v>
          </cell>
          <cell r="AA1424" t="str">
            <v>Firm</v>
          </cell>
          <cell r="AB1424" t="str">
            <v>NWP</v>
          </cell>
          <cell r="AC1424" t="str">
            <v xml:space="preserve"> </v>
          </cell>
          <cell r="AD1424">
            <v>100047</v>
          </cell>
          <cell r="AE1424">
            <v>1000</v>
          </cell>
          <cell r="AF1424" t="str">
            <v>SUMAS</v>
          </cell>
          <cell r="AG1424">
            <v>297</v>
          </cell>
          <cell r="AH1424" t="str">
            <v xml:space="preserve"> </v>
          </cell>
          <cell r="AJ1424" t="str">
            <v>SPOKANE (KETTLE FALLS)</v>
          </cell>
          <cell r="AK1424">
            <v>384</v>
          </cell>
          <cell r="AL1424" t="str">
            <v>KFCT</v>
          </cell>
          <cell r="AM1424" t="str">
            <v xml:space="preserve"> </v>
          </cell>
          <cell r="AN1424" t="str">
            <v>RP</v>
          </cell>
          <cell r="AO1424">
            <v>38107</v>
          </cell>
          <cell r="AP1424" t="str">
            <v>DW</v>
          </cell>
        </row>
        <row r="1425">
          <cell r="A1425">
            <v>1438</v>
          </cell>
          <cell r="B1425" t="str">
            <v>DW</v>
          </cell>
          <cell r="C1425" t="str">
            <v>Dick Winters</v>
          </cell>
          <cell r="D1425" t="str">
            <v>(509) 495-4175</v>
          </cell>
          <cell r="E1425">
            <v>38099</v>
          </cell>
          <cell r="G1425" t="str">
            <v>Purchase</v>
          </cell>
          <cell r="H1425" t="str">
            <v>Physical</v>
          </cell>
          <cell r="I1425" t="str">
            <v>BPK</v>
          </cell>
          <cell r="K1425" t="str">
            <v>BP Canada Energy Marketing Corp.</v>
          </cell>
          <cell r="L1425" t="str">
            <v>Mike Hogervorst</v>
          </cell>
          <cell r="M1425" t="str">
            <v>Trader</v>
          </cell>
          <cell r="N1425" t="str">
            <v>(403) 231-6903</v>
          </cell>
          <cell r="O1425" t="str">
            <v>403-233-5611</v>
          </cell>
          <cell r="R1425">
            <v>3000</v>
          </cell>
          <cell r="U1425" t="str">
            <v xml:space="preserve"> </v>
          </cell>
          <cell r="V1425" t="str">
            <v xml:space="preserve"> </v>
          </cell>
          <cell r="W1425" t="str">
            <v xml:space="preserve"> </v>
          </cell>
          <cell r="X1425">
            <v>5.2850000000000001</v>
          </cell>
          <cell r="Y1425">
            <v>38169</v>
          </cell>
          <cell r="Z1425">
            <v>38199</v>
          </cell>
          <cell r="AA1425" t="str">
            <v>Firm</v>
          </cell>
          <cell r="AB1425" t="str">
            <v>PGT</v>
          </cell>
          <cell r="AC1425" t="str">
            <v xml:space="preserve"> </v>
          </cell>
          <cell r="AD1425" t="str">
            <v>07536</v>
          </cell>
          <cell r="AE1425">
            <v>3000</v>
          </cell>
          <cell r="AF1425" t="str">
            <v>STAN-GTNW</v>
          </cell>
          <cell r="AG1425" t="str">
            <v xml:space="preserve"> </v>
          </cell>
          <cell r="AH1425" t="str">
            <v xml:space="preserve"> </v>
          </cell>
          <cell r="AJ1425" t="str">
            <v>STAN-GTNW</v>
          </cell>
          <cell r="AK1425" t="str">
            <v xml:space="preserve"> </v>
          </cell>
          <cell r="AL1425" t="str">
            <v>BPK</v>
          </cell>
          <cell r="AM1425" t="str">
            <v xml:space="preserve"> </v>
          </cell>
          <cell r="AN1425" t="str">
            <v>RP</v>
          </cell>
          <cell r="AO1425">
            <v>38107</v>
          </cell>
          <cell r="AP1425" t="str">
            <v>DW</v>
          </cell>
        </row>
        <row r="1426">
          <cell r="A1426">
            <v>1439</v>
          </cell>
          <cell r="B1426" t="str">
            <v>DW</v>
          </cell>
          <cell r="C1426" t="str">
            <v>Dick Winters</v>
          </cell>
          <cell r="D1426" t="str">
            <v>(509) 495-4175</v>
          </cell>
          <cell r="E1426">
            <v>38100</v>
          </cell>
          <cell r="F1426" t="str">
            <v xml:space="preserve"> </v>
          </cell>
          <cell r="G1426" t="str">
            <v>Purchase</v>
          </cell>
          <cell r="H1426" t="str">
            <v>Physical</v>
          </cell>
          <cell r="I1426" t="str">
            <v>MALIN</v>
          </cell>
          <cell r="K1426" t="str">
            <v>Enserco</v>
          </cell>
          <cell r="L1426" t="str">
            <v>Dave Huck</v>
          </cell>
          <cell r="M1426" t="str">
            <v>Trader</v>
          </cell>
          <cell r="N1426" t="str">
            <v>(403) 269-5522</v>
          </cell>
          <cell r="O1426" t="str">
            <v>(303) 568-3250</v>
          </cell>
          <cell r="R1426">
            <v>4500</v>
          </cell>
          <cell r="U1426" t="str">
            <v>GDA</v>
          </cell>
          <cell r="V1426">
            <v>0</v>
          </cell>
          <cell r="W1426" t="str">
            <v>Malin</v>
          </cell>
          <cell r="X1426" t="str">
            <v xml:space="preserve"> </v>
          </cell>
          <cell r="Y1426">
            <v>38101</v>
          </cell>
          <cell r="Z1426">
            <v>38103</v>
          </cell>
          <cell r="AA1426" t="str">
            <v>Firm</v>
          </cell>
          <cell r="AB1426" t="str">
            <v>PGT</v>
          </cell>
          <cell r="AD1426" t="str">
            <v>07536</v>
          </cell>
          <cell r="AE1426">
            <v>4500</v>
          </cell>
          <cell r="AF1426" t="str">
            <v>MALI-GTNW</v>
          </cell>
          <cell r="AJ1426" t="str">
            <v>MALI-GTNW</v>
          </cell>
          <cell r="AL1426" t="str">
            <v>04659</v>
          </cell>
          <cell r="AN1426" t="str">
            <v>DW</v>
          </cell>
        </row>
        <row r="1427">
          <cell r="A1427">
            <v>1440</v>
          </cell>
          <cell r="B1427" t="str">
            <v>DW</v>
          </cell>
          <cell r="C1427" t="str">
            <v>Dick Winters</v>
          </cell>
          <cell r="D1427" t="str">
            <v>(509) 495-4175</v>
          </cell>
          <cell r="E1427">
            <v>38100</v>
          </cell>
          <cell r="G1427" t="str">
            <v>Purchase</v>
          </cell>
          <cell r="H1427" t="str">
            <v>Physical</v>
          </cell>
          <cell r="I1427" t="str">
            <v>CA - SLTAHOE</v>
          </cell>
          <cell r="K1427" t="str">
            <v>Enserco</v>
          </cell>
          <cell r="L1427" t="str">
            <v>Dave Huck</v>
          </cell>
          <cell r="M1427" t="str">
            <v>Trader</v>
          </cell>
          <cell r="N1427" t="str">
            <v>(403) 269-5522</v>
          </cell>
          <cell r="O1427" t="str">
            <v>(303) 568-3250</v>
          </cell>
          <cell r="R1427">
            <v>500</v>
          </cell>
          <cell r="U1427" t="str">
            <v>GDA</v>
          </cell>
          <cell r="V1427">
            <v>0</v>
          </cell>
          <cell r="W1427" t="str">
            <v>Sumas</v>
          </cell>
          <cell r="Y1427">
            <v>38101</v>
          </cell>
          <cell r="Z1427">
            <v>38103</v>
          </cell>
          <cell r="AA1427" t="str">
            <v>Firm</v>
          </cell>
          <cell r="AB1427" t="str">
            <v>NWP</v>
          </cell>
          <cell r="AC1427" t="str">
            <v>Paiute</v>
          </cell>
          <cell r="AD1427">
            <v>100047</v>
          </cell>
          <cell r="AE1427">
            <v>500</v>
          </cell>
          <cell r="AF1427" t="str">
            <v>SUMAS</v>
          </cell>
          <cell r="AG1427">
            <v>297</v>
          </cell>
          <cell r="AH1427" t="str">
            <v xml:space="preserve"> </v>
          </cell>
          <cell r="AJ1427" t="str">
            <v>RENO</v>
          </cell>
          <cell r="AK1427">
            <v>459</v>
          </cell>
          <cell r="AL1427" t="str">
            <v>AVAC03SYS4</v>
          </cell>
          <cell r="AM1427">
            <v>304</v>
          </cell>
          <cell r="AN1427" t="str">
            <v>DW</v>
          </cell>
        </row>
        <row r="1428">
          <cell r="A1428">
            <v>1441</v>
          </cell>
          <cell r="B1428" t="str">
            <v>DW</v>
          </cell>
          <cell r="C1428" t="str">
            <v>Dick Winters</v>
          </cell>
          <cell r="D1428" t="str">
            <v>(509) 495-4175</v>
          </cell>
          <cell r="E1428">
            <v>38103</v>
          </cell>
          <cell r="F1428" t="str">
            <v xml:space="preserve"> </v>
          </cell>
          <cell r="G1428" t="str">
            <v>Purchase</v>
          </cell>
          <cell r="H1428" t="str">
            <v>Physical</v>
          </cell>
          <cell r="I1428" t="str">
            <v>MALIN</v>
          </cell>
          <cell r="K1428" t="str">
            <v>Enserco</v>
          </cell>
          <cell r="L1428" t="str">
            <v>Dave Huck</v>
          </cell>
          <cell r="M1428" t="str">
            <v>Trader</v>
          </cell>
          <cell r="N1428" t="str">
            <v>(403) 269-5522</v>
          </cell>
          <cell r="O1428" t="str">
            <v>(303) 568-3250</v>
          </cell>
          <cell r="R1428">
            <v>2500</v>
          </cell>
          <cell r="U1428" t="str">
            <v>GDA</v>
          </cell>
          <cell r="V1428">
            <v>0</v>
          </cell>
          <cell r="W1428" t="str">
            <v>Malin</v>
          </cell>
          <cell r="Y1428">
            <v>38104</v>
          </cell>
          <cell r="Z1428">
            <v>38107</v>
          </cell>
          <cell r="AA1428" t="str">
            <v>Firm</v>
          </cell>
          <cell r="AB1428" t="str">
            <v>PGT</v>
          </cell>
          <cell r="AD1428" t="str">
            <v>07536</v>
          </cell>
          <cell r="AE1428">
            <v>2500</v>
          </cell>
          <cell r="AF1428" t="str">
            <v>MALI-GTNW</v>
          </cell>
          <cell r="AJ1428" t="str">
            <v>MALI-GTNW</v>
          </cell>
          <cell r="AL1428" t="str">
            <v>04659</v>
          </cell>
          <cell r="AN1428" t="str">
            <v>DW</v>
          </cell>
        </row>
        <row r="1429">
          <cell r="A1429">
            <v>1442</v>
          </cell>
          <cell r="B1429" t="str">
            <v>DW</v>
          </cell>
          <cell r="C1429" t="str">
            <v>Dick Winters</v>
          </cell>
          <cell r="D1429" t="str">
            <v>(509) 495-4175</v>
          </cell>
          <cell r="E1429">
            <v>38103</v>
          </cell>
          <cell r="G1429" t="str">
            <v>Sale</v>
          </cell>
          <cell r="H1429" t="str">
            <v>Physical</v>
          </cell>
          <cell r="I1429" t="str">
            <v>CSII</v>
          </cell>
          <cell r="K1429" t="str">
            <v>Enserco</v>
          </cell>
          <cell r="L1429" t="str">
            <v>Dave Huck</v>
          </cell>
          <cell r="M1429" t="str">
            <v>Trader</v>
          </cell>
          <cell r="N1429" t="str">
            <v>(403) 269-5522</v>
          </cell>
          <cell r="O1429" t="str">
            <v>(303) 568-3250</v>
          </cell>
          <cell r="R1429">
            <v>10000</v>
          </cell>
          <cell r="X1429">
            <v>4.97</v>
          </cell>
          <cell r="Y1429">
            <v>38104</v>
          </cell>
          <cell r="Z1429">
            <v>38104</v>
          </cell>
          <cell r="AA1429" t="str">
            <v>Interruptible</v>
          </cell>
          <cell r="AB1429" t="str">
            <v>PGT</v>
          </cell>
          <cell r="AD1429" t="str">
            <v>07536</v>
          </cell>
          <cell r="AE1429">
            <v>10000</v>
          </cell>
          <cell r="AF1429" t="str">
            <v>COYO-GTNW</v>
          </cell>
          <cell r="AG1429" t="str">
            <v xml:space="preserve"> </v>
          </cell>
          <cell r="AH1429" t="str">
            <v>08217</v>
          </cell>
          <cell r="AI1429" t="str">
            <v xml:space="preserve"> </v>
          </cell>
          <cell r="AJ1429" t="str">
            <v>COYO-GTNW</v>
          </cell>
          <cell r="AK1429" t="str">
            <v xml:space="preserve"> </v>
          </cell>
          <cell r="AL1429" t="str">
            <v>04659</v>
          </cell>
          <cell r="AN1429" t="str">
            <v>DW</v>
          </cell>
        </row>
        <row r="1430">
          <cell r="A1430">
            <v>1443</v>
          </cell>
          <cell r="B1430" t="str">
            <v>DW</v>
          </cell>
          <cell r="C1430" t="str">
            <v>Dick Winters</v>
          </cell>
          <cell r="D1430" t="str">
            <v>(509) 495-4175</v>
          </cell>
          <cell r="E1430">
            <v>38103</v>
          </cell>
          <cell r="G1430" t="str">
            <v>Purchase</v>
          </cell>
          <cell r="H1430" t="str">
            <v>Physical</v>
          </cell>
          <cell r="I1430" t="str">
            <v>Core Load -NWP imbalance</v>
          </cell>
          <cell r="K1430" t="str">
            <v>Sempra Energy Trading, Inc.</v>
          </cell>
          <cell r="L1430" t="str">
            <v>Ray Houghton</v>
          </cell>
          <cell r="M1430" t="str">
            <v>Trader</v>
          </cell>
          <cell r="N1430" t="str">
            <v>(403) 750-2453</v>
          </cell>
          <cell r="O1430" t="str">
            <v>(203) 355-6605</v>
          </cell>
          <cell r="R1430">
            <v>1800</v>
          </cell>
          <cell r="X1430">
            <v>4.71</v>
          </cell>
          <cell r="Y1430">
            <v>38443</v>
          </cell>
          <cell r="Z1430">
            <v>38656</v>
          </cell>
          <cell r="AA1430" t="str">
            <v>Firm</v>
          </cell>
          <cell r="AB1430" t="str">
            <v>NWP</v>
          </cell>
          <cell r="AD1430">
            <v>100010</v>
          </cell>
          <cell r="AE1430">
            <v>1800</v>
          </cell>
          <cell r="AF1430" t="str">
            <v>SUMAS</v>
          </cell>
          <cell r="AG1430">
            <v>297</v>
          </cell>
          <cell r="AH1430" t="str">
            <v xml:space="preserve"> </v>
          </cell>
          <cell r="AJ1430" t="str">
            <v>WWP20</v>
          </cell>
          <cell r="AK1430" t="str">
            <v xml:space="preserve"> </v>
          </cell>
          <cell r="AL1430" t="str">
            <v>core</v>
          </cell>
          <cell r="AM1430">
            <v>6</v>
          </cell>
          <cell r="AN1430" t="str">
            <v>RP</v>
          </cell>
          <cell r="AO1430">
            <v>38107</v>
          </cell>
          <cell r="AP1430" t="str">
            <v>DW</v>
          </cell>
        </row>
        <row r="1431">
          <cell r="A1431">
            <v>1444</v>
          </cell>
          <cell r="B1431" t="str">
            <v>DW</v>
          </cell>
          <cell r="C1431" t="str">
            <v>Dick Winters</v>
          </cell>
          <cell r="D1431" t="str">
            <v>(509) 495-4175</v>
          </cell>
          <cell r="E1431">
            <v>38103</v>
          </cell>
          <cell r="G1431" t="str">
            <v>Purchase</v>
          </cell>
          <cell r="H1431" t="str">
            <v>Physical</v>
          </cell>
          <cell r="I1431" t="str">
            <v>CA - SLTAHOE</v>
          </cell>
          <cell r="J1431" t="str">
            <v xml:space="preserve"> </v>
          </cell>
          <cell r="K1431" t="str">
            <v>Cinergy Marketing &amp; Trading, LP</v>
          </cell>
          <cell r="L1431" t="str">
            <v>Sylvia Pollan</v>
          </cell>
          <cell r="M1431" t="str">
            <v>Trader</v>
          </cell>
          <cell r="N1431" t="str">
            <v>(713) 393-6895</v>
          </cell>
          <cell r="O1431" t="str">
            <v>(713) 890-3134</v>
          </cell>
          <cell r="R1431">
            <v>810</v>
          </cell>
          <cell r="U1431" t="str">
            <v>IF</v>
          </cell>
          <cell r="V1431">
            <v>-0.06</v>
          </cell>
          <cell r="W1431" t="str">
            <v>NWP Rocky Mtn</v>
          </cell>
          <cell r="Y1431">
            <v>38108</v>
          </cell>
          <cell r="Z1431">
            <v>38138</v>
          </cell>
          <cell r="AA1431" t="str">
            <v>Firm</v>
          </cell>
          <cell r="AB1431" t="str">
            <v>NWP</v>
          </cell>
          <cell r="AC1431" t="str">
            <v>Paiute</v>
          </cell>
          <cell r="AD1431">
            <v>100047</v>
          </cell>
          <cell r="AE1431">
            <v>810</v>
          </cell>
          <cell r="AF1431" t="str">
            <v>GRANGER(GREEN G)</v>
          </cell>
          <cell r="AH1431" t="str">
            <v>MG0101</v>
          </cell>
          <cell r="AI1431">
            <v>75</v>
          </cell>
          <cell r="AJ1431" t="str">
            <v>RENO</v>
          </cell>
          <cell r="AK1431">
            <v>459</v>
          </cell>
          <cell r="AL1431" t="str">
            <v>AVAC03SYS3</v>
          </cell>
          <cell r="AM1431">
            <v>304</v>
          </cell>
          <cell r="AN1431" t="str">
            <v>RP</v>
          </cell>
          <cell r="AO1431">
            <v>38107</v>
          </cell>
          <cell r="AP1431" t="str">
            <v>DW</v>
          </cell>
        </row>
        <row r="1432">
          <cell r="A1432">
            <v>1445</v>
          </cell>
          <cell r="B1432" t="str">
            <v>DW</v>
          </cell>
          <cell r="C1432" t="str">
            <v>Dick Winters</v>
          </cell>
          <cell r="D1432" t="str">
            <v>(509) 495-4175</v>
          </cell>
          <cell r="E1432">
            <v>38104</v>
          </cell>
          <cell r="F1432" t="str">
            <v xml:space="preserve"> </v>
          </cell>
          <cell r="G1432" t="str">
            <v>Purchase</v>
          </cell>
          <cell r="H1432" t="str">
            <v>Physical</v>
          </cell>
          <cell r="I1432" t="str">
            <v>MALIN</v>
          </cell>
          <cell r="K1432" t="str">
            <v>Enserco</v>
          </cell>
          <cell r="L1432" t="str">
            <v>Dave Huck</v>
          </cell>
          <cell r="M1432" t="str">
            <v>Trader</v>
          </cell>
          <cell r="N1432" t="str">
            <v>(403) 269-5522</v>
          </cell>
          <cell r="O1432" t="str">
            <v>(303) 568-3250</v>
          </cell>
          <cell r="R1432">
            <v>2500</v>
          </cell>
          <cell r="U1432" t="str">
            <v>GDA</v>
          </cell>
          <cell r="V1432">
            <v>0</v>
          </cell>
          <cell r="W1432" t="str">
            <v>Malin</v>
          </cell>
          <cell r="Y1432">
            <v>38105</v>
          </cell>
          <cell r="Z1432">
            <v>38107</v>
          </cell>
          <cell r="AA1432" t="str">
            <v>Firm</v>
          </cell>
          <cell r="AB1432" t="str">
            <v>PGT</v>
          </cell>
          <cell r="AD1432" t="str">
            <v>07536</v>
          </cell>
          <cell r="AE1432">
            <v>2500</v>
          </cell>
          <cell r="AF1432" t="str">
            <v>MALI-GTNW</v>
          </cell>
          <cell r="AJ1432" t="str">
            <v>MALI-GTNW</v>
          </cell>
          <cell r="AL1432" t="str">
            <v>04659</v>
          </cell>
          <cell r="AN1432" t="str">
            <v>DW</v>
          </cell>
        </row>
        <row r="1433">
          <cell r="A1433">
            <v>1446</v>
          </cell>
          <cell r="B1433" t="str">
            <v>DW</v>
          </cell>
          <cell r="C1433" t="str">
            <v>Dick Winters</v>
          </cell>
          <cell r="D1433" t="str">
            <v>(509) 495-4175</v>
          </cell>
          <cell r="E1433">
            <v>38104</v>
          </cell>
          <cell r="G1433" t="str">
            <v>Sale</v>
          </cell>
          <cell r="H1433" t="str">
            <v>Physical</v>
          </cell>
          <cell r="I1433" t="str">
            <v>CSII</v>
          </cell>
          <cell r="K1433" t="str">
            <v>Enserco</v>
          </cell>
          <cell r="L1433" t="str">
            <v>Dave Huck</v>
          </cell>
          <cell r="M1433" t="str">
            <v>Trader</v>
          </cell>
          <cell r="N1433" t="str">
            <v>(403) 269-5522</v>
          </cell>
          <cell r="O1433" t="str">
            <v>(303) 568-3250</v>
          </cell>
          <cell r="R1433">
            <v>10000</v>
          </cell>
          <cell r="X1433">
            <v>5.15</v>
          </cell>
          <cell r="Y1433">
            <v>38105</v>
          </cell>
          <cell r="Z1433">
            <v>38105</v>
          </cell>
          <cell r="AA1433" t="str">
            <v>Interruptible</v>
          </cell>
          <cell r="AB1433" t="str">
            <v>PGT</v>
          </cell>
          <cell r="AD1433" t="str">
            <v>07536</v>
          </cell>
          <cell r="AE1433">
            <v>10000</v>
          </cell>
          <cell r="AF1433" t="str">
            <v>COYO-GTNW</v>
          </cell>
          <cell r="AG1433" t="str">
            <v xml:space="preserve"> </v>
          </cell>
          <cell r="AH1433" t="str">
            <v>08217</v>
          </cell>
          <cell r="AI1433" t="str">
            <v xml:space="preserve"> </v>
          </cell>
          <cell r="AJ1433" t="str">
            <v>COYO-GTNW</v>
          </cell>
          <cell r="AK1433" t="str">
            <v xml:space="preserve"> </v>
          </cell>
          <cell r="AL1433" t="str">
            <v>04659</v>
          </cell>
          <cell r="AN1433" t="str">
            <v>DW</v>
          </cell>
        </row>
        <row r="1434">
          <cell r="A1434">
            <v>1447</v>
          </cell>
          <cell r="B1434" t="str">
            <v>DW</v>
          </cell>
          <cell r="C1434" t="str">
            <v>Dick Winters</v>
          </cell>
          <cell r="D1434" t="str">
            <v>(509) 495-4175</v>
          </cell>
          <cell r="E1434">
            <v>38104</v>
          </cell>
          <cell r="F1434" t="str">
            <v xml:space="preserve"> </v>
          </cell>
          <cell r="G1434" t="str">
            <v>Purchase</v>
          </cell>
          <cell r="H1434" t="str">
            <v>Physical</v>
          </cell>
          <cell r="I1434" t="str">
            <v>MALIN</v>
          </cell>
          <cell r="K1434" t="str">
            <v>Enserco</v>
          </cell>
          <cell r="L1434" t="str">
            <v>Dave Huck</v>
          </cell>
          <cell r="M1434" t="str">
            <v>Trader</v>
          </cell>
          <cell r="N1434" t="str">
            <v>(403) 269-5522</v>
          </cell>
          <cell r="O1434" t="str">
            <v>(303) 568-3250</v>
          </cell>
          <cell r="R1434">
            <v>3316</v>
          </cell>
          <cell r="X1434">
            <v>5.48</v>
          </cell>
          <cell r="Y1434">
            <v>38104</v>
          </cell>
          <cell r="Z1434">
            <v>38104</v>
          </cell>
          <cell r="AA1434" t="str">
            <v>Interruptible</v>
          </cell>
          <cell r="AB1434" t="str">
            <v>PGT</v>
          </cell>
          <cell r="AD1434" t="str">
            <v>07536</v>
          </cell>
          <cell r="AE1434">
            <v>3316</v>
          </cell>
          <cell r="AF1434" t="str">
            <v>MALI-GTNW</v>
          </cell>
          <cell r="AJ1434" t="str">
            <v>MALI-GTNW</v>
          </cell>
          <cell r="AL1434" t="str">
            <v>04659</v>
          </cell>
          <cell r="AN1434" t="str">
            <v>DW</v>
          </cell>
        </row>
        <row r="1435">
          <cell r="A1435">
            <v>1448</v>
          </cell>
          <cell r="B1435" t="str">
            <v>DW</v>
          </cell>
          <cell r="C1435" t="str">
            <v>Dick Winters</v>
          </cell>
          <cell r="D1435" t="str">
            <v>(509) 495-4175</v>
          </cell>
          <cell r="E1435">
            <v>38105</v>
          </cell>
          <cell r="F1435" t="str">
            <v xml:space="preserve"> </v>
          </cell>
          <cell r="G1435" t="str">
            <v>Purchase</v>
          </cell>
          <cell r="H1435" t="str">
            <v>Physical</v>
          </cell>
          <cell r="I1435" t="str">
            <v>MALIN</v>
          </cell>
          <cell r="K1435" t="str">
            <v>Enserco</v>
          </cell>
          <cell r="L1435" t="str">
            <v>Dave Huck</v>
          </cell>
          <cell r="M1435" t="str">
            <v>Trader</v>
          </cell>
          <cell r="N1435" t="str">
            <v>(403) 269-5522</v>
          </cell>
          <cell r="O1435" t="str">
            <v>(303) 568-3250</v>
          </cell>
          <cell r="R1435">
            <v>5000</v>
          </cell>
          <cell r="U1435" t="str">
            <v>GDA</v>
          </cell>
          <cell r="V1435">
            <v>0</v>
          </cell>
          <cell r="W1435" t="str">
            <v>Malin</v>
          </cell>
          <cell r="Y1435">
            <v>38106</v>
          </cell>
          <cell r="Z1435">
            <v>38107</v>
          </cell>
          <cell r="AA1435" t="str">
            <v>Firm</v>
          </cell>
          <cell r="AB1435" t="str">
            <v>PGT</v>
          </cell>
          <cell r="AD1435" t="str">
            <v>07536</v>
          </cell>
          <cell r="AE1435">
            <v>5000</v>
          </cell>
          <cell r="AF1435" t="str">
            <v>MALI-GTNW</v>
          </cell>
          <cell r="AJ1435" t="str">
            <v>MALI-GTNW</v>
          </cell>
          <cell r="AL1435" t="str">
            <v>04659</v>
          </cell>
          <cell r="AN1435" t="str">
            <v>DW</v>
          </cell>
        </row>
        <row r="1436">
          <cell r="A1436">
            <v>1449</v>
          </cell>
          <cell r="B1436" t="str">
            <v>DW</v>
          </cell>
          <cell r="C1436" t="str">
            <v>Dick Winters</v>
          </cell>
          <cell r="D1436" t="str">
            <v>(509) 495-4175</v>
          </cell>
          <cell r="E1436">
            <v>38105</v>
          </cell>
          <cell r="G1436" t="str">
            <v>Sale</v>
          </cell>
          <cell r="H1436" t="str">
            <v>Physical</v>
          </cell>
          <cell r="I1436" t="str">
            <v>CSII</v>
          </cell>
          <cell r="K1436" t="str">
            <v>Enserco</v>
          </cell>
          <cell r="L1436" t="str">
            <v>Dave Huck</v>
          </cell>
          <cell r="M1436" t="str">
            <v>Trader</v>
          </cell>
          <cell r="N1436" t="str">
            <v>(403) 269-5522</v>
          </cell>
          <cell r="O1436" t="str">
            <v>(303) 568-3250</v>
          </cell>
          <cell r="R1436">
            <v>5000</v>
          </cell>
          <cell r="X1436">
            <v>5.16</v>
          </cell>
          <cell r="Y1436">
            <v>38106</v>
          </cell>
          <cell r="Z1436">
            <v>38106</v>
          </cell>
          <cell r="AA1436" t="str">
            <v>Interruptible</v>
          </cell>
          <cell r="AB1436" t="str">
            <v>PGT</v>
          </cell>
          <cell r="AD1436" t="str">
            <v>07536</v>
          </cell>
          <cell r="AE1436">
            <v>5000</v>
          </cell>
          <cell r="AF1436" t="str">
            <v>COYO-GTNW</v>
          </cell>
          <cell r="AG1436" t="str">
            <v xml:space="preserve"> </v>
          </cell>
          <cell r="AH1436" t="str">
            <v>08217</v>
          </cell>
          <cell r="AI1436" t="str">
            <v xml:space="preserve"> </v>
          </cell>
          <cell r="AJ1436" t="str">
            <v>COYO-GTNW</v>
          </cell>
          <cell r="AK1436" t="str">
            <v xml:space="preserve"> </v>
          </cell>
          <cell r="AL1436" t="str">
            <v>04659</v>
          </cell>
          <cell r="AN1436" t="str">
            <v>DW</v>
          </cell>
        </row>
        <row r="1437">
          <cell r="A1437">
            <v>1450</v>
          </cell>
          <cell r="B1437" t="str">
            <v>JK</v>
          </cell>
          <cell r="C1437" t="str">
            <v>Jeannie Kimberly</v>
          </cell>
          <cell r="D1437" t="str">
            <v>(509) 495-8494</v>
          </cell>
          <cell r="E1437">
            <v>38105</v>
          </cell>
          <cell r="F1437" t="str">
            <v xml:space="preserve"> </v>
          </cell>
          <cell r="G1437" t="str">
            <v>Purchase</v>
          </cell>
          <cell r="H1437" t="str">
            <v>Physical</v>
          </cell>
          <cell r="I1437" t="str">
            <v>MALIN</v>
          </cell>
          <cell r="K1437" t="str">
            <v>Enserco</v>
          </cell>
          <cell r="L1437" t="str">
            <v>Dave Huck</v>
          </cell>
          <cell r="M1437" t="str">
            <v>Trader</v>
          </cell>
          <cell r="N1437" t="str">
            <v>(403) 269-5522</v>
          </cell>
          <cell r="O1437" t="str">
            <v>(303) 568-3250</v>
          </cell>
          <cell r="R1437">
            <v>5000</v>
          </cell>
          <cell r="X1437">
            <v>5.5</v>
          </cell>
          <cell r="Y1437">
            <v>38105</v>
          </cell>
          <cell r="Z1437">
            <v>38105</v>
          </cell>
          <cell r="AA1437" t="str">
            <v>Interruptible</v>
          </cell>
          <cell r="AB1437" t="str">
            <v>PGT</v>
          </cell>
          <cell r="AD1437" t="str">
            <v>07536</v>
          </cell>
          <cell r="AE1437">
            <v>5000</v>
          </cell>
          <cell r="AF1437" t="str">
            <v>MALI-GTNW</v>
          </cell>
          <cell r="AJ1437" t="str">
            <v>MALI-GTNW</v>
          </cell>
          <cell r="AL1437" t="str">
            <v>04659</v>
          </cell>
          <cell r="AN1437" t="str">
            <v>JK</v>
          </cell>
        </row>
        <row r="1438">
          <cell r="A1438">
            <v>1451</v>
          </cell>
          <cell r="B1438" t="str">
            <v>DW</v>
          </cell>
          <cell r="C1438" t="str">
            <v>Dick Winters</v>
          </cell>
          <cell r="D1438" t="str">
            <v>(509) 495-4175</v>
          </cell>
          <cell r="E1438">
            <v>38105</v>
          </cell>
          <cell r="G1438" t="str">
            <v>Sale</v>
          </cell>
          <cell r="H1438" t="str">
            <v>Physical</v>
          </cell>
          <cell r="I1438" t="str">
            <v>MALIN</v>
          </cell>
          <cell r="K1438" t="str">
            <v>Enserco</v>
          </cell>
          <cell r="L1438" t="str">
            <v>Dave Huck</v>
          </cell>
          <cell r="M1438" t="str">
            <v>Trader</v>
          </cell>
          <cell r="N1438" t="str">
            <v>(403) 269-5522</v>
          </cell>
          <cell r="O1438" t="str">
            <v>(303) 568-3250</v>
          </cell>
          <cell r="R1438">
            <v>7658</v>
          </cell>
          <cell r="U1438" t="str">
            <v>NGI</v>
          </cell>
          <cell r="V1438">
            <v>-1.4999999999999999E-2</v>
          </cell>
          <cell r="W1438" t="str">
            <v>Malin</v>
          </cell>
          <cell r="Y1438">
            <v>38108</v>
          </cell>
          <cell r="Z1438">
            <v>38138</v>
          </cell>
          <cell r="AA1438" t="str">
            <v>Interruptible</v>
          </cell>
          <cell r="AB1438" t="str">
            <v>PGT</v>
          </cell>
          <cell r="AD1438" t="str">
            <v>07536</v>
          </cell>
          <cell r="AE1438">
            <v>7658</v>
          </cell>
          <cell r="AF1438" t="str">
            <v>MALI-GTNW</v>
          </cell>
          <cell r="AJ1438" t="str">
            <v>MALI-GTNW</v>
          </cell>
          <cell r="AL1438" t="str">
            <v>04659</v>
          </cell>
          <cell r="AN1438" t="str">
            <v>RP</v>
          </cell>
          <cell r="AO1438">
            <v>38117</v>
          </cell>
          <cell r="AP1438" t="str">
            <v>DW</v>
          </cell>
        </row>
        <row r="1439">
          <cell r="A1439">
            <v>1452</v>
          </cell>
          <cell r="B1439" t="str">
            <v>DW</v>
          </cell>
          <cell r="C1439" t="str">
            <v>Dick Winters</v>
          </cell>
          <cell r="D1439" t="str">
            <v>(509) 495-4175</v>
          </cell>
          <cell r="E1439">
            <v>38105</v>
          </cell>
          <cell r="G1439" t="str">
            <v>Purchase</v>
          </cell>
          <cell r="H1439" t="str">
            <v>Physical</v>
          </cell>
          <cell r="I1439" t="str">
            <v>CA - SLTAHOE</v>
          </cell>
          <cell r="K1439" t="str">
            <v>Enserco</v>
          </cell>
          <cell r="L1439" t="str">
            <v>Dave Huck</v>
          </cell>
          <cell r="M1439" t="str">
            <v>Trader</v>
          </cell>
          <cell r="N1439" t="str">
            <v>(403) 269-5522</v>
          </cell>
          <cell r="O1439" t="str">
            <v>(303) 568-3250</v>
          </cell>
          <cell r="R1439">
            <v>2500</v>
          </cell>
          <cell r="U1439" t="str">
            <v>GDA</v>
          </cell>
          <cell r="V1439">
            <v>5.0000000000000001E-3</v>
          </cell>
          <cell r="W1439" t="str">
            <v>Sumas</v>
          </cell>
          <cell r="Y1439">
            <v>38108</v>
          </cell>
          <cell r="Z1439">
            <v>38138</v>
          </cell>
          <cell r="AA1439" t="str">
            <v>Firm</v>
          </cell>
          <cell r="AB1439" t="str">
            <v>NWP</v>
          </cell>
          <cell r="AC1439" t="str">
            <v>Paiute</v>
          </cell>
          <cell r="AD1439">
            <v>100047</v>
          </cell>
          <cell r="AE1439">
            <v>2500</v>
          </cell>
          <cell r="AF1439" t="str">
            <v>PACIFIC POOL</v>
          </cell>
          <cell r="AG1439">
            <v>291</v>
          </cell>
          <cell r="AH1439" t="str">
            <v xml:space="preserve"> </v>
          </cell>
          <cell r="AI1439">
            <v>399</v>
          </cell>
          <cell r="AJ1439" t="str">
            <v>RENO</v>
          </cell>
          <cell r="AK1439">
            <v>459</v>
          </cell>
          <cell r="AL1439" t="str">
            <v>AVAC03SYS1</v>
          </cell>
          <cell r="AM1439">
            <v>304</v>
          </cell>
          <cell r="AN1439" t="str">
            <v>RP</v>
          </cell>
          <cell r="AO1439">
            <v>38117</v>
          </cell>
          <cell r="AP1439" t="str">
            <v>DW</v>
          </cell>
        </row>
        <row r="1440">
          <cell r="A1440">
            <v>1453</v>
          </cell>
          <cell r="B1440" t="str">
            <v>DW</v>
          </cell>
          <cell r="C1440" t="str">
            <v>Dick Winters</v>
          </cell>
          <cell r="D1440" t="str">
            <v>(509) 495-4175</v>
          </cell>
          <cell r="E1440">
            <v>38105</v>
          </cell>
          <cell r="G1440" t="str">
            <v>Purchase</v>
          </cell>
          <cell r="H1440" t="str">
            <v>Physical</v>
          </cell>
          <cell r="I1440" t="str">
            <v>CA - SLTAHOE</v>
          </cell>
          <cell r="K1440" t="str">
            <v>Sempra Energy Trading, Inc.</v>
          </cell>
          <cell r="L1440" t="str">
            <v>Damon Suter</v>
          </cell>
          <cell r="M1440" t="str">
            <v>Trader</v>
          </cell>
          <cell r="N1440" t="str">
            <v>(949) 759-1939</v>
          </cell>
          <cell r="O1440" t="str">
            <v>(203) 355-6605</v>
          </cell>
          <cell r="R1440">
            <v>1000</v>
          </cell>
          <cell r="U1440" t="str">
            <v>GDA</v>
          </cell>
          <cell r="V1440">
            <v>0</v>
          </cell>
          <cell r="W1440" t="str">
            <v>Kern/Opal</v>
          </cell>
          <cell r="Y1440">
            <v>38108</v>
          </cell>
          <cell r="Z1440">
            <v>38138</v>
          </cell>
          <cell r="AA1440" t="str">
            <v>Firm</v>
          </cell>
          <cell r="AB1440" t="str">
            <v>NWP</v>
          </cell>
          <cell r="AC1440" t="str">
            <v>Paiute</v>
          </cell>
          <cell r="AD1440">
            <v>100047</v>
          </cell>
          <cell r="AE1440">
            <v>1000</v>
          </cell>
          <cell r="AF1440" t="str">
            <v>WYOMING POOL</v>
          </cell>
          <cell r="AG1440">
            <v>89</v>
          </cell>
          <cell r="AH1440" t="str">
            <v xml:space="preserve"> </v>
          </cell>
          <cell r="AI1440">
            <v>227</v>
          </cell>
          <cell r="AJ1440" t="str">
            <v>RENO</v>
          </cell>
          <cell r="AK1440">
            <v>459</v>
          </cell>
          <cell r="AL1440" t="str">
            <v>AVAC03SYS2</v>
          </cell>
          <cell r="AM1440">
            <v>304</v>
          </cell>
          <cell r="AN1440" t="str">
            <v>RP</v>
          </cell>
          <cell r="AO1440">
            <v>38107</v>
          </cell>
          <cell r="AP1440" t="str">
            <v>DW</v>
          </cell>
        </row>
        <row r="1441">
          <cell r="A1441">
            <v>1454</v>
          </cell>
          <cell r="B1441" t="str">
            <v>DW</v>
          </cell>
          <cell r="C1441" t="str">
            <v>Dick Winters</v>
          </cell>
          <cell r="D1441" t="str">
            <v>(509) 495-4175</v>
          </cell>
          <cell r="E1441">
            <v>38106</v>
          </cell>
          <cell r="G1441" t="str">
            <v>Sale</v>
          </cell>
          <cell r="H1441" t="str">
            <v>Physical</v>
          </cell>
          <cell r="I1441" t="str">
            <v>CA - SLTAHOE</v>
          </cell>
          <cell r="K1441" t="str">
            <v>Enserco</v>
          </cell>
          <cell r="L1441" t="str">
            <v>Dave Huck</v>
          </cell>
          <cell r="M1441" t="str">
            <v>Trader</v>
          </cell>
          <cell r="N1441" t="str">
            <v>(403) 269-5522</v>
          </cell>
          <cell r="O1441" t="str">
            <v>(303) 568-3250</v>
          </cell>
          <cell r="R1441">
            <v>1500</v>
          </cell>
          <cell r="U1441" t="str">
            <v>GDA</v>
          </cell>
          <cell r="V1441">
            <v>0</v>
          </cell>
          <cell r="W1441" t="str">
            <v>Sumas</v>
          </cell>
          <cell r="Y1441">
            <v>38107</v>
          </cell>
          <cell r="Z1441">
            <v>38107</v>
          </cell>
          <cell r="AA1441" t="str">
            <v>Interruptible</v>
          </cell>
          <cell r="AB1441" t="str">
            <v>NWP</v>
          </cell>
          <cell r="AC1441" t="str">
            <v xml:space="preserve"> </v>
          </cell>
          <cell r="AD1441">
            <v>100047</v>
          </cell>
          <cell r="AE1441">
            <v>1500</v>
          </cell>
          <cell r="AF1441" t="str">
            <v>SUMAS</v>
          </cell>
          <cell r="AG1441">
            <v>297</v>
          </cell>
          <cell r="AH1441" t="str">
            <v xml:space="preserve"> </v>
          </cell>
          <cell r="AJ1441" t="str">
            <v>SUMAS</v>
          </cell>
          <cell r="AK1441">
            <v>297</v>
          </cell>
          <cell r="AL1441" t="str">
            <v xml:space="preserve"> </v>
          </cell>
          <cell r="AM1441" t="str">
            <v xml:space="preserve"> </v>
          </cell>
          <cell r="AN1441" t="str">
            <v>DW</v>
          </cell>
        </row>
        <row r="1442">
          <cell r="A1442">
            <v>1455</v>
          </cell>
          <cell r="B1442" t="str">
            <v>DW</v>
          </cell>
          <cell r="C1442" t="str">
            <v>Dick Winters</v>
          </cell>
          <cell r="D1442" t="str">
            <v>(509) 495-4175</v>
          </cell>
          <cell r="E1442">
            <v>38106</v>
          </cell>
          <cell r="G1442" t="str">
            <v>Sale</v>
          </cell>
          <cell r="H1442" t="str">
            <v>Physical</v>
          </cell>
          <cell r="I1442" t="str">
            <v>CSII</v>
          </cell>
          <cell r="K1442" t="str">
            <v>Enserco</v>
          </cell>
          <cell r="L1442" t="str">
            <v>Dave Huck</v>
          </cell>
          <cell r="M1442" t="str">
            <v>Trader</v>
          </cell>
          <cell r="N1442" t="str">
            <v>(403) 269-5522</v>
          </cell>
          <cell r="O1442" t="str">
            <v>(303) 568-3250</v>
          </cell>
          <cell r="R1442">
            <v>10000</v>
          </cell>
          <cell r="X1442">
            <v>5.14</v>
          </cell>
          <cell r="Y1442">
            <v>38107</v>
          </cell>
          <cell r="Z1442">
            <v>38107</v>
          </cell>
          <cell r="AA1442" t="str">
            <v>Interruptible</v>
          </cell>
          <cell r="AB1442" t="str">
            <v>PGT</v>
          </cell>
          <cell r="AD1442" t="str">
            <v>07536</v>
          </cell>
          <cell r="AE1442">
            <v>10000</v>
          </cell>
          <cell r="AF1442" t="str">
            <v>COYO-GTNW</v>
          </cell>
          <cell r="AG1442" t="str">
            <v xml:space="preserve"> </v>
          </cell>
          <cell r="AH1442" t="str">
            <v>08217</v>
          </cell>
          <cell r="AI1442" t="str">
            <v xml:space="preserve"> </v>
          </cell>
          <cell r="AJ1442" t="str">
            <v>COYO-GTNW</v>
          </cell>
          <cell r="AK1442" t="str">
            <v xml:space="preserve"> </v>
          </cell>
          <cell r="AL1442" t="str">
            <v>04659</v>
          </cell>
          <cell r="AN1442" t="str">
            <v>DW</v>
          </cell>
        </row>
        <row r="1443">
          <cell r="A1443">
            <v>1456</v>
          </cell>
          <cell r="B1443" t="str">
            <v>DW</v>
          </cell>
          <cell r="C1443" t="str">
            <v>Dick Winters</v>
          </cell>
          <cell r="D1443" t="str">
            <v>(509) 495-4175</v>
          </cell>
          <cell r="E1443">
            <v>38110</v>
          </cell>
          <cell r="G1443" t="str">
            <v>Purchase</v>
          </cell>
          <cell r="H1443" t="str">
            <v>Physical</v>
          </cell>
          <cell r="I1443" t="str">
            <v>KFCT</v>
          </cell>
          <cell r="K1443" t="str">
            <v>Enserco</v>
          </cell>
          <cell r="L1443" t="str">
            <v>Dave Huck</v>
          </cell>
          <cell r="M1443" t="str">
            <v>Trader</v>
          </cell>
          <cell r="N1443" t="str">
            <v>(403) 269-5522</v>
          </cell>
          <cell r="O1443" t="str">
            <v>(303) 568-3250</v>
          </cell>
          <cell r="R1443">
            <v>2000</v>
          </cell>
          <cell r="X1443">
            <v>5.04</v>
          </cell>
          <cell r="Y1443">
            <v>38111</v>
          </cell>
          <cell r="Z1443">
            <v>38111</v>
          </cell>
          <cell r="AA1443" t="str">
            <v>Interruptible</v>
          </cell>
          <cell r="AB1443" t="str">
            <v>NWP</v>
          </cell>
          <cell r="AC1443" t="str">
            <v xml:space="preserve"> </v>
          </cell>
          <cell r="AD1443">
            <v>100047</v>
          </cell>
          <cell r="AE1443">
            <v>2000</v>
          </cell>
          <cell r="AF1443" t="str">
            <v>SUMAS</v>
          </cell>
          <cell r="AG1443">
            <v>297</v>
          </cell>
          <cell r="AH1443" t="str">
            <v xml:space="preserve"> </v>
          </cell>
          <cell r="AJ1443" t="str">
            <v>SPOKANE (KETTLE FALLS)</v>
          </cell>
          <cell r="AK1443">
            <v>384</v>
          </cell>
          <cell r="AL1443" t="str">
            <v>KFCT</v>
          </cell>
          <cell r="AM1443" t="str">
            <v xml:space="preserve"> </v>
          </cell>
          <cell r="AN1443" t="str">
            <v>DW</v>
          </cell>
        </row>
        <row r="1444">
          <cell r="A1444">
            <v>1457</v>
          </cell>
          <cell r="B1444" t="str">
            <v>DW</v>
          </cell>
          <cell r="C1444" t="str">
            <v>Dick Winters</v>
          </cell>
          <cell r="D1444" t="str">
            <v>(509) 495-4175</v>
          </cell>
          <cell r="E1444">
            <v>38111</v>
          </cell>
          <cell r="G1444" t="str">
            <v>Sale</v>
          </cell>
          <cell r="H1444" t="str">
            <v>Physical</v>
          </cell>
          <cell r="I1444" t="str">
            <v>CSII</v>
          </cell>
          <cell r="K1444" t="str">
            <v>Enserco</v>
          </cell>
          <cell r="L1444" t="str">
            <v>Dave Huck</v>
          </cell>
          <cell r="M1444" t="str">
            <v>Trader</v>
          </cell>
          <cell r="N1444" t="str">
            <v>(403) 269-5522</v>
          </cell>
          <cell r="O1444" t="str">
            <v>(303) 568-3250</v>
          </cell>
          <cell r="R1444">
            <v>10000</v>
          </cell>
          <cell r="X1444">
            <v>5.54</v>
          </cell>
          <cell r="Y1444">
            <v>38112</v>
          </cell>
          <cell r="Z1444">
            <v>38112</v>
          </cell>
          <cell r="AA1444" t="str">
            <v>Interruptible</v>
          </cell>
          <cell r="AB1444" t="str">
            <v>PGT</v>
          </cell>
          <cell r="AD1444" t="str">
            <v>07536</v>
          </cell>
          <cell r="AE1444">
            <v>10000</v>
          </cell>
          <cell r="AF1444" t="str">
            <v>COYO-GTNW</v>
          </cell>
          <cell r="AG1444" t="str">
            <v xml:space="preserve"> </v>
          </cell>
          <cell r="AH1444" t="str">
            <v>08217</v>
          </cell>
          <cell r="AI1444" t="str">
            <v xml:space="preserve"> </v>
          </cell>
          <cell r="AJ1444" t="str">
            <v>COYO-GTNW</v>
          </cell>
          <cell r="AK1444" t="str">
            <v xml:space="preserve"> </v>
          </cell>
          <cell r="AL1444" t="str">
            <v>04659</v>
          </cell>
          <cell r="AN1444" t="str">
            <v>DW</v>
          </cell>
        </row>
        <row r="1445">
          <cell r="A1445">
            <v>1458</v>
          </cell>
          <cell r="B1445" t="str">
            <v>DW</v>
          </cell>
          <cell r="C1445" t="str">
            <v>Dick Winters</v>
          </cell>
          <cell r="D1445" t="str">
            <v>(509) 495-4175</v>
          </cell>
          <cell r="E1445">
            <v>38111</v>
          </cell>
          <cell r="G1445" t="str">
            <v>Purchase</v>
          </cell>
          <cell r="H1445" t="str">
            <v>Physical</v>
          </cell>
          <cell r="I1445" t="str">
            <v>KFCT</v>
          </cell>
          <cell r="K1445" t="str">
            <v>Enserco</v>
          </cell>
          <cell r="L1445" t="str">
            <v>Dave Huck</v>
          </cell>
          <cell r="M1445" t="str">
            <v>Trader</v>
          </cell>
          <cell r="N1445" t="str">
            <v>(403) 269-5522</v>
          </cell>
          <cell r="O1445" t="str">
            <v>(303) 568-3250</v>
          </cell>
          <cell r="R1445">
            <v>2000</v>
          </cell>
          <cell r="X1445">
            <v>5.45</v>
          </cell>
          <cell r="Y1445">
            <v>38112</v>
          </cell>
          <cell r="Z1445">
            <v>38112</v>
          </cell>
          <cell r="AA1445" t="str">
            <v>Interruptible</v>
          </cell>
          <cell r="AB1445" t="str">
            <v>NWP</v>
          </cell>
          <cell r="AC1445" t="str">
            <v xml:space="preserve"> </v>
          </cell>
          <cell r="AD1445">
            <v>100047</v>
          </cell>
          <cell r="AE1445">
            <v>2000</v>
          </cell>
          <cell r="AF1445" t="str">
            <v>SUMAS</v>
          </cell>
          <cell r="AG1445">
            <v>297</v>
          </cell>
          <cell r="AH1445" t="str">
            <v xml:space="preserve"> </v>
          </cell>
          <cell r="AJ1445" t="str">
            <v>SPOKANE (KETTLE FALLS)</v>
          </cell>
          <cell r="AK1445">
            <v>384</v>
          </cell>
          <cell r="AL1445" t="str">
            <v>KFCT</v>
          </cell>
          <cell r="AM1445" t="str">
            <v xml:space="preserve"> </v>
          </cell>
          <cell r="AN1445" t="str">
            <v>DW</v>
          </cell>
        </row>
        <row r="1446">
          <cell r="A1446">
            <v>1459</v>
          </cell>
          <cell r="B1446" t="str">
            <v>DW</v>
          </cell>
          <cell r="C1446" t="str">
            <v>Dick Winters</v>
          </cell>
          <cell r="D1446" t="str">
            <v>(509) 495-4175</v>
          </cell>
          <cell r="E1446">
            <v>38111</v>
          </cell>
          <cell r="G1446" t="str">
            <v>Purchase</v>
          </cell>
          <cell r="H1446" t="str">
            <v>Physical</v>
          </cell>
          <cell r="I1446" t="str">
            <v>BPK</v>
          </cell>
          <cell r="K1446" t="str">
            <v>Enserco</v>
          </cell>
          <cell r="L1446" t="str">
            <v>Dave Huck</v>
          </cell>
          <cell r="M1446" t="str">
            <v>Trader</v>
          </cell>
          <cell r="N1446" t="str">
            <v>(403) 269-5522</v>
          </cell>
          <cell r="O1446" t="str">
            <v>(303) 568-3250</v>
          </cell>
          <cell r="R1446">
            <v>3000</v>
          </cell>
          <cell r="U1446" t="str">
            <v xml:space="preserve"> </v>
          </cell>
          <cell r="V1446" t="str">
            <v xml:space="preserve"> </v>
          </cell>
          <cell r="W1446" t="str">
            <v xml:space="preserve"> </v>
          </cell>
          <cell r="X1446">
            <v>5.54</v>
          </cell>
          <cell r="Y1446">
            <v>38112</v>
          </cell>
          <cell r="Z1446">
            <v>38112</v>
          </cell>
          <cell r="AA1446" t="str">
            <v>Interruptible</v>
          </cell>
          <cell r="AB1446" t="str">
            <v>PGT</v>
          </cell>
          <cell r="AC1446" t="str">
            <v xml:space="preserve"> </v>
          </cell>
          <cell r="AD1446" t="str">
            <v>07536</v>
          </cell>
          <cell r="AE1446">
            <v>3000</v>
          </cell>
          <cell r="AF1446" t="str">
            <v>SWWP-GTNW</v>
          </cell>
          <cell r="AG1446" t="str">
            <v xml:space="preserve"> </v>
          </cell>
          <cell r="AH1446" t="str">
            <v xml:space="preserve"> </v>
          </cell>
          <cell r="AJ1446" t="str">
            <v>SWWP-WWP</v>
          </cell>
          <cell r="AK1446" t="str">
            <v xml:space="preserve"> </v>
          </cell>
          <cell r="AL1446" t="str">
            <v>BPK</v>
          </cell>
          <cell r="AM1446" t="str">
            <v xml:space="preserve"> </v>
          </cell>
          <cell r="AN1446" t="str">
            <v>DW</v>
          </cell>
        </row>
        <row r="1447">
          <cell r="A1447">
            <v>1460</v>
          </cell>
          <cell r="B1447" t="str">
            <v>DW</v>
          </cell>
          <cell r="C1447" t="str">
            <v>Dick Winters</v>
          </cell>
          <cell r="D1447" t="str">
            <v>(509) 495-4175</v>
          </cell>
          <cell r="E1447">
            <v>38112</v>
          </cell>
          <cell r="G1447" t="str">
            <v>Purchase</v>
          </cell>
          <cell r="H1447" t="str">
            <v>Physical</v>
          </cell>
          <cell r="I1447" t="str">
            <v>KFCT</v>
          </cell>
          <cell r="K1447" t="str">
            <v>Enserco</v>
          </cell>
          <cell r="L1447" t="str">
            <v>Dave Huck</v>
          </cell>
          <cell r="M1447" t="str">
            <v>Trader</v>
          </cell>
          <cell r="N1447" t="str">
            <v>(403) 269-5522</v>
          </cell>
          <cell r="O1447" t="str">
            <v>(303) 568-3250</v>
          </cell>
          <cell r="R1447">
            <v>1000</v>
          </cell>
          <cell r="U1447" t="str">
            <v>gda</v>
          </cell>
          <cell r="V1447">
            <v>0</v>
          </cell>
          <cell r="W1447" t="str">
            <v>Sumas</v>
          </cell>
          <cell r="Y1447">
            <v>38113</v>
          </cell>
          <cell r="Z1447">
            <v>38113</v>
          </cell>
          <cell r="AA1447" t="str">
            <v>Interruptible</v>
          </cell>
          <cell r="AB1447" t="str">
            <v>NWP</v>
          </cell>
          <cell r="AC1447" t="str">
            <v xml:space="preserve"> </v>
          </cell>
          <cell r="AD1447">
            <v>100047</v>
          </cell>
          <cell r="AE1447">
            <v>1000</v>
          </cell>
          <cell r="AF1447" t="str">
            <v>SUMAS</v>
          </cell>
          <cell r="AG1447">
            <v>297</v>
          </cell>
          <cell r="AH1447" t="str">
            <v xml:space="preserve"> </v>
          </cell>
          <cell r="AJ1447" t="str">
            <v>SPOKANE (KETTLE FALLS)</v>
          </cell>
          <cell r="AK1447">
            <v>384</v>
          </cell>
          <cell r="AL1447" t="str">
            <v>KFCT</v>
          </cell>
          <cell r="AM1447" t="str">
            <v xml:space="preserve"> </v>
          </cell>
          <cell r="AN1447" t="str">
            <v>DW</v>
          </cell>
        </row>
        <row r="1448">
          <cell r="A1448">
            <v>1461</v>
          </cell>
          <cell r="B1448" t="str">
            <v>DW</v>
          </cell>
          <cell r="C1448" t="str">
            <v>Dick Winters</v>
          </cell>
          <cell r="D1448" t="str">
            <v>(509) 495-4175</v>
          </cell>
          <cell r="E1448">
            <v>38112</v>
          </cell>
          <cell r="G1448" t="str">
            <v>Purchase</v>
          </cell>
          <cell r="H1448" t="str">
            <v>Physical</v>
          </cell>
          <cell r="I1448" t="str">
            <v>BPK</v>
          </cell>
          <cell r="K1448" t="str">
            <v>Enserco</v>
          </cell>
          <cell r="L1448" t="str">
            <v>Dave Huck</v>
          </cell>
          <cell r="M1448" t="str">
            <v>Trader</v>
          </cell>
          <cell r="N1448" t="str">
            <v>(403) 269-5522</v>
          </cell>
          <cell r="O1448" t="str">
            <v>(303) 568-3250</v>
          </cell>
          <cell r="R1448">
            <v>4000</v>
          </cell>
          <cell r="U1448" t="str">
            <v xml:space="preserve"> </v>
          </cell>
          <cell r="V1448" t="str">
            <v xml:space="preserve"> </v>
          </cell>
          <cell r="W1448" t="str">
            <v xml:space="preserve"> </v>
          </cell>
          <cell r="X1448">
            <v>5.47</v>
          </cell>
          <cell r="Y1448">
            <v>38113</v>
          </cell>
          <cell r="Z1448">
            <v>38113</v>
          </cell>
          <cell r="AA1448" t="str">
            <v>Interruptible</v>
          </cell>
          <cell r="AB1448" t="str">
            <v>PGT</v>
          </cell>
          <cell r="AC1448" t="str">
            <v xml:space="preserve"> </v>
          </cell>
          <cell r="AD1448" t="str">
            <v>07536</v>
          </cell>
          <cell r="AE1448">
            <v>4000</v>
          </cell>
          <cell r="AF1448" t="str">
            <v>SWWP-GTNW</v>
          </cell>
          <cell r="AG1448" t="str">
            <v xml:space="preserve"> </v>
          </cell>
          <cell r="AH1448" t="str">
            <v xml:space="preserve"> </v>
          </cell>
          <cell r="AJ1448" t="str">
            <v>SWWP-WWP</v>
          </cell>
          <cell r="AK1448" t="str">
            <v xml:space="preserve"> </v>
          </cell>
          <cell r="AL1448" t="str">
            <v>BPK</v>
          </cell>
          <cell r="AM1448" t="str">
            <v xml:space="preserve"> </v>
          </cell>
          <cell r="AN1448" t="str">
            <v>DW</v>
          </cell>
        </row>
        <row r="1449">
          <cell r="A1449">
            <v>1462</v>
          </cell>
          <cell r="B1449" t="str">
            <v>DW</v>
          </cell>
          <cell r="C1449" t="str">
            <v>Dick Winters</v>
          </cell>
          <cell r="D1449" t="str">
            <v>(509) 495-4175</v>
          </cell>
          <cell r="E1449">
            <v>38112</v>
          </cell>
          <cell r="G1449" t="str">
            <v>Purchase</v>
          </cell>
          <cell r="H1449" t="str">
            <v>Physical</v>
          </cell>
          <cell r="I1449" t="str">
            <v>Core Load -NWP imbalance</v>
          </cell>
          <cell r="K1449" t="str">
            <v>Enserco</v>
          </cell>
          <cell r="L1449" t="str">
            <v>Dave Huck</v>
          </cell>
          <cell r="M1449" t="str">
            <v>Trader</v>
          </cell>
          <cell r="N1449" t="str">
            <v>(403) 269-5522</v>
          </cell>
          <cell r="O1449" t="str">
            <v>(303) 568-3250</v>
          </cell>
          <cell r="R1449">
            <v>1800</v>
          </cell>
          <cell r="X1449">
            <v>5.5949999999999998</v>
          </cell>
          <cell r="Y1449">
            <v>38114</v>
          </cell>
          <cell r="Z1449">
            <v>38291</v>
          </cell>
          <cell r="AA1449" t="str">
            <v>Firm</v>
          </cell>
          <cell r="AB1449" t="str">
            <v>NWP</v>
          </cell>
          <cell r="AD1449">
            <v>100010</v>
          </cell>
          <cell r="AE1449">
            <v>1800</v>
          </cell>
          <cell r="AF1449" t="str">
            <v>SUMAS</v>
          </cell>
          <cell r="AG1449">
            <v>297</v>
          </cell>
          <cell r="AH1449" t="str">
            <v xml:space="preserve"> </v>
          </cell>
          <cell r="AJ1449" t="str">
            <v>WWP20</v>
          </cell>
          <cell r="AK1449" t="str">
            <v xml:space="preserve"> </v>
          </cell>
          <cell r="AL1449" t="str">
            <v>core</v>
          </cell>
          <cell r="AM1449">
            <v>6</v>
          </cell>
          <cell r="AN1449" t="str">
            <v>RP</v>
          </cell>
          <cell r="AO1449" t="str">
            <v xml:space="preserve"> </v>
          </cell>
          <cell r="AP1449" t="str">
            <v xml:space="preserve"> </v>
          </cell>
        </row>
        <row r="1450">
          <cell r="A1450">
            <v>1463</v>
          </cell>
          <cell r="B1450" t="str">
            <v>DW</v>
          </cell>
          <cell r="C1450" t="str">
            <v>Dick Winters</v>
          </cell>
          <cell r="D1450" t="str">
            <v>(509) 495-4175</v>
          </cell>
          <cell r="E1450">
            <v>38112</v>
          </cell>
          <cell r="G1450" t="str">
            <v>Purchase</v>
          </cell>
          <cell r="H1450" t="str">
            <v>Physical</v>
          </cell>
          <cell r="I1450" t="str">
            <v>CSII</v>
          </cell>
          <cell r="J1450" t="str">
            <v xml:space="preserve"> </v>
          </cell>
          <cell r="K1450" t="str">
            <v>BP Canada Energy Co.</v>
          </cell>
          <cell r="L1450" t="str">
            <v>Patty Condon</v>
          </cell>
          <cell r="M1450" t="str">
            <v>Trader</v>
          </cell>
          <cell r="N1450" t="str">
            <v>(403) 231-6901</v>
          </cell>
          <cell r="O1450" t="str">
            <v>403-233-5611</v>
          </cell>
          <cell r="R1450">
            <v>5000</v>
          </cell>
          <cell r="X1450">
            <v>4.74</v>
          </cell>
          <cell r="Y1450">
            <v>38534</v>
          </cell>
          <cell r="Z1450">
            <v>38625</v>
          </cell>
          <cell r="AA1450" t="str">
            <v>Firm</v>
          </cell>
          <cell r="AB1450" t="str">
            <v>TCPL</v>
          </cell>
          <cell r="AD1450" t="str">
            <v xml:space="preserve"> </v>
          </cell>
          <cell r="AE1450">
            <v>5000</v>
          </cell>
          <cell r="AF1450" t="str">
            <v>NIT</v>
          </cell>
          <cell r="AG1450" t="str">
            <v xml:space="preserve"> </v>
          </cell>
          <cell r="AH1450" t="str">
            <v>AMOCT</v>
          </cell>
          <cell r="AI1450" t="str">
            <v xml:space="preserve"> </v>
          </cell>
          <cell r="AJ1450" t="str">
            <v>CSII-CSII</v>
          </cell>
          <cell r="AK1450" t="str">
            <v xml:space="preserve"> </v>
          </cell>
          <cell r="AL1450" t="str">
            <v>CSII</v>
          </cell>
          <cell r="AN1450" t="str">
            <v>RP</v>
          </cell>
          <cell r="AO1450" t="str">
            <v xml:space="preserve"> </v>
          </cell>
          <cell r="AP1450" t="str">
            <v xml:space="preserve"> </v>
          </cell>
        </row>
        <row r="1451">
          <cell r="A1451">
            <v>1464</v>
          </cell>
          <cell r="B1451" t="str">
            <v>DW</v>
          </cell>
          <cell r="C1451" t="str">
            <v>Dick Winters</v>
          </cell>
          <cell r="D1451" t="str">
            <v>(509) 495-4175</v>
          </cell>
          <cell r="E1451">
            <v>38112</v>
          </cell>
          <cell r="G1451" t="str">
            <v>Purchase</v>
          </cell>
          <cell r="H1451" t="str">
            <v>Physical</v>
          </cell>
          <cell r="I1451" t="str">
            <v>CSII</v>
          </cell>
          <cell r="J1451" t="str">
            <v xml:space="preserve"> </v>
          </cell>
          <cell r="K1451" t="str">
            <v>BP Canada Energy Co.</v>
          </cell>
          <cell r="L1451" t="str">
            <v>Patty Condon</v>
          </cell>
          <cell r="M1451" t="str">
            <v>Trader</v>
          </cell>
          <cell r="N1451" t="str">
            <v>(403) 231-6901</v>
          </cell>
          <cell r="O1451" t="str">
            <v>403-233-5611</v>
          </cell>
          <cell r="R1451">
            <v>5000</v>
          </cell>
          <cell r="X1451">
            <v>4.9000000000000004</v>
          </cell>
          <cell r="Y1451">
            <v>38626</v>
          </cell>
          <cell r="Z1451">
            <v>38717</v>
          </cell>
          <cell r="AA1451" t="str">
            <v>Firm</v>
          </cell>
          <cell r="AB1451" t="str">
            <v>TCPL</v>
          </cell>
          <cell r="AD1451" t="str">
            <v xml:space="preserve"> </v>
          </cell>
          <cell r="AE1451">
            <v>5000</v>
          </cell>
          <cell r="AF1451" t="str">
            <v>NIT</v>
          </cell>
          <cell r="AG1451" t="str">
            <v xml:space="preserve"> </v>
          </cell>
          <cell r="AH1451" t="str">
            <v>AMOCT</v>
          </cell>
          <cell r="AI1451" t="str">
            <v xml:space="preserve"> </v>
          </cell>
          <cell r="AJ1451" t="str">
            <v>CSII-CSII</v>
          </cell>
          <cell r="AK1451" t="str">
            <v xml:space="preserve"> </v>
          </cell>
          <cell r="AL1451" t="str">
            <v>CSII</v>
          </cell>
          <cell r="AN1451" t="str">
            <v>RP</v>
          </cell>
          <cell r="AO1451" t="str">
            <v xml:space="preserve"> </v>
          </cell>
          <cell r="AP1451" t="str">
            <v xml:space="preserve"> </v>
          </cell>
        </row>
        <row r="1452">
          <cell r="A1452">
            <v>1465</v>
          </cell>
          <cell r="B1452" t="str">
            <v>DW</v>
          </cell>
          <cell r="C1452" t="str">
            <v>Dick Winters</v>
          </cell>
          <cell r="D1452" t="str">
            <v>(509) 495-4175</v>
          </cell>
          <cell r="E1452">
            <v>38117</v>
          </cell>
          <cell r="G1452" t="str">
            <v>Purchase</v>
          </cell>
          <cell r="H1452" t="str">
            <v>Physical</v>
          </cell>
          <cell r="I1452" t="str">
            <v>CSII</v>
          </cell>
          <cell r="J1452" t="str">
            <v xml:space="preserve"> </v>
          </cell>
          <cell r="K1452" t="str">
            <v>Sempra Energy Trading, Inc.</v>
          </cell>
          <cell r="L1452" t="str">
            <v>Ray Houghton</v>
          </cell>
          <cell r="M1452" t="str">
            <v>Trader</v>
          </cell>
          <cell r="N1452" t="str">
            <v>(403) 750-2453</v>
          </cell>
          <cell r="O1452" t="str">
            <v>(203) 355-6605</v>
          </cell>
          <cell r="P1452" t="str">
            <v xml:space="preserve"> </v>
          </cell>
          <cell r="Q1452" t="str">
            <v xml:space="preserve"> </v>
          </cell>
          <cell r="R1452">
            <v>6500</v>
          </cell>
          <cell r="X1452">
            <v>5.85</v>
          </cell>
          <cell r="Y1452">
            <v>38292</v>
          </cell>
          <cell r="Z1452">
            <v>38442</v>
          </cell>
          <cell r="AA1452" t="str">
            <v>Firm</v>
          </cell>
          <cell r="AB1452" t="str">
            <v>TCPL</v>
          </cell>
          <cell r="AC1452" t="str">
            <v>PGT</v>
          </cell>
          <cell r="AD1452" t="str">
            <v>08465</v>
          </cell>
          <cell r="AE1452">
            <v>6500</v>
          </cell>
          <cell r="AF1452" t="str">
            <v>NIT</v>
          </cell>
          <cell r="AH1452" t="str">
            <v>SETCT</v>
          </cell>
          <cell r="AI1452" t="str">
            <v xml:space="preserve"> </v>
          </cell>
          <cell r="AJ1452" t="str">
            <v>CSII-CSII</v>
          </cell>
          <cell r="AK1452" t="str">
            <v xml:space="preserve"> </v>
          </cell>
          <cell r="AL1452" t="str">
            <v>CSII</v>
          </cell>
          <cell r="AM1452" t="str">
            <v xml:space="preserve"> </v>
          </cell>
          <cell r="AN1452" t="str">
            <v>RP</v>
          </cell>
          <cell r="AO1452">
            <v>38120</v>
          </cell>
          <cell r="AP1452" t="str">
            <v>DW</v>
          </cell>
        </row>
        <row r="1453">
          <cell r="A1453">
            <v>1466</v>
          </cell>
          <cell r="B1453" t="str">
            <v>DW</v>
          </cell>
          <cell r="C1453" t="str">
            <v>Dick Winters</v>
          </cell>
          <cell r="D1453" t="str">
            <v>(509) 495-4175</v>
          </cell>
          <cell r="E1453">
            <v>38118</v>
          </cell>
          <cell r="G1453" t="str">
            <v>Purchase</v>
          </cell>
          <cell r="H1453" t="str">
            <v>Physical</v>
          </cell>
          <cell r="I1453" t="str">
            <v>CA - SLTAHOE/KFCT</v>
          </cell>
          <cell r="K1453" t="str">
            <v>Concord Energy, LLC</v>
          </cell>
          <cell r="L1453" t="str">
            <v>Darrell Danyluk</v>
          </cell>
          <cell r="M1453" t="str">
            <v>Trader</v>
          </cell>
          <cell r="N1453" t="str">
            <v>(403) 514-6912</v>
          </cell>
          <cell r="O1453" t="str">
            <v>(403) 514-6913</v>
          </cell>
          <cell r="P1453" t="str">
            <v>ICE</v>
          </cell>
          <cell r="Q1453">
            <v>2.5</v>
          </cell>
          <cell r="R1453">
            <v>3000</v>
          </cell>
          <cell r="X1453">
            <v>5.35</v>
          </cell>
          <cell r="Y1453">
            <v>38119</v>
          </cell>
          <cell r="Z1453">
            <v>38119</v>
          </cell>
          <cell r="AA1453" t="str">
            <v>Firm</v>
          </cell>
          <cell r="AB1453" t="str">
            <v>NWP</v>
          </cell>
          <cell r="AC1453" t="str">
            <v xml:space="preserve"> </v>
          </cell>
          <cell r="AD1453">
            <v>100047</v>
          </cell>
          <cell r="AE1453">
            <v>3000</v>
          </cell>
          <cell r="AF1453" t="str">
            <v>SUMAS</v>
          </cell>
          <cell r="AG1453">
            <v>297</v>
          </cell>
          <cell r="AH1453" t="str">
            <v xml:space="preserve"> </v>
          </cell>
          <cell r="AJ1453" t="str">
            <v>RENO/SPOKANE (KETTLE FALLS)</v>
          </cell>
          <cell r="AK1453">
            <v>384</v>
          </cell>
          <cell r="AL1453" t="str">
            <v>AVAC03SYS4/KFCT</v>
          </cell>
          <cell r="AM1453" t="str">
            <v xml:space="preserve"> </v>
          </cell>
          <cell r="AN1453" t="str">
            <v>DW</v>
          </cell>
        </row>
        <row r="1454">
          <cell r="A1454">
            <v>1467</v>
          </cell>
          <cell r="B1454" t="str">
            <v>DW</v>
          </cell>
          <cell r="C1454" t="str">
            <v>Dick Winters</v>
          </cell>
          <cell r="D1454" t="str">
            <v>(509) 495-4175</v>
          </cell>
          <cell r="E1454">
            <v>38118</v>
          </cell>
          <cell r="G1454" t="str">
            <v>Sale</v>
          </cell>
          <cell r="H1454" t="str">
            <v>Physical</v>
          </cell>
          <cell r="I1454" t="str">
            <v>CSII</v>
          </cell>
          <cell r="K1454" t="str">
            <v>Enserco</v>
          </cell>
          <cell r="L1454" t="str">
            <v>Dave Huck</v>
          </cell>
          <cell r="M1454" t="str">
            <v>Trader</v>
          </cell>
          <cell r="N1454" t="str">
            <v>(403) 269-5522</v>
          </cell>
          <cell r="O1454" t="str">
            <v>(303) 568-3250</v>
          </cell>
          <cell r="R1454">
            <v>10000</v>
          </cell>
          <cell r="X1454">
            <v>5.61</v>
          </cell>
          <cell r="Y1454">
            <v>38119</v>
          </cell>
          <cell r="Z1454">
            <v>38119</v>
          </cell>
          <cell r="AA1454" t="str">
            <v>Firm</v>
          </cell>
          <cell r="AB1454" t="str">
            <v>PGT</v>
          </cell>
          <cell r="AD1454" t="str">
            <v>07536</v>
          </cell>
          <cell r="AE1454">
            <v>10000</v>
          </cell>
          <cell r="AF1454" t="str">
            <v>COYO-GTNW</v>
          </cell>
          <cell r="AG1454" t="str">
            <v xml:space="preserve"> </v>
          </cell>
          <cell r="AH1454" t="str">
            <v>08217</v>
          </cell>
          <cell r="AI1454" t="str">
            <v xml:space="preserve"> </v>
          </cell>
          <cell r="AJ1454" t="str">
            <v>COYO-GTNW</v>
          </cell>
          <cell r="AK1454" t="str">
            <v xml:space="preserve"> </v>
          </cell>
          <cell r="AL1454" t="str">
            <v>04659</v>
          </cell>
          <cell r="AN1454" t="str">
            <v>DW</v>
          </cell>
        </row>
        <row r="1455">
          <cell r="A1455">
            <v>1468</v>
          </cell>
          <cell r="B1455" t="str">
            <v>DW</v>
          </cell>
          <cell r="C1455" t="str">
            <v>Dick Winters</v>
          </cell>
          <cell r="D1455" t="str">
            <v>(509) 495-4175</v>
          </cell>
          <cell r="E1455">
            <v>38118</v>
          </cell>
          <cell r="G1455" t="str">
            <v>Purchase</v>
          </cell>
          <cell r="H1455" t="str">
            <v>Physical</v>
          </cell>
          <cell r="I1455" t="str">
            <v>BPK</v>
          </cell>
          <cell r="K1455" t="str">
            <v>Enserco</v>
          </cell>
          <cell r="L1455" t="str">
            <v>Dave Huck</v>
          </cell>
          <cell r="M1455" t="str">
            <v>Trader</v>
          </cell>
          <cell r="N1455" t="str">
            <v>(403) 269-5522</v>
          </cell>
          <cell r="O1455" t="str">
            <v>(303) 568-3250</v>
          </cell>
          <cell r="R1455">
            <v>3000</v>
          </cell>
          <cell r="U1455" t="str">
            <v xml:space="preserve"> </v>
          </cell>
          <cell r="V1455" t="str">
            <v xml:space="preserve"> </v>
          </cell>
          <cell r="W1455" t="str">
            <v xml:space="preserve"> </v>
          </cell>
          <cell r="X1455">
            <v>5.61</v>
          </cell>
          <cell r="Y1455">
            <v>38119</v>
          </cell>
          <cell r="Z1455">
            <v>38119</v>
          </cell>
          <cell r="AA1455" t="str">
            <v>Firm</v>
          </cell>
          <cell r="AB1455" t="str">
            <v>PGT</v>
          </cell>
          <cell r="AC1455" t="str">
            <v xml:space="preserve"> </v>
          </cell>
          <cell r="AD1455" t="str">
            <v>07536</v>
          </cell>
          <cell r="AE1455">
            <v>3000</v>
          </cell>
          <cell r="AF1455" t="str">
            <v>SWWP-GTNW</v>
          </cell>
          <cell r="AG1455" t="str">
            <v xml:space="preserve"> </v>
          </cell>
          <cell r="AH1455" t="str">
            <v xml:space="preserve"> </v>
          </cell>
          <cell r="AJ1455" t="str">
            <v>SWWP-WWP</v>
          </cell>
          <cell r="AK1455" t="str">
            <v xml:space="preserve"> </v>
          </cell>
          <cell r="AL1455" t="str">
            <v>BPK</v>
          </cell>
          <cell r="AM1455" t="str">
            <v xml:space="preserve"> </v>
          </cell>
          <cell r="AN1455" t="str">
            <v>DW</v>
          </cell>
        </row>
        <row r="1456">
          <cell r="A1456">
            <v>1469</v>
          </cell>
          <cell r="B1456" t="str">
            <v>DW</v>
          </cell>
          <cell r="C1456" t="str">
            <v>Dick Winters</v>
          </cell>
          <cell r="D1456" t="str">
            <v>(509) 495-4175</v>
          </cell>
          <cell r="E1456">
            <v>38119</v>
          </cell>
          <cell r="G1456" t="str">
            <v>Purchase</v>
          </cell>
          <cell r="H1456" t="str">
            <v>Physical</v>
          </cell>
          <cell r="I1456" t="str">
            <v>CA - SLTAHOE</v>
          </cell>
          <cell r="K1456" t="str">
            <v>Enserco</v>
          </cell>
          <cell r="L1456" t="str">
            <v>Dave Huck</v>
          </cell>
          <cell r="M1456" t="str">
            <v>Trader</v>
          </cell>
          <cell r="N1456" t="str">
            <v>(403) 269-5522</v>
          </cell>
          <cell r="O1456" t="str">
            <v>(303) 568-3250</v>
          </cell>
          <cell r="R1456">
            <v>3000</v>
          </cell>
          <cell r="U1456" t="str">
            <v>GDA</v>
          </cell>
          <cell r="V1456">
            <v>0</v>
          </cell>
          <cell r="W1456" t="str">
            <v>Sumas</v>
          </cell>
          <cell r="Y1456">
            <v>38120</v>
          </cell>
          <cell r="Z1456">
            <v>38120</v>
          </cell>
          <cell r="AA1456" t="str">
            <v>Interruptible</v>
          </cell>
          <cell r="AB1456" t="str">
            <v>NWP</v>
          </cell>
          <cell r="AC1456" t="str">
            <v>Paiute</v>
          </cell>
          <cell r="AD1456">
            <v>100047</v>
          </cell>
          <cell r="AE1456">
            <v>3000</v>
          </cell>
          <cell r="AF1456" t="str">
            <v>SUMAS</v>
          </cell>
          <cell r="AG1456">
            <v>297</v>
          </cell>
          <cell r="AH1456" t="str">
            <v xml:space="preserve"> </v>
          </cell>
          <cell r="AJ1456" t="str">
            <v>RENO</v>
          </cell>
          <cell r="AK1456">
            <v>459</v>
          </cell>
          <cell r="AL1456" t="str">
            <v>AVAC03SYS4</v>
          </cell>
          <cell r="AM1456">
            <v>304</v>
          </cell>
          <cell r="AN1456" t="str">
            <v>DW</v>
          </cell>
          <cell r="AO1456" t="str">
            <v xml:space="preserve"> </v>
          </cell>
          <cell r="AP1456" t="str">
            <v xml:space="preserve"> </v>
          </cell>
        </row>
        <row r="1457">
          <cell r="A1457">
            <v>1470</v>
          </cell>
          <cell r="B1457" t="str">
            <v>DW</v>
          </cell>
          <cell r="C1457" t="str">
            <v>Dick Winters</v>
          </cell>
          <cell r="D1457" t="str">
            <v>(509) 495-4175</v>
          </cell>
          <cell r="E1457">
            <v>38120</v>
          </cell>
          <cell r="G1457" t="str">
            <v>Purchase</v>
          </cell>
          <cell r="H1457" t="str">
            <v>Physical</v>
          </cell>
          <cell r="I1457" t="str">
            <v>CA - SLTAHOE</v>
          </cell>
          <cell r="K1457" t="str">
            <v>Enserco</v>
          </cell>
          <cell r="L1457" t="str">
            <v>Dave Huck</v>
          </cell>
          <cell r="M1457" t="str">
            <v>Trader</v>
          </cell>
          <cell r="N1457" t="str">
            <v>(403) 269-5522</v>
          </cell>
          <cell r="O1457" t="str">
            <v>(303) 568-3250</v>
          </cell>
          <cell r="R1457">
            <v>1500</v>
          </cell>
          <cell r="U1457" t="str">
            <v>GDA</v>
          </cell>
          <cell r="V1457">
            <v>0</v>
          </cell>
          <cell r="W1457" t="str">
            <v>Sumas</v>
          </cell>
          <cell r="Y1457">
            <v>38121</v>
          </cell>
          <cell r="Z1457">
            <v>38121</v>
          </cell>
          <cell r="AA1457" t="str">
            <v>Interruptible</v>
          </cell>
          <cell r="AB1457" t="str">
            <v>NWP</v>
          </cell>
          <cell r="AC1457" t="str">
            <v>Paiute</v>
          </cell>
          <cell r="AD1457">
            <v>100047</v>
          </cell>
          <cell r="AE1457">
            <v>1500</v>
          </cell>
          <cell r="AF1457" t="str">
            <v>SUMAS</v>
          </cell>
          <cell r="AG1457">
            <v>297</v>
          </cell>
          <cell r="AH1457" t="str">
            <v xml:space="preserve"> </v>
          </cell>
          <cell r="AJ1457" t="str">
            <v>RENO</v>
          </cell>
          <cell r="AK1457">
            <v>459</v>
          </cell>
          <cell r="AL1457" t="str">
            <v>AVAC03SYS4</v>
          </cell>
          <cell r="AM1457">
            <v>304</v>
          </cell>
          <cell r="AN1457" t="str">
            <v>DW</v>
          </cell>
          <cell r="AO1457" t="str">
            <v xml:space="preserve"> </v>
          </cell>
          <cell r="AP1457" t="str">
            <v xml:space="preserve"> </v>
          </cell>
        </row>
        <row r="1458">
          <cell r="A1458">
            <v>1471</v>
          </cell>
          <cell r="B1458" t="str">
            <v>DW</v>
          </cell>
          <cell r="C1458" t="str">
            <v>Dick Winters</v>
          </cell>
          <cell r="D1458" t="str">
            <v>(509) 495-4175</v>
          </cell>
          <cell r="E1458">
            <v>38121</v>
          </cell>
          <cell r="G1458" t="str">
            <v>Purchase</v>
          </cell>
          <cell r="H1458" t="str">
            <v>Physical</v>
          </cell>
          <cell r="I1458" t="str">
            <v>CA - SLTAHOE</v>
          </cell>
          <cell r="K1458" t="str">
            <v>Enserco</v>
          </cell>
          <cell r="L1458" t="str">
            <v>Dave Huck</v>
          </cell>
          <cell r="M1458" t="str">
            <v>Trader</v>
          </cell>
          <cell r="N1458" t="str">
            <v>(403) 269-5522</v>
          </cell>
          <cell r="O1458" t="str">
            <v>(303) 568-3250</v>
          </cell>
          <cell r="R1458">
            <v>2000</v>
          </cell>
          <cell r="U1458" t="str">
            <v>GDA</v>
          </cell>
          <cell r="V1458">
            <v>0</v>
          </cell>
          <cell r="W1458" t="str">
            <v>Sumas</v>
          </cell>
          <cell r="Y1458">
            <v>38122</v>
          </cell>
          <cell r="Z1458">
            <v>38124</v>
          </cell>
          <cell r="AA1458" t="str">
            <v>Firm</v>
          </cell>
          <cell r="AB1458" t="str">
            <v>NWP</v>
          </cell>
          <cell r="AC1458" t="str">
            <v>Paiute</v>
          </cell>
          <cell r="AD1458">
            <v>100047</v>
          </cell>
          <cell r="AE1458">
            <v>2000</v>
          </cell>
          <cell r="AF1458" t="str">
            <v>SUMAS</v>
          </cell>
          <cell r="AG1458">
            <v>297</v>
          </cell>
          <cell r="AH1458" t="str">
            <v xml:space="preserve"> </v>
          </cell>
          <cell r="AJ1458" t="str">
            <v>RENO</v>
          </cell>
          <cell r="AK1458">
            <v>459</v>
          </cell>
          <cell r="AL1458" t="str">
            <v>AVAC03SYS4</v>
          </cell>
          <cell r="AM1458">
            <v>304</v>
          </cell>
          <cell r="AN1458" t="str">
            <v>DW</v>
          </cell>
          <cell r="AO1458" t="str">
            <v xml:space="preserve"> </v>
          </cell>
          <cell r="AP1458" t="str">
            <v xml:space="preserve"> </v>
          </cell>
        </row>
        <row r="1459">
          <cell r="A1459">
            <v>1472</v>
          </cell>
          <cell r="B1459" t="str">
            <v>DW</v>
          </cell>
          <cell r="C1459" t="str">
            <v>Dick Winters</v>
          </cell>
          <cell r="D1459" t="str">
            <v>(509) 495-4175</v>
          </cell>
          <cell r="E1459">
            <v>38125</v>
          </cell>
          <cell r="G1459" t="str">
            <v>Purchase</v>
          </cell>
          <cell r="H1459" t="str">
            <v>Physical</v>
          </cell>
          <cell r="I1459" t="str">
            <v>KFCT</v>
          </cell>
          <cell r="K1459" t="str">
            <v>Sempra Energy Trading, Inc.</v>
          </cell>
          <cell r="L1459" t="str">
            <v>Ray Houghton</v>
          </cell>
          <cell r="M1459" t="str">
            <v>Trader</v>
          </cell>
          <cell r="N1459" t="str">
            <v>(403) 750-2453</v>
          </cell>
          <cell r="O1459" t="str">
            <v>(203) 355-6605</v>
          </cell>
          <cell r="R1459">
            <v>1000</v>
          </cell>
          <cell r="U1459" t="str">
            <v xml:space="preserve"> </v>
          </cell>
          <cell r="V1459" t="str">
            <v xml:space="preserve"> </v>
          </cell>
          <cell r="W1459" t="str">
            <v xml:space="preserve"> </v>
          </cell>
          <cell r="X1459">
            <v>5.6</v>
          </cell>
          <cell r="Y1459">
            <v>38231</v>
          </cell>
          <cell r="Z1459">
            <v>38260</v>
          </cell>
          <cell r="AA1459" t="str">
            <v>Firm</v>
          </cell>
          <cell r="AB1459" t="str">
            <v>NWP</v>
          </cell>
          <cell r="AC1459" t="str">
            <v xml:space="preserve"> </v>
          </cell>
          <cell r="AD1459">
            <v>100047</v>
          </cell>
          <cell r="AE1459">
            <v>1000</v>
          </cell>
          <cell r="AF1459" t="str">
            <v>SUMAS</v>
          </cell>
          <cell r="AG1459">
            <v>297</v>
          </cell>
          <cell r="AH1459" t="str">
            <v xml:space="preserve"> </v>
          </cell>
          <cell r="AJ1459" t="str">
            <v>SPOKANE (KETTLE FALLS)</v>
          </cell>
          <cell r="AK1459">
            <v>384</v>
          </cell>
          <cell r="AL1459" t="str">
            <v>KFCT</v>
          </cell>
          <cell r="AM1459" t="str">
            <v xml:space="preserve"> </v>
          </cell>
          <cell r="AN1459" t="str">
            <v>RP</v>
          </cell>
          <cell r="AO1459">
            <v>38128</v>
          </cell>
          <cell r="AP1459" t="str">
            <v>DW</v>
          </cell>
        </row>
        <row r="1460">
          <cell r="A1460">
            <v>1473</v>
          </cell>
          <cell r="B1460" t="str">
            <v>DW</v>
          </cell>
          <cell r="C1460" t="str">
            <v>Dick Winters</v>
          </cell>
          <cell r="D1460" t="str">
            <v>(509) 495-4175</v>
          </cell>
          <cell r="E1460">
            <v>38126</v>
          </cell>
          <cell r="G1460" t="str">
            <v>Purchase</v>
          </cell>
          <cell r="H1460" t="str">
            <v>Physical</v>
          </cell>
          <cell r="I1460" t="str">
            <v>CA - SLTAHOE</v>
          </cell>
          <cell r="K1460" t="str">
            <v>Enserco</v>
          </cell>
          <cell r="L1460" t="str">
            <v>Dave Huck</v>
          </cell>
          <cell r="M1460" t="str">
            <v>Trader</v>
          </cell>
          <cell r="N1460" t="str">
            <v>(403) 269-5522</v>
          </cell>
          <cell r="O1460" t="str">
            <v>(303) 568-3250</v>
          </cell>
          <cell r="R1460">
            <v>1500</v>
          </cell>
          <cell r="U1460" t="str">
            <v>GDA</v>
          </cell>
          <cell r="V1460">
            <v>0</v>
          </cell>
          <cell r="W1460" t="str">
            <v>Sumas</v>
          </cell>
          <cell r="Y1460">
            <v>38127</v>
          </cell>
          <cell r="Z1460">
            <v>38128</v>
          </cell>
          <cell r="AA1460" t="str">
            <v>Firm</v>
          </cell>
          <cell r="AB1460" t="str">
            <v>NWP</v>
          </cell>
          <cell r="AC1460" t="str">
            <v>Paiute</v>
          </cell>
          <cell r="AD1460">
            <v>100047</v>
          </cell>
          <cell r="AE1460">
            <v>1500</v>
          </cell>
          <cell r="AF1460" t="str">
            <v>SUMAS</v>
          </cell>
          <cell r="AG1460">
            <v>297</v>
          </cell>
          <cell r="AH1460" t="str">
            <v xml:space="preserve"> </v>
          </cell>
          <cell r="AJ1460" t="str">
            <v>RENO</v>
          </cell>
          <cell r="AK1460">
            <v>459</v>
          </cell>
          <cell r="AL1460" t="str">
            <v>AVAC03SYS4</v>
          </cell>
          <cell r="AM1460">
            <v>304</v>
          </cell>
          <cell r="AN1460" t="str">
            <v>DW</v>
          </cell>
          <cell r="AO1460" t="str">
            <v xml:space="preserve"> </v>
          </cell>
          <cell r="AP1460" t="str">
            <v xml:space="preserve"> </v>
          </cell>
        </row>
        <row r="1461">
          <cell r="A1461">
            <v>1474</v>
          </cell>
          <cell r="B1461" t="str">
            <v>DA</v>
          </cell>
          <cell r="C1461" t="str">
            <v>Diane Albers</v>
          </cell>
          <cell r="D1461" t="str">
            <v>(509) 495-4705</v>
          </cell>
          <cell r="E1461">
            <v>38127</v>
          </cell>
          <cell r="G1461" t="str">
            <v>Purchase</v>
          </cell>
          <cell r="H1461" t="str">
            <v>Physical</v>
          </cell>
          <cell r="I1461" t="str">
            <v>BPK</v>
          </cell>
          <cell r="J1461" t="str">
            <v xml:space="preserve"> </v>
          </cell>
          <cell r="K1461" t="str">
            <v>BP Canada Energy Co.</v>
          </cell>
          <cell r="L1461" t="str">
            <v>Patty Condon</v>
          </cell>
          <cell r="M1461" t="str">
            <v>Trader</v>
          </cell>
          <cell r="N1461" t="str">
            <v>(403) 231-6901</v>
          </cell>
          <cell r="O1461" t="str">
            <v>403-233-5611</v>
          </cell>
          <cell r="R1461">
            <v>3000</v>
          </cell>
          <cell r="X1461">
            <v>5.44</v>
          </cell>
          <cell r="Y1461">
            <v>38139</v>
          </cell>
          <cell r="Z1461">
            <v>38168</v>
          </cell>
          <cell r="AA1461" t="str">
            <v>Firm</v>
          </cell>
          <cell r="AB1461" t="str">
            <v>TCPL</v>
          </cell>
          <cell r="AD1461" t="str">
            <v xml:space="preserve"> </v>
          </cell>
          <cell r="AE1461">
            <v>3000</v>
          </cell>
          <cell r="AF1461" t="str">
            <v>NIT</v>
          </cell>
          <cell r="AG1461" t="str">
            <v xml:space="preserve"> </v>
          </cell>
          <cell r="AH1461" t="str">
            <v>AMOCT</v>
          </cell>
          <cell r="AI1461" t="str">
            <v xml:space="preserve"> </v>
          </cell>
          <cell r="AJ1461" t="str">
            <v>BPK</v>
          </cell>
          <cell r="AK1461" t="str">
            <v xml:space="preserve"> </v>
          </cell>
          <cell r="AL1461" t="str">
            <v>BPK</v>
          </cell>
          <cell r="AN1461" t="str">
            <v>RP</v>
          </cell>
          <cell r="AO1461" t="str">
            <v xml:space="preserve"> </v>
          </cell>
          <cell r="AP1461" t="str">
            <v xml:space="preserve"> </v>
          </cell>
        </row>
        <row r="1462">
          <cell r="A1462">
            <v>1475</v>
          </cell>
          <cell r="B1462" t="str">
            <v>DA</v>
          </cell>
          <cell r="C1462" t="str">
            <v>Diane Albers</v>
          </cell>
          <cell r="D1462" t="str">
            <v>(509) 495-4705</v>
          </cell>
          <cell r="E1462">
            <v>38127</v>
          </cell>
          <cell r="G1462" t="str">
            <v>Purchase</v>
          </cell>
          <cell r="H1462" t="str">
            <v>Physical</v>
          </cell>
          <cell r="I1462" t="str">
            <v>CSII</v>
          </cell>
          <cell r="K1462" t="str">
            <v>Enserco</v>
          </cell>
          <cell r="L1462" t="str">
            <v>Dave Huck</v>
          </cell>
          <cell r="M1462" t="str">
            <v>Trader</v>
          </cell>
          <cell r="N1462" t="str">
            <v>(403) 269-5522</v>
          </cell>
          <cell r="O1462" t="str">
            <v>(303) 568-3250</v>
          </cell>
          <cell r="R1462">
            <v>1500</v>
          </cell>
          <cell r="U1462" t="str">
            <v xml:space="preserve"> </v>
          </cell>
          <cell r="V1462" t="str">
            <v xml:space="preserve"> </v>
          </cell>
          <cell r="W1462" t="str">
            <v xml:space="preserve"> </v>
          </cell>
          <cell r="X1462">
            <v>5.76</v>
          </cell>
          <cell r="Y1462">
            <v>38231</v>
          </cell>
          <cell r="Z1462">
            <v>38260</v>
          </cell>
          <cell r="AA1462" t="str">
            <v>Firm</v>
          </cell>
          <cell r="AB1462" t="str">
            <v>PGT</v>
          </cell>
          <cell r="AC1462" t="str">
            <v xml:space="preserve"> </v>
          </cell>
          <cell r="AD1462" t="str">
            <v>07536</v>
          </cell>
          <cell r="AE1462">
            <v>1500</v>
          </cell>
          <cell r="AF1462" t="str">
            <v>STAN-GTNW</v>
          </cell>
          <cell r="AG1462" t="str">
            <v xml:space="preserve"> </v>
          </cell>
          <cell r="AH1462" t="str">
            <v>04659</v>
          </cell>
          <cell r="AJ1462" t="str">
            <v>CSII-CSII</v>
          </cell>
          <cell r="AK1462" t="str">
            <v xml:space="preserve"> </v>
          </cell>
          <cell r="AL1462" t="str">
            <v>CSII</v>
          </cell>
          <cell r="AM1462" t="str">
            <v xml:space="preserve"> </v>
          </cell>
          <cell r="AN1462" t="str">
            <v>RP</v>
          </cell>
        </row>
        <row r="1463">
          <cell r="A1463">
            <v>1476</v>
          </cell>
          <cell r="B1463" t="str">
            <v>DW</v>
          </cell>
          <cell r="C1463" t="str">
            <v>Dick Winters</v>
          </cell>
          <cell r="D1463" t="str">
            <v>(509) 495-4175</v>
          </cell>
          <cell r="E1463">
            <v>38128</v>
          </cell>
          <cell r="G1463" t="str">
            <v>Purchase</v>
          </cell>
          <cell r="H1463" t="str">
            <v>Physical</v>
          </cell>
          <cell r="I1463" t="str">
            <v>CA - SLTAHOE</v>
          </cell>
          <cell r="K1463" t="str">
            <v>Enserco</v>
          </cell>
          <cell r="L1463" t="str">
            <v>Dave Huck</v>
          </cell>
          <cell r="M1463" t="str">
            <v>Trader</v>
          </cell>
          <cell r="N1463" t="str">
            <v>(403) 269-5522</v>
          </cell>
          <cell r="O1463" t="str">
            <v>(303) 568-3250</v>
          </cell>
          <cell r="R1463">
            <v>1500</v>
          </cell>
          <cell r="U1463" t="str">
            <v>GDA</v>
          </cell>
          <cell r="V1463">
            <v>0</v>
          </cell>
          <cell r="W1463" t="str">
            <v>Sumas</v>
          </cell>
          <cell r="Y1463">
            <v>38129</v>
          </cell>
          <cell r="Z1463">
            <v>38132</v>
          </cell>
          <cell r="AA1463" t="str">
            <v>Firm</v>
          </cell>
          <cell r="AB1463" t="str">
            <v>NWP</v>
          </cell>
          <cell r="AC1463" t="str">
            <v>Paiute</v>
          </cell>
          <cell r="AD1463">
            <v>100047</v>
          </cell>
          <cell r="AE1463">
            <v>1500</v>
          </cell>
          <cell r="AF1463" t="str">
            <v>SUMAS</v>
          </cell>
          <cell r="AG1463">
            <v>297</v>
          </cell>
          <cell r="AH1463" t="str">
            <v xml:space="preserve"> </v>
          </cell>
          <cell r="AJ1463" t="str">
            <v>RENO</v>
          </cell>
          <cell r="AK1463">
            <v>459</v>
          </cell>
          <cell r="AL1463" t="str">
            <v>AVAC03SYS4</v>
          </cell>
          <cell r="AM1463">
            <v>304</v>
          </cell>
          <cell r="AN1463" t="str">
            <v>DW</v>
          </cell>
          <cell r="AO1463" t="str">
            <v xml:space="preserve"> </v>
          </cell>
          <cell r="AP1463" t="str">
            <v xml:space="preserve"> </v>
          </cell>
        </row>
        <row r="1464">
          <cell r="A1464">
            <v>1477</v>
          </cell>
          <cell r="B1464" t="str">
            <v>DW</v>
          </cell>
          <cell r="C1464" t="str">
            <v>Dick Winters</v>
          </cell>
          <cell r="D1464" t="str">
            <v>(509) 495-4175</v>
          </cell>
          <cell r="E1464">
            <v>38132</v>
          </cell>
          <cell r="G1464" t="str">
            <v>Purchase</v>
          </cell>
          <cell r="H1464" t="str">
            <v>Physical</v>
          </cell>
          <cell r="I1464" t="str">
            <v>CA - SLTAHOE</v>
          </cell>
          <cell r="K1464" t="str">
            <v>Enserco</v>
          </cell>
          <cell r="L1464" t="str">
            <v>Dave Huck</v>
          </cell>
          <cell r="M1464" t="str">
            <v>Trader</v>
          </cell>
          <cell r="N1464" t="str">
            <v>(403) 269-5522</v>
          </cell>
          <cell r="O1464" t="str">
            <v>(303) 568-3250</v>
          </cell>
          <cell r="R1464">
            <v>1500</v>
          </cell>
          <cell r="U1464" t="str">
            <v>GDA</v>
          </cell>
          <cell r="V1464">
            <v>0</v>
          </cell>
          <cell r="W1464" t="str">
            <v>Sumas</v>
          </cell>
          <cell r="Y1464">
            <v>38133</v>
          </cell>
          <cell r="Z1464">
            <v>38134</v>
          </cell>
          <cell r="AA1464" t="str">
            <v>Firm</v>
          </cell>
          <cell r="AB1464" t="str">
            <v>NWP</v>
          </cell>
          <cell r="AC1464" t="str">
            <v>Paiute</v>
          </cell>
          <cell r="AD1464">
            <v>100047</v>
          </cell>
          <cell r="AE1464">
            <v>1500</v>
          </cell>
          <cell r="AF1464" t="str">
            <v>SUMAS</v>
          </cell>
          <cell r="AG1464">
            <v>297</v>
          </cell>
          <cell r="AH1464" t="str">
            <v xml:space="preserve"> </v>
          </cell>
          <cell r="AJ1464" t="str">
            <v>RENO</v>
          </cell>
          <cell r="AK1464">
            <v>459</v>
          </cell>
          <cell r="AL1464" t="str">
            <v>AVAC03SYS4</v>
          </cell>
          <cell r="AM1464">
            <v>304</v>
          </cell>
          <cell r="AN1464" t="str">
            <v>DW</v>
          </cell>
          <cell r="AO1464" t="str">
            <v xml:space="preserve"> </v>
          </cell>
          <cell r="AP1464" t="str">
            <v xml:space="preserve"> </v>
          </cell>
        </row>
        <row r="1465">
          <cell r="A1465">
            <v>1478</v>
          </cell>
          <cell r="B1465" t="str">
            <v>DW</v>
          </cell>
          <cell r="C1465" t="str">
            <v>Dick Winters</v>
          </cell>
          <cell r="D1465" t="str">
            <v>(509) 495-4175</v>
          </cell>
          <cell r="E1465">
            <v>38132</v>
          </cell>
          <cell r="G1465" t="str">
            <v>Sale</v>
          </cell>
          <cell r="H1465" t="str">
            <v>Physical</v>
          </cell>
          <cell r="I1465" t="str">
            <v>CSII</v>
          </cell>
          <cell r="K1465" t="str">
            <v>Enserco</v>
          </cell>
          <cell r="L1465" t="str">
            <v>Dave Huck</v>
          </cell>
          <cell r="M1465" t="str">
            <v>Trader</v>
          </cell>
          <cell r="N1465" t="str">
            <v>(403) 269-5522</v>
          </cell>
          <cell r="O1465" t="str">
            <v>(303) 568-3250</v>
          </cell>
          <cell r="R1465">
            <v>10000</v>
          </cell>
          <cell r="X1465">
            <v>5.71</v>
          </cell>
          <cell r="Y1465">
            <v>38133</v>
          </cell>
          <cell r="Z1465">
            <v>38133</v>
          </cell>
          <cell r="AA1465" t="str">
            <v>Firm</v>
          </cell>
          <cell r="AB1465" t="str">
            <v>PGT</v>
          </cell>
          <cell r="AD1465" t="str">
            <v>07536</v>
          </cell>
          <cell r="AE1465">
            <v>10000</v>
          </cell>
          <cell r="AF1465" t="str">
            <v>COYO-GTNW</v>
          </cell>
          <cell r="AG1465" t="str">
            <v xml:space="preserve"> </v>
          </cell>
          <cell r="AH1465" t="str">
            <v>08217</v>
          </cell>
          <cell r="AI1465" t="str">
            <v xml:space="preserve"> </v>
          </cell>
          <cell r="AJ1465" t="str">
            <v>COYO-GTNW</v>
          </cell>
          <cell r="AK1465" t="str">
            <v xml:space="preserve"> </v>
          </cell>
          <cell r="AL1465" t="str">
            <v>04659</v>
          </cell>
          <cell r="AN1465" t="str">
            <v>DW</v>
          </cell>
        </row>
        <row r="1466">
          <cell r="A1466">
            <v>1479</v>
          </cell>
          <cell r="B1466" t="str">
            <v>DW</v>
          </cell>
          <cell r="C1466" t="str">
            <v>Dick Winters</v>
          </cell>
          <cell r="D1466" t="str">
            <v>(509) 495-4175</v>
          </cell>
          <cell r="E1466">
            <v>38132</v>
          </cell>
          <cell r="G1466" t="str">
            <v>Sale</v>
          </cell>
          <cell r="H1466" t="str">
            <v>Physical</v>
          </cell>
          <cell r="I1466" t="str">
            <v>MALIN</v>
          </cell>
          <cell r="K1466" t="str">
            <v>Sempra Energy Trading, Inc.</v>
          </cell>
          <cell r="L1466" t="str">
            <v>Ray Houghton</v>
          </cell>
          <cell r="M1466" t="str">
            <v>Trader</v>
          </cell>
          <cell r="N1466" t="str">
            <v>(403) 750-2453</v>
          </cell>
          <cell r="O1466" t="str">
            <v>(203) 355-6605</v>
          </cell>
          <cell r="R1466">
            <v>7658</v>
          </cell>
          <cell r="U1466" t="str">
            <v>NGI</v>
          </cell>
          <cell r="V1466">
            <v>0</v>
          </cell>
          <cell r="W1466" t="str">
            <v>Malin</v>
          </cell>
          <cell r="Y1466">
            <v>38139</v>
          </cell>
          <cell r="Z1466">
            <v>38168</v>
          </cell>
          <cell r="AA1466" t="str">
            <v>Firm</v>
          </cell>
          <cell r="AB1466" t="str">
            <v>PGT</v>
          </cell>
          <cell r="AD1466" t="str">
            <v>07536</v>
          </cell>
          <cell r="AE1466">
            <v>7658</v>
          </cell>
          <cell r="AF1466" t="str">
            <v>MALI-GTNW</v>
          </cell>
          <cell r="AJ1466" t="str">
            <v>MALI-GTNW</v>
          </cell>
          <cell r="AL1466" t="str">
            <v>02466</v>
          </cell>
          <cell r="AN1466" t="str">
            <v>RP</v>
          </cell>
          <cell r="AO1466">
            <v>38133</v>
          </cell>
          <cell r="AP1466" t="str">
            <v>DW</v>
          </cell>
        </row>
        <row r="1467">
          <cell r="A1467">
            <v>1480</v>
          </cell>
          <cell r="B1467" t="str">
            <v>DW</v>
          </cell>
          <cell r="C1467" t="str">
            <v>Dick Winters</v>
          </cell>
          <cell r="D1467" t="str">
            <v>(509) 495-4175</v>
          </cell>
          <cell r="E1467">
            <v>38132</v>
          </cell>
          <cell r="G1467" t="str">
            <v>Purchase</v>
          </cell>
          <cell r="H1467" t="str">
            <v>Physical</v>
          </cell>
          <cell r="I1467" t="str">
            <v>CA - SLTAHOE</v>
          </cell>
          <cell r="J1467" t="str">
            <v xml:space="preserve"> </v>
          </cell>
          <cell r="K1467" t="str">
            <v>Cinergy Marketing &amp; Trading, LP</v>
          </cell>
          <cell r="L1467" t="str">
            <v>Sylvia Pollan</v>
          </cell>
          <cell r="M1467" t="str">
            <v>Trader</v>
          </cell>
          <cell r="N1467" t="str">
            <v>(713) 393-6895</v>
          </cell>
          <cell r="O1467" t="str">
            <v>(713) 890-3134</v>
          </cell>
          <cell r="R1467">
            <v>725</v>
          </cell>
          <cell r="U1467" t="str">
            <v>IF</v>
          </cell>
          <cell r="V1467">
            <v>-0.05</v>
          </cell>
          <cell r="W1467" t="str">
            <v>NWP Rocky Mtn</v>
          </cell>
          <cell r="Y1467">
            <v>38139</v>
          </cell>
          <cell r="Z1467">
            <v>38168</v>
          </cell>
          <cell r="AA1467" t="str">
            <v>Firm</v>
          </cell>
          <cell r="AB1467" t="str">
            <v>NWP</v>
          </cell>
          <cell r="AC1467" t="str">
            <v>Paiute</v>
          </cell>
          <cell r="AD1467">
            <v>100047</v>
          </cell>
          <cell r="AE1467">
            <v>725</v>
          </cell>
          <cell r="AF1467" t="str">
            <v>PICEANCE POOL</v>
          </cell>
          <cell r="AG1467">
            <v>495</v>
          </cell>
          <cell r="AI1467">
            <v>512</v>
          </cell>
          <cell r="AJ1467" t="str">
            <v>RENO</v>
          </cell>
          <cell r="AK1467">
            <v>459</v>
          </cell>
          <cell r="AL1467" t="str">
            <v>AVAC03SYS3</v>
          </cell>
          <cell r="AM1467">
            <v>304</v>
          </cell>
          <cell r="AN1467" t="str">
            <v>RP</v>
          </cell>
          <cell r="AO1467" t="str">
            <v xml:space="preserve"> </v>
          </cell>
          <cell r="AP1467" t="str">
            <v xml:space="preserve"> </v>
          </cell>
        </row>
        <row r="1468">
          <cell r="A1468">
            <v>1481</v>
          </cell>
          <cell r="B1468" t="str">
            <v>DW</v>
          </cell>
          <cell r="C1468" t="str">
            <v>Dick Winters</v>
          </cell>
          <cell r="D1468" t="str">
            <v>(509) 495-4175</v>
          </cell>
          <cell r="E1468">
            <v>38132</v>
          </cell>
          <cell r="G1468" t="str">
            <v>Purchase</v>
          </cell>
          <cell r="H1468" t="str">
            <v>Physical</v>
          </cell>
          <cell r="I1468" t="str">
            <v>CA - SLTAHOE</v>
          </cell>
          <cell r="J1468" t="str">
            <v xml:space="preserve"> </v>
          </cell>
          <cell r="K1468" t="str">
            <v>Questar Energy Trading Co.</v>
          </cell>
          <cell r="L1468" t="str">
            <v>Mark Pino</v>
          </cell>
          <cell r="M1468" t="str">
            <v>Trader</v>
          </cell>
          <cell r="N1468" t="str">
            <v>(801) 324-2518</v>
          </cell>
          <cell r="O1468" t="str">
            <v>(801) 324-2001</v>
          </cell>
          <cell r="P1468" t="str">
            <v xml:space="preserve"> </v>
          </cell>
          <cell r="Q1468" t="str">
            <v xml:space="preserve"> </v>
          </cell>
          <cell r="R1468">
            <v>1000</v>
          </cell>
          <cell r="X1468">
            <v>5.66</v>
          </cell>
          <cell r="Y1468">
            <v>38139</v>
          </cell>
          <cell r="Z1468">
            <v>38168</v>
          </cell>
          <cell r="AA1468" t="str">
            <v>Firm</v>
          </cell>
          <cell r="AB1468" t="str">
            <v>NWP</v>
          </cell>
          <cell r="AC1468" t="str">
            <v>Paiute</v>
          </cell>
          <cell r="AD1468">
            <v>100047</v>
          </cell>
          <cell r="AE1468">
            <v>1000</v>
          </cell>
          <cell r="AF1468" t="str">
            <v>OPAL</v>
          </cell>
          <cell r="AG1468">
            <v>543</v>
          </cell>
          <cell r="AH1468" t="str">
            <v xml:space="preserve"> </v>
          </cell>
          <cell r="AI1468" t="str">
            <v xml:space="preserve"> </v>
          </cell>
          <cell r="AJ1468" t="str">
            <v>RENO</v>
          </cell>
          <cell r="AK1468">
            <v>459</v>
          </cell>
          <cell r="AL1468" t="str">
            <v>AVAC03SYS2</v>
          </cell>
          <cell r="AM1468">
            <v>304</v>
          </cell>
          <cell r="AN1468" t="str">
            <v>RP</v>
          </cell>
        </row>
        <row r="1469">
          <cell r="A1469">
            <v>1482</v>
          </cell>
          <cell r="B1469" t="str">
            <v>DW</v>
          </cell>
          <cell r="C1469" t="str">
            <v>Dick Winters</v>
          </cell>
          <cell r="D1469" t="str">
            <v>(509) 495-4175</v>
          </cell>
          <cell r="E1469">
            <v>38132</v>
          </cell>
          <cell r="G1469" t="str">
            <v>Purchase</v>
          </cell>
          <cell r="H1469" t="str">
            <v>Physical</v>
          </cell>
          <cell r="I1469" t="str">
            <v>CA - SLTAHOE</v>
          </cell>
          <cell r="K1469" t="str">
            <v>Enserco</v>
          </cell>
          <cell r="L1469" t="str">
            <v>Dave Huck</v>
          </cell>
          <cell r="M1469" t="str">
            <v>Trader</v>
          </cell>
          <cell r="N1469" t="str">
            <v>(403) 269-5522</v>
          </cell>
          <cell r="O1469" t="str">
            <v>(303) 568-3250</v>
          </cell>
          <cell r="R1469">
            <v>1000</v>
          </cell>
          <cell r="X1469">
            <v>5.57</v>
          </cell>
          <cell r="Y1469">
            <v>38139</v>
          </cell>
          <cell r="Z1469">
            <v>38168</v>
          </cell>
          <cell r="AA1469" t="str">
            <v>Firm</v>
          </cell>
          <cell r="AB1469" t="str">
            <v>NWP</v>
          </cell>
          <cell r="AC1469" t="str">
            <v>Paiute</v>
          </cell>
          <cell r="AD1469">
            <v>100047</v>
          </cell>
          <cell r="AE1469">
            <v>1000</v>
          </cell>
          <cell r="AF1469" t="str">
            <v>PACIFIC POOL</v>
          </cell>
          <cell r="AH1469" t="str">
            <v xml:space="preserve"> </v>
          </cell>
          <cell r="AI1469">
            <v>399</v>
          </cell>
          <cell r="AJ1469" t="str">
            <v>RENO</v>
          </cell>
          <cell r="AK1469">
            <v>459</v>
          </cell>
          <cell r="AL1469" t="str">
            <v>AVAC03SYS1</v>
          </cell>
          <cell r="AM1469">
            <v>304</v>
          </cell>
          <cell r="AN1469" t="str">
            <v>RP</v>
          </cell>
          <cell r="AO1469">
            <v>38148</v>
          </cell>
          <cell r="AP1469" t="str">
            <v>DW</v>
          </cell>
        </row>
        <row r="1470">
          <cell r="A1470">
            <v>1483</v>
          </cell>
          <cell r="B1470" t="str">
            <v>DW</v>
          </cell>
          <cell r="C1470" t="str">
            <v>Dick Winters</v>
          </cell>
          <cell r="D1470" t="str">
            <v>(509) 495-4175</v>
          </cell>
          <cell r="E1470">
            <v>38134</v>
          </cell>
          <cell r="G1470" t="str">
            <v>Purchase</v>
          </cell>
          <cell r="H1470" t="str">
            <v>Physical</v>
          </cell>
          <cell r="I1470" t="str">
            <v>CA - SLTAHOE</v>
          </cell>
          <cell r="K1470" t="str">
            <v>Enserco</v>
          </cell>
          <cell r="L1470" t="str">
            <v>Dave Huck</v>
          </cell>
          <cell r="M1470" t="str">
            <v>Trader</v>
          </cell>
          <cell r="N1470" t="str">
            <v>(403) 269-5522</v>
          </cell>
          <cell r="O1470" t="str">
            <v>(303) 568-3250</v>
          </cell>
          <cell r="R1470">
            <v>1000</v>
          </cell>
          <cell r="U1470" t="str">
            <v>GDA</v>
          </cell>
          <cell r="V1470">
            <v>0</v>
          </cell>
          <cell r="W1470" t="str">
            <v>Sumas</v>
          </cell>
          <cell r="Y1470">
            <v>38135</v>
          </cell>
          <cell r="Z1470">
            <v>38138</v>
          </cell>
          <cell r="AA1470" t="str">
            <v>Firm</v>
          </cell>
          <cell r="AB1470" t="str">
            <v>NWP</v>
          </cell>
          <cell r="AC1470" t="str">
            <v>Paiute</v>
          </cell>
          <cell r="AD1470">
            <v>100047</v>
          </cell>
          <cell r="AE1470">
            <v>1000</v>
          </cell>
          <cell r="AF1470" t="str">
            <v>SUMAS</v>
          </cell>
          <cell r="AG1470">
            <v>297</v>
          </cell>
          <cell r="AH1470" t="str">
            <v xml:space="preserve"> </v>
          </cell>
          <cell r="AJ1470" t="str">
            <v>RENO</v>
          </cell>
          <cell r="AK1470">
            <v>459</v>
          </cell>
          <cell r="AL1470" t="str">
            <v>AVAC03SYS4</v>
          </cell>
          <cell r="AM1470">
            <v>304</v>
          </cell>
          <cell r="AN1470" t="str">
            <v>DW</v>
          </cell>
          <cell r="AO1470" t="str">
            <v xml:space="preserve"> </v>
          </cell>
          <cell r="AP1470" t="str">
            <v xml:space="preserve"> </v>
          </cell>
        </row>
        <row r="1471">
          <cell r="A1471">
            <v>1484</v>
          </cell>
          <cell r="B1471" t="str">
            <v>DW</v>
          </cell>
          <cell r="C1471" t="str">
            <v>Dick Winters</v>
          </cell>
          <cell r="D1471" t="str">
            <v>(509) 495-4175</v>
          </cell>
          <cell r="E1471">
            <v>38134</v>
          </cell>
          <cell r="G1471" t="str">
            <v>Sale</v>
          </cell>
          <cell r="H1471" t="str">
            <v>Physical</v>
          </cell>
          <cell r="I1471" t="str">
            <v>BPK</v>
          </cell>
          <cell r="K1471" t="str">
            <v>Enserco</v>
          </cell>
          <cell r="L1471" t="str">
            <v>Dave Huck</v>
          </cell>
          <cell r="M1471" t="str">
            <v>Trader</v>
          </cell>
          <cell r="N1471" t="str">
            <v>(403) 269-5522</v>
          </cell>
          <cell r="O1471" t="str">
            <v>(303) 568-3250</v>
          </cell>
          <cell r="R1471">
            <v>3000</v>
          </cell>
          <cell r="X1471">
            <v>5.3550000000000004</v>
          </cell>
          <cell r="Y1471">
            <v>38139</v>
          </cell>
          <cell r="Z1471">
            <v>38168</v>
          </cell>
          <cell r="AA1471" t="str">
            <v>Firm</v>
          </cell>
          <cell r="AB1471" t="str">
            <v>TCPL</v>
          </cell>
          <cell r="AD1471" t="str">
            <v>AVA</v>
          </cell>
          <cell r="AE1471">
            <v>3000</v>
          </cell>
          <cell r="AF1471" t="str">
            <v>NIT</v>
          </cell>
          <cell r="AH1471" t="str">
            <v xml:space="preserve"> </v>
          </cell>
          <cell r="AJ1471" t="str">
            <v>NIT</v>
          </cell>
          <cell r="AL1471" t="str">
            <v>ENSRT</v>
          </cell>
          <cell r="AN1471" t="str">
            <v>RP</v>
          </cell>
          <cell r="AO1471">
            <v>38148</v>
          </cell>
          <cell r="AP1471" t="str">
            <v>DW</v>
          </cell>
        </row>
        <row r="1472">
          <cell r="A1472">
            <v>1485</v>
          </cell>
          <cell r="B1472" t="str">
            <v>DW</v>
          </cell>
          <cell r="C1472" t="str">
            <v>Dick Winters</v>
          </cell>
          <cell r="D1472" t="str">
            <v>(509) 495-4175</v>
          </cell>
          <cell r="E1472">
            <v>38134</v>
          </cell>
          <cell r="G1472" t="str">
            <v>Purchase</v>
          </cell>
          <cell r="H1472" t="str">
            <v>Physical</v>
          </cell>
          <cell r="I1472" t="str">
            <v>CSII</v>
          </cell>
          <cell r="K1472" t="str">
            <v>Enserco</v>
          </cell>
          <cell r="L1472" t="str">
            <v>Dave Huck</v>
          </cell>
          <cell r="M1472" t="str">
            <v>Trader</v>
          </cell>
          <cell r="N1472" t="str">
            <v>(403) 269-5522</v>
          </cell>
          <cell r="O1472" t="str">
            <v>(303) 568-3250</v>
          </cell>
          <cell r="R1472">
            <v>1500</v>
          </cell>
          <cell r="X1472">
            <v>5.65</v>
          </cell>
          <cell r="Y1472">
            <v>38231</v>
          </cell>
          <cell r="Z1472">
            <v>38260</v>
          </cell>
          <cell r="AA1472" t="str">
            <v>Firm</v>
          </cell>
          <cell r="AB1472" t="str">
            <v>TCPL</v>
          </cell>
          <cell r="AC1472" t="str">
            <v>GTN</v>
          </cell>
          <cell r="AD1472" t="str">
            <v>AVA</v>
          </cell>
          <cell r="AE1472">
            <v>1500</v>
          </cell>
          <cell r="AF1472" t="str">
            <v>NIT</v>
          </cell>
          <cell r="AH1472" t="str">
            <v>ENSRT</v>
          </cell>
          <cell r="AJ1472" t="str">
            <v>CSII-CSII</v>
          </cell>
          <cell r="AL1472" t="str">
            <v>CSII</v>
          </cell>
          <cell r="AN1472" t="str">
            <v>RP</v>
          </cell>
          <cell r="AO1472">
            <v>38148</v>
          </cell>
          <cell r="AP1472" t="str">
            <v>DW</v>
          </cell>
        </row>
        <row r="1473">
          <cell r="A1473">
            <v>1486</v>
          </cell>
          <cell r="B1473" t="str">
            <v>DW</v>
          </cell>
          <cell r="C1473" t="str">
            <v>Dick Winters</v>
          </cell>
          <cell r="D1473" t="str">
            <v>(509) 495-4175</v>
          </cell>
          <cell r="E1473">
            <v>38135</v>
          </cell>
          <cell r="G1473" t="str">
            <v>Purchase</v>
          </cell>
          <cell r="H1473" t="str">
            <v>Physical</v>
          </cell>
          <cell r="I1473" t="str">
            <v>CA - SLTAHOE</v>
          </cell>
          <cell r="K1473" t="str">
            <v>Enserco</v>
          </cell>
          <cell r="L1473" t="str">
            <v>Dave Huck</v>
          </cell>
          <cell r="M1473" t="str">
            <v>Trader</v>
          </cell>
          <cell r="N1473" t="str">
            <v>(403) 269-5522</v>
          </cell>
          <cell r="O1473" t="str">
            <v>(303) 568-3250</v>
          </cell>
          <cell r="R1473">
            <v>1000</v>
          </cell>
          <cell r="U1473" t="str">
            <v>GDA</v>
          </cell>
          <cell r="V1473">
            <v>0</v>
          </cell>
          <cell r="W1473" t="str">
            <v>Sumas</v>
          </cell>
          <cell r="Y1473">
            <v>38139</v>
          </cell>
          <cell r="Z1473">
            <v>38141</v>
          </cell>
          <cell r="AA1473" t="str">
            <v>Firm</v>
          </cell>
          <cell r="AB1473" t="str">
            <v>NWP</v>
          </cell>
          <cell r="AC1473" t="str">
            <v>Paiute</v>
          </cell>
          <cell r="AD1473">
            <v>100047</v>
          </cell>
          <cell r="AE1473">
            <v>1000</v>
          </cell>
          <cell r="AF1473" t="str">
            <v>SUMAS</v>
          </cell>
          <cell r="AG1473">
            <v>297</v>
          </cell>
          <cell r="AH1473" t="str">
            <v xml:space="preserve"> </v>
          </cell>
          <cell r="AJ1473" t="str">
            <v>RENO</v>
          </cell>
          <cell r="AK1473">
            <v>459</v>
          </cell>
          <cell r="AL1473" t="str">
            <v>AVAC03SYS4</v>
          </cell>
          <cell r="AM1473">
            <v>304</v>
          </cell>
          <cell r="AN1473" t="str">
            <v>DW</v>
          </cell>
          <cell r="AO1473" t="str">
            <v xml:space="preserve"> </v>
          </cell>
          <cell r="AP1473" t="str">
            <v xml:space="preserve"> </v>
          </cell>
        </row>
        <row r="1474">
          <cell r="A1474">
            <v>1487</v>
          </cell>
          <cell r="B1474" t="str">
            <v>DW</v>
          </cell>
          <cell r="C1474" t="str">
            <v>Dick Winters</v>
          </cell>
          <cell r="D1474" t="str">
            <v>(509) 495-4175</v>
          </cell>
          <cell r="E1474">
            <v>38140</v>
          </cell>
          <cell r="G1474" t="str">
            <v>Purchase</v>
          </cell>
          <cell r="H1474" t="str">
            <v>Physical</v>
          </cell>
          <cell r="I1474" t="str">
            <v>CA - SLTAHOE</v>
          </cell>
          <cell r="K1474" t="str">
            <v>Enserco</v>
          </cell>
          <cell r="L1474" t="str">
            <v>Dave Huck</v>
          </cell>
          <cell r="M1474" t="str">
            <v>Trader</v>
          </cell>
          <cell r="N1474" t="str">
            <v>(403) 269-5522</v>
          </cell>
          <cell r="O1474" t="str">
            <v>(303) 568-3250</v>
          </cell>
          <cell r="R1474">
            <v>1000</v>
          </cell>
          <cell r="U1474" t="str">
            <v>GDA</v>
          </cell>
          <cell r="V1474">
            <v>0</v>
          </cell>
          <cell r="W1474" t="str">
            <v>Sumas</v>
          </cell>
          <cell r="Y1474">
            <v>38142</v>
          </cell>
          <cell r="Z1474">
            <v>38145</v>
          </cell>
          <cell r="AA1474" t="str">
            <v>Firm</v>
          </cell>
          <cell r="AB1474" t="str">
            <v>NWP</v>
          </cell>
          <cell r="AC1474" t="str">
            <v>Paiute</v>
          </cell>
          <cell r="AD1474">
            <v>100047</v>
          </cell>
          <cell r="AE1474">
            <v>1000</v>
          </cell>
          <cell r="AF1474" t="str">
            <v>JP</v>
          </cell>
          <cell r="AG1474">
            <v>235</v>
          </cell>
          <cell r="AH1474" t="str">
            <v xml:space="preserve"> </v>
          </cell>
          <cell r="AJ1474" t="str">
            <v>RENO</v>
          </cell>
          <cell r="AK1474">
            <v>459</v>
          </cell>
          <cell r="AL1474" t="str">
            <v>AVAC03SYS4</v>
          </cell>
          <cell r="AM1474">
            <v>304</v>
          </cell>
          <cell r="AN1474" t="str">
            <v>DW</v>
          </cell>
          <cell r="AO1474" t="str">
            <v xml:space="preserve"> </v>
          </cell>
          <cell r="AP1474" t="str">
            <v xml:space="preserve"> </v>
          </cell>
        </row>
        <row r="1475">
          <cell r="A1475">
            <v>1488</v>
          </cell>
          <cell r="B1475" t="str">
            <v>DW</v>
          </cell>
          <cell r="C1475" t="str">
            <v>Dick Winters</v>
          </cell>
          <cell r="D1475" t="str">
            <v>(509) 495-4175</v>
          </cell>
          <cell r="E1475">
            <v>38140</v>
          </cell>
          <cell r="G1475" t="str">
            <v>Purchase</v>
          </cell>
          <cell r="H1475" t="str">
            <v>Physical</v>
          </cell>
          <cell r="I1475" t="str">
            <v>CA - SLTAHOE</v>
          </cell>
          <cell r="K1475" t="str">
            <v>Enserco</v>
          </cell>
          <cell r="L1475" t="str">
            <v>Dave Huck</v>
          </cell>
          <cell r="M1475" t="str">
            <v>Trader</v>
          </cell>
          <cell r="N1475" t="str">
            <v>(403) 269-5522</v>
          </cell>
          <cell r="O1475" t="str">
            <v>(303) 568-3250</v>
          </cell>
          <cell r="R1475">
            <v>1000</v>
          </cell>
          <cell r="U1475" t="str">
            <v>GDA</v>
          </cell>
          <cell r="V1475">
            <v>0</v>
          </cell>
          <cell r="W1475" t="str">
            <v>Sumas</v>
          </cell>
          <cell r="Y1475">
            <v>38146</v>
          </cell>
          <cell r="Z1475">
            <v>38147</v>
          </cell>
          <cell r="AA1475" t="str">
            <v>Firm</v>
          </cell>
          <cell r="AB1475" t="str">
            <v>NWP</v>
          </cell>
          <cell r="AC1475" t="str">
            <v>Paiute</v>
          </cell>
          <cell r="AD1475">
            <v>100047</v>
          </cell>
          <cell r="AE1475">
            <v>1000</v>
          </cell>
          <cell r="AF1475" t="str">
            <v>PACIFIC POOL</v>
          </cell>
          <cell r="AG1475">
            <v>291</v>
          </cell>
          <cell r="AH1475" t="str">
            <v xml:space="preserve"> </v>
          </cell>
          <cell r="AJ1475" t="str">
            <v>RENO</v>
          </cell>
          <cell r="AK1475">
            <v>459</v>
          </cell>
          <cell r="AL1475" t="str">
            <v>AVAC03SYS4</v>
          </cell>
          <cell r="AM1475">
            <v>304</v>
          </cell>
          <cell r="AN1475" t="str">
            <v>DW</v>
          </cell>
          <cell r="AO1475" t="str">
            <v xml:space="preserve"> </v>
          </cell>
          <cell r="AP1475" t="str">
            <v xml:space="preserve"> </v>
          </cell>
        </row>
        <row r="1476">
          <cell r="A1476">
            <v>1489</v>
          </cell>
          <cell r="B1476" t="str">
            <v>DW</v>
          </cell>
          <cell r="C1476" t="str">
            <v>Dick Winters</v>
          </cell>
          <cell r="D1476" t="str">
            <v>(509) 495-4175</v>
          </cell>
          <cell r="E1476">
            <v>38146</v>
          </cell>
          <cell r="G1476" t="str">
            <v>Sale</v>
          </cell>
          <cell r="H1476" t="str">
            <v>Physical</v>
          </cell>
          <cell r="I1476" t="str">
            <v>BPK</v>
          </cell>
          <cell r="K1476" t="str">
            <v>BP Canada Energy Co.</v>
          </cell>
          <cell r="L1476" t="str">
            <v>Patty Condon</v>
          </cell>
          <cell r="M1476" t="str">
            <v>Trader</v>
          </cell>
          <cell r="N1476" t="str">
            <v>(403) 231-6901</v>
          </cell>
          <cell r="O1476" t="str">
            <v>403-233-5611</v>
          </cell>
          <cell r="R1476">
            <v>3000</v>
          </cell>
          <cell r="U1476" t="str">
            <v xml:space="preserve"> </v>
          </cell>
          <cell r="V1476" t="str">
            <v xml:space="preserve"> </v>
          </cell>
          <cell r="W1476" t="str">
            <v xml:space="preserve"> </v>
          </cell>
          <cell r="X1476">
            <v>5.2949999999999999</v>
          </cell>
          <cell r="Y1476">
            <v>38169</v>
          </cell>
          <cell r="Z1476">
            <v>38199</v>
          </cell>
          <cell r="AA1476" t="str">
            <v>Firm</v>
          </cell>
          <cell r="AB1476" t="str">
            <v>PGT</v>
          </cell>
          <cell r="AC1476" t="str">
            <v xml:space="preserve"> </v>
          </cell>
          <cell r="AD1476" t="str">
            <v>07536</v>
          </cell>
          <cell r="AE1476">
            <v>3000</v>
          </cell>
          <cell r="AF1476" t="str">
            <v>STAN-GTNW</v>
          </cell>
          <cell r="AG1476" t="str">
            <v xml:space="preserve"> </v>
          </cell>
          <cell r="AH1476" t="str">
            <v xml:space="preserve"> </v>
          </cell>
          <cell r="AJ1476" t="str">
            <v>STAN-GTNW</v>
          </cell>
          <cell r="AK1476" t="str">
            <v xml:space="preserve"> </v>
          </cell>
          <cell r="AL1476">
            <v>1669</v>
          </cell>
          <cell r="AM1476" t="str">
            <v xml:space="preserve"> </v>
          </cell>
          <cell r="AN1476" t="str">
            <v>RP</v>
          </cell>
          <cell r="AO1476">
            <v>38148</v>
          </cell>
          <cell r="AP1476" t="str">
            <v>DW</v>
          </cell>
        </row>
        <row r="1477">
          <cell r="A1477">
            <v>1490</v>
          </cell>
          <cell r="B1477" t="str">
            <v>DW</v>
          </cell>
          <cell r="C1477" t="str">
            <v>Dick Winters</v>
          </cell>
          <cell r="D1477" t="str">
            <v>(509) 495-4175</v>
          </cell>
          <cell r="E1477">
            <v>38146</v>
          </cell>
          <cell r="G1477" t="str">
            <v>Purchase</v>
          </cell>
          <cell r="H1477" t="str">
            <v>Physical</v>
          </cell>
          <cell r="I1477" t="str">
            <v>CA - SLTAHOE</v>
          </cell>
          <cell r="K1477" t="str">
            <v>Enserco</v>
          </cell>
          <cell r="L1477" t="str">
            <v>Dave Huck</v>
          </cell>
          <cell r="M1477" t="str">
            <v>Trader</v>
          </cell>
          <cell r="N1477" t="str">
            <v>(403) 269-5522</v>
          </cell>
          <cell r="O1477" t="str">
            <v>(303) 568-3250</v>
          </cell>
          <cell r="R1477">
            <v>1500</v>
          </cell>
          <cell r="U1477" t="str">
            <v>GDA</v>
          </cell>
          <cell r="V1477">
            <v>0</v>
          </cell>
          <cell r="W1477" t="str">
            <v>Sumas</v>
          </cell>
          <cell r="Y1477">
            <v>38148</v>
          </cell>
          <cell r="Z1477">
            <v>38148</v>
          </cell>
          <cell r="AA1477" t="str">
            <v>Firm</v>
          </cell>
          <cell r="AB1477" t="str">
            <v>NWP</v>
          </cell>
          <cell r="AC1477" t="str">
            <v>Paiute</v>
          </cell>
          <cell r="AD1477">
            <v>100047</v>
          </cell>
          <cell r="AE1477">
            <v>1500</v>
          </cell>
          <cell r="AF1477" t="str">
            <v>PACIFIC POOL</v>
          </cell>
          <cell r="AG1477">
            <v>291</v>
          </cell>
          <cell r="AH1477" t="str">
            <v xml:space="preserve"> </v>
          </cell>
          <cell r="AJ1477" t="str">
            <v>RENO</v>
          </cell>
          <cell r="AK1477">
            <v>459</v>
          </cell>
          <cell r="AL1477" t="str">
            <v>AVAC03SYS4</v>
          </cell>
          <cell r="AM1477">
            <v>304</v>
          </cell>
          <cell r="AN1477" t="str">
            <v>DW</v>
          </cell>
          <cell r="AO1477" t="str">
            <v xml:space="preserve"> </v>
          </cell>
          <cell r="AP1477" t="str">
            <v xml:space="preserve"> </v>
          </cell>
        </row>
        <row r="1478">
          <cell r="A1478">
            <v>1491</v>
          </cell>
          <cell r="B1478" t="str">
            <v>DW</v>
          </cell>
          <cell r="C1478" t="str">
            <v>Dick Winters</v>
          </cell>
          <cell r="D1478" t="str">
            <v>(509) 495-4175</v>
          </cell>
          <cell r="E1478">
            <v>38146</v>
          </cell>
          <cell r="G1478" t="str">
            <v>Sale</v>
          </cell>
          <cell r="H1478" t="str">
            <v>Physical</v>
          </cell>
          <cell r="I1478" t="str">
            <v>KFCT</v>
          </cell>
          <cell r="K1478" t="str">
            <v>Enserco</v>
          </cell>
          <cell r="L1478" t="str">
            <v>Dave Huck</v>
          </cell>
          <cell r="M1478" t="str">
            <v>Trader</v>
          </cell>
          <cell r="N1478" t="str">
            <v>(403) 269-5522</v>
          </cell>
          <cell r="O1478" t="str">
            <v>(303) 568-3250</v>
          </cell>
          <cell r="R1478">
            <v>1000</v>
          </cell>
          <cell r="U1478" t="str">
            <v xml:space="preserve"> </v>
          </cell>
          <cell r="V1478" t="str">
            <v xml:space="preserve"> </v>
          </cell>
          <cell r="W1478" t="str">
            <v xml:space="preserve"> </v>
          </cell>
          <cell r="X1478">
            <v>5.1349999999999998</v>
          </cell>
          <cell r="Y1478">
            <v>38169</v>
          </cell>
          <cell r="Z1478">
            <v>38199</v>
          </cell>
          <cell r="AA1478" t="str">
            <v>Firm</v>
          </cell>
          <cell r="AB1478" t="str">
            <v>NWP</v>
          </cell>
          <cell r="AC1478" t="str">
            <v xml:space="preserve"> </v>
          </cell>
          <cell r="AD1478">
            <v>100047</v>
          </cell>
          <cell r="AE1478">
            <v>1000</v>
          </cell>
          <cell r="AF1478" t="str">
            <v>SUMAS</v>
          </cell>
          <cell r="AG1478">
            <v>297</v>
          </cell>
          <cell r="AH1478" t="str">
            <v xml:space="preserve"> </v>
          </cell>
          <cell r="AJ1478" t="str">
            <v>SUMAS</v>
          </cell>
          <cell r="AK1478">
            <v>297</v>
          </cell>
          <cell r="AL1478" t="str">
            <v xml:space="preserve"> </v>
          </cell>
          <cell r="AM1478" t="str">
            <v xml:space="preserve"> </v>
          </cell>
          <cell r="AN1478" t="str">
            <v>RP</v>
          </cell>
          <cell r="AO1478">
            <v>38175</v>
          </cell>
          <cell r="AP1478" t="str">
            <v>DW</v>
          </cell>
        </row>
        <row r="1479">
          <cell r="A1479">
            <v>1492</v>
          </cell>
          <cell r="B1479" t="str">
            <v>DW</v>
          </cell>
          <cell r="C1479" t="str">
            <v>Dick Winters</v>
          </cell>
          <cell r="D1479" t="str">
            <v>(509) 495-4175</v>
          </cell>
          <cell r="E1479">
            <v>38148</v>
          </cell>
          <cell r="G1479" t="str">
            <v>Purchase</v>
          </cell>
          <cell r="H1479" t="str">
            <v>Physical</v>
          </cell>
          <cell r="I1479" t="str">
            <v>CA - SLTAHOE</v>
          </cell>
          <cell r="K1479" t="str">
            <v>Enserco</v>
          </cell>
          <cell r="L1479" t="str">
            <v>Dave Huck</v>
          </cell>
          <cell r="M1479" t="str">
            <v>Trader</v>
          </cell>
          <cell r="N1479" t="str">
            <v>(403) 269-5522</v>
          </cell>
          <cell r="O1479" t="str">
            <v>(303) 568-3250</v>
          </cell>
          <cell r="R1479">
            <v>1000</v>
          </cell>
          <cell r="U1479" t="str">
            <v>GDA</v>
          </cell>
          <cell r="V1479">
            <v>0</v>
          </cell>
          <cell r="W1479" t="str">
            <v>Sumas</v>
          </cell>
          <cell r="Y1479">
            <v>38149</v>
          </cell>
          <cell r="Z1479">
            <v>38152</v>
          </cell>
          <cell r="AA1479" t="str">
            <v>Firm</v>
          </cell>
          <cell r="AB1479" t="str">
            <v>NWP</v>
          </cell>
          <cell r="AC1479" t="str">
            <v>Paiute</v>
          </cell>
          <cell r="AD1479">
            <v>100047</v>
          </cell>
          <cell r="AE1479">
            <v>1000</v>
          </cell>
          <cell r="AF1479" t="str">
            <v>PACIFIC POOL</v>
          </cell>
          <cell r="AG1479">
            <v>291</v>
          </cell>
          <cell r="AH1479" t="str">
            <v xml:space="preserve"> </v>
          </cell>
          <cell r="AJ1479" t="str">
            <v>RENO</v>
          </cell>
          <cell r="AK1479">
            <v>459</v>
          </cell>
          <cell r="AL1479" t="str">
            <v>AVAC03SYS4</v>
          </cell>
          <cell r="AM1479">
            <v>304</v>
          </cell>
          <cell r="AN1479" t="str">
            <v>DW</v>
          </cell>
          <cell r="AO1479" t="str">
            <v xml:space="preserve"> </v>
          </cell>
          <cell r="AP1479" t="str">
            <v xml:space="preserve"> </v>
          </cell>
        </row>
        <row r="1480">
          <cell r="A1480">
            <v>1493</v>
          </cell>
          <cell r="B1480" t="str">
            <v>DW</v>
          </cell>
          <cell r="C1480" t="str">
            <v>Dick Winters</v>
          </cell>
          <cell r="D1480" t="str">
            <v>(509) 495-4175</v>
          </cell>
          <cell r="E1480">
            <v>38155</v>
          </cell>
          <cell r="G1480" t="str">
            <v>Sale</v>
          </cell>
          <cell r="H1480" t="str">
            <v>Physical</v>
          </cell>
          <cell r="I1480" t="str">
            <v>MALIN</v>
          </cell>
          <cell r="K1480" t="str">
            <v>Cinergy Marketing &amp; Trading, LP</v>
          </cell>
          <cell r="L1480" t="str">
            <v>Sylvia Pollan</v>
          </cell>
          <cell r="M1480" t="str">
            <v>Trader</v>
          </cell>
          <cell r="N1480" t="str">
            <v>(713) 393-6895</v>
          </cell>
          <cell r="O1480" t="str">
            <v>(713) 890-3134</v>
          </cell>
          <cell r="R1480">
            <v>7658</v>
          </cell>
          <cell r="U1480" t="str">
            <v>NGI</v>
          </cell>
          <cell r="V1480">
            <v>-5.0000000000000001E-3</v>
          </cell>
          <cell r="W1480" t="str">
            <v>Malin</v>
          </cell>
          <cell r="Y1480">
            <v>38169</v>
          </cell>
          <cell r="Z1480">
            <v>38199</v>
          </cell>
          <cell r="AA1480" t="str">
            <v>Firm</v>
          </cell>
          <cell r="AB1480" t="str">
            <v>PGT</v>
          </cell>
          <cell r="AD1480" t="str">
            <v>07536</v>
          </cell>
          <cell r="AE1480">
            <v>7658</v>
          </cell>
          <cell r="AF1480" t="str">
            <v>MALI-GTNW</v>
          </cell>
          <cell r="AH1480" t="str">
            <v>00169</v>
          </cell>
          <cell r="AJ1480" t="str">
            <v>MALI-GTNW</v>
          </cell>
          <cell r="AL1480" t="str">
            <v>08332</v>
          </cell>
          <cell r="AN1480" t="str">
            <v>RP</v>
          </cell>
        </row>
        <row r="1481">
          <cell r="A1481">
            <v>1494</v>
          </cell>
          <cell r="B1481" t="str">
            <v>DW</v>
          </cell>
          <cell r="C1481" t="str">
            <v>Dick Winters</v>
          </cell>
          <cell r="D1481" t="str">
            <v>(509) 495-4175</v>
          </cell>
          <cell r="E1481">
            <v>38155</v>
          </cell>
          <cell r="G1481" t="str">
            <v>Purchase</v>
          </cell>
          <cell r="H1481" t="str">
            <v>Physical</v>
          </cell>
          <cell r="I1481" t="str">
            <v>CA - SLTAHOE</v>
          </cell>
          <cell r="J1481" t="str">
            <v xml:space="preserve"> </v>
          </cell>
          <cell r="K1481" t="str">
            <v>Cinergy Marketing &amp; Trading, LP</v>
          </cell>
          <cell r="L1481" t="str">
            <v>Sylvia Pollan</v>
          </cell>
          <cell r="M1481" t="str">
            <v>Trader</v>
          </cell>
          <cell r="N1481" t="str">
            <v>(713) 393-6895</v>
          </cell>
          <cell r="O1481" t="str">
            <v>(713) 890-3134</v>
          </cell>
          <cell r="R1481">
            <v>725</v>
          </cell>
          <cell r="U1481" t="str">
            <v>IF</v>
          </cell>
          <cell r="V1481">
            <v>-0.05</v>
          </cell>
          <cell r="W1481" t="str">
            <v>NWP Rocky Mtn</v>
          </cell>
          <cell r="Y1481">
            <v>38169</v>
          </cell>
          <cell r="Z1481">
            <v>38199</v>
          </cell>
          <cell r="AA1481" t="str">
            <v>Firm</v>
          </cell>
          <cell r="AB1481" t="str">
            <v>NWP</v>
          </cell>
          <cell r="AC1481" t="str">
            <v>Paiute</v>
          </cell>
          <cell r="AD1481">
            <v>100047</v>
          </cell>
          <cell r="AE1481">
            <v>725</v>
          </cell>
          <cell r="AF1481" t="str">
            <v>South of Green</v>
          </cell>
          <cell r="AJ1481" t="str">
            <v>RENO</v>
          </cell>
          <cell r="AK1481">
            <v>459</v>
          </cell>
          <cell r="AL1481" t="str">
            <v>AVAC03SYS1</v>
          </cell>
          <cell r="AM1481">
            <v>304</v>
          </cell>
          <cell r="AN1481" t="str">
            <v>RP</v>
          </cell>
          <cell r="AO1481" t="str">
            <v xml:space="preserve"> </v>
          </cell>
          <cell r="AP1481" t="str">
            <v xml:space="preserve"> </v>
          </cell>
        </row>
        <row r="1482">
          <cell r="A1482">
            <v>1495</v>
          </cell>
          <cell r="B1482" t="str">
            <v>DW</v>
          </cell>
          <cell r="C1482" t="str">
            <v>Dick Winters</v>
          </cell>
          <cell r="D1482" t="str">
            <v>(509) 495-4175</v>
          </cell>
          <cell r="E1482">
            <v>38155</v>
          </cell>
          <cell r="G1482" t="str">
            <v>Purchase</v>
          </cell>
          <cell r="H1482" t="str">
            <v>Physical</v>
          </cell>
          <cell r="I1482" t="str">
            <v>CA - SLTAHOE</v>
          </cell>
          <cell r="K1482" t="str">
            <v>Enserco</v>
          </cell>
          <cell r="L1482" t="str">
            <v>Dave Myers</v>
          </cell>
          <cell r="M1482" t="str">
            <v>Trader</v>
          </cell>
          <cell r="N1482" t="str">
            <v>(303) 568-3230</v>
          </cell>
          <cell r="O1482" t="str">
            <v>(303) 568-3250</v>
          </cell>
          <cell r="R1482">
            <v>1500</v>
          </cell>
          <cell r="U1482" t="str">
            <v>IF</v>
          </cell>
          <cell r="V1482">
            <v>5.0000000000000001E-3</v>
          </cell>
          <cell r="W1482" t="str">
            <v>Sumas</v>
          </cell>
          <cell r="Y1482">
            <v>38169</v>
          </cell>
          <cell r="Z1482">
            <v>38199</v>
          </cell>
          <cell r="AA1482" t="str">
            <v>Firm</v>
          </cell>
          <cell r="AB1482" t="str">
            <v>NWP</v>
          </cell>
          <cell r="AC1482" t="str">
            <v>Paiute</v>
          </cell>
          <cell r="AD1482">
            <v>100047</v>
          </cell>
          <cell r="AE1482">
            <v>1500</v>
          </cell>
          <cell r="AF1482" t="str">
            <v>PACIFIC POOL</v>
          </cell>
          <cell r="AG1482">
            <v>291</v>
          </cell>
          <cell r="AI1482">
            <v>399</v>
          </cell>
          <cell r="AJ1482" t="str">
            <v>RENO</v>
          </cell>
          <cell r="AK1482">
            <v>459</v>
          </cell>
          <cell r="AL1482" t="str">
            <v>AVAC03SYS2</v>
          </cell>
          <cell r="AM1482">
            <v>304</v>
          </cell>
          <cell r="AN1482" t="str">
            <v>RP</v>
          </cell>
          <cell r="AO1482">
            <v>38175</v>
          </cell>
          <cell r="AP1482" t="str">
            <v>DW</v>
          </cell>
        </row>
        <row r="1483">
          <cell r="A1483">
            <v>1496</v>
          </cell>
          <cell r="B1483" t="str">
            <v>DA</v>
          </cell>
          <cell r="C1483" t="str">
            <v>Diane Albers</v>
          </cell>
          <cell r="D1483" t="str">
            <v>(509) 495-4705</v>
          </cell>
          <cell r="E1483">
            <v>38160</v>
          </cell>
          <cell r="G1483" t="str">
            <v>Purchase</v>
          </cell>
          <cell r="H1483" t="str">
            <v>Physical</v>
          </cell>
          <cell r="I1483" t="str">
            <v>BPK</v>
          </cell>
          <cell r="K1483" t="str">
            <v>Enserco</v>
          </cell>
          <cell r="L1483" t="str">
            <v>Dave Huck</v>
          </cell>
          <cell r="M1483" t="str">
            <v>Trader</v>
          </cell>
          <cell r="N1483" t="str">
            <v>(403) 269-5522</v>
          </cell>
          <cell r="O1483" t="str">
            <v>(303) 568-3250</v>
          </cell>
          <cell r="R1483">
            <v>5000</v>
          </cell>
          <cell r="U1483" t="str">
            <v xml:space="preserve"> </v>
          </cell>
          <cell r="V1483" t="str">
            <v xml:space="preserve"> </v>
          </cell>
          <cell r="W1483" t="str">
            <v xml:space="preserve"> </v>
          </cell>
          <cell r="X1483">
            <v>5.38</v>
          </cell>
          <cell r="Y1483">
            <v>38161</v>
          </cell>
          <cell r="Z1483">
            <v>38161</v>
          </cell>
          <cell r="AA1483" t="str">
            <v>Interruptible</v>
          </cell>
          <cell r="AB1483" t="str">
            <v>PGT</v>
          </cell>
          <cell r="AC1483" t="str">
            <v xml:space="preserve"> </v>
          </cell>
          <cell r="AD1483" t="str">
            <v>07536</v>
          </cell>
          <cell r="AE1483">
            <v>5000</v>
          </cell>
          <cell r="AF1483" t="str">
            <v>SWWP-GTNW</v>
          </cell>
          <cell r="AG1483" t="str">
            <v xml:space="preserve"> </v>
          </cell>
          <cell r="AH1483" t="str">
            <v>04659</v>
          </cell>
          <cell r="AJ1483" t="str">
            <v>SWWP-WWP</v>
          </cell>
          <cell r="AK1483" t="str">
            <v xml:space="preserve"> </v>
          </cell>
          <cell r="AL1483" t="str">
            <v>BPK</v>
          </cell>
          <cell r="AM1483" t="str">
            <v xml:space="preserve"> </v>
          </cell>
          <cell r="AN1483" t="str">
            <v>DA</v>
          </cell>
        </row>
        <row r="1484">
          <cell r="A1484">
            <v>1497</v>
          </cell>
          <cell r="B1484" t="str">
            <v>DA</v>
          </cell>
          <cell r="C1484" t="str">
            <v>Diane Albers</v>
          </cell>
          <cell r="D1484" t="str">
            <v>(509) 495-4705</v>
          </cell>
          <cell r="E1484">
            <v>38163</v>
          </cell>
          <cell r="G1484" t="str">
            <v>Purchase</v>
          </cell>
          <cell r="H1484" t="str">
            <v>Physical</v>
          </cell>
          <cell r="I1484" t="str">
            <v>CSII</v>
          </cell>
          <cell r="K1484" t="str">
            <v>BP Canada Energy Co.</v>
          </cell>
          <cell r="L1484" t="str">
            <v>Patty Condon</v>
          </cell>
          <cell r="M1484" t="str">
            <v>Trader</v>
          </cell>
          <cell r="N1484" t="str">
            <v>(403) 231-6901</v>
          </cell>
          <cell r="O1484" t="str">
            <v>403-233-5611</v>
          </cell>
          <cell r="R1484">
            <v>1500</v>
          </cell>
          <cell r="X1484">
            <v>5.5</v>
          </cell>
          <cell r="Y1484">
            <v>38261</v>
          </cell>
          <cell r="Z1484">
            <v>38291</v>
          </cell>
          <cell r="AA1484" t="str">
            <v>Firm</v>
          </cell>
          <cell r="AB1484" t="str">
            <v>TCPL</v>
          </cell>
          <cell r="AC1484" t="str">
            <v>GTN</v>
          </cell>
          <cell r="AD1484" t="str">
            <v>AVA2</v>
          </cell>
          <cell r="AE1484">
            <v>1500</v>
          </cell>
          <cell r="AF1484" t="str">
            <v>NIT</v>
          </cell>
          <cell r="AH1484" t="str">
            <v>AMOCT</v>
          </cell>
          <cell r="AJ1484" t="str">
            <v>CSII-CSII</v>
          </cell>
          <cell r="AL1484" t="str">
            <v>CSII</v>
          </cell>
          <cell r="AN1484" t="str">
            <v>RP</v>
          </cell>
        </row>
        <row r="1485">
          <cell r="A1485">
            <v>1498</v>
          </cell>
          <cell r="B1485" t="str">
            <v>DA</v>
          </cell>
          <cell r="C1485" t="str">
            <v>Diane Albers</v>
          </cell>
          <cell r="D1485" t="str">
            <v>(509) 495-4705</v>
          </cell>
          <cell r="E1485">
            <v>38166</v>
          </cell>
          <cell r="G1485" t="str">
            <v>Purchase</v>
          </cell>
          <cell r="H1485" t="str">
            <v>Physical</v>
          </cell>
          <cell r="I1485" t="str">
            <v>CSII</v>
          </cell>
          <cell r="K1485" t="str">
            <v>Enserco</v>
          </cell>
          <cell r="L1485" t="str">
            <v>Dave Huck</v>
          </cell>
          <cell r="M1485" t="str">
            <v>Trader</v>
          </cell>
          <cell r="N1485" t="str">
            <v>(403) 269-5522</v>
          </cell>
          <cell r="O1485" t="str">
            <v>(303) 568-3250</v>
          </cell>
          <cell r="R1485">
            <v>2617</v>
          </cell>
          <cell r="X1485">
            <v>5.1449999999999996</v>
          </cell>
          <cell r="Y1485">
            <v>38169</v>
          </cell>
          <cell r="Z1485">
            <v>38199</v>
          </cell>
          <cell r="AA1485" t="str">
            <v>Firm</v>
          </cell>
          <cell r="AB1485" t="str">
            <v>TCPL</v>
          </cell>
          <cell r="AC1485" t="str">
            <v>GTN</v>
          </cell>
          <cell r="AD1485" t="str">
            <v>AVA</v>
          </cell>
          <cell r="AE1485">
            <v>2617</v>
          </cell>
          <cell r="AF1485" t="str">
            <v>NIT</v>
          </cell>
          <cell r="AH1485" t="str">
            <v>ENSRT</v>
          </cell>
          <cell r="AJ1485" t="str">
            <v>CSII-CSII</v>
          </cell>
          <cell r="AL1485" t="str">
            <v>CSII</v>
          </cell>
          <cell r="AN1485" t="str">
            <v>RP</v>
          </cell>
          <cell r="AO1485">
            <v>38175</v>
          </cell>
          <cell r="AP1485" t="str">
            <v>DW</v>
          </cell>
        </row>
        <row r="1486">
          <cell r="A1486">
            <v>1499</v>
          </cell>
          <cell r="B1486" t="str">
            <v>DA</v>
          </cell>
          <cell r="C1486" t="str">
            <v>Diane Albers</v>
          </cell>
          <cell r="D1486" t="str">
            <v>(509) 495-4705</v>
          </cell>
          <cell r="E1486">
            <v>38166</v>
          </cell>
          <cell r="G1486" t="str">
            <v>Sale</v>
          </cell>
          <cell r="H1486" t="str">
            <v>Physical</v>
          </cell>
          <cell r="I1486" t="str">
            <v>CSII</v>
          </cell>
          <cell r="K1486" t="str">
            <v>Enserco</v>
          </cell>
          <cell r="L1486" t="str">
            <v>Dave Huck</v>
          </cell>
          <cell r="M1486" t="str">
            <v>Trader</v>
          </cell>
          <cell r="N1486" t="str">
            <v>(403) 269-5522</v>
          </cell>
          <cell r="O1486" t="str">
            <v>(303) 568-3250</v>
          </cell>
          <cell r="P1486" t="str">
            <v xml:space="preserve"> </v>
          </cell>
          <cell r="Q1486" t="str">
            <v xml:space="preserve"> </v>
          </cell>
          <cell r="R1486">
            <v>1804</v>
          </cell>
          <cell r="X1486">
            <v>5.31</v>
          </cell>
          <cell r="Y1486">
            <v>38169</v>
          </cell>
          <cell r="Z1486">
            <v>38199</v>
          </cell>
          <cell r="AA1486" t="str">
            <v>Firm</v>
          </cell>
          <cell r="AB1486" t="str">
            <v>PGT</v>
          </cell>
          <cell r="AD1486" t="str">
            <v>07536</v>
          </cell>
          <cell r="AE1486">
            <v>1804</v>
          </cell>
          <cell r="AF1486" t="str">
            <v>STAN-GTNW</v>
          </cell>
          <cell r="AG1486" t="str">
            <v xml:space="preserve"> </v>
          </cell>
          <cell r="AH1486" t="str">
            <v>08465</v>
          </cell>
          <cell r="AI1486" t="str">
            <v xml:space="preserve"> </v>
          </cell>
          <cell r="AJ1486" t="str">
            <v>STAN-GTNW</v>
          </cell>
          <cell r="AK1486" t="str">
            <v xml:space="preserve"> </v>
          </cell>
          <cell r="AL1486" t="str">
            <v>04659</v>
          </cell>
          <cell r="AN1486" t="str">
            <v>RP</v>
          </cell>
          <cell r="AO1486">
            <v>38175</v>
          </cell>
          <cell r="AP1486" t="str">
            <v>DW</v>
          </cell>
        </row>
        <row r="1487">
          <cell r="A1487">
            <v>1500</v>
          </cell>
          <cell r="B1487" t="str">
            <v>DW</v>
          </cell>
          <cell r="C1487" t="str">
            <v>Dick Winters</v>
          </cell>
          <cell r="D1487" t="str">
            <v>(509) 495-4175</v>
          </cell>
          <cell r="E1487">
            <v>38174</v>
          </cell>
          <cell r="G1487" t="str">
            <v>Sale</v>
          </cell>
          <cell r="H1487" t="str">
            <v>Physical</v>
          </cell>
          <cell r="I1487" t="str">
            <v>CSII</v>
          </cell>
          <cell r="K1487" t="str">
            <v>Enserco</v>
          </cell>
          <cell r="L1487" t="str">
            <v>Dave Huck</v>
          </cell>
          <cell r="M1487" t="str">
            <v>Trader</v>
          </cell>
          <cell r="N1487" t="str">
            <v>(403) 269-5522</v>
          </cell>
          <cell r="O1487" t="str">
            <v>(303) 568-3250</v>
          </cell>
          <cell r="R1487">
            <v>3696</v>
          </cell>
          <cell r="X1487">
            <v>5.23</v>
          </cell>
          <cell r="Y1487">
            <v>38174</v>
          </cell>
          <cell r="Z1487">
            <v>38174</v>
          </cell>
          <cell r="AA1487" t="str">
            <v>Firm</v>
          </cell>
          <cell r="AB1487" t="str">
            <v>TCPL</v>
          </cell>
          <cell r="AD1487" t="str">
            <v>AVA</v>
          </cell>
          <cell r="AE1487">
            <v>3696</v>
          </cell>
          <cell r="AF1487" t="str">
            <v>NIT</v>
          </cell>
          <cell r="AH1487" t="str">
            <v xml:space="preserve"> </v>
          </cell>
          <cell r="AJ1487" t="str">
            <v>NIT</v>
          </cell>
          <cell r="AL1487" t="str">
            <v>ENSRT</v>
          </cell>
          <cell r="AN1487" t="str">
            <v>DW</v>
          </cell>
          <cell r="AO1487" t="str">
            <v xml:space="preserve"> </v>
          </cell>
          <cell r="AP1487" t="str">
            <v xml:space="preserve"> </v>
          </cell>
        </row>
        <row r="1488">
          <cell r="A1488">
            <v>1501</v>
          </cell>
          <cell r="B1488" t="str">
            <v>DW</v>
          </cell>
          <cell r="C1488" t="str">
            <v>Dick Winters</v>
          </cell>
          <cell r="D1488" t="str">
            <v>(509) 495-4175</v>
          </cell>
          <cell r="E1488">
            <v>38174</v>
          </cell>
          <cell r="G1488" t="str">
            <v>Sale</v>
          </cell>
          <cell r="H1488" t="str">
            <v>Physical</v>
          </cell>
          <cell r="I1488" t="str">
            <v>CSII</v>
          </cell>
          <cell r="K1488" t="str">
            <v>Enserco</v>
          </cell>
          <cell r="L1488" t="str">
            <v>Dave Huck</v>
          </cell>
          <cell r="M1488" t="str">
            <v>Trader</v>
          </cell>
          <cell r="N1488" t="str">
            <v>(403) 269-5522</v>
          </cell>
          <cell r="O1488" t="str">
            <v>(303) 568-3250</v>
          </cell>
          <cell r="R1488">
            <v>758</v>
          </cell>
          <cell r="X1488">
            <v>5.2</v>
          </cell>
          <cell r="Y1488">
            <v>38175</v>
          </cell>
          <cell r="Z1488">
            <v>38199</v>
          </cell>
          <cell r="AA1488" t="str">
            <v>Firm</v>
          </cell>
          <cell r="AB1488" t="str">
            <v>TCPL</v>
          </cell>
          <cell r="AD1488" t="str">
            <v>AVA</v>
          </cell>
          <cell r="AE1488">
            <v>758</v>
          </cell>
          <cell r="AF1488" t="str">
            <v>NIT</v>
          </cell>
          <cell r="AH1488" t="str">
            <v xml:space="preserve"> </v>
          </cell>
          <cell r="AJ1488" t="str">
            <v>NIT</v>
          </cell>
          <cell r="AL1488" t="str">
            <v>ENSRT</v>
          </cell>
          <cell r="AN1488" t="str">
            <v>DW</v>
          </cell>
          <cell r="AO1488">
            <v>38183</v>
          </cell>
          <cell r="AP1488" t="str">
            <v>DW</v>
          </cell>
        </row>
        <row r="1489">
          <cell r="A1489">
            <v>1502</v>
          </cell>
          <cell r="B1489" t="str">
            <v>DW</v>
          </cell>
          <cell r="C1489" t="str">
            <v>Dick Winters</v>
          </cell>
          <cell r="D1489" t="str">
            <v>(509) 495-4175</v>
          </cell>
          <cell r="E1489">
            <v>38181</v>
          </cell>
          <cell r="G1489" t="str">
            <v>Purchase</v>
          </cell>
          <cell r="H1489" t="str">
            <v>Physical</v>
          </cell>
          <cell r="I1489" t="str">
            <v>BPK</v>
          </cell>
          <cell r="K1489" t="str">
            <v>Enserco</v>
          </cell>
          <cell r="L1489" t="str">
            <v>Dave Huck</v>
          </cell>
          <cell r="M1489" t="str">
            <v>Trader</v>
          </cell>
          <cell r="N1489" t="str">
            <v>(403) 269-5522</v>
          </cell>
          <cell r="O1489" t="str">
            <v>(303) 568-3250</v>
          </cell>
          <cell r="R1489">
            <v>3000</v>
          </cell>
          <cell r="U1489" t="str">
            <v xml:space="preserve"> </v>
          </cell>
          <cell r="V1489" t="str">
            <v xml:space="preserve"> </v>
          </cell>
          <cell r="W1489" t="str">
            <v xml:space="preserve"> </v>
          </cell>
          <cell r="X1489">
            <v>5.26</v>
          </cell>
          <cell r="Y1489">
            <v>38182</v>
          </cell>
          <cell r="Z1489">
            <v>38182</v>
          </cell>
          <cell r="AA1489" t="str">
            <v>Firm</v>
          </cell>
          <cell r="AB1489" t="str">
            <v>PGT</v>
          </cell>
          <cell r="AC1489" t="str">
            <v xml:space="preserve"> </v>
          </cell>
          <cell r="AD1489" t="str">
            <v>07536</v>
          </cell>
          <cell r="AE1489">
            <v>3000</v>
          </cell>
          <cell r="AF1489" t="str">
            <v>SWWP-GTNW</v>
          </cell>
          <cell r="AG1489" t="str">
            <v xml:space="preserve"> </v>
          </cell>
          <cell r="AH1489" t="str">
            <v xml:space="preserve"> </v>
          </cell>
          <cell r="AJ1489" t="str">
            <v>SWWP-WWP</v>
          </cell>
          <cell r="AK1489" t="str">
            <v xml:space="preserve"> </v>
          </cell>
          <cell r="AL1489" t="str">
            <v>BPK</v>
          </cell>
          <cell r="AM1489" t="str">
            <v xml:space="preserve"> </v>
          </cell>
          <cell r="AN1489" t="str">
            <v>DW</v>
          </cell>
        </row>
        <row r="1490">
          <cell r="A1490">
            <v>1503</v>
          </cell>
          <cell r="B1490" t="str">
            <v>DW</v>
          </cell>
          <cell r="C1490" t="str">
            <v>Dick Winters</v>
          </cell>
          <cell r="D1490" t="str">
            <v>(509) 495-4175</v>
          </cell>
          <cell r="E1490">
            <v>38181</v>
          </cell>
          <cell r="G1490" t="str">
            <v>Purchase</v>
          </cell>
          <cell r="H1490" t="str">
            <v>Physical</v>
          </cell>
          <cell r="I1490" t="str">
            <v>KFCT</v>
          </cell>
          <cell r="K1490" t="str">
            <v>Enserco</v>
          </cell>
          <cell r="L1490" t="str">
            <v>Dave Huck</v>
          </cell>
          <cell r="M1490" t="str">
            <v>Trader</v>
          </cell>
          <cell r="N1490" t="str">
            <v>(403) 269-5522</v>
          </cell>
          <cell r="O1490" t="str">
            <v>(303) 568-3250</v>
          </cell>
          <cell r="R1490">
            <v>2000</v>
          </cell>
          <cell r="U1490" t="str">
            <v xml:space="preserve"> </v>
          </cell>
          <cell r="V1490" t="str">
            <v xml:space="preserve"> </v>
          </cell>
          <cell r="W1490" t="str">
            <v xml:space="preserve"> </v>
          </cell>
          <cell r="X1490">
            <v>5.14</v>
          </cell>
          <cell r="Y1490">
            <v>38182</v>
          </cell>
          <cell r="Z1490">
            <v>38182</v>
          </cell>
          <cell r="AA1490" t="str">
            <v>Firm</v>
          </cell>
          <cell r="AB1490" t="str">
            <v>NWP</v>
          </cell>
          <cell r="AC1490" t="str">
            <v xml:space="preserve"> </v>
          </cell>
          <cell r="AD1490">
            <v>100047</v>
          </cell>
          <cell r="AE1490">
            <v>2000</v>
          </cell>
          <cell r="AF1490" t="str">
            <v>SUMAS</v>
          </cell>
          <cell r="AG1490">
            <v>297</v>
          </cell>
          <cell r="AH1490" t="str">
            <v xml:space="preserve"> </v>
          </cell>
          <cell r="AJ1490" t="str">
            <v>SPOKANE (KETTLE FALLS)</v>
          </cell>
          <cell r="AK1490">
            <v>384</v>
          </cell>
          <cell r="AL1490" t="str">
            <v>KFCT</v>
          </cell>
          <cell r="AM1490" t="str">
            <v xml:space="preserve"> </v>
          </cell>
          <cell r="AN1490" t="str">
            <v>DW</v>
          </cell>
        </row>
        <row r="1491">
          <cell r="A1491">
            <v>1504</v>
          </cell>
          <cell r="B1491" t="str">
            <v>DW</v>
          </cell>
          <cell r="C1491" t="str">
            <v>Dick Winters</v>
          </cell>
          <cell r="D1491" t="str">
            <v>(509) 495-4175</v>
          </cell>
          <cell r="E1491">
            <v>38181</v>
          </cell>
          <cell r="G1491" t="str">
            <v>Purchase</v>
          </cell>
          <cell r="H1491" t="str">
            <v>Physical</v>
          </cell>
          <cell r="I1491" t="str">
            <v>BPK</v>
          </cell>
          <cell r="K1491" t="str">
            <v>Enserco</v>
          </cell>
          <cell r="L1491" t="str">
            <v>Dave Huck</v>
          </cell>
          <cell r="M1491" t="str">
            <v>Trader</v>
          </cell>
          <cell r="N1491" t="str">
            <v>(403) 269-5522</v>
          </cell>
          <cell r="O1491" t="str">
            <v>(303) 568-3250</v>
          </cell>
          <cell r="R1491">
            <v>2000</v>
          </cell>
          <cell r="U1491" t="str">
            <v xml:space="preserve"> </v>
          </cell>
          <cell r="V1491" t="str">
            <v xml:space="preserve"> </v>
          </cell>
          <cell r="W1491" t="str">
            <v xml:space="preserve"> </v>
          </cell>
          <cell r="X1491">
            <v>5.29</v>
          </cell>
          <cell r="Y1491">
            <v>38181</v>
          </cell>
          <cell r="Z1491">
            <v>38181</v>
          </cell>
          <cell r="AA1491" t="str">
            <v>Interruptible</v>
          </cell>
          <cell r="AB1491" t="str">
            <v>PGT</v>
          </cell>
          <cell r="AC1491" t="str">
            <v xml:space="preserve"> </v>
          </cell>
          <cell r="AD1491" t="str">
            <v>07536</v>
          </cell>
          <cell r="AE1491">
            <v>2000</v>
          </cell>
          <cell r="AF1491" t="str">
            <v>SWWP-GTNW</v>
          </cell>
          <cell r="AG1491" t="str">
            <v xml:space="preserve"> </v>
          </cell>
          <cell r="AH1491" t="str">
            <v xml:space="preserve"> </v>
          </cell>
          <cell r="AJ1491" t="str">
            <v>SWWP-WWP</v>
          </cell>
          <cell r="AK1491" t="str">
            <v xml:space="preserve"> </v>
          </cell>
          <cell r="AL1491" t="str">
            <v>BPK</v>
          </cell>
          <cell r="AM1491" t="str">
            <v xml:space="preserve"> </v>
          </cell>
          <cell r="AN1491" t="str">
            <v>DW</v>
          </cell>
        </row>
        <row r="1492">
          <cell r="A1492">
            <v>1505</v>
          </cell>
          <cell r="B1492" t="str">
            <v>DW</v>
          </cell>
          <cell r="C1492" t="str">
            <v>Dick Winters</v>
          </cell>
          <cell r="D1492" t="str">
            <v>(509) 495-4175</v>
          </cell>
          <cell r="E1492">
            <v>38182</v>
          </cell>
          <cell r="G1492" t="str">
            <v>Purchase</v>
          </cell>
          <cell r="H1492" t="str">
            <v>Physical</v>
          </cell>
          <cell r="I1492" t="str">
            <v>KFCT</v>
          </cell>
          <cell r="K1492" t="str">
            <v>Enserco</v>
          </cell>
          <cell r="L1492" t="str">
            <v>Dave Huck</v>
          </cell>
          <cell r="M1492" t="str">
            <v>Trader</v>
          </cell>
          <cell r="N1492" t="str">
            <v>(403) 269-5522</v>
          </cell>
          <cell r="O1492" t="str">
            <v>(303) 568-3250</v>
          </cell>
          <cell r="R1492">
            <v>2500</v>
          </cell>
          <cell r="U1492" t="str">
            <v xml:space="preserve"> </v>
          </cell>
          <cell r="V1492" t="str">
            <v xml:space="preserve"> </v>
          </cell>
          <cell r="W1492" t="str">
            <v xml:space="preserve"> </v>
          </cell>
          <cell r="X1492">
            <v>5.27</v>
          </cell>
          <cell r="Y1492">
            <v>38183</v>
          </cell>
          <cell r="Z1492">
            <v>38183</v>
          </cell>
          <cell r="AA1492" t="str">
            <v>Interruptible</v>
          </cell>
          <cell r="AB1492" t="str">
            <v>NWP</v>
          </cell>
          <cell r="AC1492" t="str">
            <v xml:space="preserve"> </v>
          </cell>
          <cell r="AD1492">
            <v>100047</v>
          </cell>
          <cell r="AE1492">
            <v>2500</v>
          </cell>
          <cell r="AF1492" t="str">
            <v>SUMAS</v>
          </cell>
          <cell r="AG1492">
            <v>297</v>
          </cell>
          <cell r="AH1492" t="str">
            <v xml:space="preserve"> </v>
          </cell>
          <cell r="AJ1492" t="str">
            <v>SPOKANE (KETTLE FALLS)</v>
          </cell>
          <cell r="AK1492">
            <v>384</v>
          </cell>
          <cell r="AL1492" t="str">
            <v>KFCT</v>
          </cell>
          <cell r="AM1492" t="str">
            <v xml:space="preserve"> </v>
          </cell>
          <cell r="AN1492" t="str">
            <v>DW</v>
          </cell>
        </row>
        <row r="1493">
          <cell r="A1493">
            <v>1506</v>
          </cell>
          <cell r="B1493" t="str">
            <v>DW</v>
          </cell>
          <cell r="C1493" t="str">
            <v>Dick Winters</v>
          </cell>
          <cell r="D1493" t="str">
            <v>(509) 495-4175</v>
          </cell>
          <cell r="E1493">
            <v>38182</v>
          </cell>
          <cell r="G1493" t="str">
            <v>Purchase</v>
          </cell>
          <cell r="H1493" t="str">
            <v>Physical</v>
          </cell>
          <cell r="I1493" t="str">
            <v>BPK</v>
          </cell>
          <cell r="K1493" t="str">
            <v>Enserco</v>
          </cell>
          <cell r="L1493" t="str">
            <v>Dave Huck</v>
          </cell>
          <cell r="M1493" t="str">
            <v>Trader</v>
          </cell>
          <cell r="N1493" t="str">
            <v>(403) 269-5522</v>
          </cell>
          <cell r="O1493" t="str">
            <v>(303) 568-3250</v>
          </cell>
          <cell r="R1493">
            <v>4000</v>
          </cell>
          <cell r="U1493" t="str">
            <v xml:space="preserve"> </v>
          </cell>
          <cell r="V1493" t="str">
            <v xml:space="preserve"> </v>
          </cell>
          <cell r="W1493" t="str">
            <v xml:space="preserve"> </v>
          </cell>
          <cell r="X1493">
            <v>5.37</v>
          </cell>
          <cell r="Y1493">
            <v>38183</v>
          </cell>
          <cell r="Z1493">
            <v>38183</v>
          </cell>
          <cell r="AA1493" t="str">
            <v>Interruptible</v>
          </cell>
          <cell r="AB1493" t="str">
            <v>PGT</v>
          </cell>
          <cell r="AC1493" t="str">
            <v xml:space="preserve"> </v>
          </cell>
          <cell r="AD1493" t="str">
            <v>07536</v>
          </cell>
          <cell r="AE1493">
            <v>4000</v>
          </cell>
          <cell r="AF1493" t="str">
            <v>SWWP-GTNW</v>
          </cell>
          <cell r="AG1493" t="str">
            <v xml:space="preserve"> </v>
          </cell>
          <cell r="AH1493" t="str">
            <v xml:space="preserve"> </v>
          </cell>
          <cell r="AJ1493" t="str">
            <v>SWWP-WWP</v>
          </cell>
          <cell r="AK1493" t="str">
            <v xml:space="preserve"> </v>
          </cell>
          <cell r="AL1493" t="str">
            <v>BPK</v>
          </cell>
          <cell r="AM1493" t="str">
            <v xml:space="preserve"> </v>
          </cell>
          <cell r="AN1493" t="str">
            <v>DW</v>
          </cell>
        </row>
        <row r="1494">
          <cell r="A1494">
            <v>1507</v>
          </cell>
          <cell r="B1494" t="str">
            <v>DW</v>
          </cell>
          <cell r="C1494" t="str">
            <v>Dick Winters</v>
          </cell>
          <cell r="D1494" t="str">
            <v>(509) 495-4175</v>
          </cell>
          <cell r="E1494">
            <v>38183</v>
          </cell>
          <cell r="G1494" t="str">
            <v>Purchase</v>
          </cell>
          <cell r="H1494" t="str">
            <v>Physical</v>
          </cell>
          <cell r="I1494" t="str">
            <v>KFCT</v>
          </cell>
          <cell r="K1494" t="str">
            <v>Enserco</v>
          </cell>
          <cell r="L1494" t="str">
            <v>Dave Huck</v>
          </cell>
          <cell r="M1494" t="str">
            <v>Trader</v>
          </cell>
          <cell r="N1494" t="str">
            <v>(403) 269-5522</v>
          </cell>
          <cell r="O1494" t="str">
            <v>(303) 568-3250</v>
          </cell>
          <cell r="R1494">
            <v>2000</v>
          </cell>
          <cell r="U1494" t="str">
            <v xml:space="preserve"> </v>
          </cell>
          <cell r="V1494" t="str">
            <v xml:space="preserve"> </v>
          </cell>
          <cell r="W1494" t="str">
            <v xml:space="preserve"> </v>
          </cell>
          <cell r="X1494">
            <v>5.25</v>
          </cell>
          <cell r="Y1494">
            <v>38184</v>
          </cell>
          <cell r="Z1494">
            <v>38184</v>
          </cell>
          <cell r="AA1494" t="str">
            <v>Interruptible</v>
          </cell>
          <cell r="AB1494" t="str">
            <v>NWP</v>
          </cell>
          <cell r="AC1494" t="str">
            <v xml:space="preserve"> </v>
          </cell>
          <cell r="AD1494">
            <v>100047</v>
          </cell>
          <cell r="AE1494">
            <v>2000</v>
          </cell>
          <cell r="AF1494" t="str">
            <v>SUMAS</v>
          </cell>
          <cell r="AG1494">
            <v>297</v>
          </cell>
          <cell r="AH1494" t="str">
            <v xml:space="preserve"> </v>
          </cell>
          <cell r="AJ1494" t="str">
            <v>SPOKANE (KETTLE FALLS)</v>
          </cell>
          <cell r="AK1494">
            <v>384</v>
          </cell>
          <cell r="AL1494" t="str">
            <v>KFCT</v>
          </cell>
          <cell r="AM1494" t="str">
            <v xml:space="preserve"> </v>
          </cell>
          <cell r="AN1494" t="str">
            <v>DW</v>
          </cell>
        </row>
        <row r="1495">
          <cell r="A1495">
            <v>1508</v>
          </cell>
          <cell r="B1495" t="str">
            <v>DW</v>
          </cell>
          <cell r="C1495" t="str">
            <v>Dick Winters</v>
          </cell>
          <cell r="D1495" t="str">
            <v>(509) 495-4175</v>
          </cell>
          <cell r="E1495">
            <v>38183</v>
          </cell>
          <cell r="G1495" t="str">
            <v>Purchase</v>
          </cell>
          <cell r="H1495" t="str">
            <v>Physical</v>
          </cell>
          <cell r="I1495" t="str">
            <v>BPK</v>
          </cell>
          <cell r="K1495" t="str">
            <v>Enserco</v>
          </cell>
          <cell r="L1495" t="str">
            <v>Dave Huck</v>
          </cell>
          <cell r="M1495" t="str">
            <v>Trader</v>
          </cell>
          <cell r="N1495" t="str">
            <v>(403) 269-5522</v>
          </cell>
          <cell r="O1495" t="str">
            <v>(303) 568-3250</v>
          </cell>
          <cell r="R1495">
            <v>4000</v>
          </cell>
          <cell r="U1495" t="str">
            <v xml:space="preserve"> </v>
          </cell>
          <cell r="V1495" t="str">
            <v xml:space="preserve"> </v>
          </cell>
          <cell r="W1495" t="str">
            <v xml:space="preserve"> </v>
          </cell>
          <cell r="X1495">
            <v>5.35</v>
          </cell>
          <cell r="Y1495">
            <v>38184</v>
          </cell>
          <cell r="Z1495">
            <v>38184</v>
          </cell>
          <cell r="AA1495" t="str">
            <v>Interruptible</v>
          </cell>
          <cell r="AB1495" t="str">
            <v>PGT</v>
          </cell>
          <cell r="AC1495" t="str">
            <v xml:space="preserve"> </v>
          </cell>
          <cell r="AD1495" t="str">
            <v>07536</v>
          </cell>
          <cell r="AE1495">
            <v>4000</v>
          </cell>
          <cell r="AF1495" t="str">
            <v>SWWP-GTNW</v>
          </cell>
          <cell r="AG1495" t="str">
            <v xml:space="preserve"> </v>
          </cell>
          <cell r="AH1495" t="str">
            <v xml:space="preserve"> </v>
          </cell>
          <cell r="AJ1495" t="str">
            <v>SWWP-WWP</v>
          </cell>
          <cell r="AK1495" t="str">
            <v xml:space="preserve"> </v>
          </cell>
          <cell r="AL1495" t="str">
            <v>BPK</v>
          </cell>
          <cell r="AM1495" t="str">
            <v xml:space="preserve"> </v>
          </cell>
          <cell r="AN1495" t="str">
            <v>DW</v>
          </cell>
        </row>
        <row r="1496">
          <cell r="A1496">
            <v>1509</v>
          </cell>
          <cell r="B1496" t="str">
            <v>DW</v>
          </cell>
          <cell r="C1496" t="str">
            <v>Dick Winters</v>
          </cell>
          <cell r="D1496" t="str">
            <v>(509) 495-4175</v>
          </cell>
          <cell r="E1496">
            <v>38184</v>
          </cell>
          <cell r="G1496" t="str">
            <v>Purchase</v>
          </cell>
          <cell r="H1496" t="str">
            <v>Physical</v>
          </cell>
          <cell r="I1496" t="str">
            <v>KFCT</v>
          </cell>
          <cell r="K1496" t="str">
            <v>Enserco</v>
          </cell>
          <cell r="L1496" t="str">
            <v>Dave Myers</v>
          </cell>
          <cell r="M1496" t="str">
            <v>Trader</v>
          </cell>
          <cell r="N1496" t="str">
            <v>(303) 568-3230</v>
          </cell>
          <cell r="O1496" t="str">
            <v>(303) 568-3250</v>
          </cell>
          <cell r="R1496">
            <v>1000</v>
          </cell>
          <cell r="U1496" t="str">
            <v xml:space="preserve"> </v>
          </cell>
          <cell r="V1496" t="str">
            <v xml:space="preserve"> </v>
          </cell>
          <cell r="W1496" t="str">
            <v xml:space="preserve"> </v>
          </cell>
          <cell r="X1496">
            <v>5.27</v>
          </cell>
          <cell r="Y1496">
            <v>38185</v>
          </cell>
          <cell r="Z1496">
            <v>38187</v>
          </cell>
          <cell r="AA1496" t="str">
            <v>Interruptible</v>
          </cell>
          <cell r="AB1496" t="str">
            <v>NWP</v>
          </cell>
          <cell r="AC1496" t="str">
            <v xml:space="preserve"> </v>
          </cell>
          <cell r="AD1496">
            <v>100047</v>
          </cell>
          <cell r="AE1496">
            <v>1000</v>
          </cell>
          <cell r="AF1496" t="str">
            <v>WYOMING POOL</v>
          </cell>
          <cell r="AG1496">
            <v>89</v>
          </cell>
          <cell r="AH1496" t="str">
            <v xml:space="preserve"> </v>
          </cell>
          <cell r="AJ1496" t="str">
            <v>SPOKANE (KETTLE FALLS)</v>
          </cell>
          <cell r="AK1496">
            <v>384</v>
          </cell>
          <cell r="AL1496" t="str">
            <v>KFCT</v>
          </cell>
          <cell r="AM1496" t="str">
            <v xml:space="preserve"> </v>
          </cell>
          <cell r="AN1496" t="str">
            <v>DW</v>
          </cell>
        </row>
        <row r="1497">
          <cell r="A1497">
            <v>1510</v>
          </cell>
          <cell r="B1497" t="str">
            <v>DW</v>
          </cell>
          <cell r="C1497" t="str">
            <v>Dick Winters</v>
          </cell>
          <cell r="D1497" t="str">
            <v>(509) 495-4175</v>
          </cell>
          <cell r="E1497">
            <v>38184</v>
          </cell>
          <cell r="G1497" t="str">
            <v>Purchase</v>
          </cell>
          <cell r="H1497" t="str">
            <v>Physical</v>
          </cell>
          <cell r="I1497" t="str">
            <v>BPK</v>
          </cell>
          <cell r="K1497" t="str">
            <v>Enserco</v>
          </cell>
          <cell r="L1497" t="str">
            <v>Dave Huck</v>
          </cell>
          <cell r="M1497" t="str">
            <v>Trader</v>
          </cell>
          <cell r="N1497" t="str">
            <v>(403) 269-5522</v>
          </cell>
          <cell r="O1497" t="str">
            <v>(303) 568-3250</v>
          </cell>
          <cell r="R1497">
            <v>3000</v>
          </cell>
          <cell r="U1497" t="str">
            <v xml:space="preserve"> </v>
          </cell>
          <cell r="V1497" t="str">
            <v xml:space="preserve"> </v>
          </cell>
          <cell r="W1497" t="str">
            <v xml:space="preserve"> </v>
          </cell>
          <cell r="X1497">
            <v>5.34</v>
          </cell>
          <cell r="Y1497">
            <v>38187</v>
          </cell>
          <cell r="Z1497">
            <v>38187</v>
          </cell>
          <cell r="AA1497" t="str">
            <v>Interruptible</v>
          </cell>
          <cell r="AB1497" t="str">
            <v>PGT</v>
          </cell>
          <cell r="AC1497" t="str">
            <v xml:space="preserve"> </v>
          </cell>
          <cell r="AD1497" t="str">
            <v>07536</v>
          </cell>
          <cell r="AE1497">
            <v>3000</v>
          </cell>
          <cell r="AF1497" t="str">
            <v>SWWP-GTNW</v>
          </cell>
          <cell r="AG1497" t="str">
            <v xml:space="preserve"> </v>
          </cell>
          <cell r="AH1497" t="str">
            <v xml:space="preserve"> </v>
          </cell>
          <cell r="AJ1497" t="str">
            <v>SWWP-WWP</v>
          </cell>
          <cell r="AK1497" t="str">
            <v xml:space="preserve"> </v>
          </cell>
          <cell r="AL1497" t="str">
            <v>BPK</v>
          </cell>
          <cell r="AM1497" t="str">
            <v xml:space="preserve"> </v>
          </cell>
          <cell r="AN1497" t="str">
            <v>DW</v>
          </cell>
        </row>
        <row r="1498">
          <cell r="A1498">
            <v>1511</v>
          </cell>
          <cell r="B1498" t="str">
            <v>DW</v>
          </cell>
          <cell r="C1498" t="str">
            <v>Dick Winters</v>
          </cell>
          <cell r="D1498" t="str">
            <v>(509) 495-4175</v>
          </cell>
          <cell r="E1498">
            <v>38187</v>
          </cell>
          <cell r="G1498" t="str">
            <v>Purchase</v>
          </cell>
          <cell r="H1498" t="str">
            <v>Physical</v>
          </cell>
          <cell r="I1498" t="str">
            <v>KFCT</v>
          </cell>
          <cell r="K1498" t="str">
            <v>Enserco</v>
          </cell>
          <cell r="L1498" t="str">
            <v>John Washabaugh</v>
          </cell>
          <cell r="M1498" t="str">
            <v>Trader</v>
          </cell>
          <cell r="N1498" t="str">
            <v>(303) 256-1666</v>
          </cell>
          <cell r="O1498" t="str">
            <v>(303) 568-3250</v>
          </cell>
          <cell r="R1498">
            <v>1000</v>
          </cell>
          <cell r="U1498" t="str">
            <v xml:space="preserve"> </v>
          </cell>
          <cell r="V1498" t="str">
            <v xml:space="preserve"> </v>
          </cell>
          <cell r="W1498" t="str">
            <v xml:space="preserve"> </v>
          </cell>
          <cell r="X1498">
            <v>5.34</v>
          </cell>
          <cell r="Y1498">
            <v>38188</v>
          </cell>
          <cell r="Z1498">
            <v>38188</v>
          </cell>
          <cell r="AA1498" t="str">
            <v>Interruptible</v>
          </cell>
          <cell r="AB1498" t="str">
            <v>NWP</v>
          </cell>
          <cell r="AC1498" t="str">
            <v xml:space="preserve"> </v>
          </cell>
          <cell r="AD1498">
            <v>100047</v>
          </cell>
          <cell r="AE1498">
            <v>1000</v>
          </cell>
          <cell r="AF1498" t="str">
            <v>OPAL</v>
          </cell>
          <cell r="AG1498">
            <v>543</v>
          </cell>
          <cell r="AH1498" t="str">
            <v xml:space="preserve"> </v>
          </cell>
          <cell r="AJ1498" t="str">
            <v>SPOKANE (KETTLE FALLS)</v>
          </cell>
          <cell r="AK1498">
            <v>384</v>
          </cell>
          <cell r="AL1498" t="str">
            <v>KFCT</v>
          </cell>
          <cell r="AM1498" t="str">
            <v xml:space="preserve"> </v>
          </cell>
          <cell r="AN1498" t="str">
            <v>DW</v>
          </cell>
        </row>
        <row r="1499">
          <cell r="A1499">
            <v>1512</v>
          </cell>
          <cell r="B1499" t="str">
            <v>DW</v>
          </cell>
          <cell r="C1499" t="str">
            <v>Dick Winters</v>
          </cell>
          <cell r="D1499" t="str">
            <v>(509) 495-4175</v>
          </cell>
          <cell r="E1499">
            <v>38187</v>
          </cell>
          <cell r="G1499" t="str">
            <v>Purchase</v>
          </cell>
          <cell r="H1499" t="str">
            <v>Physical</v>
          </cell>
          <cell r="I1499" t="str">
            <v>BPK</v>
          </cell>
          <cell r="K1499" t="str">
            <v>Enserco</v>
          </cell>
          <cell r="L1499" t="str">
            <v>Dave Huck</v>
          </cell>
          <cell r="M1499" t="str">
            <v>Trader</v>
          </cell>
          <cell r="N1499" t="str">
            <v>(403) 269-5522</v>
          </cell>
          <cell r="O1499" t="str">
            <v>(303) 568-3250</v>
          </cell>
          <cell r="R1499">
            <v>4000</v>
          </cell>
          <cell r="U1499" t="str">
            <v xml:space="preserve"> </v>
          </cell>
          <cell r="V1499" t="str">
            <v xml:space="preserve"> </v>
          </cell>
          <cell r="W1499" t="str">
            <v xml:space="preserve"> </v>
          </cell>
          <cell r="X1499">
            <v>5.32</v>
          </cell>
          <cell r="Y1499">
            <v>38188</v>
          </cell>
          <cell r="Z1499">
            <v>38188</v>
          </cell>
          <cell r="AA1499" t="str">
            <v>Interruptible</v>
          </cell>
          <cell r="AB1499" t="str">
            <v>PGT</v>
          </cell>
          <cell r="AC1499" t="str">
            <v xml:space="preserve"> </v>
          </cell>
          <cell r="AD1499" t="str">
            <v>07536</v>
          </cell>
          <cell r="AE1499">
            <v>4000</v>
          </cell>
          <cell r="AF1499" t="str">
            <v>SWWP-GTNW</v>
          </cell>
          <cell r="AG1499" t="str">
            <v xml:space="preserve"> </v>
          </cell>
          <cell r="AH1499" t="str">
            <v xml:space="preserve"> </v>
          </cell>
          <cell r="AJ1499" t="str">
            <v>SWWP-WWP</v>
          </cell>
          <cell r="AK1499" t="str">
            <v xml:space="preserve"> </v>
          </cell>
          <cell r="AL1499" t="str">
            <v>BPK</v>
          </cell>
          <cell r="AM1499" t="str">
            <v xml:space="preserve"> </v>
          </cell>
          <cell r="AN1499" t="str">
            <v>DW</v>
          </cell>
        </row>
        <row r="1500">
          <cell r="A1500">
            <v>1513</v>
          </cell>
          <cell r="B1500" t="str">
            <v>DW</v>
          </cell>
          <cell r="C1500" t="str">
            <v>Dick Winters</v>
          </cell>
          <cell r="D1500" t="str">
            <v>(509) 495-4175</v>
          </cell>
          <cell r="E1500">
            <v>38187</v>
          </cell>
          <cell r="G1500" t="str">
            <v>Purchase</v>
          </cell>
          <cell r="H1500" t="str">
            <v>Physical</v>
          </cell>
          <cell r="I1500" t="str">
            <v>KFCT</v>
          </cell>
          <cell r="K1500" t="str">
            <v>Enserco</v>
          </cell>
          <cell r="L1500" t="str">
            <v>Dave Huck</v>
          </cell>
          <cell r="M1500" t="str">
            <v>Trader</v>
          </cell>
          <cell r="N1500" t="str">
            <v>(403) 269-5522</v>
          </cell>
          <cell r="O1500" t="str">
            <v>(303) 568-3250</v>
          </cell>
          <cell r="R1500">
            <v>2000</v>
          </cell>
          <cell r="U1500" t="str">
            <v xml:space="preserve"> </v>
          </cell>
          <cell r="V1500" t="str">
            <v xml:space="preserve"> </v>
          </cell>
          <cell r="W1500" t="str">
            <v xml:space="preserve"> </v>
          </cell>
          <cell r="X1500">
            <v>5.22</v>
          </cell>
          <cell r="Y1500">
            <v>38188</v>
          </cell>
          <cell r="Z1500">
            <v>38188</v>
          </cell>
          <cell r="AA1500" t="str">
            <v>Interruptible</v>
          </cell>
          <cell r="AB1500" t="str">
            <v>NWP</v>
          </cell>
          <cell r="AC1500" t="str">
            <v xml:space="preserve"> </v>
          </cell>
          <cell r="AD1500">
            <v>100047</v>
          </cell>
          <cell r="AE1500">
            <v>2000</v>
          </cell>
          <cell r="AF1500" t="str">
            <v>SUMAS</v>
          </cell>
          <cell r="AG1500">
            <v>297</v>
          </cell>
          <cell r="AH1500" t="str">
            <v xml:space="preserve"> </v>
          </cell>
          <cell r="AJ1500" t="str">
            <v>SPOKANE (KETTLE FALLS)</v>
          </cell>
          <cell r="AK1500">
            <v>384</v>
          </cell>
          <cell r="AL1500" t="str">
            <v>KFCT</v>
          </cell>
          <cell r="AM1500" t="str">
            <v xml:space="preserve"> </v>
          </cell>
          <cell r="AN1500" t="str">
            <v>DW</v>
          </cell>
        </row>
        <row r="1501">
          <cell r="A1501">
            <v>1514</v>
          </cell>
          <cell r="B1501" t="str">
            <v>DW</v>
          </cell>
          <cell r="C1501" t="str">
            <v>Dick Winters</v>
          </cell>
          <cell r="D1501" t="str">
            <v>(509) 495-4175</v>
          </cell>
          <cell r="E1501">
            <v>38188</v>
          </cell>
          <cell r="G1501" t="str">
            <v>Purchase</v>
          </cell>
          <cell r="H1501" t="str">
            <v>Physical</v>
          </cell>
          <cell r="I1501" t="str">
            <v>BPK</v>
          </cell>
          <cell r="K1501" t="str">
            <v>Enserco</v>
          </cell>
          <cell r="L1501" t="str">
            <v>Dave Huck</v>
          </cell>
          <cell r="M1501" t="str">
            <v>Trader</v>
          </cell>
          <cell r="N1501" t="str">
            <v>(403) 269-5522</v>
          </cell>
          <cell r="O1501" t="str">
            <v>(303) 568-3250</v>
          </cell>
          <cell r="R1501">
            <v>3000</v>
          </cell>
          <cell r="U1501" t="str">
            <v xml:space="preserve"> </v>
          </cell>
          <cell r="V1501" t="str">
            <v xml:space="preserve"> </v>
          </cell>
          <cell r="W1501" t="str">
            <v xml:space="preserve"> </v>
          </cell>
          <cell r="X1501">
            <v>5.43</v>
          </cell>
          <cell r="Y1501">
            <v>38189</v>
          </cell>
          <cell r="Z1501">
            <v>38189</v>
          </cell>
          <cell r="AA1501" t="str">
            <v>Interruptible</v>
          </cell>
          <cell r="AB1501" t="str">
            <v>PGT</v>
          </cell>
          <cell r="AC1501" t="str">
            <v xml:space="preserve"> </v>
          </cell>
          <cell r="AD1501" t="str">
            <v>07536</v>
          </cell>
          <cell r="AE1501">
            <v>3000</v>
          </cell>
          <cell r="AF1501" t="str">
            <v>SWWP-GTNW</v>
          </cell>
          <cell r="AG1501" t="str">
            <v xml:space="preserve"> </v>
          </cell>
          <cell r="AH1501" t="str">
            <v xml:space="preserve"> </v>
          </cell>
          <cell r="AJ1501" t="str">
            <v>SWWP-WWP</v>
          </cell>
          <cell r="AK1501" t="str">
            <v xml:space="preserve"> </v>
          </cell>
          <cell r="AL1501" t="str">
            <v>BPK</v>
          </cell>
          <cell r="AM1501" t="str">
            <v xml:space="preserve"> </v>
          </cell>
          <cell r="AN1501" t="str">
            <v>DW</v>
          </cell>
        </row>
        <row r="1502">
          <cell r="A1502">
            <v>1515</v>
          </cell>
          <cell r="B1502" t="str">
            <v>DW</v>
          </cell>
          <cell r="C1502" t="str">
            <v>Dick Winters</v>
          </cell>
          <cell r="D1502" t="str">
            <v>(509) 495-4175</v>
          </cell>
          <cell r="E1502">
            <v>38188</v>
          </cell>
          <cell r="G1502" t="str">
            <v>Purchase</v>
          </cell>
          <cell r="H1502" t="str">
            <v>Physical</v>
          </cell>
          <cell r="I1502" t="str">
            <v>KFCT</v>
          </cell>
          <cell r="K1502" t="str">
            <v>Enserco</v>
          </cell>
          <cell r="L1502" t="str">
            <v>Dave Huck</v>
          </cell>
          <cell r="M1502" t="str">
            <v>Trader</v>
          </cell>
          <cell r="N1502" t="str">
            <v>(403) 269-5522</v>
          </cell>
          <cell r="O1502" t="str">
            <v>(303) 568-3250</v>
          </cell>
          <cell r="R1502">
            <v>3000</v>
          </cell>
          <cell r="U1502" t="str">
            <v xml:space="preserve"> </v>
          </cell>
          <cell r="V1502" t="str">
            <v xml:space="preserve"> </v>
          </cell>
          <cell r="W1502" t="str">
            <v xml:space="preserve"> </v>
          </cell>
          <cell r="X1502">
            <v>5.29</v>
          </cell>
          <cell r="Y1502">
            <v>38189</v>
          </cell>
          <cell r="Z1502">
            <v>38189</v>
          </cell>
          <cell r="AA1502" t="str">
            <v>Interruptible</v>
          </cell>
          <cell r="AB1502" t="str">
            <v>NWP</v>
          </cell>
          <cell r="AC1502" t="str">
            <v xml:space="preserve"> </v>
          </cell>
          <cell r="AD1502">
            <v>100047</v>
          </cell>
          <cell r="AE1502">
            <v>3000</v>
          </cell>
          <cell r="AF1502" t="str">
            <v>SUMAS</v>
          </cell>
          <cell r="AG1502">
            <v>297</v>
          </cell>
          <cell r="AH1502" t="str">
            <v xml:space="preserve"> </v>
          </cell>
          <cell r="AJ1502" t="str">
            <v>SPOKANE (KETTLE FALLS)</v>
          </cell>
          <cell r="AK1502">
            <v>384</v>
          </cell>
          <cell r="AL1502" t="str">
            <v>KFCT</v>
          </cell>
          <cell r="AM1502" t="str">
            <v xml:space="preserve"> </v>
          </cell>
          <cell r="AN1502" t="str">
            <v>DW</v>
          </cell>
        </row>
        <row r="1503">
          <cell r="A1503">
            <v>1516</v>
          </cell>
          <cell r="B1503" t="str">
            <v>DW</v>
          </cell>
          <cell r="C1503" t="str">
            <v>Dick Winters</v>
          </cell>
          <cell r="D1503" t="str">
            <v>(509) 495-4175</v>
          </cell>
          <cell r="E1503">
            <v>38189</v>
          </cell>
          <cell r="G1503" t="str">
            <v>Purchase</v>
          </cell>
          <cell r="H1503" t="str">
            <v>Physical</v>
          </cell>
          <cell r="I1503" t="str">
            <v>BPK</v>
          </cell>
          <cell r="K1503" t="str">
            <v>Enserco</v>
          </cell>
          <cell r="L1503" t="str">
            <v>Dave Huck</v>
          </cell>
          <cell r="M1503" t="str">
            <v>Trader</v>
          </cell>
          <cell r="N1503" t="str">
            <v>(403) 269-5522</v>
          </cell>
          <cell r="O1503" t="str">
            <v>(303) 568-3250</v>
          </cell>
          <cell r="R1503">
            <v>2500</v>
          </cell>
          <cell r="U1503" t="str">
            <v xml:space="preserve"> </v>
          </cell>
          <cell r="V1503" t="str">
            <v xml:space="preserve"> </v>
          </cell>
          <cell r="W1503" t="str">
            <v xml:space="preserve"> </v>
          </cell>
          <cell r="X1503">
            <v>5.62</v>
          </cell>
          <cell r="Y1503">
            <v>38190</v>
          </cell>
          <cell r="Z1503">
            <v>38190</v>
          </cell>
          <cell r="AA1503" t="str">
            <v>Interruptible</v>
          </cell>
          <cell r="AB1503" t="str">
            <v>PGT</v>
          </cell>
          <cell r="AC1503" t="str">
            <v xml:space="preserve"> </v>
          </cell>
          <cell r="AD1503" t="str">
            <v>07536</v>
          </cell>
          <cell r="AE1503">
            <v>2500</v>
          </cell>
          <cell r="AF1503" t="str">
            <v>SWWP-GTNW</v>
          </cell>
          <cell r="AG1503" t="str">
            <v xml:space="preserve"> </v>
          </cell>
          <cell r="AH1503" t="str">
            <v xml:space="preserve"> </v>
          </cell>
          <cell r="AJ1503" t="str">
            <v>SWWP-WWP</v>
          </cell>
          <cell r="AK1503" t="str">
            <v xml:space="preserve"> </v>
          </cell>
          <cell r="AL1503" t="str">
            <v>BPK</v>
          </cell>
          <cell r="AM1503" t="str">
            <v xml:space="preserve"> </v>
          </cell>
          <cell r="AN1503" t="str">
            <v>DW</v>
          </cell>
        </row>
        <row r="1504">
          <cell r="A1504">
            <v>1517</v>
          </cell>
          <cell r="B1504" t="str">
            <v>DW</v>
          </cell>
          <cell r="C1504" t="str">
            <v>Dick Winters</v>
          </cell>
          <cell r="D1504" t="str">
            <v>(509) 495-4175</v>
          </cell>
          <cell r="E1504">
            <v>38189</v>
          </cell>
          <cell r="G1504" t="str">
            <v>Purchase</v>
          </cell>
          <cell r="H1504" t="str">
            <v>Physical</v>
          </cell>
          <cell r="I1504" t="str">
            <v>KFCT</v>
          </cell>
          <cell r="K1504" t="str">
            <v>Enserco</v>
          </cell>
          <cell r="L1504" t="str">
            <v>Dave Huck</v>
          </cell>
          <cell r="M1504" t="str">
            <v>Trader</v>
          </cell>
          <cell r="N1504" t="str">
            <v>(403) 269-5522</v>
          </cell>
          <cell r="O1504" t="str">
            <v>(303) 568-3250</v>
          </cell>
          <cell r="R1504">
            <v>3000</v>
          </cell>
          <cell r="U1504" t="str">
            <v xml:space="preserve"> </v>
          </cell>
          <cell r="V1504" t="str">
            <v xml:space="preserve"> </v>
          </cell>
          <cell r="W1504" t="str">
            <v xml:space="preserve"> </v>
          </cell>
          <cell r="X1504">
            <v>5.52</v>
          </cell>
          <cell r="Y1504">
            <v>38190</v>
          </cell>
          <cell r="Z1504">
            <v>38190</v>
          </cell>
          <cell r="AA1504" t="str">
            <v>Interruptible</v>
          </cell>
          <cell r="AB1504" t="str">
            <v>NWP</v>
          </cell>
          <cell r="AC1504" t="str">
            <v xml:space="preserve"> </v>
          </cell>
          <cell r="AD1504">
            <v>100047</v>
          </cell>
          <cell r="AE1504">
            <v>3000</v>
          </cell>
          <cell r="AF1504" t="str">
            <v>SUMAS</v>
          </cell>
          <cell r="AG1504">
            <v>297</v>
          </cell>
          <cell r="AH1504" t="str">
            <v xml:space="preserve"> </v>
          </cell>
          <cell r="AJ1504" t="str">
            <v>SPOKANE (KETTLE FALLS)</v>
          </cell>
          <cell r="AK1504">
            <v>384</v>
          </cell>
          <cell r="AL1504" t="str">
            <v>KFCT</v>
          </cell>
          <cell r="AM1504" t="str">
            <v xml:space="preserve"> </v>
          </cell>
          <cell r="AN1504" t="str">
            <v>DW</v>
          </cell>
        </row>
        <row r="1505">
          <cell r="A1505">
            <v>1518</v>
          </cell>
          <cell r="B1505" t="str">
            <v>DW</v>
          </cell>
          <cell r="C1505" t="str">
            <v>Dick Winters</v>
          </cell>
          <cell r="D1505" t="str">
            <v>(509) 495-4175</v>
          </cell>
          <cell r="E1505">
            <v>38189</v>
          </cell>
          <cell r="G1505" t="str">
            <v>Purchase</v>
          </cell>
          <cell r="H1505" t="str">
            <v>Physical</v>
          </cell>
          <cell r="I1505" t="str">
            <v>RGEN</v>
          </cell>
          <cell r="K1505" t="str">
            <v>Enserco</v>
          </cell>
          <cell r="L1505" t="str">
            <v>Dave Huck</v>
          </cell>
          <cell r="M1505" t="str">
            <v>Trader</v>
          </cell>
          <cell r="N1505" t="str">
            <v>(403) 269-5522</v>
          </cell>
          <cell r="O1505" t="str">
            <v>(303) 568-3250</v>
          </cell>
          <cell r="R1505">
            <v>5000</v>
          </cell>
          <cell r="U1505" t="str">
            <v xml:space="preserve"> </v>
          </cell>
          <cell r="V1505" t="str">
            <v xml:space="preserve"> </v>
          </cell>
          <cell r="W1505" t="str">
            <v xml:space="preserve"> </v>
          </cell>
          <cell r="X1505">
            <v>5.62</v>
          </cell>
          <cell r="Y1505">
            <v>38190</v>
          </cell>
          <cell r="Z1505">
            <v>38190</v>
          </cell>
          <cell r="AA1505" t="str">
            <v>Interruptible</v>
          </cell>
          <cell r="AB1505" t="str">
            <v>PGT</v>
          </cell>
          <cell r="AC1505" t="str">
            <v xml:space="preserve"> </v>
          </cell>
          <cell r="AD1505" t="str">
            <v>07536</v>
          </cell>
          <cell r="AE1505">
            <v>5000</v>
          </cell>
          <cell r="AF1505" t="str">
            <v>RGEN-GTNW</v>
          </cell>
          <cell r="AG1505" t="str">
            <v xml:space="preserve"> </v>
          </cell>
          <cell r="AH1505" t="str">
            <v xml:space="preserve"> </v>
          </cell>
          <cell r="AJ1505" t="str">
            <v>RGEN-WWP</v>
          </cell>
          <cell r="AK1505" t="str">
            <v xml:space="preserve"> </v>
          </cell>
          <cell r="AL1505" t="str">
            <v>FUEL</v>
          </cell>
          <cell r="AM1505" t="str">
            <v xml:space="preserve"> </v>
          </cell>
          <cell r="AN1505" t="str">
            <v>DW</v>
          </cell>
        </row>
        <row r="1506">
          <cell r="A1506">
            <v>1519</v>
          </cell>
          <cell r="B1506" t="str">
            <v>DW</v>
          </cell>
          <cell r="C1506" t="str">
            <v>Dick Winters</v>
          </cell>
          <cell r="D1506" t="str">
            <v>(509) 495-4175</v>
          </cell>
          <cell r="E1506">
            <v>38189</v>
          </cell>
          <cell r="G1506" t="str">
            <v>Purchase</v>
          </cell>
          <cell r="H1506" t="str">
            <v>Physical</v>
          </cell>
          <cell r="I1506" t="str">
            <v>CA - SLTAHOE</v>
          </cell>
          <cell r="J1506" t="str">
            <v xml:space="preserve"> </v>
          </cell>
          <cell r="K1506" t="str">
            <v>Cinergy Marketing &amp; Trading, LP</v>
          </cell>
          <cell r="L1506" t="str">
            <v>Sylvia Pollan</v>
          </cell>
          <cell r="M1506" t="str">
            <v>Trader</v>
          </cell>
          <cell r="N1506" t="str">
            <v>(713) 393-6895</v>
          </cell>
          <cell r="O1506" t="str">
            <v>(713) 890-3134</v>
          </cell>
          <cell r="R1506">
            <v>725</v>
          </cell>
          <cell r="U1506" t="str">
            <v>IF</v>
          </cell>
          <cell r="V1506">
            <v>-4.4999999999999998E-2</v>
          </cell>
          <cell r="W1506" t="str">
            <v>NWP Rocky Mtn</v>
          </cell>
          <cell r="Y1506">
            <v>38200</v>
          </cell>
          <cell r="Z1506">
            <v>38230</v>
          </cell>
          <cell r="AA1506" t="str">
            <v>Firm</v>
          </cell>
          <cell r="AB1506" t="str">
            <v>NWP</v>
          </cell>
          <cell r="AC1506" t="str">
            <v>Paiute</v>
          </cell>
          <cell r="AD1506">
            <v>100047</v>
          </cell>
          <cell r="AE1506">
            <v>725</v>
          </cell>
          <cell r="AF1506" t="str">
            <v>SAN JUAN POOL</v>
          </cell>
          <cell r="AG1506">
            <v>7</v>
          </cell>
          <cell r="AH1506" t="str">
            <v>SAN JUAN POOL</v>
          </cell>
          <cell r="AI1506">
            <v>512</v>
          </cell>
          <cell r="AJ1506" t="str">
            <v>RENO</v>
          </cell>
          <cell r="AK1506">
            <v>459</v>
          </cell>
          <cell r="AL1506" t="str">
            <v>AVAC03SYS1</v>
          </cell>
          <cell r="AM1506">
            <v>304</v>
          </cell>
          <cell r="AN1506" t="str">
            <v>RP</v>
          </cell>
          <cell r="AO1506" t="str">
            <v xml:space="preserve"> </v>
          </cell>
          <cell r="AP1506" t="str">
            <v xml:space="preserve"> </v>
          </cell>
        </row>
        <row r="1507">
          <cell r="A1507">
            <v>1520</v>
          </cell>
          <cell r="B1507" t="str">
            <v>DW</v>
          </cell>
          <cell r="C1507" t="str">
            <v>Dick Winters</v>
          </cell>
          <cell r="D1507" t="str">
            <v>(509) 495-4175</v>
          </cell>
          <cell r="E1507">
            <v>38190</v>
          </cell>
          <cell r="G1507" t="str">
            <v>Purchase</v>
          </cell>
          <cell r="H1507" t="str">
            <v>Physical</v>
          </cell>
          <cell r="I1507" t="str">
            <v>BPK</v>
          </cell>
          <cell r="K1507" t="str">
            <v>Enserco</v>
          </cell>
          <cell r="L1507" t="str">
            <v>Dave Huck</v>
          </cell>
          <cell r="M1507" t="str">
            <v>Trader</v>
          </cell>
          <cell r="N1507" t="str">
            <v>(403) 269-5522</v>
          </cell>
          <cell r="O1507" t="str">
            <v>(303) 568-3250</v>
          </cell>
          <cell r="R1507">
            <v>3000</v>
          </cell>
          <cell r="U1507" t="str">
            <v xml:space="preserve"> </v>
          </cell>
          <cell r="V1507" t="str">
            <v xml:space="preserve"> </v>
          </cell>
          <cell r="W1507" t="str">
            <v xml:space="preserve"> </v>
          </cell>
          <cell r="X1507">
            <v>5.48</v>
          </cell>
          <cell r="Y1507">
            <v>38191</v>
          </cell>
          <cell r="Z1507">
            <v>38191</v>
          </cell>
          <cell r="AA1507" t="str">
            <v>Interruptible</v>
          </cell>
          <cell r="AB1507" t="str">
            <v>PGT</v>
          </cell>
          <cell r="AC1507" t="str">
            <v xml:space="preserve"> </v>
          </cell>
          <cell r="AD1507" t="str">
            <v>07536</v>
          </cell>
          <cell r="AE1507">
            <v>3000</v>
          </cell>
          <cell r="AF1507" t="str">
            <v>SWWP-GTNW</v>
          </cell>
          <cell r="AG1507" t="str">
            <v xml:space="preserve"> </v>
          </cell>
          <cell r="AH1507" t="str">
            <v xml:space="preserve"> </v>
          </cell>
          <cell r="AJ1507" t="str">
            <v>SWWP-WWP</v>
          </cell>
          <cell r="AK1507" t="str">
            <v xml:space="preserve"> </v>
          </cell>
          <cell r="AL1507" t="str">
            <v>BPK</v>
          </cell>
          <cell r="AM1507" t="str">
            <v xml:space="preserve"> </v>
          </cell>
          <cell r="AN1507" t="str">
            <v>DW</v>
          </cell>
        </row>
        <row r="1508">
          <cell r="A1508">
            <v>1521</v>
          </cell>
          <cell r="B1508" t="str">
            <v>DW</v>
          </cell>
          <cell r="C1508" t="str">
            <v>Dick Winters</v>
          </cell>
          <cell r="D1508" t="str">
            <v>(509) 495-4175</v>
          </cell>
          <cell r="E1508">
            <v>38190</v>
          </cell>
          <cell r="G1508" t="str">
            <v>Purchase</v>
          </cell>
          <cell r="H1508" t="str">
            <v>Physical</v>
          </cell>
          <cell r="I1508" t="str">
            <v>KFCT</v>
          </cell>
          <cell r="K1508" t="str">
            <v>Enserco</v>
          </cell>
          <cell r="L1508" t="str">
            <v>Dave Huck</v>
          </cell>
          <cell r="M1508" t="str">
            <v>Trader</v>
          </cell>
          <cell r="N1508" t="str">
            <v>(403) 269-5522</v>
          </cell>
          <cell r="O1508" t="str">
            <v>(303) 568-3250</v>
          </cell>
          <cell r="R1508">
            <v>3000</v>
          </cell>
          <cell r="U1508" t="str">
            <v xml:space="preserve"> </v>
          </cell>
          <cell r="V1508" t="str">
            <v xml:space="preserve"> </v>
          </cell>
          <cell r="W1508" t="str">
            <v xml:space="preserve"> </v>
          </cell>
          <cell r="X1508">
            <v>5.36</v>
          </cell>
          <cell r="Y1508">
            <v>38191</v>
          </cell>
          <cell r="Z1508">
            <v>38191</v>
          </cell>
          <cell r="AA1508" t="str">
            <v>Interruptible</v>
          </cell>
          <cell r="AB1508" t="str">
            <v>NWP</v>
          </cell>
          <cell r="AC1508" t="str">
            <v xml:space="preserve"> </v>
          </cell>
          <cell r="AD1508">
            <v>100047</v>
          </cell>
          <cell r="AE1508">
            <v>3000</v>
          </cell>
          <cell r="AF1508" t="str">
            <v>SUMAS</v>
          </cell>
          <cell r="AG1508">
            <v>297</v>
          </cell>
          <cell r="AH1508" t="str">
            <v xml:space="preserve"> </v>
          </cell>
          <cell r="AJ1508" t="str">
            <v>SPOKANE (KETTLE FALLS)</v>
          </cell>
          <cell r="AK1508">
            <v>384</v>
          </cell>
          <cell r="AL1508" t="str">
            <v>KFCT</v>
          </cell>
          <cell r="AM1508" t="str">
            <v xml:space="preserve"> </v>
          </cell>
          <cell r="AN1508" t="str">
            <v>DW</v>
          </cell>
        </row>
        <row r="1509">
          <cell r="A1509">
            <v>1522</v>
          </cell>
          <cell r="B1509" t="str">
            <v>DW</v>
          </cell>
          <cell r="C1509" t="str">
            <v>Dick Winters</v>
          </cell>
          <cell r="D1509" t="str">
            <v>(509) 495-4175</v>
          </cell>
          <cell r="E1509">
            <v>38191</v>
          </cell>
          <cell r="G1509" t="str">
            <v>Purchase</v>
          </cell>
          <cell r="H1509" t="str">
            <v>Physical</v>
          </cell>
          <cell r="I1509" t="str">
            <v>BPK</v>
          </cell>
          <cell r="K1509" t="str">
            <v>Enserco</v>
          </cell>
          <cell r="L1509" t="str">
            <v>Dave Huck</v>
          </cell>
          <cell r="M1509" t="str">
            <v>Trader</v>
          </cell>
          <cell r="N1509" t="str">
            <v>(403) 269-5522</v>
          </cell>
          <cell r="O1509" t="str">
            <v>(303) 568-3250</v>
          </cell>
          <cell r="R1509">
            <v>4000</v>
          </cell>
          <cell r="U1509" t="str">
            <v xml:space="preserve"> </v>
          </cell>
          <cell r="V1509" t="str">
            <v xml:space="preserve"> </v>
          </cell>
          <cell r="W1509" t="str">
            <v xml:space="preserve"> </v>
          </cell>
          <cell r="X1509">
            <v>5.72</v>
          </cell>
          <cell r="Y1509">
            <v>38192</v>
          </cell>
          <cell r="Z1509">
            <v>38194</v>
          </cell>
          <cell r="AA1509" t="str">
            <v>Interruptible</v>
          </cell>
          <cell r="AB1509" t="str">
            <v>PGT</v>
          </cell>
          <cell r="AC1509" t="str">
            <v xml:space="preserve"> </v>
          </cell>
          <cell r="AD1509" t="str">
            <v>07536</v>
          </cell>
          <cell r="AE1509">
            <v>4000</v>
          </cell>
          <cell r="AF1509" t="str">
            <v>SWWP-GTNW</v>
          </cell>
          <cell r="AG1509" t="str">
            <v xml:space="preserve"> </v>
          </cell>
          <cell r="AH1509" t="str">
            <v xml:space="preserve"> </v>
          </cell>
          <cell r="AJ1509" t="str">
            <v>SWWP-WWP</v>
          </cell>
          <cell r="AK1509" t="str">
            <v xml:space="preserve"> </v>
          </cell>
          <cell r="AL1509" t="str">
            <v>BPK</v>
          </cell>
          <cell r="AM1509" t="str">
            <v xml:space="preserve"> </v>
          </cell>
          <cell r="AN1509" t="str">
            <v>DW</v>
          </cell>
        </row>
        <row r="1510">
          <cell r="A1510">
            <v>1523</v>
          </cell>
          <cell r="B1510" t="str">
            <v>DW</v>
          </cell>
          <cell r="C1510" t="str">
            <v>Dick Winters</v>
          </cell>
          <cell r="D1510" t="str">
            <v>(509) 495-4175</v>
          </cell>
          <cell r="E1510">
            <v>38191</v>
          </cell>
          <cell r="G1510" t="str">
            <v>Purchase</v>
          </cell>
          <cell r="H1510" t="str">
            <v>Physical</v>
          </cell>
          <cell r="I1510" t="str">
            <v>KFCT</v>
          </cell>
          <cell r="K1510" t="str">
            <v>Enserco</v>
          </cell>
          <cell r="L1510" t="str">
            <v>Dave Huck</v>
          </cell>
          <cell r="M1510" t="str">
            <v>Trader</v>
          </cell>
          <cell r="N1510" t="str">
            <v>(403) 269-5522</v>
          </cell>
          <cell r="O1510" t="str">
            <v>(303) 568-3250</v>
          </cell>
          <cell r="R1510">
            <v>2500</v>
          </cell>
          <cell r="U1510" t="str">
            <v xml:space="preserve"> </v>
          </cell>
          <cell r="V1510" t="str">
            <v xml:space="preserve"> </v>
          </cell>
          <cell r="W1510" t="str">
            <v xml:space="preserve"> </v>
          </cell>
          <cell r="X1510">
            <v>5.52</v>
          </cell>
          <cell r="Y1510">
            <v>38192</v>
          </cell>
          <cell r="Z1510">
            <v>38194</v>
          </cell>
          <cell r="AA1510" t="str">
            <v>Interruptible</v>
          </cell>
          <cell r="AB1510" t="str">
            <v>NWP</v>
          </cell>
          <cell r="AC1510" t="str">
            <v xml:space="preserve"> </v>
          </cell>
          <cell r="AD1510">
            <v>100047</v>
          </cell>
          <cell r="AE1510">
            <v>2500</v>
          </cell>
          <cell r="AF1510" t="str">
            <v>SUMAS</v>
          </cell>
          <cell r="AG1510">
            <v>297</v>
          </cell>
          <cell r="AH1510" t="str">
            <v xml:space="preserve"> </v>
          </cell>
          <cell r="AJ1510" t="str">
            <v>SPOKANE (KETTLE FALLS)</v>
          </cell>
          <cell r="AK1510">
            <v>384</v>
          </cell>
          <cell r="AL1510" t="str">
            <v>KFCT</v>
          </cell>
          <cell r="AM1510" t="str">
            <v xml:space="preserve"> </v>
          </cell>
          <cell r="AN1510" t="str">
            <v>DW</v>
          </cell>
        </row>
        <row r="1511">
          <cell r="A1511">
            <v>1524</v>
          </cell>
          <cell r="B1511" t="str">
            <v>DW</v>
          </cell>
          <cell r="C1511" t="str">
            <v>Dick Winters</v>
          </cell>
          <cell r="D1511" t="str">
            <v>(509) 495-4175</v>
          </cell>
          <cell r="E1511">
            <v>38191</v>
          </cell>
          <cell r="G1511" t="str">
            <v>Purchase</v>
          </cell>
          <cell r="H1511" t="str">
            <v>Physical</v>
          </cell>
          <cell r="I1511" t="str">
            <v>RGEN</v>
          </cell>
          <cell r="K1511" t="str">
            <v>Enserco</v>
          </cell>
          <cell r="L1511" t="str">
            <v>Dave Huck</v>
          </cell>
          <cell r="M1511" t="str">
            <v>Trader</v>
          </cell>
          <cell r="N1511" t="str">
            <v>(403) 269-5522</v>
          </cell>
          <cell r="O1511" t="str">
            <v>(303) 568-3250</v>
          </cell>
          <cell r="R1511">
            <v>850</v>
          </cell>
          <cell r="U1511" t="str">
            <v xml:space="preserve"> </v>
          </cell>
          <cell r="V1511" t="str">
            <v xml:space="preserve"> </v>
          </cell>
          <cell r="W1511" t="str">
            <v xml:space="preserve"> </v>
          </cell>
          <cell r="X1511">
            <v>5.72</v>
          </cell>
          <cell r="Y1511">
            <v>38192</v>
          </cell>
          <cell r="Z1511">
            <v>38194</v>
          </cell>
          <cell r="AA1511" t="str">
            <v>Interruptible</v>
          </cell>
          <cell r="AB1511" t="str">
            <v>PGT</v>
          </cell>
          <cell r="AC1511" t="str">
            <v xml:space="preserve"> </v>
          </cell>
          <cell r="AD1511" t="str">
            <v>07536</v>
          </cell>
          <cell r="AE1511">
            <v>850</v>
          </cell>
          <cell r="AF1511" t="str">
            <v>RGEN-GTNW</v>
          </cell>
          <cell r="AG1511" t="str">
            <v xml:space="preserve"> </v>
          </cell>
          <cell r="AH1511" t="str">
            <v xml:space="preserve"> </v>
          </cell>
          <cell r="AJ1511" t="str">
            <v>RGEN-WWP</v>
          </cell>
          <cell r="AK1511" t="str">
            <v xml:space="preserve"> </v>
          </cell>
          <cell r="AL1511" t="str">
            <v>FUEL</v>
          </cell>
          <cell r="AM1511" t="str">
            <v xml:space="preserve"> </v>
          </cell>
          <cell r="AN1511" t="str">
            <v>DW</v>
          </cell>
        </row>
        <row r="1512">
          <cell r="A1512">
            <v>1525</v>
          </cell>
          <cell r="B1512" t="str">
            <v>DW</v>
          </cell>
          <cell r="C1512" t="str">
            <v>Dick Winters</v>
          </cell>
          <cell r="D1512" t="str">
            <v>(509) 495-4175</v>
          </cell>
          <cell r="E1512">
            <v>38194</v>
          </cell>
          <cell r="G1512" t="str">
            <v>Purchase</v>
          </cell>
          <cell r="H1512" t="str">
            <v>Physical</v>
          </cell>
          <cell r="I1512" t="str">
            <v>BPK</v>
          </cell>
          <cell r="K1512" t="str">
            <v>Enserco</v>
          </cell>
          <cell r="L1512" t="str">
            <v>Dave Huck</v>
          </cell>
          <cell r="M1512" t="str">
            <v>Trader</v>
          </cell>
          <cell r="N1512" t="str">
            <v>(403) 269-5522</v>
          </cell>
          <cell r="O1512" t="str">
            <v>(303) 568-3250</v>
          </cell>
          <cell r="R1512">
            <v>3000</v>
          </cell>
          <cell r="U1512" t="str">
            <v xml:space="preserve"> </v>
          </cell>
          <cell r="V1512" t="str">
            <v xml:space="preserve"> </v>
          </cell>
          <cell r="W1512" t="str">
            <v xml:space="preserve"> </v>
          </cell>
          <cell r="X1512">
            <v>5.67</v>
          </cell>
          <cell r="Y1512">
            <v>38195</v>
          </cell>
          <cell r="Z1512">
            <v>38196</v>
          </cell>
          <cell r="AA1512" t="str">
            <v>Firm</v>
          </cell>
          <cell r="AB1512" t="str">
            <v>PGT</v>
          </cell>
          <cell r="AC1512" t="str">
            <v xml:space="preserve"> </v>
          </cell>
          <cell r="AD1512" t="str">
            <v>07536</v>
          </cell>
          <cell r="AE1512">
            <v>3000</v>
          </cell>
          <cell r="AF1512" t="str">
            <v>SWWP-GTNW</v>
          </cell>
          <cell r="AG1512" t="str">
            <v xml:space="preserve"> </v>
          </cell>
          <cell r="AH1512" t="str">
            <v xml:space="preserve"> </v>
          </cell>
          <cell r="AJ1512" t="str">
            <v>SWWP-WWP</v>
          </cell>
          <cell r="AK1512" t="str">
            <v xml:space="preserve"> </v>
          </cell>
          <cell r="AL1512" t="str">
            <v>BPK</v>
          </cell>
          <cell r="AM1512" t="str">
            <v xml:space="preserve"> </v>
          </cell>
          <cell r="AN1512" t="str">
            <v>DW</v>
          </cell>
        </row>
        <row r="1513">
          <cell r="A1513">
            <v>1526</v>
          </cell>
          <cell r="B1513" t="str">
            <v>DW</v>
          </cell>
          <cell r="C1513" t="str">
            <v>Dick Winters</v>
          </cell>
          <cell r="D1513" t="str">
            <v>(509) 495-4175</v>
          </cell>
          <cell r="E1513">
            <v>38194</v>
          </cell>
          <cell r="G1513" t="str">
            <v>Purchase</v>
          </cell>
          <cell r="H1513" t="str">
            <v>Physical</v>
          </cell>
          <cell r="I1513" t="str">
            <v>CA - SLTAHOE</v>
          </cell>
          <cell r="K1513" t="str">
            <v>Sempra Energy Trading, Inc.</v>
          </cell>
          <cell r="L1513" t="str">
            <v>Ray Houghton</v>
          </cell>
          <cell r="M1513" t="str">
            <v>Trader</v>
          </cell>
          <cell r="N1513" t="str">
            <v>(403) 750-2453</v>
          </cell>
          <cell r="O1513" t="str">
            <v>(203) 355-6605</v>
          </cell>
          <cell r="R1513">
            <v>1250</v>
          </cell>
          <cell r="U1513" t="str">
            <v>GDA</v>
          </cell>
          <cell r="V1513">
            <v>0.01</v>
          </cell>
          <cell r="W1513" t="str">
            <v>Sumas</v>
          </cell>
          <cell r="Y1513">
            <v>38200</v>
          </cell>
          <cell r="Z1513">
            <v>38230</v>
          </cell>
          <cell r="AA1513" t="str">
            <v>Firm</v>
          </cell>
          <cell r="AB1513" t="str">
            <v>NWP</v>
          </cell>
          <cell r="AC1513" t="str">
            <v>Paiute</v>
          </cell>
          <cell r="AD1513">
            <v>100047</v>
          </cell>
          <cell r="AE1513">
            <v>1250</v>
          </cell>
          <cell r="AF1513" t="str">
            <v>SUMAS</v>
          </cell>
          <cell r="AG1513">
            <v>297</v>
          </cell>
          <cell r="AH1513" t="str">
            <v>SEMPRA</v>
          </cell>
          <cell r="AI1513">
            <v>227</v>
          </cell>
          <cell r="AJ1513" t="str">
            <v>RENO</v>
          </cell>
          <cell r="AK1513">
            <v>459</v>
          </cell>
          <cell r="AL1513" t="str">
            <v>AVAC03SYS2</v>
          </cell>
          <cell r="AM1513">
            <v>304</v>
          </cell>
          <cell r="AN1513" t="str">
            <v>RP</v>
          </cell>
          <cell r="AO1513">
            <v>38208</v>
          </cell>
          <cell r="AP1513" t="str">
            <v>DW</v>
          </cell>
        </row>
        <row r="1514">
          <cell r="A1514">
            <v>1527</v>
          </cell>
          <cell r="B1514" t="str">
            <v>DW</v>
          </cell>
          <cell r="C1514" t="str">
            <v>Dick Winters</v>
          </cell>
          <cell r="D1514" t="str">
            <v>(509) 495-4175</v>
          </cell>
          <cell r="E1514">
            <v>38194</v>
          </cell>
          <cell r="G1514" t="str">
            <v>Sale</v>
          </cell>
          <cell r="H1514" t="str">
            <v>Physical</v>
          </cell>
          <cell r="I1514" t="str">
            <v>MALIN</v>
          </cell>
          <cell r="K1514" t="str">
            <v>Cook Inlet Energy Supply LLC</v>
          </cell>
          <cell r="L1514" t="str">
            <v>Ryan Duncan</v>
          </cell>
          <cell r="M1514" t="str">
            <v>Trader</v>
          </cell>
          <cell r="N1514" t="str">
            <v>(310) 789-2345</v>
          </cell>
          <cell r="O1514" t="str">
            <v>(310) 789-3991</v>
          </cell>
          <cell r="R1514">
            <v>7658</v>
          </cell>
          <cell r="U1514" t="str">
            <v>NGI</v>
          </cell>
          <cell r="V1514">
            <v>7.4999999999999997E-3</v>
          </cell>
          <cell r="W1514" t="str">
            <v>Malin</v>
          </cell>
          <cell r="Y1514">
            <v>38200</v>
          </cell>
          <cell r="Z1514">
            <v>38230</v>
          </cell>
          <cell r="AA1514" t="str">
            <v>Firm</v>
          </cell>
          <cell r="AB1514" t="str">
            <v>PGT</v>
          </cell>
          <cell r="AD1514" t="str">
            <v>07536</v>
          </cell>
          <cell r="AE1514">
            <v>7658</v>
          </cell>
          <cell r="AF1514" t="str">
            <v>MALI-GTNW</v>
          </cell>
          <cell r="AH1514" t="str">
            <v xml:space="preserve"> </v>
          </cell>
          <cell r="AJ1514" t="str">
            <v>MALI-GTNW</v>
          </cell>
          <cell r="AL1514" t="str">
            <v>00780</v>
          </cell>
          <cell r="AN1514" t="str">
            <v>RP</v>
          </cell>
          <cell r="AO1514">
            <v>38208</v>
          </cell>
          <cell r="AP1514" t="str">
            <v>DW</v>
          </cell>
        </row>
        <row r="1515">
          <cell r="A1515">
            <v>1528</v>
          </cell>
          <cell r="B1515" t="str">
            <v>DW</v>
          </cell>
          <cell r="C1515" t="str">
            <v>Dick Winters</v>
          </cell>
          <cell r="D1515" t="str">
            <v>(509) 495-4175</v>
          </cell>
          <cell r="E1515">
            <v>38196</v>
          </cell>
          <cell r="G1515" t="str">
            <v>Purchase</v>
          </cell>
          <cell r="H1515" t="str">
            <v>Physical</v>
          </cell>
          <cell r="I1515" t="str">
            <v>KFCT</v>
          </cell>
          <cell r="K1515" t="str">
            <v>Enserco</v>
          </cell>
          <cell r="L1515" t="str">
            <v>Dave Huck</v>
          </cell>
          <cell r="M1515" t="str">
            <v>Trader</v>
          </cell>
          <cell r="N1515" t="str">
            <v>(403) 269-5522</v>
          </cell>
          <cell r="O1515" t="str">
            <v>(303) 568-3250</v>
          </cell>
          <cell r="R1515">
            <v>2000</v>
          </cell>
          <cell r="U1515" t="str">
            <v xml:space="preserve"> </v>
          </cell>
          <cell r="V1515" t="str">
            <v xml:space="preserve"> </v>
          </cell>
          <cell r="W1515" t="str">
            <v xml:space="preserve"> </v>
          </cell>
          <cell r="X1515">
            <v>5.24</v>
          </cell>
          <cell r="Y1515">
            <v>38197</v>
          </cell>
          <cell r="Z1515">
            <v>38197</v>
          </cell>
          <cell r="AA1515" t="str">
            <v>Interruptible</v>
          </cell>
          <cell r="AB1515" t="str">
            <v>NWP</v>
          </cell>
          <cell r="AC1515" t="str">
            <v xml:space="preserve"> </v>
          </cell>
          <cell r="AD1515">
            <v>100047</v>
          </cell>
          <cell r="AE1515">
            <v>2000</v>
          </cell>
          <cell r="AF1515" t="str">
            <v>SUMAS</v>
          </cell>
          <cell r="AG1515">
            <v>297</v>
          </cell>
          <cell r="AH1515" t="str">
            <v xml:space="preserve"> </v>
          </cell>
          <cell r="AJ1515" t="str">
            <v>SPOKANE (KETTLE FALLS)</v>
          </cell>
          <cell r="AK1515">
            <v>384</v>
          </cell>
          <cell r="AL1515" t="str">
            <v>KFCT</v>
          </cell>
          <cell r="AM1515" t="str">
            <v xml:space="preserve"> </v>
          </cell>
          <cell r="AN1515" t="str">
            <v>DW</v>
          </cell>
        </row>
        <row r="1516">
          <cell r="A1516">
            <v>1529</v>
          </cell>
          <cell r="B1516" t="str">
            <v>DW</v>
          </cell>
          <cell r="C1516" t="str">
            <v>Dick Winters</v>
          </cell>
          <cell r="D1516" t="str">
            <v>(509) 495-4175</v>
          </cell>
          <cell r="E1516">
            <v>38196</v>
          </cell>
          <cell r="G1516" t="str">
            <v>Purchase</v>
          </cell>
          <cell r="H1516" t="str">
            <v>Physical</v>
          </cell>
          <cell r="I1516" t="str">
            <v>BPK</v>
          </cell>
          <cell r="K1516" t="str">
            <v>Enserco</v>
          </cell>
          <cell r="L1516" t="str">
            <v>Dave Huck</v>
          </cell>
          <cell r="M1516" t="str">
            <v>Trader</v>
          </cell>
          <cell r="N1516" t="str">
            <v>(403) 269-5522</v>
          </cell>
          <cell r="O1516" t="str">
            <v>(303) 568-3250</v>
          </cell>
          <cell r="R1516">
            <v>3000</v>
          </cell>
          <cell r="U1516" t="str">
            <v xml:space="preserve"> </v>
          </cell>
          <cell r="V1516" t="str">
            <v xml:space="preserve"> </v>
          </cell>
          <cell r="W1516" t="str">
            <v xml:space="preserve"> </v>
          </cell>
          <cell r="X1516">
            <v>5.4</v>
          </cell>
          <cell r="Y1516">
            <v>38197</v>
          </cell>
          <cell r="Z1516">
            <v>38197</v>
          </cell>
          <cell r="AA1516" t="str">
            <v>Interruptible</v>
          </cell>
          <cell r="AB1516" t="str">
            <v>PGT</v>
          </cell>
          <cell r="AC1516" t="str">
            <v xml:space="preserve"> </v>
          </cell>
          <cell r="AD1516" t="str">
            <v>07536</v>
          </cell>
          <cell r="AE1516">
            <v>3000</v>
          </cell>
          <cell r="AF1516" t="str">
            <v>SWWP-GTNW</v>
          </cell>
          <cell r="AG1516" t="str">
            <v xml:space="preserve"> </v>
          </cell>
          <cell r="AH1516" t="str">
            <v xml:space="preserve"> </v>
          </cell>
          <cell r="AJ1516" t="str">
            <v>SWWP-WWP</v>
          </cell>
          <cell r="AK1516" t="str">
            <v xml:space="preserve"> </v>
          </cell>
          <cell r="AL1516" t="str">
            <v>BPK</v>
          </cell>
          <cell r="AM1516" t="str">
            <v xml:space="preserve"> </v>
          </cell>
          <cell r="AN1516" t="str">
            <v>DW</v>
          </cell>
        </row>
        <row r="1517">
          <cell r="A1517">
            <v>1530</v>
          </cell>
          <cell r="B1517" t="str">
            <v>DW</v>
          </cell>
          <cell r="C1517" t="str">
            <v>Dick Winters</v>
          </cell>
          <cell r="D1517" t="str">
            <v>(509) 495-4175</v>
          </cell>
          <cell r="E1517">
            <v>38197</v>
          </cell>
          <cell r="G1517" t="str">
            <v>Purchase</v>
          </cell>
          <cell r="H1517" t="str">
            <v>Physical</v>
          </cell>
          <cell r="I1517" t="str">
            <v>KFCT</v>
          </cell>
          <cell r="K1517" t="str">
            <v>Enserco</v>
          </cell>
          <cell r="L1517" t="str">
            <v>Dave Huck</v>
          </cell>
          <cell r="M1517" t="str">
            <v>Trader</v>
          </cell>
          <cell r="N1517" t="str">
            <v>(403) 269-5522</v>
          </cell>
          <cell r="O1517" t="str">
            <v>(303) 568-3250</v>
          </cell>
          <cell r="R1517">
            <v>2000</v>
          </cell>
          <cell r="U1517" t="str">
            <v xml:space="preserve"> </v>
          </cell>
          <cell r="V1517" t="str">
            <v xml:space="preserve"> </v>
          </cell>
          <cell r="W1517" t="str">
            <v xml:space="preserve"> </v>
          </cell>
          <cell r="X1517">
            <v>5.3250000000000002</v>
          </cell>
          <cell r="Y1517">
            <v>38198</v>
          </cell>
          <cell r="Z1517">
            <v>38199</v>
          </cell>
          <cell r="AA1517" t="str">
            <v>Firm</v>
          </cell>
          <cell r="AB1517" t="str">
            <v>NWP</v>
          </cell>
          <cell r="AC1517" t="str">
            <v xml:space="preserve"> </v>
          </cell>
          <cell r="AD1517">
            <v>100047</v>
          </cell>
          <cell r="AE1517">
            <v>2000</v>
          </cell>
          <cell r="AF1517" t="str">
            <v>SUMAS</v>
          </cell>
          <cell r="AG1517">
            <v>297</v>
          </cell>
          <cell r="AH1517" t="str">
            <v xml:space="preserve"> </v>
          </cell>
          <cell r="AJ1517" t="str">
            <v>SPOKANE (KETTLE FALLS)</v>
          </cell>
          <cell r="AK1517">
            <v>384</v>
          </cell>
          <cell r="AL1517" t="str">
            <v>KFCT</v>
          </cell>
          <cell r="AM1517" t="str">
            <v xml:space="preserve"> </v>
          </cell>
          <cell r="AN1517" t="str">
            <v>DW</v>
          </cell>
        </row>
        <row r="1518">
          <cell r="A1518">
            <v>1531</v>
          </cell>
          <cell r="B1518" t="str">
            <v>DA</v>
          </cell>
          <cell r="C1518" t="str">
            <v>Diane Albers</v>
          </cell>
          <cell r="D1518" t="str">
            <v>(509) 495-4705</v>
          </cell>
          <cell r="E1518">
            <v>38202</v>
          </cell>
          <cell r="G1518" t="str">
            <v>Purchase</v>
          </cell>
          <cell r="H1518" t="str">
            <v>Physical</v>
          </cell>
          <cell r="I1518" t="str">
            <v>PG&amp;E STOR</v>
          </cell>
          <cell r="K1518" t="str">
            <v>Enserco</v>
          </cell>
          <cell r="L1518" t="str">
            <v>Dave Huck</v>
          </cell>
          <cell r="M1518" t="str">
            <v>Trader</v>
          </cell>
          <cell r="N1518" t="str">
            <v>(403) 269-5522</v>
          </cell>
          <cell r="O1518" t="str">
            <v>(303) 568-3250</v>
          </cell>
          <cell r="R1518">
            <v>5000</v>
          </cell>
          <cell r="X1518">
            <v>5.98</v>
          </cell>
          <cell r="Y1518">
            <v>38203</v>
          </cell>
          <cell r="Z1518">
            <v>38203</v>
          </cell>
          <cell r="AA1518" t="str">
            <v>Interruptible</v>
          </cell>
          <cell r="AB1518" t="str">
            <v>PGE</v>
          </cell>
          <cell r="AE1518">
            <v>5000</v>
          </cell>
          <cell r="AF1518" t="str">
            <v>CG</v>
          </cell>
          <cell r="AH1518" t="str">
            <v>CG0214N</v>
          </cell>
          <cell r="AJ1518" t="str">
            <v>STOR</v>
          </cell>
          <cell r="AL1518" t="str">
            <v>CG1111N</v>
          </cell>
          <cell r="AM1518" t="str">
            <v xml:space="preserve"> </v>
          </cell>
          <cell r="AN1518" t="str">
            <v>DA</v>
          </cell>
        </row>
        <row r="1519">
          <cell r="A1519">
            <v>1532</v>
          </cell>
          <cell r="B1519" t="str">
            <v>BG</v>
          </cell>
          <cell r="C1519" t="str">
            <v>Bob Gruber</v>
          </cell>
          <cell r="D1519" t="str">
            <v>(509) 495-4001</v>
          </cell>
          <cell r="E1519">
            <v>38202</v>
          </cell>
          <cell r="G1519" t="str">
            <v>Purchase</v>
          </cell>
          <cell r="H1519" t="str">
            <v>Physical</v>
          </cell>
          <cell r="I1519" t="str">
            <v>PG&amp;E STOR</v>
          </cell>
          <cell r="K1519" t="str">
            <v>Enserco</v>
          </cell>
          <cell r="L1519" t="str">
            <v>Dave Huck</v>
          </cell>
          <cell r="M1519" t="str">
            <v>Trader</v>
          </cell>
          <cell r="N1519" t="str">
            <v>(403) 269-5522</v>
          </cell>
          <cell r="O1519" t="str">
            <v>(303) 568-3250</v>
          </cell>
          <cell r="R1519">
            <v>50000</v>
          </cell>
          <cell r="X1519">
            <v>5.9850000000000003</v>
          </cell>
          <cell r="Y1519">
            <v>38203</v>
          </cell>
          <cell r="Z1519">
            <v>38203</v>
          </cell>
          <cell r="AA1519" t="str">
            <v>Interruptible</v>
          </cell>
          <cell r="AB1519" t="str">
            <v>PGE</v>
          </cell>
          <cell r="AE1519">
            <v>50000</v>
          </cell>
          <cell r="AF1519" t="str">
            <v>CG</v>
          </cell>
          <cell r="AH1519" t="str">
            <v>CG0214N</v>
          </cell>
          <cell r="AJ1519" t="str">
            <v>STOR</v>
          </cell>
          <cell r="AL1519" t="str">
            <v>CG1111N</v>
          </cell>
          <cell r="AM1519" t="str">
            <v xml:space="preserve"> </v>
          </cell>
          <cell r="AN1519" t="str">
            <v>RP</v>
          </cell>
        </row>
        <row r="1520">
          <cell r="A1520">
            <v>1533</v>
          </cell>
          <cell r="B1520" t="str">
            <v>BG</v>
          </cell>
          <cell r="C1520" t="str">
            <v>Bob Gruber</v>
          </cell>
          <cell r="D1520" t="str">
            <v>(509) 495-4001</v>
          </cell>
          <cell r="E1520">
            <v>38202</v>
          </cell>
          <cell r="G1520" t="str">
            <v>Sale</v>
          </cell>
          <cell r="H1520" t="str">
            <v>Physical</v>
          </cell>
          <cell r="I1520" t="str">
            <v>PG&amp;E STOR</v>
          </cell>
          <cell r="K1520" t="str">
            <v>Enserco</v>
          </cell>
          <cell r="L1520" t="str">
            <v>Dave Huck</v>
          </cell>
          <cell r="M1520" t="str">
            <v>Trader</v>
          </cell>
          <cell r="N1520" t="str">
            <v>(403) 269-5522</v>
          </cell>
          <cell r="O1520" t="str">
            <v>(303) 568-3250</v>
          </cell>
          <cell r="R1520">
            <v>1613</v>
          </cell>
          <cell r="X1520">
            <v>6.7</v>
          </cell>
          <cell r="Y1520">
            <v>38353</v>
          </cell>
          <cell r="Z1520">
            <v>38383</v>
          </cell>
          <cell r="AA1520" t="str">
            <v>Firm</v>
          </cell>
          <cell r="AB1520" t="str">
            <v>PGE</v>
          </cell>
          <cell r="AE1520">
            <v>1613</v>
          </cell>
          <cell r="AF1520" t="str">
            <v>STOR</v>
          </cell>
          <cell r="AH1520" t="str">
            <v>CG1111N</v>
          </cell>
          <cell r="AJ1520" t="str">
            <v>CG</v>
          </cell>
          <cell r="AL1520" t="str">
            <v>CG0214N</v>
          </cell>
          <cell r="AM1520" t="str">
            <v xml:space="preserve"> </v>
          </cell>
          <cell r="AN1520" t="str">
            <v>RP</v>
          </cell>
        </row>
        <row r="1521">
          <cell r="A1521">
            <v>1534</v>
          </cell>
          <cell r="B1521" t="str">
            <v>DA</v>
          </cell>
          <cell r="C1521" t="str">
            <v>Diane Albers</v>
          </cell>
          <cell r="D1521" t="str">
            <v>(509) 495-4705</v>
          </cell>
          <cell r="E1521">
            <v>38203</v>
          </cell>
          <cell r="G1521" t="str">
            <v>Purchase</v>
          </cell>
          <cell r="H1521" t="str">
            <v>Physical</v>
          </cell>
          <cell r="I1521" t="str">
            <v>PG&amp;E STOR</v>
          </cell>
          <cell r="K1521" t="str">
            <v>Enserco</v>
          </cell>
          <cell r="L1521" t="str">
            <v>Dave Huck</v>
          </cell>
          <cell r="M1521" t="str">
            <v>Trader</v>
          </cell>
          <cell r="N1521" t="str">
            <v>(403) 269-5522</v>
          </cell>
          <cell r="O1521" t="str">
            <v>(303) 568-3250</v>
          </cell>
          <cell r="R1521">
            <v>5000</v>
          </cell>
          <cell r="X1521">
            <v>5.9450000000000003</v>
          </cell>
          <cell r="Y1521">
            <v>38204</v>
          </cell>
          <cell r="Z1521">
            <v>38204</v>
          </cell>
          <cell r="AA1521" t="str">
            <v>Interruptible</v>
          </cell>
          <cell r="AB1521" t="str">
            <v>PGE</v>
          </cell>
          <cell r="AE1521">
            <v>5000</v>
          </cell>
          <cell r="AF1521" t="str">
            <v>CG</v>
          </cell>
          <cell r="AH1521" t="str">
            <v>CG0214N</v>
          </cell>
          <cell r="AJ1521" t="str">
            <v>STOR</v>
          </cell>
          <cell r="AL1521" t="str">
            <v>CG1111N</v>
          </cell>
          <cell r="AM1521" t="str">
            <v xml:space="preserve"> </v>
          </cell>
          <cell r="AN1521" t="str">
            <v>DA</v>
          </cell>
        </row>
        <row r="1522">
          <cell r="A1522">
            <v>1535</v>
          </cell>
          <cell r="B1522" t="str">
            <v>BG</v>
          </cell>
          <cell r="C1522" t="str">
            <v>Bob Gruber</v>
          </cell>
          <cell r="D1522" t="str">
            <v>(509) 495-4001</v>
          </cell>
          <cell r="E1522">
            <v>38203</v>
          </cell>
          <cell r="G1522" t="str">
            <v>Purchase</v>
          </cell>
          <cell r="H1522" t="str">
            <v>Physical</v>
          </cell>
          <cell r="I1522" t="str">
            <v>PG&amp;E STOR</v>
          </cell>
          <cell r="K1522" t="str">
            <v>Enserco</v>
          </cell>
          <cell r="L1522" t="str">
            <v>Dave Huck</v>
          </cell>
          <cell r="M1522" t="str">
            <v>Trader</v>
          </cell>
          <cell r="N1522" t="str">
            <v>(403) 269-5522</v>
          </cell>
          <cell r="O1522" t="str">
            <v>(303) 568-3250</v>
          </cell>
          <cell r="R1522">
            <v>100000</v>
          </cell>
          <cell r="X1522">
            <v>6.01</v>
          </cell>
          <cell r="Y1522">
            <v>38231</v>
          </cell>
          <cell r="Z1522">
            <v>38231</v>
          </cell>
          <cell r="AA1522" t="str">
            <v>Firm</v>
          </cell>
          <cell r="AB1522" t="str">
            <v>PGE</v>
          </cell>
          <cell r="AE1522">
            <v>100000</v>
          </cell>
          <cell r="AF1522" t="str">
            <v>STOR</v>
          </cell>
          <cell r="AH1522" t="str">
            <v>0214NAS001</v>
          </cell>
          <cell r="AJ1522" t="str">
            <v>STOR</v>
          </cell>
          <cell r="AL1522" t="str">
            <v>111NAS001</v>
          </cell>
          <cell r="AM1522" t="str">
            <v xml:space="preserve"> </v>
          </cell>
          <cell r="AN1522" t="str">
            <v>RP</v>
          </cell>
        </row>
        <row r="1523">
          <cell r="A1523">
            <v>1536</v>
          </cell>
          <cell r="B1523" t="str">
            <v>BG</v>
          </cell>
          <cell r="C1523" t="str">
            <v>Bob Gruber</v>
          </cell>
          <cell r="D1523" t="str">
            <v>(509) 495-4001</v>
          </cell>
          <cell r="E1523">
            <v>38203</v>
          </cell>
          <cell r="G1523" t="str">
            <v>Sale</v>
          </cell>
          <cell r="H1523" t="str">
            <v>Physical</v>
          </cell>
          <cell r="I1523" t="str">
            <v>PG&amp;E STOR</v>
          </cell>
          <cell r="K1523" t="str">
            <v>Enserco</v>
          </cell>
          <cell r="L1523" t="str">
            <v>Dave Huck</v>
          </cell>
          <cell r="M1523" t="str">
            <v>Trader</v>
          </cell>
          <cell r="N1523" t="str">
            <v>(403) 269-5522</v>
          </cell>
          <cell r="O1523" t="str">
            <v>(303) 568-3250</v>
          </cell>
          <cell r="R1523">
            <v>3226</v>
          </cell>
          <cell r="X1523">
            <v>6.73</v>
          </cell>
          <cell r="Y1523">
            <v>38353</v>
          </cell>
          <cell r="Z1523">
            <v>38383</v>
          </cell>
          <cell r="AA1523" t="str">
            <v>Firm</v>
          </cell>
          <cell r="AB1523" t="str">
            <v>PGE</v>
          </cell>
          <cell r="AE1523">
            <v>3226</v>
          </cell>
          <cell r="AF1523" t="str">
            <v>STOR</v>
          </cell>
          <cell r="AH1523" t="str">
            <v>1111NAS001</v>
          </cell>
          <cell r="AJ1523" t="str">
            <v>CG</v>
          </cell>
          <cell r="AL1523" t="str">
            <v>CG0214N</v>
          </cell>
          <cell r="AM1523" t="str">
            <v xml:space="preserve"> </v>
          </cell>
          <cell r="AN1523" t="str">
            <v>RP</v>
          </cell>
        </row>
        <row r="1524">
          <cell r="A1524">
            <v>1537</v>
          </cell>
          <cell r="B1524" t="str">
            <v>DA</v>
          </cell>
          <cell r="C1524" t="str">
            <v>Diane Albers</v>
          </cell>
          <cell r="D1524" t="str">
            <v>(509) 495-4705</v>
          </cell>
          <cell r="E1524">
            <v>38204</v>
          </cell>
          <cell r="G1524" t="str">
            <v>Purchase</v>
          </cell>
          <cell r="H1524" t="str">
            <v>Physical</v>
          </cell>
          <cell r="I1524" t="str">
            <v>PG&amp;E STOR</v>
          </cell>
          <cell r="J1524">
            <v>121878265</v>
          </cell>
          <cell r="K1524" t="str">
            <v>Enserco</v>
          </cell>
          <cell r="L1524" t="str">
            <v>Dave Huck</v>
          </cell>
          <cell r="M1524" t="str">
            <v>Trader</v>
          </cell>
          <cell r="N1524" t="str">
            <v>(403) 269-5522</v>
          </cell>
          <cell r="O1524" t="str">
            <v>(303) 568-3250</v>
          </cell>
          <cell r="P1524" t="str">
            <v>ICE</v>
          </cell>
          <cell r="Q1524">
            <v>2.5</v>
          </cell>
          <cell r="R1524">
            <v>5000</v>
          </cell>
          <cell r="X1524">
            <v>5.92</v>
          </cell>
          <cell r="Y1524">
            <v>38205</v>
          </cell>
          <cell r="Z1524">
            <v>38205</v>
          </cell>
          <cell r="AA1524" t="str">
            <v>Interruptible</v>
          </cell>
          <cell r="AB1524" t="str">
            <v>PGE</v>
          </cell>
          <cell r="AE1524">
            <v>5000</v>
          </cell>
          <cell r="AF1524" t="str">
            <v>CG</v>
          </cell>
          <cell r="AH1524" t="str">
            <v>CG0214N</v>
          </cell>
          <cell r="AJ1524" t="str">
            <v>STOR</v>
          </cell>
          <cell r="AL1524" t="str">
            <v>CG1111N</v>
          </cell>
          <cell r="AM1524" t="str">
            <v xml:space="preserve"> </v>
          </cell>
          <cell r="AN1524" t="str">
            <v>DA</v>
          </cell>
        </row>
        <row r="1525">
          <cell r="A1525">
            <v>1538</v>
          </cell>
          <cell r="B1525" t="str">
            <v>DA</v>
          </cell>
          <cell r="C1525" t="str">
            <v>Diane Albers</v>
          </cell>
          <cell r="D1525" t="str">
            <v>(509) 495-4705</v>
          </cell>
          <cell r="E1525">
            <v>38204</v>
          </cell>
          <cell r="G1525" t="str">
            <v>Purchase</v>
          </cell>
          <cell r="H1525" t="str">
            <v>Physical</v>
          </cell>
          <cell r="I1525" t="str">
            <v>PG&amp;E STOR</v>
          </cell>
          <cell r="J1525">
            <v>464494470</v>
          </cell>
          <cell r="K1525" t="str">
            <v>Enserco</v>
          </cell>
          <cell r="L1525" t="str">
            <v>Dave Huck</v>
          </cell>
          <cell r="M1525" t="str">
            <v>Trader</v>
          </cell>
          <cell r="N1525" t="str">
            <v>(403) 269-5522</v>
          </cell>
          <cell r="O1525" t="str">
            <v>(303) 568-3250</v>
          </cell>
          <cell r="P1525" t="str">
            <v>ICE</v>
          </cell>
          <cell r="Q1525">
            <v>2.5</v>
          </cell>
          <cell r="R1525">
            <v>5000</v>
          </cell>
          <cell r="X1525">
            <v>5.9050000000000002</v>
          </cell>
          <cell r="Y1525">
            <v>38205</v>
          </cell>
          <cell r="Z1525">
            <v>38205</v>
          </cell>
          <cell r="AA1525" t="str">
            <v>Interruptible</v>
          </cell>
          <cell r="AB1525" t="str">
            <v>PGE</v>
          </cell>
          <cell r="AE1525">
            <v>5000</v>
          </cell>
          <cell r="AF1525" t="str">
            <v>CG</v>
          </cell>
          <cell r="AH1525" t="str">
            <v>CG0214N</v>
          </cell>
          <cell r="AJ1525" t="str">
            <v>STOR</v>
          </cell>
          <cell r="AL1525" t="str">
            <v>CG1111N</v>
          </cell>
          <cell r="AM1525" t="str">
            <v xml:space="preserve"> </v>
          </cell>
          <cell r="AN1525" t="str">
            <v>DA</v>
          </cell>
        </row>
        <row r="1526">
          <cell r="A1526">
            <v>1539</v>
          </cell>
          <cell r="B1526" t="str">
            <v>DA</v>
          </cell>
          <cell r="C1526" t="str">
            <v>Diane Albers</v>
          </cell>
          <cell r="D1526" t="str">
            <v>(509) 495-4705</v>
          </cell>
          <cell r="E1526">
            <v>38205</v>
          </cell>
          <cell r="G1526" t="str">
            <v>Purchase</v>
          </cell>
          <cell r="H1526" t="str">
            <v>Physical</v>
          </cell>
          <cell r="I1526" t="str">
            <v>CSII</v>
          </cell>
          <cell r="K1526" t="str">
            <v>BP Canada Energy Co.</v>
          </cell>
          <cell r="L1526" t="str">
            <v>Patty Condon</v>
          </cell>
          <cell r="M1526" t="str">
            <v>Trader</v>
          </cell>
          <cell r="N1526" t="str">
            <v>(403) 231-6901</v>
          </cell>
          <cell r="O1526" t="str">
            <v>403-233-5611</v>
          </cell>
          <cell r="R1526">
            <v>6500</v>
          </cell>
          <cell r="X1526">
            <v>5.4749999999999996</v>
          </cell>
          <cell r="Y1526">
            <v>38534</v>
          </cell>
          <cell r="Z1526">
            <v>38625</v>
          </cell>
          <cell r="AA1526" t="str">
            <v>Firm</v>
          </cell>
          <cell r="AB1526" t="str">
            <v>TCPL</v>
          </cell>
          <cell r="AC1526" t="str">
            <v>GTN</v>
          </cell>
          <cell r="AD1526" t="str">
            <v>AVA2</v>
          </cell>
          <cell r="AE1526">
            <v>5000</v>
          </cell>
          <cell r="AF1526" t="str">
            <v>NIT</v>
          </cell>
          <cell r="AH1526" t="str">
            <v>AMOCT</v>
          </cell>
          <cell r="AJ1526" t="str">
            <v>CSII-CSII</v>
          </cell>
          <cell r="AL1526" t="str">
            <v>CSII</v>
          </cell>
          <cell r="AN1526" t="str">
            <v>RP</v>
          </cell>
        </row>
        <row r="1527">
          <cell r="A1527">
            <v>1540</v>
          </cell>
          <cell r="B1527" t="str">
            <v>DW</v>
          </cell>
          <cell r="C1527" t="str">
            <v>Dick Winters</v>
          </cell>
          <cell r="D1527" t="str">
            <v>(509) 495-4175</v>
          </cell>
          <cell r="E1527">
            <v>38210</v>
          </cell>
          <cell r="G1527" t="str">
            <v>Purchase</v>
          </cell>
          <cell r="H1527" t="str">
            <v>Physical</v>
          </cell>
          <cell r="I1527" t="str">
            <v>PG&amp;E STOR</v>
          </cell>
          <cell r="J1527" t="str">
            <v xml:space="preserve"> </v>
          </cell>
          <cell r="K1527" t="str">
            <v>Enserco</v>
          </cell>
          <cell r="L1527" t="str">
            <v>Dave Huck</v>
          </cell>
          <cell r="M1527" t="str">
            <v>Trader</v>
          </cell>
          <cell r="N1527" t="str">
            <v>(403) 269-5522</v>
          </cell>
          <cell r="O1527" t="str">
            <v>(303) 568-3250</v>
          </cell>
          <cell r="P1527" t="str">
            <v xml:space="preserve"> </v>
          </cell>
          <cell r="Q1527" t="str">
            <v xml:space="preserve"> </v>
          </cell>
          <cell r="R1527">
            <v>10000</v>
          </cell>
          <cell r="X1527">
            <v>5.84</v>
          </cell>
          <cell r="Y1527">
            <v>38211</v>
          </cell>
          <cell r="Z1527">
            <v>38211</v>
          </cell>
          <cell r="AA1527" t="str">
            <v>Interruptible</v>
          </cell>
          <cell r="AB1527" t="str">
            <v>PGE</v>
          </cell>
          <cell r="AE1527">
            <v>10000</v>
          </cell>
          <cell r="AF1527" t="str">
            <v>CG</v>
          </cell>
          <cell r="AH1527" t="str">
            <v>CG0214N</v>
          </cell>
          <cell r="AJ1527" t="str">
            <v>STOR</v>
          </cell>
          <cell r="AL1527" t="str">
            <v>CG1111N</v>
          </cell>
          <cell r="AM1527" t="str">
            <v xml:space="preserve"> </v>
          </cell>
          <cell r="AN1527" t="str">
            <v>DW</v>
          </cell>
        </row>
        <row r="1528">
          <cell r="A1528">
            <v>1541</v>
          </cell>
          <cell r="B1528" t="str">
            <v>DW</v>
          </cell>
          <cell r="C1528" t="str">
            <v>Dick Winters</v>
          </cell>
          <cell r="D1528" t="str">
            <v>(509) 495-4175</v>
          </cell>
          <cell r="E1528">
            <v>38212</v>
          </cell>
          <cell r="G1528" t="str">
            <v>Purchase</v>
          </cell>
          <cell r="H1528" t="str">
            <v>Physical</v>
          </cell>
          <cell r="I1528" t="str">
            <v>PG&amp;E STOR</v>
          </cell>
          <cell r="J1528" t="str">
            <v xml:space="preserve"> </v>
          </cell>
          <cell r="K1528" t="str">
            <v>Enserco</v>
          </cell>
          <cell r="L1528" t="str">
            <v>Dave Huck</v>
          </cell>
          <cell r="M1528" t="str">
            <v>Trader</v>
          </cell>
          <cell r="N1528" t="str">
            <v>(403) 269-5522</v>
          </cell>
          <cell r="O1528" t="str">
            <v>(303) 568-3250</v>
          </cell>
          <cell r="P1528" t="str">
            <v xml:space="preserve"> </v>
          </cell>
          <cell r="Q1528" t="str">
            <v xml:space="preserve"> </v>
          </cell>
          <cell r="R1528">
            <v>5000</v>
          </cell>
          <cell r="X1528">
            <v>5.6150000000000002</v>
          </cell>
          <cell r="Y1528">
            <v>38213</v>
          </cell>
          <cell r="Z1528">
            <v>38215</v>
          </cell>
          <cell r="AA1528" t="str">
            <v>Firm</v>
          </cell>
          <cell r="AB1528" t="str">
            <v>PGE</v>
          </cell>
          <cell r="AE1528">
            <v>5000</v>
          </cell>
          <cell r="AF1528" t="str">
            <v>CG</v>
          </cell>
          <cell r="AH1528" t="str">
            <v>CG0214N</v>
          </cell>
          <cell r="AJ1528" t="str">
            <v>STOR</v>
          </cell>
          <cell r="AL1528" t="str">
            <v>CG1111N</v>
          </cell>
          <cell r="AM1528" t="str">
            <v xml:space="preserve"> </v>
          </cell>
          <cell r="AN1528" t="str">
            <v>DW</v>
          </cell>
        </row>
        <row r="1529">
          <cell r="A1529">
            <v>1542</v>
          </cell>
          <cell r="B1529" t="str">
            <v>DW</v>
          </cell>
          <cell r="C1529" t="str">
            <v>Dick Winters</v>
          </cell>
          <cell r="D1529" t="str">
            <v>(509) 495-4175</v>
          </cell>
          <cell r="E1529">
            <v>38212</v>
          </cell>
          <cell r="G1529" t="str">
            <v>Purchase</v>
          </cell>
          <cell r="H1529" t="str">
            <v>Physical</v>
          </cell>
          <cell r="I1529" t="str">
            <v>KFCT</v>
          </cell>
          <cell r="K1529" t="str">
            <v>Enserco</v>
          </cell>
          <cell r="L1529" t="str">
            <v>Dave Huck</v>
          </cell>
          <cell r="M1529" t="str">
            <v>Trader</v>
          </cell>
          <cell r="N1529" t="str">
            <v>(403) 269-5522</v>
          </cell>
          <cell r="O1529" t="str">
            <v>(303) 568-3250</v>
          </cell>
          <cell r="R1529">
            <v>500</v>
          </cell>
          <cell r="U1529" t="str">
            <v xml:space="preserve"> </v>
          </cell>
          <cell r="V1529" t="str">
            <v xml:space="preserve"> </v>
          </cell>
          <cell r="W1529" t="str">
            <v xml:space="preserve"> </v>
          </cell>
          <cell r="X1529">
            <v>4.91</v>
          </cell>
          <cell r="Y1529">
            <v>38213</v>
          </cell>
          <cell r="Z1529">
            <v>38215</v>
          </cell>
          <cell r="AA1529" t="str">
            <v>Firm</v>
          </cell>
          <cell r="AB1529" t="str">
            <v>NWP</v>
          </cell>
          <cell r="AC1529" t="str">
            <v xml:space="preserve"> </v>
          </cell>
          <cell r="AD1529">
            <v>100047</v>
          </cell>
          <cell r="AE1529">
            <v>500</v>
          </cell>
          <cell r="AF1529" t="str">
            <v>SUMAS</v>
          </cell>
          <cell r="AG1529">
            <v>297</v>
          </cell>
          <cell r="AH1529" t="str">
            <v xml:space="preserve"> </v>
          </cell>
          <cell r="AJ1529" t="str">
            <v>SPOKANE (KETTLE FALLS)</v>
          </cell>
          <cell r="AK1529">
            <v>384</v>
          </cell>
          <cell r="AL1529" t="str">
            <v>KFCT</v>
          </cell>
          <cell r="AM1529" t="str">
            <v xml:space="preserve"> </v>
          </cell>
          <cell r="AN1529" t="str">
            <v>DW</v>
          </cell>
        </row>
        <row r="1530">
          <cell r="A1530">
            <v>1543</v>
          </cell>
          <cell r="B1530" t="str">
            <v>DW</v>
          </cell>
          <cell r="C1530" t="str">
            <v>Dick Winters</v>
          </cell>
          <cell r="D1530" t="str">
            <v>(509) 495-4175</v>
          </cell>
          <cell r="E1530">
            <v>38215</v>
          </cell>
          <cell r="G1530" t="str">
            <v>Purchase</v>
          </cell>
          <cell r="H1530" t="str">
            <v>Physical</v>
          </cell>
          <cell r="I1530" t="str">
            <v>PG&amp;E STOR</v>
          </cell>
          <cell r="J1530">
            <v>154636783</v>
          </cell>
          <cell r="K1530" t="str">
            <v>Enserco</v>
          </cell>
          <cell r="L1530" t="str">
            <v>Dave Huck</v>
          </cell>
          <cell r="M1530" t="str">
            <v>Trader</v>
          </cell>
          <cell r="N1530" t="str">
            <v>(403) 269-5522</v>
          </cell>
          <cell r="O1530" t="str">
            <v>(303) 568-3250</v>
          </cell>
          <cell r="P1530" t="str">
            <v>ICE</v>
          </cell>
          <cell r="Q1530">
            <v>2.5</v>
          </cell>
          <cell r="R1530">
            <v>10000</v>
          </cell>
          <cell r="X1530">
            <v>5.6550000000000002</v>
          </cell>
          <cell r="Y1530">
            <v>38216</v>
          </cell>
          <cell r="Z1530">
            <v>38216</v>
          </cell>
          <cell r="AA1530" t="str">
            <v>Firm</v>
          </cell>
          <cell r="AB1530" t="str">
            <v>PGE</v>
          </cell>
          <cell r="AE1530">
            <v>10000</v>
          </cell>
          <cell r="AF1530" t="str">
            <v>CG</v>
          </cell>
          <cell r="AH1530" t="str">
            <v>CG0214N</v>
          </cell>
          <cell r="AJ1530" t="str">
            <v>STOR</v>
          </cell>
          <cell r="AL1530" t="str">
            <v>CG1111N</v>
          </cell>
          <cell r="AM1530" t="str">
            <v xml:space="preserve"> </v>
          </cell>
          <cell r="AN1530" t="str">
            <v>DW</v>
          </cell>
        </row>
        <row r="1531">
          <cell r="A1531">
            <v>1544</v>
          </cell>
          <cell r="B1531" t="str">
            <v>DW</v>
          </cell>
          <cell r="C1531" t="str">
            <v>Dick Winters</v>
          </cell>
          <cell r="D1531" t="str">
            <v>(509) 495-4175</v>
          </cell>
          <cell r="E1531">
            <v>38216</v>
          </cell>
          <cell r="G1531" t="str">
            <v>Purchase</v>
          </cell>
          <cell r="H1531" t="str">
            <v>Physical</v>
          </cell>
          <cell r="I1531" t="str">
            <v>PG&amp;E STOR</v>
          </cell>
          <cell r="J1531" t="str">
            <v xml:space="preserve"> </v>
          </cell>
          <cell r="K1531" t="str">
            <v>Enserco</v>
          </cell>
          <cell r="L1531" t="str">
            <v>Dave Huck</v>
          </cell>
          <cell r="M1531" t="str">
            <v>Trader</v>
          </cell>
          <cell r="N1531" t="str">
            <v>(403) 269-5522</v>
          </cell>
          <cell r="O1531" t="str">
            <v>(303) 568-3250</v>
          </cell>
          <cell r="P1531" t="str">
            <v xml:space="preserve"> </v>
          </cell>
          <cell r="Q1531" t="str">
            <v xml:space="preserve"> </v>
          </cell>
          <cell r="R1531">
            <v>5000</v>
          </cell>
          <cell r="X1531">
            <v>5.5350000000000001</v>
          </cell>
          <cell r="Y1531">
            <v>38217</v>
          </cell>
          <cell r="Z1531">
            <v>38217</v>
          </cell>
          <cell r="AA1531" t="str">
            <v>Firm</v>
          </cell>
          <cell r="AB1531" t="str">
            <v>PGE</v>
          </cell>
          <cell r="AE1531">
            <v>5000</v>
          </cell>
          <cell r="AF1531" t="str">
            <v>CG</v>
          </cell>
          <cell r="AH1531" t="str">
            <v>CG0214N</v>
          </cell>
          <cell r="AJ1531" t="str">
            <v>STOR</v>
          </cell>
          <cell r="AL1531" t="str">
            <v>CG1111N</v>
          </cell>
          <cell r="AM1531" t="str">
            <v xml:space="preserve"> </v>
          </cell>
          <cell r="AN1531" t="str">
            <v>DW</v>
          </cell>
        </row>
        <row r="1532">
          <cell r="A1532">
            <v>1545</v>
          </cell>
          <cell r="B1532" t="str">
            <v>DW</v>
          </cell>
          <cell r="C1532" t="str">
            <v>Dick Winters</v>
          </cell>
          <cell r="D1532" t="str">
            <v>(509) 495-4175</v>
          </cell>
          <cell r="E1532">
            <v>38222</v>
          </cell>
          <cell r="G1532" t="str">
            <v>Sale</v>
          </cell>
          <cell r="H1532" t="str">
            <v>Physical</v>
          </cell>
          <cell r="I1532" t="str">
            <v>BPK</v>
          </cell>
          <cell r="K1532" t="str">
            <v>Enserco</v>
          </cell>
          <cell r="L1532" t="str">
            <v>Dave Huck</v>
          </cell>
          <cell r="M1532" t="str">
            <v>Trader</v>
          </cell>
          <cell r="N1532" t="str">
            <v>(403) 269-5522</v>
          </cell>
          <cell r="O1532" t="str">
            <v>(303) 568-3250</v>
          </cell>
          <cell r="R1532">
            <v>3000</v>
          </cell>
          <cell r="U1532" t="str">
            <v xml:space="preserve"> </v>
          </cell>
          <cell r="V1532" t="str">
            <v xml:space="preserve"> </v>
          </cell>
          <cell r="W1532" t="str">
            <v xml:space="preserve"> </v>
          </cell>
          <cell r="X1532">
            <v>4.8899999999999997</v>
          </cell>
          <cell r="Y1532">
            <v>38223</v>
          </cell>
          <cell r="Z1532">
            <v>38223</v>
          </cell>
          <cell r="AA1532" t="str">
            <v>Firm</v>
          </cell>
          <cell r="AB1532" t="str">
            <v>PGT</v>
          </cell>
          <cell r="AC1532" t="str">
            <v xml:space="preserve"> </v>
          </cell>
          <cell r="AD1532" t="str">
            <v>07536</v>
          </cell>
          <cell r="AE1532">
            <v>3000</v>
          </cell>
          <cell r="AF1532" t="str">
            <v>STAN-GTNW</v>
          </cell>
          <cell r="AG1532" t="str">
            <v xml:space="preserve"> </v>
          </cell>
          <cell r="AH1532" t="str">
            <v xml:space="preserve"> </v>
          </cell>
          <cell r="AJ1532" t="str">
            <v>STAN-GTNW</v>
          </cell>
          <cell r="AK1532" t="str">
            <v xml:space="preserve"> </v>
          </cell>
          <cell r="AL1532" t="str">
            <v xml:space="preserve"> </v>
          </cell>
          <cell r="AM1532" t="str">
            <v xml:space="preserve"> </v>
          </cell>
          <cell r="AN1532" t="str">
            <v>DW</v>
          </cell>
        </row>
        <row r="1533">
          <cell r="A1533">
            <v>1546</v>
          </cell>
          <cell r="B1533" t="str">
            <v>DW</v>
          </cell>
          <cell r="C1533" t="str">
            <v>Dick Winters</v>
          </cell>
          <cell r="D1533" t="str">
            <v>(509) 495-4175</v>
          </cell>
          <cell r="E1533">
            <v>38222</v>
          </cell>
          <cell r="G1533" t="str">
            <v>Sale</v>
          </cell>
          <cell r="H1533" t="str">
            <v>Physical</v>
          </cell>
          <cell r="I1533" t="str">
            <v>KFCT</v>
          </cell>
          <cell r="K1533" t="str">
            <v>Enserco</v>
          </cell>
          <cell r="L1533" t="str">
            <v>Dave Huck</v>
          </cell>
          <cell r="M1533" t="str">
            <v>Trader</v>
          </cell>
          <cell r="N1533" t="str">
            <v>(403) 269-5522</v>
          </cell>
          <cell r="O1533" t="str">
            <v>(303) 568-3250</v>
          </cell>
          <cell r="R1533">
            <v>1000</v>
          </cell>
          <cell r="U1533" t="str">
            <v xml:space="preserve"> </v>
          </cell>
          <cell r="V1533" t="str">
            <v xml:space="preserve"> </v>
          </cell>
          <cell r="W1533" t="str">
            <v xml:space="preserve"> </v>
          </cell>
          <cell r="X1533">
            <v>4.78</v>
          </cell>
          <cell r="Y1533">
            <v>38223</v>
          </cell>
          <cell r="Z1533">
            <v>38223</v>
          </cell>
          <cell r="AA1533" t="str">
            <v>Firm</v>
          </cell>
          <cell r="AB1533" t="str">
            <v>NWP</v>
          </cell>
          <cell r="AC1533" t="str">
            <v xml:space="preserve"> </v>
          </cell>
          <cell r="AD1533" t="str">
            <v xml:space="preserve"> </v>
          </cell>
          <cell r="AE1533">
            <v>1000</v>
          </cell>
          <cell r="AF1533" t="str">
            <v>SUMAS</v>
          </cell>
          <cell r="AG1533">
            <v>297</v>
          </cell>
          <cell r="AH1533" t="str">
            <v xml:space="preserve"> </v>
          </cell>
          <cell r="AJ1533" t="str">
            <v>SUMAS</v>
          </cell>
          <cell r="AK1533">
            <v>297</v>
          </cell>
          <cell r="AL1533" t="str">
            <v xml:space="preserve"> </v>
          </cell>
          <cell r="AM1533" t="str">
            <v xml:space="preserve"> </v>
          </cell>
          <cell r="AN1533" t="str">
            <v>DW</v>
          </cell>
        </row>
        <row r="1534">
          <cell r="A1534">
            <v>1547</v>
          </cell>
          <cell r="B1534" t="str">
            <v>DW</v>
          </cell>
          <cell r="C1534" t="str">
            <v>Dick Winters</v>
          </cell>
          <cell r="D1534" t="str">
            <v>(509) 495-4175</v>
          </cell>
          <cell r="E1534">
            <v>38222</v>
          </cell>
          <cell r="G1534" t="str">
            <v>Sale</v>
          </cell>
          <cell r="H1534" t="str">
            <v>Physical</v>
          </cell>
          <cell r="I1534" t="str">
            <v>BPK</v>
          </cell>
          <cell r="K1534" t="str">
            <v>Enserco</v>
          </cell>
          <cell r="L1534" t="str">
            <v>Dave Huck</v>
          </cell>
          <cell r="M1534" t="str">
            <v>Trader</v>
          </cell>
          <cell r="N1534" t="str">
            <v>(403) 269-5522</v>
          </cell>
          <cell r="O1534" t="str">
            <v>(303) 568-3250</v>
          </cell>
          <cell r="R1534">
            <v>2000</v>
          </cell>
          <cell r="U1534" t="str">
            <v xml:space="preserve"> </v>
          </cell>
          <cell r="V1534" t="str">
            <v xml:space="preserve"> </v>
          </cell>
          <cell r="W1534" t="str">
            <v xml:space="preserve"> </v>
          </cell>
          <cell r="X1534">
            <v>4.84</v>
          </cell>
          <cell r="Y1534">
            <v>38222</v>
          </cell>
          <cell r="Z1534">
            <v>38222</v>
          </cell>
          <cell r="AA1534" t="str">
            <v>Interruptible</v>
          </cell>
          <cell r="AB1534" t="str">
            <v>PGT</v>
          </cell>
          <cell r="AC1534" t="str">
            <v xml:space="preserve"> </v>
          </cell>
          <cell r="AD1534" t="str">
            <v>07536</v>
          </cell>
          <cell r="AE1534">
            <v>2000</v>
          </cell>
          <cell r="AF1534" t="str">
            <v>STAN-GTNW</v>
          </cell>
          <cell r="AG1534" t="str">
            <v xml:space="preserve"> </v>
          </cell>
          <cell r="AH1534" t="str">
            <v xml:space="preserve"> </v>
          </cell>
          <cell r="AJ1534" t="str">
            <v>STAN-GTNW</v>
          </cell>
          <cell r="AK1534" t="str">
            <v xml:space="preserve"> </v>
          </cell>
          <cell r="AL1534" t="str">
            <v xml:space="preserve"> </v>
          </cell>
          <cell r="AM1534" t="str">
            <v xml:space="preserve"> </v>
          </cell>
          <cell r="AN1534" t="str">
            <v>DW</v>
          </cell>
        </row>
        <row r="1535">
          <cell r="A1535">
            <v>1548</v>
          </cell>
          <cell r="B1535" t="str">
            <v>DW</v>
          </cell>
          <cell r="C1535" t="str">
            <v>Dick Winters</v>
          </cell>
          <cell r="D1535" t="str">
            <v>(509) 495-4175</v>
          </cell>
          <cell r="E1535">
            <v>38223</v>
          </cell>
          <cell r="G1535" t="str">
            <v>Sale</v>
          </cell>
          <cell r="H1535" t="str">
            <v>Physical</v>
          </cell>
          <cell r="I1535" t="str">
            <v>BPK</v>
          </cell>
          <cell r="K1535" t="str">
            <v>Enserco</v>
          </cell>
          <cell r="L1535" t="str">
            <v>Dave Huck</v>
          </cell>
          <cell r="M1535" t="str">
            <v>Trader</v>
          </cell>
          <cell r="N1535" t="str">
            <v>(403) 269-5522</v>
          </cell>
          <cell r="O1535" t="str">
            <v>(303) 568-3250</v>
          </cell>
          <cell r="R1535">
            <v>3000</v>
          </cell>
          <cell r="U1535" t="str">
            <v xml:space="preserve"> </v>
          </cell>
          <cell r="V1535" t="str">
            <v xml:space="preserve"> </v>
          </cell>
          <cell r="W1535" t="str">
            <v xml:space="preserve"> </v>
          </cell>
          <cell r="X1535">
            <v>4.72</v>
          </cell>
          <cell r="Y1535">
            <v>38224</v>
          </cell>
          <cell r="Z1535">
            <v>38224</v>
          </cell>
          <cell r="AA1535" t="str">
            <v>Firm</v>
          </cell>
          <cell r="AB1535" t="str">
            <v>PGT</v>
          </cell>
          <cell r="AC1535" t="str">
            <v xml:space="preserve"> </v>
          </cell>
          <cell r="AD1535" t="str">
            <v>07536</v>
          </cell>
          <cell r="AE1535">
            <v>3000</v>
          </cell>
          <cell r="AF1535" t="str">
            <v>STAN-GTNW</v>
          </cell>
          <cell r="AG1535" t="str">
            <v xml:space="preserve"> </v>
          </cell>
          <cell r="AH1535" t="str">
            <v xml:space="preserve"> </v>
          </cell>
          <cell r="AJ1535" t="str">
            <v>STAN-GTNW</v>
          </cell>
          <cell r="AK1535" t="str">
            <v xml:space="preserve"> </v>
          </cell>
          <cell r="AL1535" t="str">
            <v xml:space="preserve"> </v>
          </cell>
          <cell r="AM1535" t="str">
            <v xml:space="preserve"> </v>
          </cell>
          <cell r="AN1535" t="str">
            <v>DW</v>
          </cell>
        </row>
        <row r="1536">
          <cell r="A1536">
            <v>1549</v>
          </cell>
          <cell r="B1536" t="str">
            <v>DW</v>
          </cell>
          <cell r="C1536" t="str">
            <v>Dick Winters</v>
          </cell>
          <cell r="D1536" t="str">
            <v>(509) 495-4175</v>
          </cell>
          <cell r="E1536">
            <v>38223</v>
          </cell>
          <cell r="G1536" t="str">
            <v>Sale</v>
          </cell>
          <cell r="H1536" t="str">
            <v>Physical</v>
          </cell>
          <cell r="I1536" t="str">
            <v>KFCT</v>
          </cell>
          <cell r="K1536" t="str">
            <v>Enserco</v>
          </cell>
          <cell r="L1536" t="str">
            <v>Dave Huck</v>
          </cell>
          <cell r="M1536" t="str">
            <v>Trader</v>
          </cell>
          <cell r="N1536" t="str">
            <v>(403) 269-5522</v>
          </cell>
          <cell r="O1536" t="str">
            <v>(303) 568-3250</v>
          </cell>
          <cell r="R1536">
            <v>1000</v>
          </cell>
          <cell r="U1536" t="str">
            <v xml:space="preserve"> </v>
          </cell>
          <cell r="V1536" t="str">
            <v xml:space="preserve"> </v>
          </cell>
          <cell r="W1536" t="str">
            <v xml:space="preserve"> </v>
          </cell>
          <cell r="X1536">
            <v>4.59</v>
          </cell>
          <cell r="Y1536">
            <v>38224</v>
          </cell>
          <cell r="Z1536">
            <v>38224</v>
          </cell>
          <cell r="AA1536" t="str">
            <v>Firm</v>
          </cell>
          <cell r="AB1536" t="str">
            <v>NWP</v>
          </cell>
          <cell r="AC1536" t="str">
            <v xml:space="preserve"> </v>
          </cell>
          <cell r="AD1536" t="str">
            <v xml:space="preserve"> </v>
          </cell>
          <cell r="AE1536">
            <v>1000</v>
          </cell>
          <cell r="AF1536" t="str">
            <v>SUMAS</v>
          </cell>
          <cell r="AG1536">
            <v>297</v>
          </cell>
          <cell r="AH1536" t="str">
            <v xml:space="preserve"> </v>
          </cell>
          <cell r="AJ1536" t="str">
            <v>SUMAS</v>
          </cell>
          <cell r="AK1536">
            <v>297</v>
          </cell>
          <cell r="AL1536" t="str">
            <v xml:space="preserve"> </v>
          </cell>
          <cell r="AM1536" t="str">
            <v xml:space="preserve"> </v>
          </cell>
          <cell r="AN1536" t="str">
            <v>DW</v>
          </cell>
        </row>
        <row r="1537">
          <cell r="A1537">
            <v>1550</v>
          </cell>
          <cell r="B1537" t="str">
            <v>DW</v>
          </cell>
          <cell r="C1537" t="str">
            <v>Dick Winters</v>
          </cell>
          <cell r="D1537" t="str">
            <v>(509) 495-4175</v>
          </cell>
          <cell r="E1537">
            <v>38223</v>
          </cell>
          <cell r="G1537" t="str">
            <v>Purchase</v>
          </cell>
          <cell r="H1537" t="str">
            <v>Physical</v>
          </cell>
          <cell r="I1537" t="str">
            <v>PG&amp;E STOR</v>
          </cell>
          <cell r="J1537" t="str">
            <v xml:space="preserve"> </v>
          </cell>
          <cell r="K1537" t="str">
            <v>Enserco</v>
          </cell>
          <cell r="L1537" t="str">
            <v>Dave Huck</v>
          </cell>
          <cell r="M1537" t="str">
            <v>Trader</v>
          </cell>
          <cell r="N1537" t="str">
            <v>(403) 269-5522</v>
          </cell>
          <cell r="O1537" t="str">
            <v>(303) 568-3250</v>
          </cell>
          <cell r="P1537" t="str">
            <v xml:space="preserve"> </v>
          </cell>
          <cell r="Q1537" t="str">
            <v xml:space="preserve"> </v>
          </cell>
          <cell r="R1537">
            <v>10000</v>
          </cell>
          <cell r="X1537">
            <v>5.25</v>
          </cell>
          <cell r="Y1537">
            <v>38224</v>
          </cell>
          <cell r="Z1537">
            <v>38224</v>
          </cell>
          <cell r="AA1537" t="str">
            <v>Firm</v>
          </cell>
          <cell r="AB1537" t="str">
            <v>PGE</v>
          </cell>
          <cell r="AE1537">
            <v>10000</v>
          </cell>
          <cell r="AF1537" t="str">
            <v>CG</v>
          </cell>
          <cell r="AH1537" t="str">
            <v>CG0214N</v>
          </cell>
          <cell r="AJ1537" t="str">
            <v>STOR</v>
          </cell>
          <cell r="AL1537" t="str">
            <v>CG1111N</v>
          </cell>
          <cell r="AM1537" t="str">
            <v xml:space="preserve"> </v>
          </cell>
          <cell r="AN1537" t="str">
            <v>DW</v>
          </cell>
        </row>
        <row r="1538">
          <cell r="A1538">
            <v>1551</v>
          </cell>
          <cell r="B1538" t="str">
            <v>DW</v>
          </cell>
          <cell r="C1538" t="str">
            <v>Dick Winters</v>
          </cell>
          <cell r="D1538" t="str">
            <v>(509) 495-4175</v>
          </cell>
          <cell r="E1538">
            <v>38223</v>
          </cell>
          <cell r="G1538" t="str">
            <v>Sale</v>
          </cell>
          <cell r="H1538" t="str">
            <v>Physical</v>
          </cell>
          <cell r="I1538" t="str">
            <v>KFCT</v>
          </cell>
          <cell r="K1538" t="str">
            <v>Enserco</v>
          </cell>
          <cell r="L1538" t="str">
            <v>Dave Huck</v>
          </cell>
          <cell r="M1538" t="str">
            <v>Trader</v>
          </cell>
          <cell r="N1538" t="str">
            <v>(403) 269-5522</v>
          </cell>
          <cell r="O1538" t="str">
            <v>(303) 568-3250</v>
          </cell>
          <cell r="R1538">
            <v>1000</v>
          </cell>
          <cell r="U1538" t="str">
            <v xml:space="preserve"> </v>
          </cell>
          <cell r="V1538" t="str">
            <v xml:space="preserve"> </v>
          </cell>
          <cell r="W1538" t="str">
            <v xml:space="preserve"> </v>
          </cell>
          <cell r="X1538">
            <v>4.6100000000000003</v>
          </cell>
          <cell r="Y1538">
            <v>38231</v>
          </cell>
          <cell r="Z1538">
            <v>38260</v>
          </cell>
          <cell r="AA1538" t="str">
            <v>Firm</v>
          </cell>
          <cell r="AB1538" t="str">
            <v>NWP</v>
          </cell>
          <cell r="AC1538" t="str">
            <v xml:space="preserve"> </v>
          </cell>
          <cell r="AD1538" t="str">
            <v xml:space="preserve"> </v>
          </cell>
          <cell r="AE1538">
            <v>1000</v>
          </cell>
          <cell r="AF1538" t="str">
            <v>SUMAS</v>
          </cell>
          <cell r="AG1538">
            <v>297</v>
          </cell>
          <cell r="AH1538" t="str">
            <v xml:space="preserve"> </v>
          </cell>
          <cell r="AJ1538" t="str">
            <v>SUMAS</v>
          </cell>
          <cell r="AK1538">
            <v>297</v>
          </cell>
          <cell r="AL1538" t="str">
            <v xml:space="preserve"> </v>
          </cell>
          <cell r="AM1538" t="str">
            <v xml:space="preserve"> </v>
          </cell>
          <cell r="AN1538" t="str">
            <v>RP</v>
          </cell>
          <cell r="AO1538">
            <v>38225</v>
          </cell>
          <cell r="AP1538" t="str">
            <v>DW</v>
          </cell>
        </row>
        <row r="1539">
          <cell r="A1539">
            <v>1552</v>
          </cell>
          <cell r="B1539" t="str">
            <v>DW</v>
          </cell>
          <cell r="C1539" t="str">
            <v>Dick Winters</v>
          </cell>
          <cell r="D1539" t="str">
            <v>(509) 495-4175</v>
          </cell>
          <cell r="E1539">
            <v>38224</v>
          </cell>
          <cell r="G1539" t="str">
            <v>Sale</v>
          </cell>
          <cell r="H1539" t="str">
            <v>Physical</v>
          </cell>
          <cell r="I1539" t="str">
            <v>BPK</v>
          </cell>
          <cell r="K1539" t="str">
            <v>Enserco</v>
          </cell>
          <cell r="L1539" t="str">
            <v>Dave Huck</v>
          </cell>
          <cell r="M1539" t="str">
            <v>Trader</v>
          </cell>
          <cell r="N1539" t="str">
            <v>(403) 269-5522</v>
          </cell>
          <cell r="O1539" t="str">
            <v>(303) 568-3250</v>
          </cell>
          <cell r="R1539">
            <v>3000</v>
          </cell>
          <cell r="U1539" t="str">
            <v xml:space="preserve"> </v>
          </cell>
          <cell r="V1539" t="str">
            <v xml:space="preserve"> </v>
          </cell>
          <cell r="W1539" t="str">
            <v xml:space="preserve"> </v>
          </cell>
          <cell r="X1539">
            <v>4.8</v>
          </cell>
          <cell r="Y1539">
            <v>38225</v>
          </cell>
          <cell r="Z1539">
            <v>38225</v>
          </cell>
          <cell r="AA1539" t="str">
            <v>Firm</v>
          </cell>
          <cell r="AB1539" t="str">
            <v>PGT</v>
          </cell>
          <cell r="AC1539" t="str">
            <v xml:space="preserve"> </v>
          </cell>
          <cell r="AD1539" t="str">
            <v>07536</v>
          </cell>
          <cell r="AE1539">
            <v>3000</v>
          </cell>
          <cell r="AF1539" t="str">
            <v>STAN-GTNW</v>
          </cell>
          <cell r="AG1539" t="str">
            <v xml:space="preserve"> </v>
          </cell>
          <cell r="AH1539" t="str">
            <v xml:space="preserve"> </v>
          </cell>
          <cell r="AJ1539" t="str">
            <v>STAN-GTNW</v>
          </cell>
          <cell r="AK1539" t="str">
            <v xml:space="preserve"> </v>
          </cell>
          <cell r="AL1539" t="str">
            <v xml:space="preserve"> </v>
          </cell>
          <cell r="AM1539" t="str">
            <v xml:space="preserve"> </v>
          </cell>
          <cell r="AN1539" t="str">
            <v>DW</v>
          </cell>
        </row>
        <row r="1540">
          <cell r="A1540">
            <v>1553</v>
          </cell>
          <cell r="B1540" t="str">
            <v>DW</v>
          </cell>
          <cell r="C1540" t="str">
            <v>Dick Winters</v>
          </cell>
          <cell r="D1540" t="str">
            <v>(509) 495-4175</v>
          </cell>
          <cell r="E1540">
            <v>38224</v>
          </cell>
          <cell r="G1540" t="str">
            <v>Sale</v>
          </cell>
          <cell r="H1540" t="str">
            <v>Physical</v>
          </cell>
          <cell r="I1540" t="str">
            <v>KFCT</v>
          </cell>
          <cell r="K1540" t="str">
            <v>Enserco</v>
          </cell>
          <cell r="L1540" t="str">
            <v>Dave Huck</v>
          </cell>
          <cell r="M1540" t="str">
            <v>Trader</v>
          </cell>
          <cell r="N1540" t="str">
            <v>(403) 269-5522</v>
          </cell>
          <cell r="O1540" t="str">
            <v>(303) 568-3250</v>
          </cell>
          <cell r="R1540">
            <v>1000</v>
          </cell>
          <cell r="U1540" t="str">
            <v xml:space="preserve"> </v>
          </cell>
          <cell r="V1540" t="str">
            <v xml:space="preserve"> </v>
          </cell>
          <cell r="W1540" t="str">
            <v xml:space="preserve"> </v>
          </cell>
          <cell r="X1540">
            <v>4.67</v>
          </cell>
          <cell r="Y1540">
            <v>38225</v>
          </cell>
          <cell r="Z1540">
            <v>38225</v>
          </cell>
          <cell r="AA1540" t="str">
            <v>Firm</v>
          </cell>
          <cell r="AB1540" t="str">
            <v>NWP</v>
          </cell>
          <cell r="AC1540" t="str">
            <v xml:space="preserve"> </v>
          </cell>
          <cell r="AD1540" t="str">
            <v xml:space="preserve"> </v>
          </cell>
          <cell r="AE1540">
            <v>1000</v>
          </cell>
          <cell r="AF1540" t="str">
            <v>SUMAS</v>
          </cell>
          <cell r="AG1540">
            <v>297</v>
          </cell>
          <cell r="AH1540" t="str">
            <v xml:space="preserve"> </v>
          </cell>
          <cell r="AJ1540" t="str">
            <v>SUMAS</v>
          </cell>
          <cell r="AK1540">
            <v>297</v>
          </cell>
          <cell r="AL1540" t="str">
            <v xml:space="preserve"> </v>
          </cell>
          <cell r="AM1540" t="str">
            <v xml:space="preserve"> </v>
          </cell>
          <cell r="AN1540" t="str">
            <v>DW</v>
          </cell>
        </row>
        <row r="1541">
          <cell r="A1541">
            <v>1554</v>
          </cell>
          <cell r="B1541" t="str">
            <v>DW</v>
          </cell>
          <cell r="C1541" t="str">
            <v>Dick Winters</v>
          </cell>
          <cell r="D1541" t="str">
            <v>(509) 495-4175</v>
          </cell>
          <cell r="E1541">
            <v>38224</v>
          </cell>
          <cell r="G1541" t="str">
            <v>Purchase</v>
          </cell>
          <cell r="H1541" t="str">
            <v>Physical</v>
          </cell>
          <cell r="I1541" t="str">
            <v>CA - SLTAHOE</v>
          </cell>
          <cell r="K1541" t="str">
            <v>Enserco</v>
          </cell>
          <cell r="L1541" t="str">
            <v>Dave Huck</v>
          </cell>
          <cell r="M1541" t="str">
            <v>Trader</v>
          </cell>
          <cell r="N1541" t="str">
            <v>(403) 269-5522</v>
          </cell>
          <cell r="O1541" t="str">
            <v>(303) 568-3250</v>
          </cell>
          <cell r="R1541">
            <v>1500</v>
          </cell>
          <cell r="U1541" t="str">
            <v>GDA</v>
          </cell>
          <cell r="V1541">
            <v>0.01</v>
          </cell>
          <cell r="W1541" t="str">
            <v>Sumas</v>
          </cell>
          <cell r="Y1541">
            <v>38231</v>
          </cell>
          <cell r="Z1541">
            <v>38260</v>
          </cell>
          <cell r="AA1541" t="str">
            <v>Firm</v>
          </cell>
          <cell r="AB1541" t="str">
            <v>NWP</v>
          </cell>
          <cell r="AC1541" t="str">
            <v>Paiute</v>
          </cell>
          <cell r="AD1541">
            <v>100047</v>
          </cell>
          <cell r="AE1541">
            <v>1500</v>
          </cell>
          <cell r="AF1541" t="str">
            <v>SUMAS</v>
          </cell>
          <cell r="AG1541">
            <v>297</v>
          </cell>
          <cell r="AH1541" t="str">
            <v xml:space="preserve"> </v>
          </cell>
          <cell r="AI1541" t="str">
            <v xml:space="preserve"> </v>
          </cell>
          <cell r="AJ1541" t="str">
            <v>RENO</v>
          </cell>
          <cell r="AK1541">
            <v>459</v>
          </cell>
          <cell r="AL1541" t="str">
            <v>AVAC03SYS2</v>
          </cell>
          <cell r="AM1541">
            <v>304</v>
          </cell>
          <cell r="AN1541" t="str">
            <v>RP</v>
          </cell>
          <cell r="AO1541">
            <v>38226</v>
          </cell>
          <cell r="AP1541" t="str">
            <v>DW</v>
          </cell>
        </row>
        <row r="1542">
          <cell r="A1542">
            <v>1555</v>
          </cell>
          <cell r="B1542" t="str">
            <v>DW</v>
          </cell>
          <cell r="C1542" t="str">
            <v>Dick Winters</v>
          </cell>
          <cell r="D1542" t="str">
            <v>(509) 495-4175</v>
          </cell>
          <cell r="E1542">
            <v>38224</v>
          </cell>
          <cell r="G1542" t="str">
            <v>Purchase</v>
          </cell>
          <cell r="H1542" t="str">
            <v>Physical</v>
          </cell>
          <cell r="I1542" t="str">
            <v>CA - SLTAHOE</v>
          </cell>
          <cell r="J1542" t="str">
            <v xml:space="preserve"> </v>
          </cell>
          <cell r="K1542" t="str">
            <v>Cinergy Marketing &amp; Trading, LP</v>
          </cell>
          <cell r="L1542" t="str">
            <v>Sylvia Pollan</v>
          </cell>
          <cell r="M1542" t="str">
            <v>Trader</v>
          </cell>
          <cell r="N1542" t="str">
            <v>(713) 393-6895</v>
          </cell>
          <cell r="O1542" t="str">
            <v>(713) 890-3134</v>
          </cell>
          <cell r="R1542">
            <v>725</v>
          </cell>
          <cell r="U1542" t="str">
            <v>IF</v>
          </cell>
          <cell r="V1542">
            <v>-0.04</v>
          </cell>
          <cell r="W1542" t="str">
            <v>NWP Rocky Mtn</v>
          </cell>
          <cell r="Y1542">
            <v>38231</v>
          </cell>
          <cell r="Z1542">
            <v>38260</v>
          </cell>
          <cell r="AA1542" t="str">
            <v>Firm</v>
          </cell>
          <cell r="AB1542" t="str">
            <v>NWP</v>
          </cell>
          <cell r="AC1542" t="str">
            <v>Paiute</v>
          </cell>
          <cell r="AD1542">
            <v>100047</v>
          </cell>
          <cell r="AE1542">
            <v>725</v>
          </cell>
          <cell r="AF1542" t="str">
            <v>SAN JUAN POOL</v>
          </cell>
          <cell r="AG1542">
            <v>7</v>
          </cell>
          <cell r="AH1542" t="str">
            <v xml:space="preserve"> </v>
          </cell>
          <cell r="AI1542" t="str">
            <v xml:space="preserve"> </v>
          </cell>
          <cell r="AJ1542" t="str">
            <v>RENO</v>
          </cell>
          <cell r="AK1542">
            <v>459</v>
          </cell>
          <cell r="AL1542" t="str">
            <v>AVAC03SYS1</v>
          </cell>
          <cell r="AM1542">
            <v>304</v>
          </cell>
          <cell r="AN1542" t="str">
            <v>RP</v>
          </cell>
          <cell r="AO1542">
            <v>38226</v>
          </cell>
          <cell r="AP1542" t="str">
            <v>DW</v>
          </cell>
        </row>
        <row r="1543">
          <cell r="A1543">
            <v>1556</v>
          </cell>
          <cell r="B1543" t="str">
            <v>DW</v>
          </cell>
          <cell r="C1543" t="str">
            <v>Dick Winters</v>
          </cell>
          <cell r="D1543" t="str">
            <v>(509) 495-4175</v>
          </cell>
          <cell r="E1543">
            <v>38224</v>
          </cell>
          <cell r="G1543" t="str">
            <v>Sale</v>
          </cell>
          <cell r="H1543" t="str">
            <v>Physical</v>
          </cell>
          <cell r="I1543" t="str">
            <v>MALIN</v>
          </cell>
          <cell r="K1543" t="str">
            <v>Cinergy Marketing &amp; Trading, LP</v>
          </cell>
          <cell r="L1543" t="str">
            <v>Sylvia Pollan</v>
          </cell>
          <cell r="M1543" t="str">
            <v>Trader</v>
          </cell>
          <cell r="N1543" t="str">
            <v>(713) 393-6895</v>
          </cell>
          <cell r="O1543" t="str">
            <v>(713) 890-3134</v>
          </cell>
          <cell r="R1543">
            <v>7658</v>
          </cell>
          <cell r="U1543" t="str">
            <v>NGI</v>
          </cell>
          <cell r="V1543">
            <v>0</v>
          </cell>
          <cell r="W1543" t="str">
            <v>Malin</v>
          </cell>
          <cell r="Y1543">
            <v>38231</v>
          </cell>
          <cell r="Z1543">
            <v>38260</v>
          </cell>
          <cell r="AA1543" t="str">
            <v>Firm</v>
          </cell>
          <cell r="AB1543" t="str">
            <v>PGT</v>
          </cell>
          <cell r="AD1543" t="str">
            <v>07536</v>
          </cell>
          <cell r="AE1543">
            <v>7658</v>
          </cell>
          <cell r="AF1543" t="str">
            <v>MALI-GTNW</v>
          </cell>
          <cell r="AH1543" t="str">
            <v xml:space="preserve"> </v>
          </cell>
          <cell r="AJ1543" t="str">
            <v>MALI-GTNW</v>
          </cell>
          <cell r="AL1543" t="str">
            <v>08332</v>
          </cell>
          <cell r="AN1543" t="str">
            <v>RP</v>
          </cell>
          <cell r="AO1543">
            <v>38226</v>
          </cell>
          <cell r="AP1543" t="str">
            <v>DW</v>
          </cell>
        </row>
        <row r="1544">
          <cell r="A1544">
            <v>1557</v>
          </cell>
          <cell r="B1544" t="str">
            <v>DW</v>
          </cell>
          <cell r="C1544" t="str">
            <v>Dick Winters</v>
          </cell>
          <cell r="D1544" t="str">
            <v>(509) 495-4175</v>
          </cell>
          <cell r="E1544">
            <v>38225</v>
          </cell>
          <cell r="G1544" t="str">
            <v>Sale</v>
          </cell>
          <cell r="H1544" t="str">
            <v>Physical</v>
          </cell>
          <cell r="I1544" t="str">
            <v>BPK</v>
          </cell>
          <cell r="K1544" t="str">
            <v>Enserco</v>
          </cell>
          <cell r="L1544" t="str">
            <v>Dave Huck</v>
          </cell>
          <cell r="M1544" t="str">
            <v>Trader</v>
          </cell>
          <cell r="N1544" t="str">
            <v>(403) 269-5522</v>
          </cell>
          <cell r="O1544" t="str">
            <v>(303) 568-3250</v>
          </cell>
          <cell r="R1544">
            <v>3000</v>
          </cell>
          <cell r="U1544" t="str">
            <v xml:space="preserve"> </v>
          </cell>
          <cell r="V1544" t="str">
            <v xml:space="preserve"> </v>
          </cell>
          <cell r="W1544" t="str">
            <v xml:space="preserve"> </v>
          </cell>
          <cell r="X1544">
            <v>4.63</v>
          </cell>
          <cell r="Y1544">
            <v>38226</v>
          </cell>
          <cell r="Z1544">
            <v>38226</v>
          </cell>
          <cell r="AA1544" t="str">
            <v>Firm</v>
          </cell>
          <cell r="AB1544" t="str">
            <v>PGT</v>
          </cell>
          <cell r="AC1544" t="str">
            <v xml:space="preserve"> </v>
          </cell>
          <cell r="AD1544" t="str">
            <v>07536</v>
          </cell>
          <cell r="AE1544">
            <v>3000</v>
          </cell>
          <cell r="AF1544" t="str">
            <v>STAN-GTNW</v>
          </cell>
          <cell r="AG1544" t="str">
            <v xml:space="preserve"> </v>
          </cell>
          <cell r="AH1544" t="str">
            <v xml:space="preserve"> </v>
          </cell>
          <cell r="AJ1544" t="str">
            <v>STAN-GTNW</v>
          </cell>
          <cell r="AK1544" t="str">
            <v xml:space="preserve"> </v>
          </cell>
          <cell r="AL1544" t="str">
            <v xml:space="preserve"> </v>
          </cell>
          <cell r="AM1544" t="str">
            <v xml:space="preserve"> </v>
          </cell>
          <cell r="AN1544" t="str">
            <v>DW</v>
          </cell>
        </row>
        <row r="1545">
          <cell r="A1545">
            <v>1558</v>
          </cell>
          <cell r="B1545" t="str">
            <v>DW</v>
          </cell>
          <cell r="C1545" t="str">
            <v>Dick Winters</v>
          </cell>
          <cell r="D1545" t="str">
            <v>(509) 495-4175</v>
          </cell>
          <cell r="E1545">
            <v>38225</v>
          </cell>
          <cell r="G1545" t="str">
            <v>Sale</v>
          </cell>
          <cell r="H1545" t="str">
            <v>Physical</v>
          </cell>
          <cell r="I1545" t="str">
            <v>KFCT</v>
          </cell>
          <cell r="K1545" t="str">
            <v>Enserco</v>
          </cell>
          <cell r="L1545" t="str">
            <v>Dave Huck</v>
          </cell>
          <cell r="M1545" t="str">
            <v>Trader</v>
          </cell>
          <cell r="N1545" t="str">
            <v>(403) 269-5522</v>
          </cell>
          <cell r="O1545" t="str">
            <v>(303) 568-3250</v>
          </cell>
          <cell r="R1545">
            <v>1000</v>
          </cell>
          <cell r="U1545" t="str">
            <v xml:space="preserve"> </v>
          </cell>
          <cell r="V1545" t="str">
            <v xml:space="preserve"> </v>
          </cell>
          <cell r="W1545" t="str">
            <v xml:space="preserve"> </v>
          </cell>
          <cell r="X1545">
            <v>4.4800000000000004</v>
          </cell>
          <cell r="Y1545">
            <v>38226</v>
          </cell>
          <cell r="Z1545">
            <v>38226</v>
          </cell>
          <cell r="AA1545" t="str">
            <v>Firm</v>
          </cell>
          <cell r="AB1545" t="str">
            <v>NWP</v>
          </cell>
          <cell r="AC1545" t="str">
            <v xml:space="preserve"> </v>
          </cell>
          <cell r="AD1545" t="str">
            <v xml:space="preserve"> </v>
          </cell>
          <cell r="AE1545">
            <v>1000</v>
          </cell>
          <cell r="AF1545" t="str">
            <v>SUMAS</v>
          </cell>
          <cell r="AG1545">
            <v>297</v>
          </cell>
          <cell r="AH1545" t="str">
            <v xml:space="preserve"> </v>
          </cell>
          <cell r="AJ1545" t="str">
            <v>SUMAS</v>
          </cell>
          <cell r="AK1545">
            <v>297</v>
          </cell>
          <cell r="AL1545" t="str">
            <v xml:space="preserve"> </v>
          </cell>
          <cell r="AM1545" t="str">
            <v xml:space="preserve"> </v>
          </cell>
          <cell r="AN1545" t="str">
            <v>DW</v>
          </cell>
        </row>
        <row r="1546">
          <cell r="A1546">
            <v>1559</v>
          </cell>
          <cell r="B1546" t="str">
            <v>DW</v>
          </cell>
          <cell r="C1546" t="str">
            <v>Dick Winters</v>
          </cell>
          <cell r="D1546" t="str">
            <v>(509) 495-4175</v>
          </cell>
          <cell r="E1546">
            <v>38225</v>
          </cell>
          <cell r="G1546" t="str">
            <v>Sale</v>
          </cell>
          <cell r="H1546" t="str">
            <v>Physical</v>
          </cell>
          <cell r="I1546" t="str">
            <v>BPK/DUCT</v>
          </cell>
          <cell r="K1546" t="str">
            <v>Enserco</v>
          </cell>
          <cell r="L1546" t="str">
            <v>Dave Huck</v>
          </cell>
          <cell r="M1546" t="str">
            <v>Trader</v>
          </cell>
          <cell r="N1546" t="str">
            <v>(403) 269-5522</v>
          </cell>
          <cell r="O1546" t="str">
            <v>(303) 568-3250</v>
          </cell>
          <cell r="R1546">
            <v>4500</v>
          </cell>
          <cell r="U1546" t="str">
            <v xml:space="preserve"> </v>
          </cell>
          <cell r="V1546" t="str">
            <v xml:space="preserve"> </v>
          </cell>
          <cell r="W1546" t="str">
            <v xml:space="preserve"> </v>
          </cell>
          <cell r="X1546">
            <v>4.62</v>
          </cell>
          <cell r="Y1546">
            <v>38231</v>
          </cell>
          <cell r="Z1546">
            <v>38260</v>
          </cell>
          <cell r="AA1546" t="str">
            <v>Firm</v>
          </cell>
          <cell r="AB1546" t="str">
            <v>PGT</v>
          </cell>
          <cell r="AC1546" t="str">
            <v xml:space="preserve"> </v>
          </cell>
          <cell r="AD1546" t="str">
            <v>07536</v>
          </cell>
          <cell r="AE1546">
            <v>4500</v>
          </cell>
          <cell r="AF1546" t="str">
            <v>STAN-GTNW</v>
          </cell>
          <cell r="AG1546" t="str">
            <v xml:space="preserve"> </v>
          </cell>
          <cell r="AH1546" t="str">
            <v xml:space="preserve"> </v>
          </cell>
          <cell r="AJ1546" t="str">
            <v>STAN-GTNW</v>
          </cell>
          <cell r="AK1546" t="str">
            <v xml:space="preserve"> </v>
          </cell>
          <cell r="AL1546" t="str">
            <v xml:space="preserve"> </v>
          </cell>
          <cell r="AM1546" t="str">
            <v xml:space="preserve"> </v>
          </cell>
          <cell r="AN1546" t="str">
            <v>RP</v>
          </cell>
          <cell r="AO1546">
            <v>38231</v>
          </cell>
          <cell r="AP1546" t="str">
            <v>DW</v>
          </cell>
        </row>
        <row r="1547">
          <cell r="A1547">
            <v>1560</v>
          </cell>
          <cell r="B1547" t="str">
            <v>DW</v>
          </cell>
          <cell r="C1547" t="str">
            <v>Dick Winters</v>
          </cell>
          <cell r="D1547" t="str">
            <v>(509) 495-4175</v>
          </cell>
          <cell r="E1547">
            <v>38226</v>
          </cell>
          <cell r="G1547" t="str">
            <v>Sale</v>
          </cell>
          <cell r="H1547" t="str">
            <v>Physical</v>
          </cell>
          <cell r="I1547" t="str">
            <v>BPK</v>
          </cell>
          <cell r="K1547" t="str">
            <v>Enserco</v>
          </cell>
          <cell r="L1547" t="str">
            <v>Dave Huck</v>
          </cell>
          <cell r="M1547" t="str">
            <v>Trader</v>
          </cell>
          <cell r="N1547" t="str">
            <v>(403) 269-5522</v>
          </cell>
          <cell r="O1547" t="str">
            <v>(303) 568-3250</v>
          </cell>
          <cell r="R1547">
            <v>3000</v>
          </cell>
          <cell r="U1547" t="str">
            <v xml:space="preserve"> </v>
          </cell>
          <cell r="V1547" t="str">
            <v xml:space="preserve"> </v>
          </cell>
          <cell r="W1547" t="str">
            <v xml:space="preserve"> </v>
          </cell>
          <cell r="X1547">
            <v>4.5</v>
          </cell>
          <cell r="Y1547">
            <v>38227</v>
          </cell>
          <cell r="Z1547">
            <v>38229</v>
          </cell>
          <cell r="AA1547" t="str">
            <v>Firm</v>
          </cell>
          <cell r="AB1547" t="str">
            <v>PGT</v>
          </cell>
          <cell r="AC1547" t="str">
            <v xml:space="preserve"> </v>
          </cell>
          <cell r="AD1547" t="str">
            <v>07536</v>
          </cell>
          <cell r="AE1547">
            <v>3000</v>
          </cell>
          <cell r="AF1547" t="str">
            <v>STAN-GTNW</v>
          </cell>
          <cell r="AG1547" t="str">
            <v xml:space="preserve"> </v>
          </cell>
          <cell r="AH1547" t="str">
            <v xml:space="preserve"> </v>
          </cell>
          <cell r="AJ1547" t="str">
            <v>STAN-GTNW</v>
          </cell>
          <cell r="AK1547" t="str">
            <v xml:space="preserve"> </v>
          </cell>
          <cell r="AL1547" t="str">
            <v xml:space="preserve"> </v>
          </cell>
          <cell r="AM1547" t="str">
            <v xml:space="preserve"> </v>
          </cell>
          <cell r="AN1547" t="str">
            <v>DW</v>
          </cell>
        </row>
        <row r="1548">
          <cell r="A1548">
            <v>1561</v>
          </cell>
          <cell r="B1548" t="str">
            <v>DW</v>
          </cell>
          <cell r="C1548" t="str">
            <v>Dick Winters</v>
          </cell>
          <cell r="D1548" t="str">
            <v>(509) 495-4175</v>
          </cell>
          <cell r="E1548">
            <v>38226</v>
          </cell>
          <cell r="G1548" t="str">
            <v>Sale</v>
          </cell>
          <cell r="H1548" t="str">
            <v>Physical</v>
          </cell>
          <cell r="I1548" t="str">
            <v>KFCT</v>
          </cell>
          <cell r="K1548" t="str">
            <v>Enserco</v>
          </cell>
          <cell r="L1548" t="str">
            <v>Dave Huck</v>
          </cell>
          <cell r="M1548" t="str">
            <v>Trader</v>
          </cell>
          <cell r="N1548" t="str">
            <v>(403) 269-5522</v>
          </cell>
          <cell r="O1548" t="str">
            <v>(303) 568-3250</v>
          </cell>
          <cell r="R1548">
            <v>1000</v>
          </cell>
          <cell r="U1548" t="str">
            <v xml:space="preserve"> </v>
          </cell>
          <cell r="V1548" t="str">
            <v xml:space="preserve"> </v>
          </cell>
          <cell r="W1548" t="str">
            <v xml:space="preserve"> </v>
          </cell>
          <cell r="X1548">
            <v>4.34</v>
          </cell>
          <cell r="Y1548">
            <v>38227</v>
          </cell>
          <cell r="Z1548">
            <v>38229</v>
          </cell>
          <cell r="AA1548" t="str">
            <v>Firm</v>
          </cell>
          <cell r="AB1548" t="str">
            <v>NWP</v>
          </cell>
          <cell r="AC1548" t="str">
            <v xml:space="preserve"> </v>
          </cell>
          <cell r="AD1548" t="str">
            <v xml:space="preserve"> </v>
          </cell>
          <cell r="AE1548">
            <v>1000</v>
          </cell>
          <cell r="AF1548" t="str">
            <v>SUMAS</v>
          </cell>
          <cell r="AG1548">
            <v>297</v>
          </cell>
          <cell r="AH1548" t="str">
            <v xml:space="preserve"> </v>
          </cell>
          <cell r="AJ1548" t="str">
            <v>SUMAS</v>
          </cell>
          <cell r="AK1548">
            <v>297</v>
          </cell>
          <cell r="AL1548" t="str">
            <v xml:space="preserve"> </v>
          </cell>
          <cell r="AM1548" t="str">
            <v xml:space="preserve"> </v>
          </cell>
          <cell r="AN1548" t="str">
            <v>DW</v>
          </cell>
        </row>
        <row r="1549">
          <cell r="A1549">
            <v>1562</v>
          </cell>
          <cell r="B1549" t="str">
            <v>DW</v>
          </cell>
          <cell r="C1549" t="str">
            <v>Dick Winters</v>
          </cell>
          <cell r="D1549" t="str">
            <v>(509) 495-4175</v>
          </cell>
          <cell r="E1549">
            <v>38226</v>
          </cell>
          <cell r="G1549" t="str">
            <v>Purchase</v>
          </cell>
          <cell r="H1549" t="str">
            <v>Physical</v>
          </cell>
          <cell r="I1549" t="str">
            <v>PG&amp;E STOR</v>
          </cell>
          <cell r="J1549" t="str">
            <v xml:space="preserve"> </v>
          </cell>
          <cell r="K1549" t="str">
            <v>Enserco</v>
          </cell>
          <cell r="L1549" t="str">
            <v>Dave Huck</v>
          </cell>
          <cell r="M1549" t="str">
            <v>Trader</v>
          </cell>
          <cell r="N1549" t="str">
            <v>(403) 269-5522</v>
          </cell>
          <cell r="O1549" t="str">
            <v>(303) 568-3250</v>
          </cell>
          <cell r="P1549" t="str">
            <v xml:space="preserve"> </v>
          </cell>
          <cell r="Q1549" t="str">
            <v xml:space="preserve"> </v>
          </cell>
          <cell r="R1549">
            <v>5000</v>
          </cell>
          <cell r="X1549">
            <v>5.09</v>
          </cell>
          <cell r="Y1549">
            <v>38227</v>
          </cell>
          <cell r="Z1549">
            <v>38229</v>
          </cell>
          <cell r="AA1549" t="str">
            <v>Firm</v>
          </cell>
          <cell r="AB1549" t="str">
            <v>PGE</v>
          </cell>
          <cell r="AE1549">
            <v>5000</v>
          </cell>
          <cell r="AF1549" t="str">
            <v>CG</v>
          </cell>
          <cell r="AH1549" t="str">
            <v>CG0214N</v>
          </cell>
          <cell r="AJ1549" t="str">
            <v>STOR</v>
          </cell>
          <cell r="AL1549" t="str">
            <v>CG1111N</v>
          </cell>
          <cell r="AM1549" t="str">
            <v xml:space="preserve"> </v>
          </cell>
          <cell r="AN1549" t="str">
            <v>DW</v>
          </cell>
        </row>
        <row r="1550">
          <cell r="A1550">
            <v>1563</v>
          </cell>
          <cell r="B1550" t="str">
            <v>DW</v>
          </cell>
          <cell r="C1550" t="str">
            <v>Dick Winters</v>
          </cell>
          <cell r="D1550" t="str">
            <v>(509) 495-4175</v>
          </cell>
          <cell r="E1550">
            <v>38229</v>
          </cell>
          <cell r="G1550" t="str">
            <v>Sale</v>
          </cell>
          <cell r="H1550" t="str">
            <v>Physical</v>
          </cell>
          <cell r="I1550" t="str">
            <v>BPK</v>
          </cell>
          <cell r="K1550" t="str">
            <v>Enserco</v>
          </cell>
          <cell r="L1550" t="str">
            <v>Dave Huck</v>
          </cell>
          <cell r="M1550" t="str">
            <v>Trader</v>
          </cell>
          <cell r="N1550" t="str">
            <v>(403) 269-5522</v>
          </cell>
          <cell r="O1550" t="str">
            <v>(303) 568-3250</v>
          </cell>
          <cell r="R1550">
            <v>3000</v>
          </cell>
          <cell r="U1550" t="str">
            <v xml:space="preserve"> </v>
          </cell>
          <cell r="V1550" t="str">
            <v xml:space="preserve"> </v>
          </cell>
          <cell r="W1550" t="str">
            <v xml:space="preserve"> </v>
          </cell>
          <cell r="X1550">
            <v>4.42</v>
          </cell>
          <cell r="Y1550">
            <v>38230</v>
          </cell>
          <cell r="Z1550">
            <v>38230</v>
          </cell>
          <cell r="AA1550" t="str">
            <v>Firm</v>
          </cell>
          <cell r="AB1550" t="str">
            <v>PGT</v>
          </cell>
          <cell r="AC1550" t="str">
            <v xml:space="preserve"> </v>
          </cell>
          <cell r="AD1550" t="str">
            <v>07536</v>
          </cell>
          <cell r="AE1550">
            <v>3000</v>
          </cell>
          <cell r="AF1550" t="str">
            <v>STAN-GTNW</v>
          </cell>
          <cell r="AG1550" t="str">
            <v xml:space="preserve"> </v>
          </cell>
          <cell r="AH1550" t="str">
            <v xml:space="preserve"> </v>
          </cell>
          <cell r="AJ1550" t="str">
            <v>STAN-GTNW</v>
          </cell>
          <cell r="AK1550" t="str">
            <v xml:space="preserve"> </v>
          </cell>
          <cell r="AL1550" t="str">
            <v xml:space="preserve"> </v>
          </cell>
          <cell r="AM1550" t="str">
            <v xml:space="preserve"> </v>
          </cell>
          <cell r="AN1550" t="str">
            <v>DW</v>
          </cell>
        </row>
        <row r="1551">
          <cell r="A1551">
            <v>1564</v>
          </cell>
          <cell r="B1551" t="str">
            <v>DW</v>
          </cell>
          <cell r="C1551" t="str">
            <v>Dick Winters</v>
          </cell>
          <cell r="D1551" t="str">
            <v>(509) 495-4175</v>
          </cell>
          <cell r="E1551">
            <v>38229</v>
          </cell>
          <cell r="G1551" t="str">
            <v>Sale</v>
          </cell>
          <cell r="H1551" t="str">
            <v>Physical</v>
          </cell>
          <cell r="I1551" t="str">
            <v>KFCT</v>
          </cell>
          <cell r="K1551" t="str">
            <v>Enserco</v>
          </cell>
          <cell r="L1551" t="str">
            <v>Dave Huck</v>
          </cell>
          <cell r="M1551" t="str">
            <v>Trader</v>
          </cell>
          <cell r="N1551" t="str">
            <v>(403) 269-5522</v>
          </cell>
          <cell r="O1551" t="str">
            <v>(303) 568-3250</v>
          </cell>
          <cell r="R1551">
            <v>1000</v>
          </cell>
          <cell r="U1551" t="str">
            <v xml:space="preserve"> </v>
          </cell>
          <cell r="V1551" t="str">
            <v xml:space="preserve"> </v>
          </cell>
          <cell r="W1551" t="str">
            <v xml:space="preserve"> </v>
          </cell>
          <cell r="X1551">
            <v>4.34</v>
          </cell>
          <cell r="Y1551">
            <v>38230</v>
          </cell>
          <cell r="Z1551">
            <v>38230</v>
          </cell>
          <cell r="AA1551" t="str">
            <v>Firm</v>
          </cell>
          <cell r="AB1551" t="str">
            <v>NWP</v>
          </cell>
          <cell r="AC1551" t="str">
            <v xml:space="preserve"> </v>
          </cell>
          <cell r="AD1551" t="str">
            <v xml:space="preserve"> </v>
          </cell>
          <cell r="AE1551">
            <v>1000</v>
          </cell>
          <cell r="AF1551" t="str">
            <v>SUMAS</v>
          </cell>
          <cell r="AG1551">
            <v>297</v>
          </cell>
          <cell r="AH1551" t="str">
            <v xml:space="preserve"> </v>
          </cell>
          <cell r="AJ1551" t="str">
            <v>SUMAS</v>
          </cell>
          <cell r="AK1551">
            <v>297</v>
          </cell>
          <cell r="AL1551" t="str">
            <v xml:space="preserve"> </v>
          </cell>
          <cell r="AM1551" t="str">
            <v xml:space="preserve"> </v>
          </cell>
          <cell r="AN1551" t="str">
            <v>DW</v>
          </cell>
        </row>
        <row r="1552">
          <cell r="A1552">
            <v>1565</v>
          </cell>
          <cell r="B1552" t="str">
            <v>DW</v>
          </cell>
          <cell r="C1552" t="str">
            <v>Dick Winters</v>
          </cell>
          <cell r="D1552" t="str">
            <v>(509) 495-4175</v>
          </cell>
          <cell r="E1552">
            <v>38229</v>
          </cell>
          <cell r="G1552" t="str">
            <v>Purchase</v>
          </cell>
          <cell r="H1552" t="str">
            <v>Physical</v>
          </cell>
          <cell r="I1552" t="str">
            <v>WA/ID/OR</v>
          </cell>
          <cell r="K1552" t="str">
            <v>Enserco</v>
          </cell>
          <cell r="L1552" t="str">
            <v>Dave Huck</v>
          </cell>
          <cell r="M1552" t="str">
            <v>Trader</v>
          </cell>
          <cell r="N1552" t="str">
            <v>(403) 269-5522</v>
          </cell>
          <cell r="O1552" t="str">
            <v>(303) 568-3250</v>
          </cell>
          <cell r="R1552">
            <v>5000</v>
          </cell>
          <cell r="X1552">
            <v>5.67</v>
          </cell>
          <cell r="Y1552">
            <v>38292</v>
          </cell>
          <cell r="Z1552">
            <v>38411</v>
          </cell>
          <cell r="AA1552" t="str">
            <v>Firm</v>
          </cell>
          <cell r="AB1552" t="str">
            <v>TCPL</v>
          </cell>
          <cell r="AD1552" t="str">
            <v>AVA</v>
          </cell>
          <cell r="AE1552">
            <v>5000</v>
          </cell>
          <cell r="AF1552" t="str">
            <v>NIT</v>
          </cell>
          <cell r="AG1552" t="str">
            <v xml:space="preserve"> </v>
          </cell>
          <cell r="AH1552" t="str">
            <v>ENSRT</v>
          </cell>
          <cell r="AI1552" t="str">
            <v xml:space="preserve"> </v>
          </cell>
          <cell r="AJ1552" t="e">
            <v>#N/A</v>
          </cell>
          <cell r="AK1552" t="str">
            <v xml:space="preserve"> </v>
          </cell>
          <cell r="AL1552" t="str">
            <v xml:space="preserve"> </v>
          </cell>
          <cell r="AM1552" t="str">
            <v xml:space="preserve"> </v>
          </cell>
          <cell r="AN1552" t="str">
            <v>RP</v>
          </cell>
          <cell r="AO1552">
            <v>38231</v>
          </cell>
          <cell r="AP1552" t="str">
            <v>DW</v>
          </cell>
        </row>
        <row r="1553">
          <cell r="A1553">
            <v>1566</v>
          </cell>
          <cell r="B1553" t="str">
            <v>DW</v>
          </cell>
          <cell r="C1553" t="str">
            <v>Dick Winters</v>
          </cell>
          <cell r="D1553" t="str">
            <v>(509) 495-4175</v>
          </cell>
          <cell r="E1553">
            <v>38229</v>
          </cell>
          <cell r="G1553" t="str">
            <v>Purchase</v>
          </cell>
          <cell r="H1553" t="str">
            <v>Physical</v>
          </cell>
          <cell r="I1553" t="str">
            <v>WA/ID/OR</v>
          </cell>
          <cell r="K1553" t="str">
            <v>Sempra Energy Trading, Inc.</v>
          </cell>
          <cell r="L1553" t="str">
            <v>Damon Suter</v>
          </cell>
          <cell r="M1553" t="str">
            <v>Trader</v>
          </cell>
          <cell r="N1553" t="str">
            <v>(949) 759-1939</v>
          </cell>
          <cell r="O1553" t="str">
            <v>(203) 355-6605</v>
          </cell>
          <cell r="R1553">
            <v>2500</v>
          </cell>
          <cell r="X1553">
            <v>5.7750000000000004</v>
          </cell>
          <cell r="Y1553">
            <v>38292</v>
          </cell>
          <cell r="Z1553">
            <v>38411</v>
          </cell>
          <cell r="AA1553" t="str">
            <v>Firm</v>
          </cell>
          <cell r="AB1553" t="str">
            <v>NWP</v>
          </cell>
          <cell r="AD1553" t="str">
            <v xml:space="preserve"> </v>
          </cell>
          <cell r="AE1553">
            <v>2500</v>
          </cell>
          <cell r="AF1553" t="str">
            <v>South of Green</v>
          </cell>
          <cell r="AG1553" t="str">
            <v xml:space="preserve"> </v>
          </cell>
          <cell r="AH1553" t="str">
            <v xml:space="preserve"> </v>
          </cell>
          <cell r="AI1553" t="str">
            <v xml:space="preserve"> </v>
          </cell>
          <cell r="AJ1553" t="str">
            <v xml:space="preserve"> </v>
          </cell>
          <cell r="AK1553" t="str">
            <v xml:space="preserve"> </v>
          </cell>
          <cell r="AL1553" t="str">
            <v xml:space="preserve"> </v>
          </cell>
          <cell r="AM1553" t="str">
            <v xml:space="preserve"> </v>
          </cell>
          <cell r="AN1553" t="str">
            <v>RP</v>
          </cell>
          <cell r="AO1553" t="str">
            <v xml:space="preserve">  </v>
          </cell>
          <cell r="AP1553" t="str">
            <v xml:space="preserve"> </v>
          </cell>
        </row>
        <row r="1554">
          <cell r="A1554">
            <v>1567</v>
          </cell>
          <cell r="B1554" t="str">
            <v>DW</v>
          </cell>
          <cell r="C1554" t="str">
            <v>Dick Winters</v>
          </cell>
          <cell r="D1554" t="str">
            <v>(509) 495-4175</v>
          </cell>
          <cell r="E1554">
            <v>38229</v>
          </cell>
          <cell r="G1554" t="str">
            <v>Purchase</v>
          </cell>
          <cell r="H1554" t="str">
            <v>Physical</v>
          </cell>
          <cell r="I1554" t="str">
            <v>WA/ID/OR</v>
          </cell>
          <cell r="K1554" t="str">
            <v>Cinergy Marketing &amp; Trading, LP</v>
          </cell>
          <cell r="L1554" t="str">
            <v>Sylvia Pollan</v>
          </cell>
          <cell r="M1554" t="str">
            <v>Trader</v>
          </cell>
          <cell r="N1554" t="str">
            <v>(713) 393-6895</v>
          </cell>
          <cell r="O1554" t="str">
            <v>(713) 890-3134</v>
          </cell>
          <cell r="R1554">
            <v>2500</v>
          </cell>
          <cell r="X1554">
            <v>5.89</v>
          </cell>
          <cell r="Y1554">
            <v>38292</v>
          </cell>
          <cell r="Z1554">
            <v>38411</v>
          </cell>
          <cell r="AA1554" t="str">
            <v>Firm</v>
          </cell>
          <cell r="AB1554" t="str">
            <v>NWP</v>
          </cell>
          <cell r="AD1554" t="str">
            <v xml:space="preserve"> </v>
          </cell>
          <cell r="AE1554">
            <v>2500</v>
          </cell>
          <cell r="AF1554" t="str">
            <v>Sumas</v>
          </cell>
          <cell r="AG1554">
            <v>297</v>
          </cell>
          <cell r="AH1554" t="str">
            <v xml:space="preserve"> </v>
          </cell>
          <cell r="AI1554" t="str">
            <v xml:space="preserve"> </v>
          </cell>
          <cell r="AJ1554" t="str">
            <v xml:space="preserve"> </v>
          </cell>
          <cell r="AK1554" t="str">
            <v xml:space="preserve"> </v>
          </cell>
          <cell r="AL1554" t="str">
            <v xml:space="preserve"> </v>
          </cell>
          <cell r="AM1554" t="str">
            <v xml:space="preserve"> </v>
          </cell>
          <cell r="AN1554" t="str">
            <v>RP</v>
          </cell>
          <cell r="AO1554">
            <v>38231</v>
          </cell>
          <cell r="AP1554" t="str">
            <v>DW</v>
          </cell>
        </row>
        <row r="1555">
          <cell r="A1555">
            <v>1568</v>
          </cell>
          <cell r="B1555" t="str">
            <v>DW</v>
          </cell>
          <cell r="C1555" t="str">
            <v>Dick Winters</v>
          </cell>
          <cell r="D1555" t="str">
            <v>(509) 495-4175</v>
          </cell>
          <cell r="E1555">
            <v>38230</v>
          </cell>
          <cell r="G1555" t="str">
            <v>Sale</v>
          </cell>
          <cell r="H1555" t="str">
            <v>Physical</v>
          </cell>
          <cell r="I1555" t="str">
            <v>MALIN</v>
          </cell>
          <cell r="K1555" t="str">
            <v>Enserco</v>
          </cell>
          <cell r="L1555" t="str">
            <v>John Washabaugh</v>
          </cell>
          <cell r="M1555" t="str">
            <v>Trader</v>
          </cell>
          <cell r="N1555" t="str">
            <v>(303) 256-1666</v>
          </cell>
          <cell r="O1555" t="str">
            <v>(303) 568-3250</v>
          </cell>
          <cell r="R1555">
            <v>5000</v>
          </cell>
          <cell r="X1555">
            <v>4.6900000000000004</v>
          </cell>
          <cell r="Y1555">
            <v>38231</v>
          </cell>
          <cell r="Z1555">
            <v>38231</v>
          </cell>
          <cell r="AA1555" t="str">
            <v>Firm</v>
          </cell>
          <cell r="AB1555" t="str">
            <v>PGT</v>
          </cell>
          <cell r="AD1555" t="str">
            <v>07536</v>
          </cell>
          <cell r="AE1555">
            <v>5000</v>
          </cell>
          <cell r="AF1555" t="str">
            <v>MALI-GTNW</v>
          </cell>
          <cell r="AH1555" t="str">
            <v xml:space="preserve"> </v>
          </cell>
          <cell r="AJ1555" t="str">
            <v>MALI-GTNW</v>
          </cell>
          <cell r="AL1555" t="str">
            <v>04659</v>
          </cell>
          <cell r="AN1555" t="str">
            <v>DW</v>
          </cell>
        </row>
        <row r="1556">
          <cell r="A1556">
            <v>1569</v>
          </cell>
          <cell r="B1556" t="str">
            <v>DW</v>
          </cell>
          <cell r="C1556" t="str">
            <v>Dick Winters</v>
          </cell>
          <cell r="D1556" t="str">
            <v>(509) 495-4175</v>
          </cell>
          <cell r="E1556">
            <v>38230</v>
          </cell>
          <cell r="G1556" t="str">
            <v>Sale</v>
          </cell>
          <cell r="H1556" t="str">
            <v>Physical</v>
          </cell>
          <cell r="I1556" t="str">
            <v>CSII</v>
          </cell>
          <cell r="K1556" t="str">
            <v>Enserco</v>
          </cell>
          <cell r="L1556" t="str">
            <v>John Washabaugh</v>
          </cell>
          <cell r="M1556" t="str">
            <v>Trader</v>
          </cell>
          <cell r="N1556" t="str">
            <v>(303) 256-1666</v>
          </cell>
          <cell r="O1556" t="str">
            <v>(303) 568-3250</v>
          </cell>
          <cell r="R1556">
            <v>16000</v>
          </cell>
          <cell r="X1556">
            <v>4.5199999999999996</v>
          </cell>
          <cell r="Y1556">
            <v>38231</v>
          </cell>
          <cell r="Z1556">
            <v>38231</v>
          </cell>
          <cell r="AA1556" t="str">
            <v>Firm</v>
          </cell>
          <cell r="AB1556" t="str">
            <v>PGT</v>
          </cell>
          <cell r="AD1556" t="str">
            <v>07536</v>
          </cell>
          <cell r="AE1556">
            <v>16000</v>
          </cell>
          <cell r="AF1556" t="str">
            <v>STAN-GTNW</v>
          </cell>
          <cell r="AH1556" t="str">
            <v xml:space="preserve"> </v>
          </cell>
          <cell r="AJ1556" t="str">
            <v>STAN-GTNW</v>
          </cell>
          <cell r="AL1556" t="str">
            <v>04659</v>
          </cell>
          <cell r="AN1556" t="str">
            <v>DW</v>
          </cell>
        </row>
        <row r="1557">
          <cell r="A1557">
            <v>1570</v>
          </cell>
          <cell r="B1557" t="str">
            <v>DW</v>
          </cell>
          <cell r="C1557" t="str">
            <v>Dick Winters</v>
          </cell>
          <cell r="D1557" t="str">
            <v>(509) 495-4175</v>
          </cell>
          <cell r="E1557">
            <v>38230</v>
          </cell>
          <cell r="G1557" t="str">
            <v>Purchase</v>
          </cell>
          <cell r="H1557" t="str">
            <v>Physical</v>
          </cell>
          <cell r="I1557" t="str">
            <v>KFCT</v>
          </cell>
          <cell r="K1557" t="str">
            <v>Enserco</v>
          </cell>
          <cell r="L1557" t="str">
            <v>John Washabaugh</v>
          </cell>
          <cell r="M1557" t="str">
            <v>Trader</v>
          </cell>
          <cell r="N1557" t="str">
            <v>(303) 256-1666</v>
          </cell>
          <cell r="O1557" t="str">
            <v>(303) 568-3250</v>
          </cell>
          <cell r="R1557">
            <v>1000</v>
          </cell>
          <cell r="U1557" t="str">
            <v xml:space="preserve"> </v>
          </cell>
          <cell r="V1557" t="str">
            <v xml:space="preserve"> </v>
          </cell>
          <cell r="W1557" t="str">
            <v xml:space="preserve"> </v>
          </cell>
          <cell r="X1557">
            <v>4.42</v>
          </cell>
          <cell r="Y1557">
            <v>38231</v>
          </cell>
          <cell r="Z1557">
            <v>38231</v>
          </cell>
          <cell r="AA1557" t="str">
            <v>Firm</v>
          </cell>
          <cell r="AB1557" t="str">
            <v>NWP</v>
          </cell>
          <cell r="AC1557" t="str">
            <v xml:space="preserve"> </v>
          </cell>
          <cell r="AD1557">
            <v>100047</v>
          </cell>
          <cell r="AE1557">
            <v>1000</v>
          </cell>
          <cell r="AF1557" t="str">
            <v>SUMAS</v>
          </cell>
          <cell r="AG1557">
            <v>297</v>
          </cell>
          <cell r="AH1557" t="str">
            <v xml:space="preserve"> </v>
          </cell>
          <cell r="AJ1557" t="str">
            <v>SPOKANE (KETTLE FALLS)</v>
          </cell>
          <cell r="AK1557">
            <v>384</v>
          </cell>
          <cell r="AL1557" t="str">
            <v>KFCT</v>
          </cell>
          <cell r="AM1557" t="str">
            <v xml:space="preserve"> </v>
          </cell>
          <cell r="AN1557" t="str">
            <v>DW</v>
          </cell>
        </row>
        <row r="1558">
          <cell r="A1558">
            <v>1571</v>
          </cell>
          <cell r="B1558" t="str">
            <v>DW</v>
          </cell>
          <cell r="C1558" t="str">
            <v>Dick Winters</v>
          </cell>
          <cell r="D1558" t="str">
            <v>(509) 495-4175</v>
          </cell>
          <cell r="E1558">
            <v>38230</v>
          </cell>
          <cell r="G1558" t="str">
            <v>Purchase</v>
          </cell>
          <cell r="H1558" t="str">
            <v>Physical</v>
          </cell>
          <cell r="I1558" t="str">
            <v>BPK</v>
          </cell>
          <cell r="K1558" t="str">
            <v>Enserco</v>
          </cell>
          <cell r="L1558" t="str">
            <v>John Washabaugh</v>
          </cell>
          <cell r="M1558" t="str">
            <v>Trader</v>
          </cell>
          <cell r="N1558" t="str">
            <v>(303) 256-1666</v>
          </cell>
          <cell r="O1558" t="str">
            <v>(303) 568-3250</v>
          </cell>
          <cell r="R1558">
            <v>2000</v>
          </cell>
          <cell r="U1558" t="str">
            <v xml:space="preserve"> </v>
          </cell>
          <cell r="V1558" t="str">
            <v xml:space="preserve"> </v>
          </cell>
          <cell r="W1558" t="str">
            <v xml:space="preserve"> </v>
          </cell>
          <cell r="X1558">
            <v>4.5199999999999996</v>
          </cell>
          <cell r="Y1558">
            <v>38231</v>
          </cell>
          <cell r="Z1558">
            <v>38231</v>
          </cell>
          <cell r="AA1558" t="str">
            <v>Firm</v>
          </cell>
          <cell r="AB1558" t="str">
            <v>PGT</v>
          </cell>
          <cell r="AC1558" t="str">
            <v xml:space="preserve"> </v>
          </cell>
          <cell r="AD1558" t="str">
            <v>07536</v>
          </cell>
          <cell r="AE1558">
            <v>2000</v>
          </cell>
          <cell r="AF1558" t="str">
            <v>SWWP-GTNW</v>
          </cell>
          <cell r="AG1558" t="str">
            <v xml:space="preserve"> </v>
          </cell>
          <cell r="AH1558" t="str">
            <v xml:space="preserve"> </v>
          </cell>
          <cell r="AJ1558" t="str">
            <v>SWWP-WWP</v>
          </cell>
          <cell r="AK1558" t="str">
            <v xml:space="preserve"> </v>
          </cell>
          <cell r="AL1558" t="str">
            <v>BPK</v>
          </cell>
          <cell r="AM1558" t="str">
            <v xml:space="preserve"> </v>
          </cell>
          <cell r="AN1558" t="str">
            <v>DW</v>
          </cell>
        </row>
        <row r="1559">
          <cell r="A1559">
            <v>1572</v>
          </cell>
          <cell r="B1559" t="str">
            <v>DW</v>
          </cell>
          <cell r="C1559" t="str">
            <v>Dick Winters</v>
          </cell>
          <cell r="D1559" t="str">
            <v>(509) 495-4175</v>
          </cell>
          <cell r="E1559">
            <v>38231</v>
          </cell>
          <cell r="G1559" t="str">
            <v>Sale</v>
          </cell>
          <cell r="H1559" t="str">
            <v>Physical</v>
          </cell>
          <cell r="I1559" t="str">
            <v>MALIN</v>
          </cell>
          <cell r="K1559" t="str">
            <v>Enserco</v>
          </cell>
          <cell r="L1559" t="str">
            <v>Dave Myers</v>
          </cell>
          <cell r="M1559" t="str">
            <v>Trader</v>
          </cell>
          <cell r="N1559" t="str">
            <v>(303) 568-3230</v>
          </cell>
          <cell r="O1559" t="str">
            <v>(303) 568-3250</v>
          </cell>
          <cell r="R1559">
            <v>5000</v>
          </cell>
          <cell r="X1559">
            <v>4.71</v>
          </cell>
          <cell r="Y1559">
            <v>38232</v>
          </cell>
          <cell r="Z1559">
            <v>38232</v>
          </cell>
          <cell r="AA1559" t="str">
            <v>Firm</v>
          </cell>
          <cell r="AB1559" t="str">
            <v>PGT</v>
          </cell>
          <cell r="AD1559" t="str">
            <v>07536</v>
          </cell>
          <cell r="AE1559">
            <v>5000</v>
          </cell>
          <cell r="AF1559" t="str">
            <v>MALI-GTNW</v>
          </cell>
          <cell r="AH1559" t="str">
            <v xml:space="preserve"> </v>
          </cell>
          <cell r="AJ1559" t="str">
            <v>MALI-GTNW</v>
          </cell>
          <cell r="AL1559" t="str">
            <v>04659</v>
          </cell>
          <cell r="AN1559" t="str">
            <v>DW</v>
          </cell>
        </row>
        <row r="1560">
          <cell r="A1560">
            <v>1573</v>
          </cell>
          <cell r="B1560" t="str">
            <v>DW</v>
          </cell>
          <cell r="C1560" t="str">
            <v>Dick Winters</v>
          </cell>
          <cell r="D1560" t="str">
            <v>(509) 495-4175</v>
          </cell>
          <cell r="E1560">
            <v>38231</v>
          </cell>
          <cell r="G1560" t="str">
            <v>Sale</v>
          </cell>
          <cell r="H1560" t="str">
            <v>Physical</v>
          </cell>
          <cell r="I1560" t="str">
            <v>CSII</v>
          </cell>
          <cell r="K1560" t="str">
            <v>Enserco</v>
          </cell>
          <cell r="L1560" t="str">
            <v>Dave Myers</v>
          </cell>
          <cell r="M1560" t="str">
            <v>Trader</v>
          </cell>
          <cell r="N1560" t="str">
            <v>(303) 568-3230</v>
          </cell>
          <cell r="O1560" t="str">
            <v>(303) 568-3250</v>
          </cell>
          <cell r="R1560">
            <v>16000</v>
          </cell>
          <cell r="X1560">
            <v>4.6100000000000003</v>
          </cell>
          <cell r="Y1560">
            <v>38232</v>
          </cell>
          <cell r="Z1560">
            <v>38232</v>
          </cell>
          <cell r="AA1560" t="str">
            <v>Firm</v>
          </cell>
          <cell r="AB1560" t="str">
            <v>PGT</v>
          </cell>
          <cell r="AD1560" t="str">
            <v>07536</v>
          </cell>
          <cell r="AE1560">
            <v>16000</v>
          </cell>
          <cell r="AF1560" t="str">
            <v>STAN-GTNW</v>
          </cell>
          <cell r="AH1560" t="str">
            <v xml:space="preserve"> </v>
          </cell>
          <cell r="AJ1560" t="str">
            <v>STAN-GTNW</v>
          </cell>
          <cell r="AL1560" t="str">
            <v>04659</v>
          </cell>
          <cell r="AN1560" t="str">
            <v>DW</v>
          </cell>
        </row>
        <row r="1561">
          <cell r="A1561">
            <v>1574</v>
          </cell>
          <cell r="B1561" t="str">
            <v>DW</v>
          </cell>
          <cell r="C1561" t="str">
            <v>Dick Winters</v>
          </cell>
          <cell r="D1561" t="str">
            <v>(509) 495-4175</v>
          </cell>
          <cell r="E1561">
            <v>38231</v>
          </cell>
          <cell r="G1561" t="str">
            <v>Purchase</v>
          </cell>
          <cell r="H1561" t="str">
            <v>Physical</v>
          </cell>
          <cell r="I1561" t="str">
            <v>KFCT</v>
          </cell>
          <cell r="K1561" t="str">
            <v>Enserco</v>
          </cell>
          <cell r="L1561" t="str">
            <v>Dave Myers</v>
          </cell>
          <cell r="M1561" t="str">
            <v>Trader</v>
          </cell>
          <cell r="N1561" t="str">
            <v>(303) 568-3230</v>
          </cell>
          <cell r="O1561" t="str">
            <v>(303) 568-3250</v>
          </cell>
          <cell r="R1561">
            <v>2500</v>
          </cell>
          <cell r="U1561" t="str">
            <v xml:space="preserve"> </v>
          </cell>
          <cell r="V1561" t="str">
            <v xml:space="preserve"> </v>
          </cell>
          <cell r="W1561" t="str">
            <v xml:space="preserve"> </v>
          </cell>
          <cell r="X1561">
            <v>4.54</v>
          </cell>
          <cell r="Y1561">
            <v>38232</v>
          </cell>
          <cell r="Z1561">
            <v>38232</v>
          </cell>
          <cell r="AA1561" t="str">
            <v>Firm</v>
          </cell>
          <cell r="AB1561" t="str">
            <v>NWP</v>
          </cell>
          <cell r="AC1561" t="str">
            <v xml:space="preserve"> </v>
          </cell>
          <cell r="AD1561">
            <v>100047</v>
          </cell>
          <cell r="AE1561">
            <v>2500</v>
          </cell>
          <cell r="AF1561" t="str">
            <v>SUMAS</v>
          </cell>
          <cell r="AG1561">
            <v>297</v>
          </cell>
          <cell r="AH1561" t="str">
            <v xml:space="preserve"> </v>
          </cell>
          <cell r="AJ1561" t="str">
            <v>SPOKANE (KETTLE FALLS)</v>
          </cell>
          <cell r="AK1561">
            <v>384</v>
          </cell>
          <cell r="AL1561" t="str">
            <v>KFCT</v>
          </cell>
          <cell r="AM1561" t="str">
            <v xml:space="preserve"> </v>
          </cell>
          <cell r="AN1561" t="str">
            <v>DW</v>
          </cell>
        </row>
        <row r="1562">
          <cell r="A1562">
            <v>1575</v>
          </cell>
          <cell r="B1562" t="str">
            <v>DW</v>
          </cell>
          <cell r="C1562" t="str">
            <v>Dick Winters</v>
          </cell>
          <cell r="D1562" t="str">
            <v>(509) 495-4175</v>
          </cell>
          <cell r="E1562">
            <v>38231</v>
          </cell>
          <cell r="G1562" t="str">
            <v>Purchase</v>
          </cell>
          <cell r="H1562" t="str">
            <v>Physical</v>
          </cell>
          <cell r="I1562" t="str">
            <v>BPK</v>
          </cell>
          <cell r="K1562" t="str">
            <v>Enserco</v>
          </cell>
          <cell r="L1562" t="str">
            <v>Dave Myers</v>
          </cell>
          <cell r="M1562" t="str">
            <v>Trader</v>
          </cell>
          <cell r="N1562" t="str">
            <v>(303) 568-3230</v>
          </cell>
          <cell r="O1562" t="str">
            <v>(303) 568-3250</v>
          </cell>
          <cell r="R1562">
            <v>2500</v>
          </cell>
          <cell r="U1562" t="str">
            <v xml:space="preserve"> </v>
          </cell>
          <cell r="V1562" t="str">
            <v xml:space="preserve"> </v>
          </cell>
          <cell r="W1562" t="str">
            <v xml:space="preserve"> </v>
          </cell>
          <cell r="X1562">
            <v>4.59</v>
          </cell>
          <cell r="Y1562">
            <v>38232</v>
          </cell>
          <cell r="Z1562">
            <v>38232</v>
          </cell>
          <cell r="AA1562" t="str">
            <v>Firm</v>
          </cell>
          <cell r="AB1562" t="str">
            <v>PGT</v>
          </cell>
          <cell r="AC1562" t="str">
            <v xml:space="preserve"> </v>
          </cell>
          <cell r="AD1562" t="str">
            <v>07536</v>
          </cell>
          <cell r="AE1562">
            <v>2500</v>
          </cell>
          <cell r="AF1562" t="str">
            <v>SWWP-GTNW</v>
          </cell>
          <cell r="AG1562" t="str">
            <v xml:space="preserve"> </v>
          </cell>
          <cell r="AH1562" t="str">
            <v xml:space="preserve"> </v>
          </cell>
          <cell r="AJ1562" t="str">
            <v>SWWP-WWP</v>
          </cell>
          <cell r="AK1562" t="str">
            <v xml:space="preserve"> </v>
          </cell>
          <cell r="AL1562" t="str">
            <v>BPK</v>
          </cell>
          <cell r="AM1562" t="str">
            <v xml:space="preserve"> </v>
          </cell>
          <cell r="AN1562" t="str">
            <v>DW</v>
          </cell>
        </row>
        <row r="1563">
          <cell r="A1563">
            <v>1576</v>
          </cell>
          <cell r="B1563" t="str">
            <v>DW</v>
          </cell>
          <cell r="C1563" t="str">
            <v>Dick Winters</v>
          </cell>
          <cell r="D1563" t="str">
            <v>(509) 495-4175</v>
          </cell>
          <cell r="E1563">
            <v>38232</v>
          </cell>
          <cell r="G1563" t="str">
            <v>Sale</v>
          </cell>
          <cell r="H1563" t="str">
            <v>Physical</v>
          </cell>
          <cell r="I1563" t="str">
            <v>MALIN</v>
          </cell>
          <cell r="K1563" t="str">
            <v>Enserco</v>
          </cell>
          <cell r="L1563" t="str">
            <v>John Washabaugh</v>
          </cell>
          <cell r="M1563" t="str">
            <v>Trader</v>
          </cell>
          <cell r="N1563" t="str">
            <v>(303) 256-1666</v>
          </cell>
          <cell r="O1563" t="str">
            <v>(303) 568-3250</v>
          </cell>
          <cell r="R1563">
            <v>5000</v>
          </cell>
          <cell r="X1563">
            <v>4.58</v>
          </cell>
          <cell r="Y1563">
            <v>38233</v>
          </cell>
          <cell r="Z1563">
            <v>38233</v>
          </cell>
          <cell r="AA1563" t="str">
            <v>Firm</v>
          </cell>
          <cell r="AB1563" t="str">
            <v>PGT</v>
          </cell>
          <cell r="AD1563" t="str">
            <v>07536</v>
          </cell>
          <cell r="AE1563">
            <v>5000</v>
          </cell>
          <cell r="AF1563" t="str">
            <v>MALI-GTNW</v>
          </cell>
          <cell r="AH1563" t="str">
            <v xml:space="preserve"> </v>
          </cell>
          <cell r="AJ1563" t="str">
            <v>MALI-GTNW</v>
          </cell>
          <cell r="AL1563" t="str">
            <v>04659</v>
          </cell>
          <cell r="AN1563" t="str">
            <v>DW</v>
          </cell>
        </row>
        <row r="1564">
          <cell r="A1564">
            <v>1577</v>
          </cell>
          <cell r="B1564" t="str">
            <v>DW</v>
          </cell>
          <cell r="C1564" t="str">
            <v>Dick Winters</v>
          </cell>
          <cell r="D1564" t="str">
            <v>(509) 495-4175</v>
          </cell>
          <cell r="E1564">
            <v>38232</v>
          </cell>
          <cell r="G1564" t="str">
            <v>Sale</v>
          </cell>
          <cell r="H1564" t="str">
            <v>Physical</v>
          </cell>
          <cell r="I1564" t="str">
            <v>CSII</v>
          </cell>
          <cell r="K1564" t="str">
            <v>Sempra Energy Trading, Inc.</v>
          </cell>
          <cell r="L1564" t="str">
            <v>Jim Vallillo</v>
          </cell>
          <cell r="M1564" t="str">
            <v>Trader</v>
          </cell>
          <cell r="N1564" t="str">
            <v>(203) 355-5065</v>
          </cell>
          <cell r="O1564" t="str">
            <v>(203) 355-5435</v>
          </cell>
          <cell r="R1564">
            <v>5000</v>
          </cell>
          <cell r="X1564">
            <v>4.42</v>
          </cell>
          <cell r="Y1564">
            <v>38233</v>
          </cell>
          <cell r="Z1564">
            <v>38233</v>
          </cell>
          <cell r="AA1564" t="str">
            <v>Firm</v>
          </cell>
          <cell r="AB1564" t="str">
            <v>PGT</v>
          </cell>
          <cell r="AD1564" t="str">
            <v>07536</v>
          </cell>
          <cell r="AE1564">
            <v>5000</v>
          </cell>
          <cell r="AF1564" t="str">
            <v>STAN-GTNW</v>
          </cell>
          <cell r="AH1564" t="str">
            <v xml:space="preserve"> </v>
          </cell>
          <cell r="AJ1564" t="str">
            <v>STAN-GTNW</v>
          </cell>
          <cell r="AL1564" t="str">
            <v>02466</v>
          </cell>
          <cell r="AN1564" t="str">
            <v>DW</v>
          </cell>
        </row>
        <row r="1565">
          <cell r="A1565">
            <v>1578</v>
          </cell>
          <cell r="B1565" t="str">
            <v>DW</v>
          </cell>
          <cell r="C1565" t="str">
            <v>Dick Winters</v>
          </cell>
          <cell r="D1565" t="str">
            <v>(509) 495-4175</v>
          </cell>
          <cell r="E1565">
            <v>38232</v>
          </cell>
          <cell r="G1565" t="str">
            <v>Sale</v>
          </cell>
          <cell r="H1565" t="str">
            <v>Physical</v>
          </cell>
          <cell r="I1565" t="str">
            <v>CSII</v>
          </cell>
          <cell r="K1565" t="str">
            <v>Concord Energy, LLC</v>
          </cell>
          <cell r="L1565" t="str">
            <v>Nancy Lissell</v>
          </cell>
          <cell r="M1565" t="str">
            <v>Trader</v>
          </cell>
          <cell r="N1565" t="str">
            <v>(403)303-4784</v>
          </cell>
          <cell r="O1565" t="str">
            <v>(403) 514-6913</v>
          </cell>
          <cell r="R1565">
            <v>10000</v>
          </cell>
          <cell r="X1565">
            <v>4.38</v>
          </cell>
          <cell r="Y1565">
            <v>38233</v>
          </cell>
          <cell r="Z1565">
            <v>38233</v>
          </cell>
          <cell r="AA1565" t="str">
            <v>Firm</v>
          </cell>
          <cell r="AB1565" t="str">
            <v>PGT</v>
          </cell>
          <cell r="AD1565" t="str">
            <v>07536</v>
          </cell>
          <cell r="AE1565">
            <v>10000</v>
          </cell>
          <cell r="AF1565" t="str">
            <v>STAN-GTNW</v>
          </cell>
          <cell r="AH1565" t="str">
            <v xml:space="preserve"> </v>
          </cell>
          <cell r="AJ1565" t="str">
            <v>STAN-GTNW</v>
          </cell>
          <cell r="AL1565" t="str">
            <v>08405</v>
          </cell>
          <cell r="AN1565" t="str">
            <v>DW</v>
          </cell>
        </row>
        <row r="1566">
          <cell r="A1566">
            <v>1579</v>
          </cell>
          <cell r="B1566" t="str">
            <v>DW</v>
          </cell>
          <cell r="C1566" t="str">
            <v>Dick Winters</v>
          </cell>
          <cell r="D1566" t="str">
            <v>(509) 495-4175</v>
          </cell>
          <cell r="E1566">
            <v>38232</v>
          </cell>
          <cell r="G1566" t="str">
            <v>Purchase</v>
          </cell>
          <cell r="H1566" t="str">
            <v>Physical</v>
          </cell>
          <cell r="I1566" t="str">
            <v>KFCT</v>
          </cell>
          <cell r="K1566" t="str">
            <v>Enserco</v>
          </cell>
          <cell r="L1566" t="str">
            <v>John Washabaugh</v>
          </cell>
          <cell r="M1566" t="str">
            <v>Trader</v>
          </cell>
          <cell r="N1566" t="str">
            <v>(303) 256-1666</v>
          </cell>
          <cell r="O1566" t="str">
            <v>(303) 568-3250</v>
          </cell>
          <cell r="R1566">
            <v>2500</v>
          </cell>
          <cell r="U1566" t="str">
            <v xml:space="preserve"> </v>
          </cell>
          <cell r="V1566" t="str">
            <v xml:space="preserve"> </v>
          </cell>
          <cell r="W1566" t="str">
            <v xml:space="preserve"> </v>
          </cell>
          <cell r="X1566">
            <v>4.37</v>
          </cell>
          <cell r="Y1566">
            <v>38233</v>
          </cell>
          <cell r="Z1566">
            <v>38233</v>
          </cell>
          <cell r="AA1566" t="str">
            <v>Firm</v>
          </cell>
          <cell r="AB1566" t="str">
            <v>NWP</v>
          </cell>
          <cell r="AC1566" t="str">
            <v xml:space="preserve"> </v>
          </cell>
          <cell r="AD1566">
            <v>100047</v>
          </cell>
          <cell r="AE1566">
            <v>2500</v>
          </cell>
          <cell r="AF1566" t="str">
            <v>SUMAS</v>
          </cell>
          <cell r="AG1566">
            <v>297</v>
          </cell>
          <cell r="AH1566" t="str">
            <v xml:space="preserve"> </v>
          </cell>
          <cell r="AJ1566" t="str">
            <v>SPOKANE (KETTLE FALLS)</v>
          </cell>
          <cell r="AK1566">
            <v>384</v>
          </cell>
          <cell r="AL1566" t="str">
            <v>KFCT</v>
          </cell>
          <cell r="AM1566" t="str">
            <v xml:space="preserve"> </v>
          </cell>
          <cell r="AN1566" t="str">
            <v>DW</v>
          </cell>
        </row>
        <row r="1567">
          <cell r="A1567">
            <v>1580</v>
          </cell>
          <cell r="B1567" t="str">
            <v>DW</v>
          </cell>
          <cell r="C1567" t="str">
            <v>Dick Winters</v>
          </cell>
          <cell r="D1567" t="str">
            <v>(509) 495-4175</v>
          </cell>
          <cell r="E1567">
            <v>38232</v>
          </cell>
          <cell r="G1567" t="str">
            <v>Purchase</v>
          </cell>
          <cell r="H1567" t="str">
            <v>Physical</v>
          </cell>
          <cell r="I1567" t="str">
            <v>BPK</v>
          </cell>
          <cell r="K1567" t="str">
            <v>Enserco</v>
          </cell>
          <cell r="L1567" t="str">
            <v>John Washabaugh</v>
          </cell>
          <cell r="M1567" t="str">
            <v>Trader</v>
          </cell>
          <cell r="N1567" t="str">
            <v>(303) 256-1666</v>
          </cell>
          <cell r="O1567" t="str">
            <v>(303) 568-3250</v>
          </cell>
          <cell r="R1567">
            <v>2500</v>
          </cell>
          <cell r="U1567" t="str">
            <v xml:space="preserve"> </v>
          </cell>
          <cell r="V1567" t="str">
            <v xml:space="preserve"> </v>
          </cell>
          <cell r="W1567" t="str">
            <v xml:space="preserve"> </v>
          </cell>
          <cell r="X1567">
            <v>4.43</v>
          </cell>
          <cell r="Y1567">
            <v>38233</v>
          </cell>
          <cell r="Z1567">
            <v>38233</v>
          </cell>
          <cell r="AA1567" t="str">
            <v>Firm</v>
          </cell>
          <cell r="AB1567" t="str">
            <v>PGT</v>
          </cell>
          <cell r="AC1567" t="str">
            <v xml:space="preserve"> </v>
          </cell>
          <cell r="AD1567" t="str">
            <v>07536</v>
          </cell>
          <cell r="AE1567">
            <v>2500</v>
          </cell>
          <cell r="AF1567" t="str">
            <v>SWWP-GTNW</v>
          </cell>
          <cell r="AG1567" t="str">
            <v xml:space="preserve"> </v>
          </cell>
          <cell r="AH1567" t="str">
            <v xml:space="preserve"> </v>
          </cell>
          <cell r="AJ1567" t="str">
            <v>SWWP-WWP</v>
          </cell>
          <cell r="AK1567" t="str">
            <v xml:space="preserve"> </v>
          </cell>
          <cell r="AL1567" t="str">
            <v>BPK</v>
          </cell>
          <cell r="AM1567" t="str">
            <v xml:space="preserve"> </v>
          </cell>
          <cell r="AN1567" t="str">
            <v>DW</v>
          </cell>
        </row>
        <row r="1568">
          <cell r="A1568">
            <v>1581</v>
          </cell>
          <cell r="B1568" t="str">
            <v>DW</v>
          </cell>
          <cell r="C1568" t="str">
            <v>Dick Winters</v>
          </cell>
          <cell r="D1568" t="str">
            <v>(509) 495-4175</v>
          </cell>
          <cell r="E1568">
            <v>38233</v>
          </cell>
          <cell r="G1568" t="str">
            <v>Purchase</v>
          </cell>
          <cell r="H1568" t="str">
            <v>Physical</v>
          </cell>
          <cell r="I1568" t="str">
            <v>KFCT</v>
          </cell>
          <cell r="K1568" t="str">
            <v>Enserco</v>
          </cell>
          <cell r="L1568" t="str">
            <v>Dave Myers</v>
          </cell>
          <cell r="M1568" t="str">
            <v>Trader</v>
          </cell>
          <cell r="N1568" t="str">
            <v>(303) 568-3230</v>
          </cell>
          <cell r="O1568" t="str">
            <v>(303) 568-3250</v>
          </cell>
          <cell r="R1568">
            <v>1000</v>
          </cell>
          <cell r="U1568" t="str">
            <v xml:space="preserve"> </v>
          </cell>
          <cell r="V1568" t="str">
            <v xml:space="preserve"> </v>
          </cell>
          <cell r="W1568" t="str">
            <v xml:space="preserve"> </v>
          </cell>
          <cell r="X1568">
            <v>3.96</v>
          </cell>
          <cell r="Y1568">
            <v>38234</v>
          </cell>
          <cell r="Z1568">
            <v>38237</v>
          </cell>
          <cell r="AA1568" t="str">
            <v>Firm</v>
          </cell>
          <cell r="AB1568" t="str">
            <v>NWP</v>
          </cell>
          <cell r="AC1568" t="str">
            <v xml:space="preserve"> </v>
          </cell>
          <cell r="AD1568">
            <v>100047</v>
          </cell>
          <cell r="AE1568">
            <v>1000</v>
          </cell>
          <cell r="AF1568" t="str">
            <v>SUMAS</v>
          </cell>
          <cell r="AG1568">
            <v>297</v>
          </cell>
          <cell r="AH1568" t="str">
            <v xml:space="preserve"> </v>
          </cell>
          <cell r="AJ1568" t="str">
            <v>SPOKANE (KETTLE FALLS)</v>
          </cell>
          <cell r="AK1568">
            <v>384</v>
          </cell>
          <cell r="AL1568" t="str">
            <v>KFCT</v>
          </cell>
          <cell r="AM1568" t="str">
            <v xml:space="preserve"> </v>
          </cell>
          <cell r="AN1568" t="str">
            <v>DW</v>
          </cell>
        </row>
        <row r="1569">
          <cell r="A1569">
            <v>1582</v>
          </cell>
          <cell r="B1569" t="str">
            <v>DW</v>
          </cell>
          <cell r="C1569" t="str">
            <v>Dick Winters</v>
          </cell>
          <cell r="D1569" t="str">
            <v>(509) 495-4175</v>
          </cell>
          <cell r="E1569">
            <v>38233</v>
          </cell>
          <cell r="G1569" t="str">
            <v>Purchase</v>
          </cell>
          <cell r="H1569" t="str">
            <v>Physical</v>
          </cell>
          <cell r="I1569" t="str">
            <v>BPK</v>
          </cell>
          <cell r="K1569" t="str">
            <v>Enserco</v>
          </cell>
          <cell r="L1569" t="str">
            <v>Dave Myers</v>
          </cell>
          <cell r="M1569" t="str">
            <v>Trader</v>
          </cell>
          <cell r="N1569" t="str">
            <v>(303) 568-3230</v>
          </cell>
          <cell r="O1569" t="str">
            <v>(303) 568-3250</v>
          </cell>
          <cell r="R1569">
            <v>1000</v>
          </cell>
          <cell r="U1569" t="str">
            <v xml:space="preserve"> </v>
          </cell>
          <cell r="V1569" t="str">
            <v xml:space="preserve"> </v>
          </cell>
          <cell r="W1569" t="str">
            <v xml:space="preserve"> </v>
          </cell>
          <cell r="X1569">
            <v>4.07</v>
          </cell>
          <cell r="Y1569">
            <v>38234</v>
          </cell>
          <cell r="Z1569">
            <v>38237</v>
          </cell>
          <cell r="AA1569" t="str">
            <v>Firm</v>
          </cell>
          <cell r="AB1569" t="str">
            <v>PGT</v>
          </cell>
          <cell r="AC1569" t="str">
            <v xml:space="preserve"> </v>
          </cell>
          <cell r="AD1569" t="str">
            <v>07536</v>
          </cell>
          <cell r="AE1569">
            <v>1000</v>
          </cell>
          <cell r="AF1569" t="str">
            <v>SWWP-GTNW</v>
          </cell>
          <cell r="AG1569" t="str">
            <v xml:space="preserve"> </v>
          </cell>
          <cell r="AH1569" t="str">
            <v xml:space="preserve"> </v>
          </cell>
          <cell r="AJ1569" t="str">
            <v>SWWP-WWP</v>
          </cell>
          <cell r="AK1569" t="str">
            <v xml:space="preserve"> </v>
          </cell>
          <cell r="AL1569" t="str">
            <v>BPK</v>
          </cell>
          <cell r="AM1569" t="str">
            <v xml:space="preserve"> </v>
          </cell>
          <cell r="AN1569" t="str">
            <v>DW</v>
          </cell>
        </row>
        <row r="1570">
          <cell r="A1570">
            <v>1583</v>
          </cell>
          <cell r="B1570" t="str">
            <v>DW</v>
          </cell>
          <cell r="C1570" t="str">
            <v>Dick Winters</v>
          </cell>
          <cell r="D1570" t="str">
            <v>(509) 495-4175</v>
          </cell>
          <cell r="E1570">
            <v>38233</v>
          </cell>
          <cell r="G1570" t="str">
            <v>Sale</v>
          </cell>
          <cell r="H1570" t="str">
            <v>Physical</v>
          </cell>
          <cell r="I1570" t="str">
            <v>CSII</v>
          </cell>
          <cell r="K1570" t="str">
            <v>Enserco</v>
          </cell>
          <cell r="L1570" t="str">
            <v>Dave Myers</v>
          </cell>
          <cell r="M1570" t="str">
            <v>Trader</v>
          </cell>
          <cell r="N1570" t="str">
            <v>(303) 568-3230</v>
          </cell>
          <cell r="O1570" t="str">
            <v>(303) 568-3250</v>
          </cell>
          <cell r="R1570">
            <v>6000</v>
          </cell>
          <cell r="X1570">
            <v>4.05</v>
          </cell>
          <cell r="Y1570">
            <v>38234</v>
          </cell>
          <cell r="Z1570">
            <v>38237</v>
          </cell>
          <cell r="AA1570" t="str">
            <v>Firm</v>
          </cell>
          <cell r="AB1570" t="str">
            <v>PGT</v>
          </cell>
          <cell r="AD1570" t="str">
            <v>07536</v>
          </cell>
          <cell r="AE1570">
            <v>6000</v>
          </cell>
          <cell r="AF1570" t="str">
            <v>STAN-GTNW</v>
          </cell>
          <cell r="AH1570" t="str">
            <v xml:space="preserve"> </v>
          </cell>
          <cell r="AJ1570" t="str">
            <v>STAN-GTNW</v>
          </cell>
          <cell r="AL1570" t="str">
            <v>04659</v>
          </cell>
          <cell r="AN1570" t="str">
            <v>DW</v>
          </cell>
        </row>
        <row r="1571">
          <cell r="A1571">
            <v>1584</v>
          </cell>
          <cell r="B1571" t="str">
            <v>DW</v>
          </cell>
          <cell r="C1571" t="str">
            <v>Dick Winters</v>
          </cell>
          <cell r="D1571" t="str">
            <v>(509) 495-4175</v>
          </cell>
          <cell r="E1571">
            <v>38233</v>
          </cell>
          <cell r="G1571" t="str">
            <v>Sale</v>
          </cell>
          <cell r="H1571" t="str">
            <v>Physical</v>
          </cell>
          <cell r="I1571" t="str">
            <v>MALIN</v>
          </cell>
          <cell r="K1571" t="str">
            <v>Enserco</v>
          </cell>
          <cell r="L1571" t="str">
            <v>Dave Myers</v>
          </cell>
          <cell r="M1571" t="str">
            <v>Trader</v>
          </cell>
          <cell r="N1571" t="str">
            <v>(303) 568-3230</v>
          </cell>
          <cell r="O1571" t="str">
            <v>(303) 568-3250</v>
          </cell>
          <cell r="R1571">
            <v>5000</v>
          </cell>
          <cell r="X1571">
            <v>4.1500000000000004</v>
          </cell>
          <cell r="Y1571">
            <v>38234</v>
          </cell>
          <cell r="Z1571">
            <v>38237</v>
          </cell>
          <cell r="AA1571" t="str">
            <v>Firm</v>
          </cell>
          <cell r="AB1571" t="str">
            <v>PGT</v>
          </cell>
          <cell r="AD1571" t="str">
            <v>07536</v>
          </cell>
          <cell r="AE1571">
            <v>5000</v>
          </cell>
          <cell r="AF1571" t="str">
            <v>MALI-GTNW</v>
          </cell>
          <cell r="AH1571" t="str">
            <v xml:space="preserve"> </v>
          </cell>
          <cell r="AJ1571" t="str">
            <v>MALI-GTNW</v>
          </cell>
          <cell r="AL1571" t="str">
            <v>04659</v>
          </cell>
          <cell r="AN1571" t="str">
            <v>DW</v>
          </cell>
        </row>
        <row r="1572">
          <cell r="A1572">
            <v>1585</v>
          </cell>
          <cell r="B1572" t="str">
            <v>DW</v>
          </cell>
          <cell r="C1572" t="str">
            <v>Dick Winters</v>
          </cell>
          <cell r="D1572" t="str">
            <v>(509) 495-4175</v>
          </cell>
          <cell r="E1572">
            <v>38233</v>
          </cell>
          <cell r="G1572" t="str">
            <v>Sale</v>
          </cell>
          <cell r="H1572" t="str">
            <v>Physical</v>
          </cell>
          <cell r="I1572" t="str">
            <v>CSII</v>
          </cell>
          <cell r="K1572" t="str">
            <v>Enserco</v>
          </cell>
          <cell r="L1572" t="str">
            <v>Dave Myers</v>
          </cell>
          <cell r="M1572" t="str">
            <v>Trader</v>
          </cell>
          <cell r="N1572" t="str">
            <v>(303) 568-3230</v>
          </cell>
          <cell r="O1572" t="str">
            <v>(303) 568-3250</v>
          </cell>
          <cell r="R1572">
            <v>10000</v>
          </cell>
          <cell r="X1572">
            <v>4</v>
          </cell>
          <cell r="Y1572">
            <v>38234</v>
          </cell>
          <cell r="Z1572">
            <v>38235</v>
          </cell>
          <cell r="AA1572" t="str">
            <v>Firm</v>
          </cell>
          <cell r="AB1572" t="str">
            <v>PGT</v>
          </cell>
          <cell r="AD1572" t="str">
            <v>07536</v>
          </cell>
          <cell r="AE1572">
            <v>10000</v>
          </cell>
          <cell r="AF1572" t="str">
            <v>STAN-GTNW</v>
          </cell>
          <cell r="AH1572" t="str">
            <v xml:space="preserve"> </v>
          </cell>
          <cell r="AJ1572" t="str">
            <v>STAN-GTNW</v>
          </cell>
          <cell r="AL1572" t="str">
            <v>04659</v>
          </cell>
          <cell r="AN1572" t="str">
            <v>DW</v>
          </cell>
        </row>
        <row r="1573">
          <cell r="A1573">
            <v>1586</v>
          </cell>
          <cell r="B1573" t="str">
            <v>DW</v>
          </cell>
          <cell r="C1573" t="str">
            <v>Dick Winters</v>
          </cell>
          <cell r="D1573" t="str">
            <v>(509) 495-4175</v>
          </cell>
          <cell r="E1573">
            <v>38237</v>
          </cell>
          <cell r="G1573" t="str">
            <v>Purchase</v>
          </cell>
          <cell r="H1573" t="str">
            <v>Physical</v>
          </cell>
          <cell r="I1573" t="str">
            <v>KFCT</v>
          </cell>
          <cell r="K1573" t="str">
            <v>Enserco</v>
          </cell>
          <cell r="L1573" t="str">
            <v>Dave Myers</v>
          </cell>
          <cell r="M1573" t="str">
            <v>Trader</v>
          </cell>
          <cell r="N1573" t="str">
            <v>(303) 568-3230</v>
          </cell>
          <cell r="O1573" t="str">
            <v>(303) 568-3250</v>
          </cell>
          <cell r="R1573">
            <v>1000</v>
          </cell>
          <cell r="U1573" t="str">
            <v xml:space="preserve"> </v>
          </cell>
          <cell r="V1573" t="str">
            <v xml:space="preserve"> </v>
          </cell>
          <cell r="W1573" t="str">
            <v xml:space="preserve"> </v>
          </cell>
          <cell r="X1573">
            <v>4.16</v>
          </cell>
          <cell r="Y1573">
            <v>38238</v>
          </cell>
          <cell r="Z1573">
            <v>38238</v>
          </cell>
          <cell r="AA1573" t="str">
            <v>Firm</v>
          </cell>
          <cell r="AB1573" t="str">
            <v>NWP</v>
          </cell>
          <cell r="AC1573" t="str">
            <v xml:space="preserve"> </v>
          </cell>
          <cell r="AD1573">
            <v>100047</v>
          </cell>
          <cell r="AE1573">
            <v>1000</v>
          </cell>
          <cell r="AF1573" t="str">
            <v>SUMAS</v>
          </cell>
          <cell r="AG1573">
            <v>297</v>
          </cell>
          <cell r="AH1573" t="str">
            <v xml:space="preserve"> </v>
          </cell>
          <cell r="AJ1573" t="str">
            <v>SPOKANE (KETTLE FALLS)</v>
          </cell>
          <cell r="AK1573">
            <v>384</v>
          </cell>
          <cell r="AL1573" t="str">
            <v>KFCT</v>
          </cell>
          <cell r="AM1573" t="str">
            <v xml:space="preserve"> </v>
          </cell>
          <cell r="AN1573" t="str">
            <v>DW</v>
          </cell>
        </row>
        <row r="1574">
          <cell r="A1574">
            <v>1587</v>
          </cell>
          <cell r="B1574" t="str">
            <v>DW</v>
          </cell>
          <cell r="C1574" t="str">
            <v>Dick Winters</v>
          </cell>
          <cell r="D1574" t="str">
            <v>(509) 495-4175</v>
          </cell>
          <cell r="E1574">
            <v>38237</v>
          </cell>
          <cell r="G1574" t="str">
            <v>Purchase</v>
          </cell>
          <cell r="H1574" t="str">
            <v>Physical</v>
          </cell>
          <cell r="I1574" t="str">
            <v>BPK</v>
          </cell>
          <cell r="K1574" t="str">
            <v>Enserco</v>
          </cell>
          <cell r="L1574" t="str">
            <v>Dave Myers</v>
          </cell>
          <cell r="M1574" t="str">
            <v>Trader</v>
          </cell>
          <cell r="N1574" t="str">
            <v>(303) 568-3230</v>
          </cell>
          <cell r="O1574" t="str">
            <v>(303) 568-3250</v>
          </cell>
          <cell r="R1574">
            <v>3000</v>
          </cell>
          <cell r="U1574" t="str">
            <v xml:space="preserve"> </v>
          </cell>
          <cell r="V1574" t="str">
            <v xml:space="preserve"> </v>
          </cell>
          <cell r="W1574" t="str">
            <v xml:space="preserve"> </v>
          </cell>
          <cell r="X1574">
            <v>4.2</v>
          </cell>
          <cell r="Y1574">
            <v>38238</v>
          </cell>
          <cell r="Z1574">
            <v>38238</v>
          </cell>
          <cell r="AA1574" t="str">
            <v>Firm</v>
          </cell>
          <cell r="AB1574" t="str">
            <v>PGT</v>
          </cell>
          <cell r="AC1574" t="str">
            <v xml:space="preserve"> </v>
          </cell>
          <cell r="AD1574" t="str">
            <v>07536</v>
          </cell>
          <cell r="AE1574">
            <v>3000</v>
          </cell>
          <cell r="AF1574" t="str">
            <v>SWWP-GTNW</v>
          </cell>
          <cell r="AG1574" t="str">
            <v xml:space="preserve"> </v>
          </cell>
          <cell r="AH1574" t="str">
            <v xml:space="preserve"> </v>
          </cell>
          <cell r="AJ1574" t="str">
            <v>SWWP-WWP</v>
          </cell>
          <cell r="AK1574" t="str">
            <v xml:space="preserve"> </v>
          </cell>
          <cell r="AL1574" t="str">
            <v>BPK</v>
          </cell>
          <cell r="AM1574" t="str">
            <v xml:space="preserve"> </v>
          </cell>
          <cell r="AN1574" t="str">
            <v>DW</v>
          </cell>
        </row>
        <row r="1575">
          <cell r="A1575">
            <v>1588</v>
          </cell>
          <cell r="B1575" t="str">
            <v>DW</v>
          </cell>
          <cell r="C1575" t="str">
            <v>Dick Winters</v>
          </cell>
          <cell r="D1575" t="str">
            <v>(509) 495-4175</v>
          </cell>
          <cell r="E1575">
            <v>38239</v>
          </cell>
          <cell r="G1575" t="str">
            <v>Purchase</v>
          </cell>
          <cell r="H1575" t="str">
            <v>Physical</v>
          </cell>
          <cell r="I1575" t="str">
            <v>PG&amp;E STOR</v>
          </cell>
          <cell r="J1575">
            <v>12332312185</v>
          </cell>
          <cell r="K1575" t="str">
            <v>Cargill Inc</v>
          </cell>
          <cell r="L1575" t="str">
            <v>Jennifer Kotulski</v>
          </cell>
          <cell r="M1575" t="str">
            <v>Trader</v>
          </cell>
          <cell r="N1575" t="str">
            <v>(952) 984-3407</v>
          </cell>
          <cell r="O1575" t="str">
            <v>(952) 984-3341</v>
          </cell>
          <cell r="P1575" t="str">
            <v>ICE</v>
          </cell>
          <cell r="Q1575">
            <v>2.5</v>
          </cell>
          <cell r="R1575">
            <v>5000</v>
          </cell>
          <cell r="X1575">
            <v>4.8</v>
          </cell>
          <cell r="Y1575">
            <v>38240</v>
          </cell>
          <cell r="Z1575">
            <v>38240</v>
          </cell>
          <cell r="AA1575" t="str">
            <v>Firm</v>
          </cell>
          <cell r="AB1575" t="str">
            <v>PGE</v>
          </cell>
          <cell r="AE1575">
            <v>5000</v>
          </cell>
          <cell r="AF1575" t="str">
            <v>CG</v>
          </cell>
          <cell r="AH1575" t="str">
            <v>CG0191N</v>
          </cell>
          <cell r="AJ1575" t="str">
            <v>STOR</v>
          </cell>
          <cell r="AL1575" t="str">
            <v>CG1111N</v>
          </cell>
          <cell r="AM1575" t="str">
            <v xml:space="preserve"> </v>
          </cell>
          <cell r="AN1575" t="str">
            <v>DW</v>
          </cell>
        </row>
        <row r="1576">
          <cell r="A1576">
            <v>1589</v>
          </cell>
          <cell r="B1576" t="str">
            <v>DW</v>
          </cell>
          <cell r="C1576" t="str">
            <v>Dick Winters</v>
          </cell>
          <cell r="D1576" t="str">
            <v>(509) 495-4175</v>
          </cell>
          <cell r="E1576">
            <v>38244</v>
          </cell>
          <cell r="G1576" t="str">
            <v>Sale</v>
          </cell>
          <cell r="H1576" t="str">
            <v>Physical</v>
          </cell>
          <cell r="I1576" t="str">
            <v>CSII</v>
          </cell>
          <cell r="J1576" t="str">
            <v xml:space="preserve"> </v>
          </cell>
          <cell r="K1576" t="str">
            <v>BP Canada Energy Co.</v>
          </cell>
          <cell r="L1576" t="str">
            <v>Tarek Jayoussi</v>
          </cell>
          <cell r="M1576" t="str">
            <v>Trader</v>
          </cell>
          <cell r="N1576" t="str">
            <v>(403) 231-6901</v>
          </cell>
          <cell r="O1576" t="str">
            <v>403-233-5611</v>
          </cell>
          <cell r="P1576" t="str">
            <v xml:space="preserve"> </v>
          </cell>
          <cell r="Q1576" t="str">
            <v xml:space="preserve"> </v>
          </cell>
          <cell r="R1576">
            <v>10000</v>
          </cell>
          <cell r="X1576">
            <v>5.76</v>
          </cell>
          <cell r="Y1576">
            <v>38412</v>
          </cell>
          <cell r="Z1576">
            <v>38442</v>
          </cell>
          <cell r="AA1576" t="str">
            <v>Firm</v>
          </cell>
          <cell r="AB1576" t="str">
            <v>TCPL</v>
          </cell>
          <cell r="AC1576" t="str">
            <v>PGT</v>
          </cell>
          <cell r="AD1576" t="str">
            <v>08465</v>
          </cell>
          <cell r="AE1576">
            <v>10000</v>
          </cell>
          <cell r="AF1576" t="str">
            <v>NIT</v>
          </cell>
          <cell r="AH1576" t="str">
            <v xml:space="preserve"> </v>
          </cell>
          <cell r="AI1576" t="str">
            <v xml:space="preserve"> </v>
          </cell>
          <cell r="AJ1576" t="str">
            <v>NIT</v>
          </cell>
          <cell r="AK1576" t="str">
            <v xml:space="preserve"> </v>
          </cell>
          <cell r="AL1576" t="str">
            <v xml:space="preserve"> </v>
          </cell>
          <cell r="AM1576" t="str">
            <v xml:space="preserve"> </v>
          </cell>
          <cell r="AN1576" t="str">
            <v>RP</v>
          </cell>
          <cell r="AO1576">
            <v>38246</v>
          </cell>
          <cell r="AP1576" t="str">
            <v>DW</v>
          </cell>
        </row>
        <row r="1577">
          <cell r="A1577">
            <v>1590</v>
          </cell>
          <cell r="B1577" t="str">
            <v>DW</v>
          </cell>
          <cell r="C1577" t="str">
            <v>Dick Winters</v>
          </cell>
          <cell r="D1577" t="str">
            <v>(509) 495-4175</v>
          </cell>
          <cell r="E1577">
            <v>38244</v>
          </cell>
          <cell r="G1577" t="str">
            <v>Sale</v>
          </cell>
          <cell r="H1577" t="str">
            <v>Physical</v>
          </cell>
          <cell r="I1577" t="str">
            <v>CSII</v>
          </cell>
          <cell r="J1577" t="str">
            <v xml:space="preserve"> </v>
          </cell>
          <cell r="K1577" t="str">
            <v>Enserco</v>
          </cell>
          <cell r="L1577" t="str">
            <v>Brad Nadeau</v>
          </cell>
          <cell r="M1577" t="str">
            <v>Trader</v>
          </cell>
          <cell r="N1577" t="str">
            <v>(403) 269-5522</v>
          </cell>
          <cell r="O1577" t="str">
            <v>(303) 568-3250</v>
          </cell>
          <cell r="P1577" t="str">
            <v xml:space="preserve"> </v>
          </cell>
          <cell r="Q1577" t="str">
            <v xml:space="preserve"> </v>
          </cell>
          <cell r="R1577">
            <v>11500</v>
          </cell>
          <cell r="X1577">
            <v>5.7649999999999997</v>
          </cell>
          <cell r="Y1577">
            <v>38412</v>
          </cell>
          <cell r="Z1577">
            <v>38442</v>
          </cell>
          <cell r="AA1577" t="str">
            <v>Firm</v>
          </cell>
          <cell r="AB1577" t="str">
            <v>TCPL</v>
          </cell>
          <cell r="AC1577" t="str">
            <v>PGT</v>
          </cell>
          <cell r="AD1577" t="str">
            <v>08465</v>
          </cell>
          <cell r="AE1577">
            <v>11500</v>
          </cell>
          <cell r="AF1577" t="str">
            <v>NIT</v>
          </cell>
          <cell r="AH1577" t="str">
            <v xml:space="preserve"> </v>
          </cell>
          <cell r="AI1577" t="str">
            <v xml:space="preserve"> </v>
          </cell>
          <cell r="AJ1577" t="str">
            <v>NIT</v>
          </cell>
          <cell r="AK1577" t="str">
            <v xml:space="preserve"> </v>
          </cell>
          <cell r="AL1577" t="str">
            <v xml:space="preserve"> </v>
          </cell>
          <cell r="AM1577" t="str">
            <v xml:space="preserve"> </v>
          </cell>
          <cell r="AN1577" t="str">
            <v>RP</v>
          </cell>
        </row>
        <row r="1578">
          <cell r="A1578">
            <v>1591</v>
          </cell>
          <cell r="B1578" t="str">
            <v>DW</v>
          </cell>
          <cell r="C1578" t="str">
            <v>Dick Winters</v>
          </cell>
          <cell r="D1578" t="str">
            <v>(509) 495-4175</v>
          </cell>
          <cell r="E1578">
            <v>38246</v>
          </cell>
          <cell r="G1578" t="str">
            <v>Sale</v>
          </cell>
          <cell r="H1578" t="str">
            <v>Physical</v>
          </cell>
          <cell r="I1578" t="str">
            <v>CSII</v>
          </cell>
          <cell r="J1578" t="str">
            <v xml:space="preserve"> </v>
          </cell>
          <cell r="K1578" t="str">
            <v>Enserco</v>
          </cell>
          <cell r="L1578" t="str">
            <v>John Washabaugh</v>
          </cell>
          <cell r="M1578" t="str">
            <v>Trader</v>
          </cell>
          <cell r="N1578" t="str">
            <v>(303) 256-1666</v>
          </cell>
          <cell r="O1578" t="str">
            <v>(303) 568-3250</v>
          </cell>
          <cell r="P1578" t="str">
            <v xml:space="preserve"> </v>
          </cell>
          <cell r="Q1578" t="str">
            <v xml:space="preserve"> </v>
          </cell>
          <cell r="R1578">
            <v>10000</v>
          </cell>
          <cell r="X1578">
            <v>4.18</v>
          </cell>
          <cell r="Y1578">
            <v>38247</v>
          </cell>
          <cell r="Z1578">
            <v>38247</v>
          </cell>
          <cell r="AA1578" t="str">
            <v>Firm</v>
          </cell>
          <cell r="AB1578" t="str">
            <v xml:space="preserve"> </v>
          </cell>
          <cell r="AC1578" t="str">
            <v>PGT</v>
          </cell>
          <cell r="AD1578">
            <v>7536</v>
          </cell>
          <cell r="AE1578">
            <v>10000</v>
          </cell>
          <cell r="AF1578" t="str">
            <v>STAN-GTNW</v>
          </cell>
          <cell r="AH1578" t="str">
            <v xml:space="preserve"> </v>
          </cell>
          <cell r="AI1578" t="str">
            <v xml:space="preserve"> </v>
          </cell>
          <cell r="AJ1578" t="str">
            <v>STAN-GTNW</v>
          </cell>
          <cell r="AK1578" t="str">
            <v xml:space="preserve"> </v>
          </cell>
          <cell r="AL1578" t="str">
            <v>04659</v>
          </cell>
          <cell r="AM1578" t="str">
            <v xml:space="preserve"> </v>
          </cell>
          <cell r="AN1578" t="str">
            <v>DW</v>
          </cell>
        </row>
        <row r="1579">
          <cell r="A1579">
            <v>1592</v>
          </cell>
          <cell r="B1579" t="str">
            <v>DW</v>
          </cell>
          <cell r="C1579" t="str">
            <v>Dick Winters</v>
          </cell>
          <cell r="D1579" t="str">
            <v>(509) 495-4175</v>
          </cell>
          <cell r="E1579">
            <v>38246</v>
          </cell>
          <cell r="G1579" t="str">
            <v>Sale</v>
          </cell>
          <cell r="H1579" t="str">
            <v>Physical</v>
          </cell>
          <cell r="I1579" t="str">
            <v>CSII</v>
          </cell>
          <cell r="J1579" t="str">
            <v xml:space="preserve"> </v>
          </cell>
          <cell r="K1579" t="str">
            <v>Concord Energy, LLC</v>
          </cell>
          <cell r="L1579" t="str">
            <v>Darrell Danyluk</v>
          </cell>
          <cell r="M1579" t="str">
            <v>Trader</v>
          </cell>
          <cell r="N1579" t="str">
            <v>(403) 514-6912</v>
          </cell>
          <cell r="O1579" t="str">
            <v>(403) 514-6913</v>
          </cell>
          <cell r="P1579" t="str">
            <v>ICE</v>
          </cell>
          <cell r="Q1579">
            <v>2.5</v>
          </cell>
          <cell r="R1579">
            <v>5000</v>
          </cell>
          <cell r="X1579">
            <v>4.1849999999999996</v>
          </cell>
          <cell r="Y1579">
            <v>38247</v>
          </cell>
          <cell r="Z1579">
            <v>38247</v>
          </cell>
          <cell r="AA1579" t="str">
            <v>Firm</v>
          </cell>
          <cell r="AB1579" t="str">
            <v xml:space="preserve"> </v>
          </cell>
          <cell r="AC1579" t="str">
            <v>PGT</v>
          </cell>
          <cell r="AD1579">
            <v>7536</v>
          </cell>
          <cell r="AE1579">
            <v>5000</v>
          </cell>
          <cell r="AF1579" t="str">
            <v>STAN-GTNW</v>
          </cell>
          <cell r="AH1579" t="str">
            <v xml:space="preserve"> </v>
          </cell>
          <cell r="AI1579" t="str">
            <v xml:space="preserve"> </v>
          </cell>
          <cell r="AJ1579" t="str">
            <v>STAN-GTNW</v>
          </cell>
          <cell r="AK1579" t="str">
            <v xml:space="preserve"> </v>
          </cell>
          <cell r="AL1579" t="str">
            <v>08405</v>
          </cell>
          <cell r="AM1579" t="str">
            <v xml:space="preserve"> </v>
          </cell>
          <cell r="AN1579" t="str">
            <v>DW</v>
          </cell>
        </row>
        <row r="1580">
          <cell r="A1580">
            <v>1593</v>
          </cell>
          <cell r="B1580" t="str">
            <v>DW</v>
          </cell>
          <cell r="C1580" t="str">
            <v>Dick Winters</v>
          </cell>
          <cell r="D1580" t="str">
            <v>(509) 495-4175</v>
          </cell>
          <cell r="E1580">
            <v>38246</v>
          </cell>
          <cell r="G1580" t="str">
            <v>Sale</v>
          </cell>
          <cell r="H1580" t="str">
            <v>Physical</v>
          </cell>
          <cell r="I1580" t="str">
            <v>CSII</v>
          </cell>
          <cell r="J1580" t="str">
            <v xml:space="preserve"> </v>
          </cell>
          <cell r="K1580" t="str">
            <v>Concord Energy, LLC</v>
          </cell>
          <cell r="L1580" t="str">
            <v>Darrell Danyluk</v>
          </cell>
          <cell r="M1580" t="str">
            <v>Trader</v>
          </cell>
          <cell r="N1580" t="str">
            <v>(403) 514-6912</v>
          </cell>
          <cell r="O1580" t="str">
            <v>(403) 514-6913</v>
          </cell>
          <cell r="P1580" t="str">
            <v>ICE</v>
          </cell>
          <cell r="Q1580">
            <v>2.5</v>
          </cell>
          <cell r="R1580">
            <v>6500</v>
          </cell>
          <cell r="X1580">
            <v>4.1900000000000004</v>
          </cell>
          <cell r="Y1580">
            <v>38247</v>
          </cell>
          <cell r="Z1580">
            <v>38247</v>
          </cell>
          <cell r="AA1580" t="str">
            <v>Firm</v>
          </cell>
          <cell r="AB1580" t="str">
            <v xml:space="preserve"> </v>
          </cell>
          <cell r="AC1580" t="str">
            <v>PGT</v>
          </cell>
          <cell r="AD1580">
            <v>7536</v>
          </cell>
          <cell r="AE1580">
            <v>6500</v>
          </cell>
          <cell r="AF1580" t="str">
            <v>STAN-GTNW</v>
          </cell>
          <cell r="AH1580" t="str">
            <v xml:space="preserve"> </v>
          </cell>
          <cell r="AI1580" t="str">
            <v xml:space="preserve"> </v>
          </cell>
          <cell r="AJ1580" t="str">
            <v>STAN-GTNW</v>
          </cell>
          <cell r="AK1580" t="str">
            <v xml:space="preserve"> </v>
          </cell>
          <cell r="AL1580" t="str">
            <v>08405</v>
          </cell>
          <cell r="AM1580" t="str">
            <v xml:space="preserve"> </v>
          </cell>
          <cell r="AN1580" t="str">
            <v>DW</v>
          </cell>
        </row>
        <row r="1581">
          <cell r="A1581">
            <v>1594</v>
          </cell>
          <cell r="B1581" t="str">
            <v>DW</v>
          </cell>
          <cell r="C1581" t="str">
            <v>Dick Winters</v>
          </cell>
          <cell r="D1581" t="str">
            <v>(509) 495-4175</v>
          </cell>
          <cell r="E1581">
            <v>38246</v>
          </cell>
          <cell r="G1581" t="str">
            <v>Purchase</v>
          </cell>
          <cell r="H1581" t="str">
            <v>Physical</v>
          </cell>
          <cell r="I1581" t="str">
            <v>CSII</v>
          </cell>
          <cell r="J1581" t="str">
            <v xml:space="preserve"> </v>
          </cell>
          <cell r="K1581" t="str">
            <v>Enserco</v>
          </cell>
          <cell r="L1581" t="str">
            <v>Liz Prior</v>
          </cell>
          <cell r="M1581" t="str">
            <v>Trader</v>
          </cell>
          <cell r="N1581" t="str">
            <v>(403) 269-2700</v>
          </cell>
          <cell r="O1581" t="str">
            <v>(303) 568-3250</v>
          </cell>
          <cell r="P1581" t="str">
            <v xml:space="preserve"> </v>
          </cell>
          <cell r="Q1581" t="str">
            <v xml:space="preserve"> </v>
          </cell>
          <cell r="R1581">
            <v>25000</v>
          </cell>
          <cell r="X1581">
            <v>4.16</v>
          </cell>
          <cell r="Y1581">
            <v>38247</v>
          </cell>
          <cell r="Z1581">
            <v>38247</v>
          </cell>
          <cell r="AA1581" t="str">
            <v>Firm</v>
          </cell>
          <cell r="AB1581" t="str">
            <v xml:space="preserve"> </v>
          </cell>
          <cell r="AC1581" t="str">
            <v>PGT</v>
          </cell>
          <cell r="AD1581">
            <v>7536</v>
          </cell>
          <cell r="AE1581">
            <v>25000</v>
          </cell>
          <cell r="AF1581" t="str">
            <v>STAN-GTNW</v>
          </cell>
          <cell r="AH1581" t="str">
            <v xml:space="preserve"> </v>
          </cell>
          <cell r="AI1581" t="str">
            <v xml:space="preserve"> </v>
          </cell>
          <cell r="AJ1581" t="str">
            <v>STAN-GTNW</v>
          </cell>
          <cell r="AK1581" t="str">
            <v xml:space="preserve"> </v>
          </cell>
          <cell r="AL1581" t="str">
            <v>04659</v>
          </cell>
          <cell r="AM1581" t="str">
            <v xml:space="preserve"> </v>
          </cell>
          <cell r="AN1581" t="str">
            <v>DW</v>
          </cell>
        </row>
        <row r="1582">
          <cell r="A1582">
            <v>1595</v>
          </cell>
          <cell r="B1582" t="str">
            <v>DW</v>
          </cell>
          <cell r="C1582" t="str">
            <v>Dick Winters</v>
          </cell>
          <cell r="D1582" t="str">
            <v>(509) 495-4175</v>
          </cell>
          <cell r="E1582">
            <v>38247</v>
          </cell>
          <cell r="G1582" t="str">
            <v>Purchase</v>
          </cell>
          <cell r="H1582" t="str">
            <v>Physical</v>
          </cell>
          <cell r="I1582" t="str">
            <v>CA - SLTAHOE</v>
          </cell>
          <cell r="K1582" t="str">
            <v>Enserco</v>
          </cell>
          <cell r="L1582" t="str">
            <v>Liz Prior</v>
          </cell>
          <cell r="M1582" t="str">
            <v>Trader</v>
          </cell>
          <cell r="N1582" t="str">
            <v>(403) 269-2700</v>
          </cell>
          <cell r="O1582" t="str">
            <v>(303) 568-3250</v>
          </cell>
          <cell r="R1582">
            <v>2500</v>
          </cell>
          <cell r="X1582">
            <v>4.0999999999999996</v>
          </cell>
          <cell r="Y1582">
            <v>38248</v>
          </cell>
          <cell r="Z1582">
            <v>38250</v>
          </cell>
          <cell r="AA1582" t="str">
            <v>Firm</v>
          </cell>
          <cell r="AB1582" t="str">
            <v>NWP</v>
          </cell>
          <cell r="AC1582" t="str">
            <v>Paiute</v>
          </cell>
          <cell r="AD1582">
            <v>100047</v>
          </cell>
          <cell r="AE1582">
            <v>2500</v>
          </cell>
          <cell r="AF1582" t="str">
            <v>SUMAS</v>
          </cell>
          <cell r="AG1582">
            <v>297</v>
          </cell>
          <cell r="AH1582" t="str">
            <v xml:space="preserve"> </v>
          </cell>
          <cell r="AI1582" t="str">
            <v xml:space="preserve"> </v>
          </cell>
          <cell r="AJ1582" t="str">
            <v>RENO</v>
          </cell>
          <cell r="AK1582">
            <v>459</v>
          </cell>
          <cell r="AL1582" t="str">
            <v>AVAC03SYS3</v>
          </cell>
          <cell r="AM1582">
            <v>304</v>
          </cell>
          <cell r="AN1582" t="str">
            <v>DW</v>
          </cell>
        </row>
        <row r="1583">
          <cell r="A1583">
            <v>1596</v>
          </cell>
          <cell r="B1583" t="str">
            <v>DW</v>
          </cell>
          <cell r="C1583" t="str">
            <v>Dick Winters</v>
          </cell>
          <cell r="D1583" t="str">
            <v>(509) 495-4175</v>
          </cell>
          <cell r="E1583">
            <v>38247</v>
          </cell>
          <cell r="G1583" t="str">
            <v>Purchase</v>
          </cell>
          <cell r="H1583" t="str">
            <v>Physical</v>
          </cell>
          <cell r="I1583" t="str">
            <v>CSII</v>
          </cell>
          <cell r="J1583" t="str">
            <v xml:space="preserve"> </v>
          </cell>
          <cell r="K1583" t="str">
            <v>Enserco</v>
          </cell>
          <cell r="L1583" t="str">
            <v>Liz Prior</v>
          </cell>
          <cell r="M1583" t="str">
            <v>Trader</v>
          </cell>
          <cell r="N1583" t="str">
            <v>(403) 269-2700</v>
          </cell>
          <cell r="O1583" t="str">
            <v>(303) 568-3250</v>
          </cell>
          <cell r="P1583" t="str">
            <v xml:space="preserve"> </v>
          </cell>
          <cell r="Q1583" t="str">
            <v xml:space="preserve"> </v>
          </cell>
          <cell r="R1583">
            <v>10000</v>
          </cell>
          <cell r="X1583">
            <v>4.33</v>
          </cell>
          <cell r="Y1583">
            <v>38248</v>
          </cell>
          <cell r="Z1583">
            <v>38248</v>
          </cell>
          <cell r="AA1583" t="str">
            <v>Firm</v>
          </cell>
          <cell r="AB1583" t="str">
            <v xml:space="preserve"> </v>
          </cell>
          <cell r="AC1583" t="str">
            <v>PGT</v>
          </cell>
          <cell r="AD1583">
            <v>7536</v>
          </cell>
          <cell r="AE1583">
            <v>10000</v>
          </cell>
          <cell r="AF1583" t="str">
            <v>STAN-GTNW</v>
          </cell>
          <cell r="AH1583" t="str">
            <v xml:space="preserve"> </v>
          </cell>
          <cell r="AI1583" t="str">
            <v xml:space="preserve"> </v>
          </cell>
          <cell r="AJ1583" t="str">
            <v>STAN-GTNW</v>
          </cell>
          <cell r="AK1583" t="str">
            <v xml:space="preserve"> </v>
          </cell>
          <cell r="AL1583" t="str">
            <v>04659</v>
          </cell>
          <cell r="AM1583" t="str">
            <v xml:space="preserve"> </v>
          </cell>
          <cell r="AN1583" t="str">
            <v>DW</v>
          </cell>
        </row>
        <row r="1584">
          <cell r="A1584">
            <v>1597</v>
          </cell>
          <cell r="B1584" t="str">
            <v>DW</v>
          </cell>
          <cell r="C1584" t="str">
            <v>Dick Winters</v>
          </cell>
          <cell r="D1584" t="str">
            <v>(509) 495-4175</v>
          </cell>
          <cell r="E1584">
            <v>38250</v>
          </cell>
          <cell r="G1584" t="str">
            <v>Purchase</v>
          </cell>
          <cell r="H1584" t="str">
            <v>Physical</v>
          </cell>
          <cell r="I1584" t="str">
            <v>CA - SLTAHOE</v>
          </cell>
          <cell r="K1584" t="str">
            <v>Enserco</v>
          </cell>
          <cell r="L1584" t="str">
            <v>Liz Prior</v>
          </cell>
          <cell r="M1584" t="str">
            <v>Trader</v>
          </cell>
          <cell r="N1584" t="str">
            <v>(403) 269-2700</v>
          </cell>
          <cell r="O1584" t="str">
            <v>(303) 568-3250</v>
          </cell>
          <cell r="R1584">
            <v>2000</v>
          </cell>
          <cell r="X1584">
            <v>4.6100000000000003</v>
          </cell>
          <cell r="Y1584">
            <v>38251</v>
          </cell>
          <cell r="Z1584">
            <v>38251</v>
          </cell>
          <cell r="AA1584" t="str">
            <v>Firm</v>
          </cell>
          <cell r="AB1584" t="str">
            <v>NWP</v>
          </cell>
          <cell r="AC1584" t="str">
            <v>Paiute</v>
          </cell>
          <cell r="AD1584">
            <v>100047</v>
          </cell>
          <cell r="AE1584">
            <v>2000</v>
          </cell>
          <cell r="AF1584" t="str">
            <v>SUMAS</v>
          </cell>
          <cell r="AG1584">
            <v>297</v>
          </cell>
          <cell r="AH1584" t="str">
            <v xml:space="preserve"> </v>
          </cell>
          <cell r="AI1584" t="str">
            <v xml:space="preserve"> </v>
          </cell>
          <cell r="AJ1584" t="str">
            <v>RENO</v>
          </cell>
          <cell r="AK1584">
            <v>459</v>
          </cell>
          <cell r="AL1584" t="str">
            <v>AVAC03SYS4</v>
          </cell>
          <cell r="AM1584">
            <v>304</v>
          </cell>
          <cell r="AN1584" t="str">
            <v>DW</v>
          </cell>
        </row>
        <row r="1585">
          <cell r="A1585">
            <v>1598</v>
          </cell>
          <cell r="B1585" t="str">
            <v>DW</v>
          </cell>
          <cell r="C1585" t="str">
            <v>Dick Winters</v>
          </cell>
          <cell r="D1585" t="str">
            <v>(509) 495-4175</v>
          </cell>
          <cell r="E1585">
            <v>38250</v>
          </cell>
          <cell r="G1585" t="str">
            <v>Purchase</v>
          </cell>
          <cell r="H1585" t="str">
            <v>Physical</v>
          </cell>
          <cell r="I1585" t="str">
            <v>CA - SLTAHOE</v>
          </cell>
          <cell r="J1585">
            <v>12885516128</v>
          </cell>
          <cell r="K1585" t="str">
            <v>Puget Sound Energy, Inc.</v>
          </cell>
          <cell r="L1585" t="str">
            <v>Kevin Foley</v>
          </cell>
          <cell r="M1585" t="str">
            <v>Trader</v>
          </cell>
          <cell r="N1585" t="str">
            <v>(425) 462-3103</v>
          </cell>
          <cell r="O1585" t="str">
            <v>(425) 462-3836</v>
          </cell>
          <cell r="P1585" t="str">
            <v>ICE</v>
          </cell>
          <cell r="Q1585">
            <v>2.5</v>
          </cell>
          <cell r="R1585">
            <v>1900</v>
          </cell>
          <cell r="U1585" t="str">
            <v xml:space="preserve"> </v>
          </cell>
          <cell r="V1585" t="str">
            <v xml:space="preserve"> </v>
          </cell>
          <cell r="W1585" t="str">
            <v xml:space="preserve"> </v>
          </cell>
          <cell r="X1585">
            <v>4.66</v>
          </cell>
          <cell r="Y1585">
            <v>38251</v>
          </cell>
          <cell r="Z1585">
            <v>38251</v>
          </cell>
          <cell r="AA1585" t="str">
            <v>Firm</v>
          </cell>
          <cell r="AB1585" t="str">
            <v>NWP</v>
          </cell>
          <cell r="AC1585" t="str">
            <v>Paiute</v>
          </cell>
          <cell r="AD1585">
            <v>100047</v>
          </cell>
          <cell r="AE1585">
            <v>1900</v>
          </cell>
          <cell r="AF1585" t="str">
            <v>OPAL</v>
          </cell>
          <cell r="AG1585">
            <v>543</v>
          </cell>
          <cell r="AH1585" t="str">
            <v xml:space="preserve"> </v>
          </cell>
          <cell r="AJ1585" t="str">
            <v>RENO</v>
          </cell>
          <cell r="AK1585">
            <v>459</v>
          </cell>
          <cell r="AL1585" t="str">
            <v>AVAC03SYS5</v>
          </cell>
          <cell r="AM1585">
            <v>304</v>
          </cell>
          <cell r="AN1585" t="str">
            <v>DW</v>
          </cell>
        </row>
        <row r="1586">
          <cell r="A1586">
            <v>1599</v>
          </cell>
          <cell r="B1586" t="str">
            <v>DW</v>
          </cell>
          <cell r="C1586" t="str">
            <v>Dick Winters</v>
          </cell>
          <cell r="D1586" t="str">
            <v>(509) 495-4175</v>
          </cell>
          <cell r="E1586">
            <v>38251</v>
          </cell>
          <cell r="G1586" t="str">
            <v>Purchase</v>
          </cell>
          <cell r="H1586" t="str">
            <v>Physical</v>
          </cell>
          <cell r="I1586" t="str">
            <v>CA - SLTAHOE</v>
          </cell>
          <cell r="K1586" t="str">
            <v>Enserco</v>
          </cell>
          <cell r="L1586" t="str">
            <v>Dave Huck</v>
          </cell>
          <cell r="M1586" t="str">
            <v>Trader</v>
          </cell>
          <cell r="N1586" t="str">
            <v>(403) 269-5522</v>
          </cell>
          <cell r="O1586" t="str">
            <v>(303) 568-3250</v>
          </cell>
          <cell r="R1586">
            <v>2500</v>
          </cell>
          <cell r="X1586">
            <v>4.72</v>
          </cell>
          <cell r="Y1586">
            <v>38252</v>
          </cell>
          <cell r="Z1586">
            <v>38252</v>
          </cell>
          <cell r="AA1586" t="str">
            <v>Firm</v>
          </cell>
          <cell r="AB1586" t="str">
            <v>NWP</v>
          </cell>
          <cell r="AC1586" t="str">
            <v>Paiute</v>
          </cell>
          <cell r="AD1586">
            <v>100047</v>
          </cell>
          <cell r="AE1586">
            <v>2500</v>
          </cell>
          <cell r="AF1586" t="str">
            <v>SUMAS</v>
          </cell>
          <cell r="AG1586">
            <v>297</v>
          </cell>
          <cell r="AH1586" t="str">
            <v xml:space="preserve"> </v>
          </cell>
          <cell r="AI1586" t="str">
            <v xml:space="preserve"> </v>
          </cell>
          <cell r="AJ1586" t="str">
            <v>RENO</v>
          </cell>
          <cell r="AK1586">
            <v>459</v>
          </cell>
          <cell r="AL1586" t="str">
            <v>AVAC03SYS4</v>
          </cell>
          <cell r="AM1586">
            <v>304</v>
          </cell>
          <cell r="AN1586" t="str">
            <v>DW</v>
          </cell>
        </row>
        <row r="1587">
          <cell r="A1587">
            <v>1600</v>
          </cell>
          <cell r="B1587" t="str">
            <v>DW</v>
          </cell>
          <cell r="C1587" t="str">
            <v>Dick Winters</v>
          </cell>
          <cell r="D1587" t="str">
            <v>(509) 495-4175</v>
          </cell>
          <cell r="E1587">
            <v>38251</v>
          </cell>
          <cell r="G1587" t="str">
            <v>Purchase</v>
          </cell>
          <cell r="H1587" t="str">
            <v>Physical</v>
          </cell>
          <cell r="I1587" t="str">
            <v>CSII</v>
          </cell>
          <cell r="J1587" t="str">
            <v xml:space="preserve"> </v>
          </cell>
          <cell r="K1587" t="str">
            <v>Enserco</v>
          </cell>
          <cell r="L1587" t="str">
            <v>Dave Huck</v>
          </cell>
          <cell r="M1587" t="str">
            <v>Trader</v>
          </cell>
          <cell r="N1587" t="str">
            <v>(403) 269-5522</v>
          </cell>
          <cell r="O1587" t="str">
            <v>(303) 568-3250</v>
          </cell>
          <cell r="P1587" t="str">
            <v xml:space="preserve"> </v>
          </cell>
          <cell r="Q1587" t="str">
            <v xml:space="preserve"> </v>
          </cell>
          <cell r="R1587">
            <v>20000</v>
          </cell>
          <cell r="X1587">
            <v>4.83</v>
          </cell>
          <cell r="Y1587">
            <v>38252</v>
          </cell>
          <cell r="Z1587">
            <v>38252</v>
          </cell>
          <cell r="AA1587" t="str">
            <v>Firm</v>
          </cell>
          <cell r="AB1587" t="str">
            <v xml:space="preserve"> </v>
          </cell>
          <cell r="AC1587" t="str">
            <v>PGT</v>
          </cell>
          <cell r="AD1587">
            <v>7536</v>
          </cell>
          <cell r="AE1587">
            <v>20000</v>
          </cell>
          <cell r="AF1587" t="str">
            <v>COYO-GTNW</v>
          </cell>
          <cell r="AH1587" t="str">
            <v xml:space="preserve"> </v>
          </cell>
          <cell r="AI1587" t="str">
            <v xml:space="preserve"> </v>
          </cell>
          <cell r="AJ1587" t="str">
            <v>CSII-CSII</v>
          </cell>
          <cell r="AK1587" t="str">
            <v xml:space="preserve"> </v>
          </cell>
          <cell r="AL1587" t="str">
            <v>04659</v>
          </cell>
          <cell r="AM1587" t="str">
            <v xml:space="preserve"> </v>
          </cell>
          <cell r="AN1587" t="str">
            <v>DW</v>
          </cell>
        </row>
        <row r="1588">
          <cell r="A1588">
            <v>1601</v>
          </cell>
          <cell r="B1588" t="str">
            <v>DW</v>
          </cell>
          <cell r="C1588" t="str">
            <v>Dick Winters</v>
          </cell>
          <cell r="D1588" t="str">
            <v>(509) 495-4175</v>
          </cell>
          <cell r="E1588">
            <v>38252</v>
          </cell>
          <cell r="G1588" t="str">
            <v>Sale</v>
          </cell>
          <cell r="H1588" t="str">
            <v>Physical</v>
          </cell>
          <cell r="I1588" t="str">
            <v>MALIN</v>
          </cell>
          <cell r="J1588">
            <v>523465690</v>
          </cell>
          <cell r="K1588" t="str">
            <v>Cargill Inc</v>
          </cell>
          <cell r="L1588" t="str">
            <v>Rob Hozjan</v>
          </cell>
          <cell r="M1588" t="str">
            <v>Trader</v>
          </cell>
          <cell r="N1588" t="str">
            <v>(403) 218-1079</v>
          </cell>
          <cell r="O1588" t="str">
            <v>(952) 984-3341</v>
          </cell>
          <cell r="P1588" t="str">
            <v>ICE</v>
          </cell>
          <cell r="Q1588">
            <v>2.5</v>
          </cell>
          <cell r="R1588">
            <v>5000</v>
          </cell>
          <cell r="X1588">
            <v>5.07</v>
          </cell>
          <cell r="Y1588">
            <v>38253</v>
          </cell>
          <cell r="Z1588">
            <v>38253</v>
          </cell>
          <cell r="AA1588" t="str">
            <v>Firm</v>
          </cell>
          <cell r="AB1588" t="str">
            <v>PGT</v>
          </cell>
          <cell r="AD1588" t="str">
            <v>07536</v>
          </cell>
          <cell r="AE1588">
            <v>5000</v>
          </cell>
          <cell r="AF1588" t="str">
            <v>MALI-GTNW</v>
          </cell>
          <cell r="AH1588" t="str">
            <v xml:space="preserve"> </v>
          </cell>
          <cell r="AJ1588" t="str">
            <v>MALI-GTNW</v>
          </cell>
          <cell r="AL1588" t="str">
            <v xml:space="preserve"> </v>
          </cell>
          <cell r="AN1588" t="str">
            <v>DW</v>
          </cell>
        </row>
        <row r="1589">
          <cell r="A1589">
            <v>1602</v>
          </cell>
          <cell r="B1589" t="str">
            <v>DW</v>
          </cell>
          <cell r="C1589" t="str">
            <v>Dick Winters</v>
          </cell>
          <cell r="D1589" t="str">
            <v>(509) 495-4175</v>
          </cell>
          <cell r="E1589">
            <v>38252</v>
          </cell>
          <cell r="G1589" t="str">
            <v>Purchase</v>
          </cell>
          <cell r="H1589" t="str">
            <v>Physical</v>
          </cell>
          <cell r="I1589" t="str">
            <v>CA - SLTAHOE</v>
          </cell>
          <cell r="K1589" t="str">
            <v>Enserco</v>
          </cell>
          <cell r="L1589" t="str">
            <v>Dave Huck</v>
          </cell>
          <cell r="M1589" t="str">
            <v>Trader</v>
          </cell>
          <cell r="N1589" t="str">
            <v>(403) 269-5522</v>
          </cell>
          <cell r="O1589" t="str">
            <v>(303) 568-3250</v>
          </cell>
          <cell r="R1589">
            <v>1500</v>
          </cell>
          <cell r="X1589">
            <v>4.92</v>
          </cell>
          <cell r="Y1589">
            <v>38253</v>
          </cell>
          <cell r="Z1589">
            <v>38253</v>
          </cell>
          <cell r="AA1589" t="str">
            <v>Firm</v>
          </cell>
          <cell r="AB1589" t="str">
            <v>NWP</v>
          </cell>
          <cell r="AC1589" t="str">
            <v>Paiute</v>
          </cell>
          <cell r="AD1589">
            <v>100047</v>
          </cell>
          <cell r="AE1589">
            <v>1500</v>
          </cell>
          <cell r="AF1589" t="str">
            <v>SUMAS</v>
          </cell>
          <cell r="AG1589">
            <v>297</v>
          </cell>
          <cell r="AH1589" t="str">
            <v xml:space="preserve"> </v>
          </cell>
          <cell r="AI1589" t="str">
            <v xml:space="preserve"> </v>
          </cell>
          <cell r="AJ1589" t="str">
            <v>RENO</v>
          </cell>
          <cell r="AK1589">
            <v>459</v>
          </cell>
          <cell r="AL1589" t="str">
            <v>AVAC03SYS4</v>
          </cell>
          <cell r="AM1589">
            <v>304</v>
          </cell>
          <cell r="AN1589" t="str">
            <v>DW</v>
          </cell>
        </row>
        <row r="1590">
          <cell r="A1590">
            <v>1603</v>
          </cell>
          <cell r="B1590" t="str">
            <v>DW</v>
          </cell>
          <cell r="C1590" t="str">
            <v>Dick Winters</v>
          </cell>
          <cell r="D1590" t="str">
            <v>(509) 495-4175</v>
          </cell>
          <cell r="E1590">
            <v>38252</v>
          </cell>
          <cell r="G1590" t="str">
            <v>Sale</v>
          </cell>
          <cell r="H1590" t="str">
            <v>Physical</v>
          </cell>
          <cell r="I1590" t="str">
            <v>CSII</v>
          </cell>
          <cell r="K1590" t="str">
            <v>Enserco</v>
          </cell>
          <cell r="L1590" t="str">
            <v>Dave Huck</v>
          </cell>
          <cell r="M1590" t="str">
            <v>Trader</v>
          </cell>
          <cell r="N1590" t="str">
            <v>(403) 269-5522</v>
          </cell>
          <cell r="O1590" t="str">
            <v>(303) 568-3250</v>
          </cell>
          <cell r="R1590">
            <v>15000</v>
          </cell>
          <cell r="X1590">
            <v>4.9649999999999999</v>
          </cell>
          <cell r="Y1590">
            <v>38253</v>
          </cell>
          <cell r="Z1590">
            <v>38253</v>
          </cell>
          <cell r="AA1590" t="str">
            <v>Firm</v>
          </cell>
          <cell r="AB1590" t="str">
            <v>PGT</v>
          </cell>
          <cell r="AD1590" t="str">
            <v>07536</v>
          </cell>
          <cell r="AE1590">
            <v>15000</v>
          </cell>
          <cell r="AF1590" t="str">
            <v>STAN-GTNW</v>
          </cell>
          <cell r="AH1590" t="str">
            <v xml:space="preserve"> </v>
          </cell>
          <cell r="AJ1590" t="str">
            <v>STAN-GTNW</v>
          </cell>
          <cell r="AL1590" t="str">
            <v>04659</v>
          </cell>
          <cell r="AN1590" t="str">
            <v>DW</v>
          </cell>
        </row>
        <row r="1591">
          <cell r="A1591">
            <v>1604</v>
          </cell>
          <cell r="B1591" t="str">
            <v>DW</v>
          </cell>
          <cell r="C1591" t="str">
            <v>Dick Winters</v>
          </cell>
          <cell r="D1591" t="str">
            <v>(509) 495-4175</v>
          </cell>
          <cell r="E1591">
            <v>38252</v>
          </cell>
          <cell r="G1591" t="str">
            <v>Sale</v>
          </cell>
          <cell r="H1591" t="str">
            <v>Physical</v>
          </cell>
          <cell r="I1591" t="str">
            <v>CSII</v>
          </cell>
          <cell r="K1591" t="str">
            <v>Enserco</v>
          </cell>
          <cell r="L1591" t="str">
            <v>Dave Huck</v>
          </cell>
          <cell r="M1591" t="str">
            <v>Trader</v>
          </cell>
          <cell r="N1591" t="str">
            <v>(403) 269-5522</v>
          </cell>
          <cell r="O1591" t="str">
            <v>(303) 568-3250</v>
          </cell>
          <cell r="R1591">
            <v>20000</v>
          </cell>
          <cell r="X1591">
            <v>4.75</v>
          </cell>
          <cell r="Y1591">
            <v>38252</v>
          </cell>
          <cell r="Z1591">
            <v>38252</v>
          </cell>
          <cell r="AA1591" t="str">
            <v>Firm</v>
          </cell>
          <cell r="AB1591" t="str">
            <v>PGT</v>
          </cell>
          <cell r="AD1591" t="str">
            <v>07536</v>
          </cell>
          <cell r="AE1591">
            <v>20000</v>
          </cell>
          <cell r="AF1591" t="str">
            <v>STAN-GTNW</v>
          </cell>
          <cell r="AH1591" t="str">
            <v xml:space="preserve"> </v>
          </cell>
          <cell r="AJ1591" t="str">
            <v>STAN-GTNW</v>
          </cell>
          <cell r="AL1591" t="str">
            <v>04659</v>
          </cell>
          <cell r="AN1591" t="str">
            <v>DW</v>
          </cell>
        </row>
        <row r="1592">
          <cell r="A1592">
            <v>1605</v>
          </cell>
          <cell r="B1592" t="str">
            <v>DW</v>
          </cell>
          <cell r="C1592" t="str">
            <v>Dick Winters</v>
          </cell>
          <cell r="D1592" t="str">
            <v>(509) 495-4175</v>
          </cell>
          <cell r="E1592">
            <v>38253</v>
          </cell>
          <cell r="G1592" t="str">
            <v>Purchase</v>
          </cell>
          <cell r="H1592" t="str">
            <v>Physical</v>
          </cell>
          <cell r="I1592" t="str">
            <v>CA - SLTAHOE</v>
          </cell>
          <cell r="K1592" t="str">
            <v>Enserco</v>
          </cell>
          <cell r="L1592" t="str">
            <v>Dave Huck</v>
          </cell>
          <cell r="M1592" t="str">
            <v>Trader</v>
          </cell>
          <cell r="N1592" t="str">
            <v>(403) 269-5522</v>
          </cell>
          <cell r="O1592" t="str">
            <v>(303) 568-3250</v>
          </cell>
          <cell r="R1592">
            <v>1000</v>
          </cell>
          <cell r="X1592">
            <v>4.8099999999999996</v>
          </cell>
          <cell r="Y1592">
            <v>38254</v>
          </cell>
          <cell r="Z1592">
            <v>38254</v>
          </cell>
          <cell r="AA1592" t="str">
            <v>Firm</v>
          </cell>
          <cell r="AB1592" t="str">
            <v>NWP</v>
          </cell>
          <cell r="AC1592" t="str">
            <v>Paiute</v>
          </cell>
          <cell r="AD1592">
            <v>100047</v>
          </cell>
          <cell r="AE1592">
            <v>1000</v>
          </cell>
          <cell r="AF1592" t="str">
            <v>SUMAS</v>
          </cell>
          <cell r="AG1592">
            <v>297</v>
          </cell>
          <cell r="AH1592" t="str">
            <v xml:space="preserve"> </v>
          </cell>
          <cell r="AI1592" t="str">
            <v xml:space="preserve"> </v>
          </cell>
          <cell r="AJ1592" t="str">
            <v>RENO</v>
          </cell>
          <cell r="AK1592">
            <v>459</v>
          </cell>
          <cell r="AL1592" t="str">
            <v>AVAC03SYS4</v>
          </cell>
          <cell r="AM1592">
            <v>304</v>
          </cell>
          <cell r="AN1592" t="str">
            <v>DW</v>
          </cell>
        </row>
        <row r="1593">
          <cell r="A1593">
            <v>1606</v>
          </cell>
          <cell r="B1593" t="str">
            <v>DW</v>
          </cell>
          <cell r="C1593" t="str">
            <v>Dick Winters</v>
          </cell>
          <cell r="D1593" t="str">
            <v>(509) 495-4175</v>
          </cell>
          <cell r="E1593">
            <v>38253</v>
          </cell>
          <cell r="G1593" t="str">
            <v>Sale</v>
          </cell>
          <cell r="H1593" t="str">
            <v>Physical</v>
          </cell>
          <cell r="I1593" t="str">
            <v>CSII</v>
          </cell>
          <cell r="K1593" t="str">
            <v>Enserco</v>
          </cell>
          <cell r="L1593" t="str">
            <v>Dave Huck</v>
          </cell>
          <cell r="M1593" t="str">
            <v>Trader</v>
          </cell>
          <cell r="N1593" t="str">
            <v>(403) 269-5522</v>
          </cell>
          <cell r="O1593" t="str">
            <v>(303) 568-3250</v>
          </cell>
          <cell r="R1593">
            <v>16000</v>
          </cell>
          <cell r="X1593">
            <v>4.8899999999999997</v>
          </cell>
          <cell r="Y1593">
            <v>38254</v>
          </cell>
          <cell r="Z1593">
            <v>38254</v>
          </cell>
          <cell r="AA1593" t="str">
            <v>Firm</v>
          </cell>
          <cell r="AB1593" t="str">
            <v>PGT</v>
          </cell>
          <cell r="AD1593" t="str">
            <v>07536</v>
          </cell>
          <cell r="AE1593">
            <v>16000</v>
          </cell>
          <cell r="AF1593" t="str">
            <v>STAN-GTNW</v>
          </cell>
          <cell r="AH1593" t="str">
            <v xml:space="preserve"> </v>
          </cell>
          <cell r="AJ1593" t="str">
            <v>STAN-GTNW</v>
          </cell>
          <cell r="AL1593" t="str">
            <v>04659</v>
          </cell>
          <cell r="AN1593" t="str">
            <v>DW</v>
          </cell>
        </row>
        <row r="1594">
          <cell r="A1594">
            <v>1607</v>
          </cell>
          <cell r="B1594" t="str">
            <v>DW</v>
          </cell>
          <cell r="C1594" t="str">
            <v>Dick Winters</v>
          </cell>
          <cell r="D1594" t="str">
            <v>(509) 495-4175</v>
          </cell>
          <cell r="E1594">
            <v>38253</v>
          </cell>
          <cell r="G1594" t="str">
            <v>Sale</v>
          </cell>
          <cell r="H1594" t="str">
            <v>Physical</v>
          </cell>
          <cell r="I1594" t="str">
            <v>MALIN</v>
          </cell>
          <cell r="J1594">
            <v>282841053</v>
          </cell>
          <cell r="K1594" t="str">
            <v>Concord Energy, LLC</v>
          </cell>
          <cell r="L1594" t="str">
            <v>Nancy Lissell</v>
          </cell>
          <cell r="M1594" t="str">
            <v>Trader</v>
          </cell>
          <cell r="N1594" t="str">
            <v>(403)303-4784</v>
          </cell>
          <cell r="O1594" t="str">
            <v>(403) 514-6913</v>
          </cell>
          <cell r="P1594" t="str">
            <v>ICE</v>
          </cell>
          <cell r="Q1594">
            <v>2.5</v>
          </cell>
          <cell r="R1594">
            <v>5000</v>
          </cell>
          <cell r="X1594">
            <v>4.96</v>
          </cell>
          <cell r="Y1594">
            <v>38254</v>
          </cell>
          <cell r="Z1594">
            <v>38254</v>
          </cell>
          <cell r="AA1594" t="str">
            <v>Firm</v>
          </cell>
          <cell r="AB1594" t="str">
            <v>PGT</v>
          </cell>
          <cell r="AD1594" t="str">
            <v>07536</v>
          </cell>
          <cell r="AE1594">
            <v>5000</v>
          </cell>
          <cell r="AF1594" t="str">
            <v>MALI-GTNW</v>
          </cell>
          <cell r="AH1594" t="str">
            <v xml:space="preserve"> </v>
          </cell>
          <cell r="AJ1594" t="str">
            <v>MALI-GTNW</v>
          </cell>
          <cell r="AL1594" t="str">
            <v>08405</v>
          </cell>
          <cell r="AN1594" t="str">
            <v>DW</v>
          </cell>
        </row>
        <row r="1595">
          <cell r="A1595">
            <v>1608</v>
          </cell>
          <cell r="B1595" t="str">
            <v>DW</v>
          </cell>
          <cell r="C1595" t="str">
            <v>Dick Winters</v>
          </cell>
          <cell r="D1595" t="str">
            <v>(509) 495-4175</v>
          </cell>
          <cell r="E1595">
            <v>38254</v>
          </cell>
          <cell r="G1595" t="str">
            <v>Purchase</v>
          </cell>
          <cell r="H1595" t="str">
            <v>Physical</v>
          </cell>
          <cell r="I1595" t="str">
            <v>CA - SLTAHOE</v>
          </cell>
          <cell r="K1595" t="str">
            <v>Enserco</v>
          </cell>
          <cell r="L1595" t="str">
            <v>Dave Huck</v>
          </cell>
          <cell r="M1595" t="str">
            <v>Trader</v>
          </cell>
          <cell r="N1595" t="str">
            <v>(403) 269-5522</v>
          </cell>
          <cell r="O1595" t="str">
            <v>(303) 568-3250</v>
          </cell>
          <cell r="R1595">
            <v>1000</v>
          </cell>
          <cell r="X1595">
            <v>4.53</v>
          </cell>
          <cell r="Y1595">
            <v>38255</v>
          </cell>
          <cell r="Z1595">
            <v>38257</v>
          </cell>
          <cell r="AA1595" t="str">
            <v>Firm</v>
          </cell>
          <cell r="AB1595" t="str">
            <v>NWP</v>
          </cell>
          <cell r="AC1595" t="str">
            <v>Paiute</v>
          </cell>
          <cell r="AD1595">
            <v>100047</v>
          </cell>
          <cell r="AE1595">
            <v>1000</v>
          </cell>
          <cell r="AF1595" t="str">
            <v>SUMAS</v>
          </cell>
          <cell r="AG1595">
            <v>297</v>
          </cell>
          <cell r="AH1595" t="str">
            <v xml:space="preserve"> </v>
          </cell>
          <cell r="AI1595" t="str">
            <v xml:space="preserve"> </v>
          </cell>
          <cell r="AJ1595" t="str">
            <v>RENO</v>
          </cell>
          <cell r="AK1595">
            <v>459</v>
          </cell>
          <cell r="AL1595" t="str">
            <v>AVAC03SYS4</v>
          </cell>
          <cell r="AM1595">
            <v>304</v>
          </cell>
          <cell r="AN1595" t="str">
            <v>DW</v>
          </cell>
        </row>
        <row r="1596">
          <cell r="A1596">
            <v>1609</v>
          </cell>
          <cell r="B1596" t="str">
            <v>DW</v>
          </cell>
          <cell r="C1596" t="str">
            <v>Dick Winters</v>
          </cell>
          <cell r="D1596" t="str">
            <v>(509) 495-4175</v>
          </cell>
          <cell r="E1596">
            <v>38254</v>
          </cell>
          <cell r="G1596" t="str">
            <v>Sale</v>
          </cell>
          <cell r="H1596" t="str">
            <v>Physical</v>
          </cell>
          <cell r="I1596" t="str">
            <v>CSII</v>
          </cell>
          <cell r="K1596" t="str">
            <v>Enserco</v>
          </cell>
          <cell r="L1596" t="str">
            <v>Dave Huck</v>
          </cell>
          <cell r="M1596" t="str">
            <v>Trader</v>
          </cell>
          <cell r="N1596" t="str">
            <v>(403) 269-5522</v>
          </cell>
          <cell r="O1596" t="str">
            <v>(303) 568-3250</v>
          </cell>
          <cell r="R1596">
            <v>16000</v>
          </cell>
          <cell r="X1596">
            <v>4.49</v>
          </cell>
          <cell r="Y1596">
            <v>38255</v>
          </cell>
          <cell r="Z1596">
            <v>38255</v>
          </cell>
          <cell r="AA1596" t="str">
            <v>Firm</v>
          </cell>
          <cell r="AB1596" t="str">
            <v>PGT</v>
          </cell>
          <cell r="AD1596" t="str">
            <v>07536</v>
          </cell>
          <cell r="AE1596">
            <v>16000</v>
          </cell>
          <cell r="AF1596" t="str">
            <v>STAN-GTNW</v>
          </cell>
          <cell r="AH1596" t="str">
            <v xml:space="preserve"> </v>
          </cell>
          <cell r="AJ1596" t="str">
            <v>STAN-GTNW</v>
          </cell>
          <cell r="AL1596" t="str">
            <v>04659</v>
          </cell>
          <cell r="AN1596" t="str">
            <v>DW</v>
          </cell>
        </row>
        <row r="1597">
          <cell r="A1597">
            <v>1610</v>
          </cell>
          <cell r="B1597" t="str">
            <v>DW</v>
          </cell>
          <cell r="C1597" t="str">
            <v>Dick Winters</v>
          </cell>
          <cell r="D1597" t="str">
            <v>(509) 495-4175</v>
          </cell>
          <cell r="E1597">
            <v>38254</v>
          </cell>
          <cell r="G1597" t="str">
            <v>Sale</v>
          </cell>
          <cell r="H1597" t="str">
            <v>Physical</v>
          </cell>
          <cell r="I1597" t="str">
            <v>MALIN</v>
          </cell>
          <cell r="K1597" t="str">
            <v>Cinergy Marketing &amp; Trading, LP</v>
          </cell>
          <cell r="L1597" t="str">
            <v>Sylvia Pollan</v>
          </cell>
          <cell r="M1597" t="str">
            <v>Trader</v>
          </cell>
          <cell r="N1597" t="str">
            <v>(713) 393-6895</v>
          </cell>
          <cell r="O1597" t="str">
            <v>(713) 890-3134</v>
          </cell>
          <cell r="R1597">
            <v>7658</v>
          </cell>
          <cell r="U1597" t="str">
            <v>NGI</v>
          </cell>
          <cell r="V1597">
            <v>-0.01</v>
          </cell>
          <cell r="W1597" t="str">
            <v>Malin</v>
          </cell>
          <cell r="Y1597">
            <v>38261</v>
          </cell>
          <cell r="Z1597">
            <v>38291</v>
          </cell>
          <cell r="AA1597" t="str">
            <v>Firm</v>
          </cell>
          <cell r="AB1597" t="str">
            <v>PGT</v>
          </cell>
          <cell r="AD1597" t="str">
            <v>07536</v>
          </cell>
          <cell r="AE1597">
            <v>7658</v>
          </cell>
          <cell r="AF1597" t="str">
            <v>MALI-GTNW</v>
          </cell>
          <cell r="AH1597" t="str">
            <v xml:space="preserve"> </v>
          </cell>
          <cell r="AJ1597" t="str">
            <v>MALI-GTNW</v>
          </cell>
          <cell r="AL1597" t="str">
            <v>08332</v>
          </cell>
          <cell r="AN1597" t="str">
            <v>RP</v>
          </cell>
          <cell r="AO1597">
            <v>38257</v>
          </cell>
          <cell r="AP1597" t="str">
            <v>DW</v>
          </cell>
        </row>
        <row r="1598">
          <cell r="A1598">
            <v>1611</v>
          </cell>
          <cell r="B1598" t="str">
            <v>DW</v>
          </cell>
          <cell r="C1598" t="str">
            <v>Dick Winters</v>
          </cell>
          <cell r="D1598" t="str">
            <v>(509) 495-4175</v>
          </cell>
          <cell r="E1598">
            <v>38254</v>
          </cell>
          <cell r="G1598" t="str">
            <v>Purchase</v>
          </cell>
          <cell r="H1598" t="str">
            <v>Physical</v>
          </cell>
          <cell r="I1598" t="str">
            <v>CA - SLTAHOE</v>
          </cell>
          <cell r="J1598" t="str">
            <v xml:space="preserve"> </v>
          </cell>
          <cell r="K1598" t="str">
            <v>Cinergy Marketing &amp; Trading, LP</v>
          </cell>
          <cell r="L1598" t="str">
            <v>Sylvia Pollan</v>
          </cell>
          <cell r="M1598" t="str">
            <v>Trader</v>
          </cell>
          <cell r="N1598" t="str">
            <v>(713) 393-6895</v>
          </cell>
          <cell r="O1598" t="str">
            <v>(713) 890-3134</v>
          </cell>
          <cell r="R1598">
            <v>804</v>
          </cell>
          <cell r="U1598" t="str">
            <v>IF</v>
          </cell>
          <cell r="V1598">
            <v>-0.05</v>
          </cell>
          <cell r="W1598" t="str">
            <v>NWP Rocky Mtn</v>
          </cell>
          <cell r="Y1598">
            <v>38261</v>
          </cell>
          <cell r="Z1598">
            <v>38291</v>
          </cell>
          <cell r="AA1598" t="str">
            <v>Firm</v>
          </cell>
          <cell r="AB1598" t="str">
            <v>NWP</v>
          </cell>
          <cell r="AC1598" t="str">
            <v>Paiute</v>
          </cell>
          <cell r="AD1598">
            <v>100047</v>
          </cell>
          <cell r="AE1598">
            <v>804</v>
          </cell>
          <cell r="AF1598" t="str">
            <v>South of Green</v>
          </cell>
          <cell r="AG1598" t="str">
            <v xml:space="preserve"> </v>
          </cell>
          <cell r="AH1598" t="str">
            <v xml:space="preserve"> </v>
          </cell>
          <cell r="AI1598" t="str">
            <v xml:space="preserve"> </v>
          </cell>
          <cell r="AJ1598" t="str">
            <v>RENO</v>
          </cell>
          <cell r="AK1598">
            <v>459</v>
          </cell>
          <cell r="AL1598" t="str">
            <v>AVAC03SYS1</v>
          </cell>
          <cell r="AM1598">
            <v>304</v>
          </cell>
          <cell r="AN1598" t="str">
            <v>RP</v>
          </cell>
          <cell r="AO1598">
            <v>38257</v>
          </cell>
          <cell r="AP1598" t="str">
            <v>DW</v>
          </cell>
        </row>
        <row r="1599">
          <cell r="A1599">
            <v>1612</v>
          </cell>
          <cell r="B1599" t="str">
            <v>DW</v>
          </cell>
          <cell r="C1599" t="str">
            <v>Dick Winters</v>
          </cell>
          <cell r="D1599" t="str">
            <v>(509) 495-4175</v>
          </cell>
          <cell r="E1599">
            <v>38254</v>
          </cell>
          <cell r="G1599" t="str">
            <v>Purchase</v>
          </cell>
          <cell r="H1599" t="str">
            <v>Physical</v>
          </cell>
          <cell r="I1599" t="str">
            <v>CA - SLTAHOE</v>
          </cell>
          <cell r="K1599" t="str">
            <v>Sempra Energy Trading, Inc.</v>
          </cell>
          <cell r="L1599" t="str">
            <v>Damon Suter</v>
          </cell>
          <cell r="M1599" t="str">
            <v>Trader</v>
          </cell>
          <cell r="N1599" t="str">
            <v>(949) 759-1939</v>
          </cell>
          <cell r="O1599" t="str">
            <v>(203) 355-6605</v>
          </cell>
          <cell r="R1599">
            <v>2500</v>
          </cell>
          <cell r="X1599">
            <v>4.5750000000000002</v>
          </cell>
          <cell r="Y1599">
            <v>38261</v>
          </cell>
          <cell r="Z1599">
            <v>38291</v>
          </cell>
          <cell r="AA1599" t="str">
            <v>Firm</v>
          </cell>
          <cell r="AB1599" t="str">
            <v>NWP</v>
          </cell>
          <cell r="AC1599" t="str">
            <v>Paiute</v>
          </cell>
          <cell r="AD1599">
            <v>100047</v>
          </cell>
          <cell r="AE1599">
            <v>2500</v>
          </cell>
          <cell r="AF1599" t="str">
            <v>SUMAS</v>
          </cell>
          <cell r="AG1599">
            <v>297</v>
          </cell>
          <cell r="AH1599" t="str">
            <v xml:space="preserve"> </v>
          </cell>
          <cell r="AI1599" t="str">
            <v xml:space="preserve"> </v>
          </cell>
          <cell r="AJ1599" t="str">
            <v>RENO</v>
          </cell>
          <cell r="AK1599">
            <v>459</v>
          </cell>
          <cell r="AL1599" t="str">
            <v>AVAC03SYS2</v>
          </cell>
          <cell r="AM1599">
            <v>304</v>
          </cell>
          <cell r="AN1599" t="str">
            <v>RP</v>
          </cell>
        </row>
        <row r="1600">
          <cell r="A1600">
            <v>1613</v>
          </cell>
          <cell r="B1600" t="str">
            <v>DW</v>
          </cell>
          <cell r="C1600" t="str">
            <v>Dick Winters</v>
          </cell>
          <cell r="D1600" t="str">
            <v>(509) 495-4175</v>
          </cell>
          <cell r="E1600">
            <v>38257</v>
          </cell>
          <cell r="G1600" t="str">
            <v>Purchase</v>
          </cell>
          <cell r="H1600" t="str">
            <v>Physical</v>
          </cell>
          <cell r="I1600" t="str">
            <v>CA - SLTAHOE</v>
          </cell>
          <cell r="K1600" t="str">
            <v>Enserco</v>
          </cell>
          <cell r="L1600" t="str">
            <v>Dave Huck</v>
          </cell>
          <cell r="M1600" t="str">
            <v>Trader</v>
          </cell>
          <cell r="N1600" t="str">
            <v>(403) 269-5522</v>
          </cell>
          <cell r="O1600" t="str">
            <v>(303) 568-3250</v>
          </cell>
          <cell r="R1600">
            <v>1000</v>
          </cell>
          <cell r="X1600">
            <v>4.4400000000000004</v>
          </cell>
          <cell r="Y1600">
            <v>38258</v>
          </cell>
          <cell r="Z1600">
            <v>38258</v>
          </cell>
          <cell r="AA1600" t="str">
            <v>Firm</v>
          </cell>
          <cell r="AB1600" t="str">
            <v>NWP</v>
          </cell>
          <cell r="AC1600" t="str">
            <v>Paiute</v>
          </cell>
          <cell r="AD1600">
            <v>100047</v>
          </cell>
          <cell r="AE1600">
            <v>1000</v>
          </cell>
          <cell r="AF1600" t="str">
            <v>SUMAS</v>
          </cell>
          <cell r="AG1600">
            <v>297</v>
          </cell>
          <cell r="AH1600" t="str">
            <v xml:space="preserve"> </v>
          </cell>
          <cell r="AI1600" t="str">
            <v xml:space="preserve"> </v>
          </cell>
          <cell r="AJ1600" t="str">
            <v>RENO</v>
          </cell>
          <cell r="AK1600">
            <v>459</v>
          </cell>
          <cell r="AL1600" t="str">
            <v>AVAC03SYS4</v>
          </cell>
          <cell r="AM1600">
            <v>304</v>
          </cell>
          <cell r="AN1600" t="str">
            <v>DW</v>
          </cell>
        </row>
        <row r="1601">
          <cell r="A1601">
            <v>1614</v>
          </cell>
          <cell r="B1601" t="str">
            <v>DW</v>
          </cell>
          <cell r="C1601" t="str">
            <v>Dick Winters</v>
          </cell>
          <cell r="D1601" t="str">
            <v>(509) 495-4175</v>
          </cell>
          <cell r="E1601">
            <v>38258</v>
          </cell>
          <cell r="G1601" t="str">
            <v>Purchase</v>
          </cell>
          <cell r="H1601" t="str">
            <v>Physical</v>
          </cell>
          <cell r="I1601" t="str">
            <v>CA - SLTAHOE</v>
          </cell>
          <cell r="K1601" t="str">
            <v>Enserco</v>
          </cell>
          <cell r="L1601" t="str">
            <v>Dave Huck</v>
          </cell>
          <cell r="M1601" t="str">
            <v>Trader</v>
          </cell>
          <cell r="N1601" t="str">
            <v>(403) 269-5522</v>
          </cell>
          <cell r="O1601" t="str">
            <v>(303) 568-3250</v>
          </cell>
          <cell r="R1601">
            <v>1000</v>
          </cell>
          <cell r="X1601">
            <v>4.57</v>
          </cell>
          <cell r="Y1601">
            <v>38259</v>
          </cell>
          <cell r="Z1601">
            <v>38259</v>
          </cell>
          <cell r="AA1601" t="str">
            <v>Firm</v>
          </cell>
          <cell r="AB1601" t="str">
            <v>NWP</v>
          </cell>
          <cell r="AC1601" t="str">
            <v>Paiute</v>
          </cell>
          <cell r="AD1601">
            <v>100047</v>
          </cell>
          <cell r="AE1601">
            <v>1000</v>
          </cell>
          <cell r="AF1601" t="str">
            <v>SUMAS</v>
          </cell>
          <cell r="AG1601">
            <v>297</v>
          </cell>
          <cell r="AH1601" t="str">
            <v xml:space="preserve"> </v>
          </cell>
          <cell r="AI1601" t="str">
            <v xml:space="preserve"> </v>
          </cell>
          <cell r="AJ1601" t="str">
            <v>RENO</v>
          </cell>
          <cell r="AK1601">
            <v>459</v>
          </cell>
          <cell r="AL1601" t="str">
            <v>AVAC03SYS4</v>
          </cell>
          <cell r="AM1601">
            <v>304</v>
          </cell>
          <cell r="AN1601" t="str">
            <v>DW</v>
          </cell>
        </row>
        <row r="1602">
          <cell r="A1602">
            <v>1615</v>
          </cell>
          <cell r="B1602" t="str">
            <v>DW</v>
          </cell>
          <cell r="C1602" t="str">
            <v>Dick Winters</v>
          </cell>
          <cell r="D1602" t="str">
            <v>(509) 495-4175</v>
          </cell>
          <cell r="E1602">
            <v>38259</v>
          </cell>
          <cell r="G1602" t="str">
            <v>Purchase</v>
          </cell>
          <cell r="H1602" t="str">
            <v>Physical</v>
          </cell>
          <cell r="I1602" t="str">
            <v>CA - SLTAHOE</v>
          </cell>
          <cell r="K1602" t="str">
            <v>Enserco</v>
          </cell>
          <cell r="L1602" t="str">
            <v>Dave Huck</v>
          </cell>
          <cell r="M1602" t="str">
            <v>Trader</v>
          </cell>
          <cell r="N1602" t="str">
            <v>(403) 269-5522</v>
          </cell>
          <cell r="O1602" t="str">
            <v>(303) 568-3250</v>
          </cell>
          <cell r="R1602">
            <v>1000</v>
          </cell>
          <cell r="X1602">
            <v>5.49</v>
          </cell>
          <cell r="Y1602">
            <v>38260</v>
          </cell>
          <cell r="Z1602">
            <v>38260</v>
          </cell>
          <cell r="AA1602" t="str">
            <v>Firm</v>
          </cell>
          <cell r="AB1602" t="str">
            <v>NWP</v>
          </cell>
          <cell r="AC1602" t="str">
            <v>Paiute</v>
          </cell>
          <cell r="AD1602">
            <v>100047</v>
          </cell>
          <cell r="AE1602">
            <v>1000</v>
          </cell>
          <cell r="AF1602" t="str">
            <v>SUMAS</v>
          </cell>
          <cell r="AG1602">
            <v>297</v>
          </cell>
          <cell r="AH1602" t="str">
            <v xml:space="preserve"> </v>
          </cell>
          <cell r="AI1602" t="str">
            <v xml:space="preserve"> </v>
          </cell>
          <cell r="AJ1602" t="str">
            <v>RENO</v>
          </cell>
          <cell r="AK1602">
            <v>459</v>
          </cell>
          <cell r="AL1602" t="str">
            <v>AVAC03SYS4</v>
          </cell>
          <cell r="AM1602">
            <v>304</v>
          </cell>
          <cell r="AN1602" t="str">
            <v>DW</v>
          </cell>
        </row>
        <row r="1603">
          <cell r="A1603">
            <v>1616</v>
          </cell>
          <cell r="B1603" t="str">
            <v>DW</v>
          </cell>
          <cell r="C1603" t="str">
            <v>Dick Winters</v>
          </cell>
          <cell r="D1603" t="str">
            <v>(509) 495-4175</v>
          </cell>
          <cell r="E1603">
            <v>38259</v>
          </cell>
          <cell r="G1603" t="str">
            <v>Sale</v>
          </cell>
          <cell r="H1603" t="str">
            <v>Physical</v>
          </cell>
          <cell r="I1603" t="str">
            <v>CSII</v>
          </cell>
          <cell r="J1603">
            <v>485626050</v>
          </cell>
          <cell r="K1603" t="str">
            <v>Concord Energy, LLC</v>
          </cell>
          <cell r="L1603" t="str">
            <v>Darrell Danyluk</v>
          </cell>
          <cell r="M1603" t="str">
            <v>Trader</v>
          </cell>
          <cell r="N1603" t="str">
            <v>(403) 514-6912</v>
          </cell>
          <cell r="O1603" t="str">
            <v>(403) 514-6913</v>
          </cell>
          <cell r="P1603" t="str">
            <v>ICE</v>
          </cell>
          <cell r="Q1603">
            <v>2.5</v>
          </cell>
          <cell r="R1603">
            <v>10000</v>
          </cell>
          <cell r="X1603">
            <v>5.62</v>
          </cell>
          <cell r="Y1603">
            <v>38260</v>
          </cell>
          <cell r="Z1603">
            <v>38260</v>
          </cell>
          <cell r="AA1603" t="str">
            <v>Firm</v>
          </cell>
          <cell r="AB1603" t="str">
            <v>PGT</v>
          </cell>
          <cell r="AD1603" t="str">
            <v>07536</v>
          </cell>
          <cell r="AE1603">
            <v>10000</v>
          </cell>
          <cell r="AF1603" t="str">
            <v>STAN-GTNW</v>
          </cell>
          <cell r="AH1603" t="str">
            <v xml:space="preserve"> </v>
          </cell>
          <cell r="AJ1603" t="str">
            <v>STAN-GTNW</v>
          </cell>
          <cell r="AL1603" t="str">
            <v>08405</v>
          </cell>
          <cell r="AN1603" t="str">
            <v>DW</v>
          </cell>
        </row>
        <row r="1604">
          <cell r="A1604">
            <v>1617</v>
          </cell>
          <cell r="B1604" t="str">
            <v>DW</v>
          </cell>
          <cell r="C1604" t="str">
            <v>Dick Winters</v>
          </cell>
          <cell r="D1604" t="str">
            <v>(509) 495-4175</v>
          </cell>
          <cell r="E1604">
            <v>38259</v>
          </cell>
          <cell r="G1604" t="str">
            <v>Sale</v>
          </cell>
          <cell r="H1604" t="str">
            <v>Physical</v>
          </cell>
          <cell r="I1604" t="str">
            <v>MALIN</v>
          </cell>
          <cell r="J1604">
            <v>284353348</v>
          </cell>
          <cell r="K1604" t="str">
            <v>Suncor Energy Marketing Inc.</v>
          </cell>
          <cell r="L1604" t="str">
            <v>Chi Chan</v>
          </cell>
          <cell r="M1604" t="str">
            <v>Trader</v>
          </cell>
          <cell r="N1604" t="str">
            <v>(403) 269-8613</v>
          </cell>
          <cell r="O1604" t="str">
            <v>(403) 205-7964</v>
          </cell>
          <cell r="P1604" t="str">
            <v>ICE</v>
          </cell>
          <cell r="Q1604">
            <v>2.5</v>
          </cell>
          <cell r="R1604">
            <v>5000</v>
          </cell>
          <cell r="X1604">
            <v>5.7</v>
          </cell>
          <cell r="Y1604">
            <v>38260</v>
          </cell>
          <cell r="Z1604">
            <v>38260</v>
          </cell>
          <cell r="AA1604" t="str">
            <v>Firm</v>
          </cell>
          <cell r="AB1604" t="str">
            <v>PGT</v>
          </cell>
          <cell r="AD1604" t="str">
            <v>07536</v>
          </cell>
          <cell r="AE1604">
            <v>5000</v>
          </cell>
          <cell r="AF1604" t="str">
            <v>MALI-GTNW</v>
          </cell>
          <cell r="AH1604" t="str">
            <v xml:space="preserve"> </v>
          </cell>
          <cell r="AJ1604" t="str">
            <v>MALI-GTNW</v>
          </cell>
          <cell r="AN1604" t="str">
            <v>DW</v>
          </cell>
          <cell r="AO1604" t="str">
            <v xml:space="preserve"> </v>
          </cell>
          <cell r="AP1604" t="str">
            <v>DW</v>
          </cell>
        </row>
        <row r="1605">
          <cell r="A1605">
            <v>1618</v>
          </cell>
          <cell r="B1605" t="str">
            <v>DW</v>
          </cell>
          <cell r="C1605" t="str">
            <v>Dick Winters</v>
          </cell>
          <cell r="D1605" t="str">
            <v>(509) 495-4175</v>
          </cell>
          <cell r="E1605">
            <v>38259</v>
          </cell>
          <cell r="G1605" t="str">
            <v>Sale</v>
          </cell>
          <cell r="H1605" t="str">
            <v>Physical</v>
          </cell>
          <cell r="I1605" t="str">
            <v>CSII</v>
          </cell>
          <cell r="K1605" t="str">
            <v>Enserco</v>
          </cell>
          <cell r="L1605" t="str">
            <v>Dave Huck</v>
          </cell>
          <cell r="M1605" t="str">
            <v>Trader</v>
          </cell>
          <cell r="N1605" t="str">
            <v>(403) 269-5522</v>
          </cell>
          <cell r="O1605" t="str">
            <v>(303) 568-3250</v>
          </cell>
          <cell r="R1605">
            <v>6000</v>
          </cell>
          <cell r="X1605">
            <v>5.58</v>
          </cell>
          <cell r="Y1605">
            <v>38260</v>
          </cell>
          <cell r="Z1605">
            <v>38260</v>
          </cell>
          <cell r="AA1605" t="str">
            <v>Firm</v>
          </cell>
          <cell r="AB1605" t="str">
            <v>PGT</v>
          </cell>
          <cell r="AD1605" t="str">
            <v>07536</v>
          </cell>
          <cell r="AE1605">
            <v>6000</v>
          </cell>
          <cell r="AF1605" t="str">
            <v>STAN-GTNW</v>
          </cell>
          <cell r="AH1605" t="str">
            <v xml:space="preserve"> </v>
          </cell>
          <cell r="AJ1605" t="str">
            <v>STAN-GTNW</v>
          </cell>
          <cell r="AL1605" t="str">
            <v>04659</v>
          </cell>
          <cell r="AN1605" t="str">
            <v>DW</v>
          </cell>
        </row>
        <row r="1606">
          <cell r="A1606">
            <v>1619</v>
          </cell>
          <cell r="B1606" t="str">
            <v>DW</v>
          </cell>
          <cell r="C1606" t="str">
            <v>Dick Winters</v>
          </cell>
          <cell r="D1606" t="str">
            <v>(509) 495-4175</v>
          </cell>
          <cell r="E1606">
            <v>38260</v>
          </cell>
          <cell r="G1606" t="str">
            <v>Purchase</v>
          </cell>
          <cell r="H1606" t="str">
            <v>Physical</v>
          </cell>
          <cell r="I1606" t="str">
            <v>CSII</v>
          </cell>
          <cell r="J1606" t="str">
            <v xml:space="preserve"> </v>
          </cell>
          <cell r="K1606" t="str">
            <v>Enserco</v>
          </cell>
          <cell r="L1606" t="str">
            <v>Dave Huck</v>
          </cell>
          <cell r="M1606" t="str">
            <v>Trader</v>
          </cell>
          <cell r="N1606" t="str">
            <v>(403) 269-5522</v>
          </cell>
          <cell r="O1606" t="str">
            <v>(303) 568-3250</v>
          </cell>
          <cell r="P1606" t="str">
            <v xml:space="preserve"> </v>
          </cell>
          <cell r="Q1606" t="str">
            <v xml:space="preserve"> </v>
          </cell>
          <cell r="R1606">
            <v>15000</v>
          </cell>
          <cell r="X1606">
            <v>5.08</v>
          </cell>
          <cell r="Y1606">
            <v>38261</v>
          </cell>
          <cell r="Z1606">
            <v>38261</v>
          </cell>
          <cell r="AA1606" t="str">
            <v>Firm</v>
          </cell>
          <cell r="AB1606" t="str">
            <v>PGT</v>
          </cell>
          <cell r="AD1606">
            <v>7536</v>
          </cell>
          <cell r="AE1606">
            <v>15000</v>
          </cell>
          <cell r="AF1606" t="str">
            <v>STAN-GTNW</v>
          </cell>
          <cell r="AH1606" t="str">
            <v xml:space="preserve"> </v>
          </cell>
          <cell r="AI1606" t="str">
            <v xml:space="preserve"> </v>
          </cell>
          <cell r="AJ1606" t="str">
            <v>CSII-CSII</v>
          </cell>
          <cell r="AK1606" t="str">
            <v xml:space="preserve"> </v>
          </cell>
          <cell r="AL1606" t="str">
            <v>04659</v>
          </cell>
          <cell r="AM1606" t="str">
            <v xml:space="preserve"> </v>
          </cell>
          <cell r="AN1606" t="str">
            <v>DW</v>
          </cell>
        </row>
        <row r="1607">
          <cell r="A1607">
            <v>1620</v>
          </cell>
          <cell r="B1607" t="str">
            <v>DW</v>
          </cell>
          <cell r="C1607" t="str">
            <v>Dick Winters</v>
          </cell>
          <cell r="D1607" t="str">
            <v>(509) 495-4175</v>
          </cell>
          <cell r="E1607">
            <v>38261</v>
          </cell>
          <cell r="G1607" t="str">
            <v>Purchase</v>
          </cell>
          <cell r="H1607" t="str">
            <v>Physical</v>
          </cell>
          <cell r="I1607" t="str">
            <v>CSII</v>
          </cell>
          <cell r="J1607" t="str">
            <v xml:space="preserve"> </v>
          </cell>
          <cell r="K1607" t="str">
            <v>Enserco</v>
          </cell>
          <cell r="L1607" t="str">
            <v>Dave Huck</v>
          </cell>
          <cell r="M1607" t="str">
            <v>Trader</v>
          </cell>
          <cell r="N1607" t="str">
            <v>(403) 269-5522</v>
          </cell>
          <cell r="O1607" t="str">
            <v>(303) 568-3250</v>
          </cell>
          <cell r="P1607" t="str">
            <v xml:space="preserve"> </v>
          </cell>
          <cell r="Q1607" t="str">
            <v xml:space="preserve"> </v>
          </cell>
          <cell r="R1607">
            <v>5000</v>
          </cell>
          <cell r="X1607">
            <v>4.03</v>
          </cell>
          <cell r="Y1607">
            <v>38262</v>
          </cell>
          <cell r="Z1607">
            <v>38264</v>
          </cell>
          <cell r="AA1607" t="str">
            <v>Firm</v>
          </cell>
          <cell r="AB1607" t="str">
            <v>PGT</v>
          </cell>
          <cell r="AD1607">
            <v>7536</v>
          </cell>
          <cell r="AE1607">
            <v>5000</v>
          </cell>
          <cell r="AF1607" t="str">
            <v>STAN-GTNW</v>
          </cell>
          <cell r="AH1607" t="str">
            <v xml:space="preserve"> </v>
          </cell>
          <cell r="AI1607" t="str">
            <v xml:space="preserve"> </v>
          </cell>
          <cell r="AJ1607" t="str">
            <v>CSII-CSII</v>
          </cell>
          <cell r="AK1607" t="str">
            <v xml:space="preserve"> </v>
          </cell>
          <cell r="AL1607" t="str">
            <v>04659</v>
          </cell>
          <cell r="AM1607" t="str">
            <v xml:space="preserve"> </v>
          </cell>
          <cell r="AN1607" t="str">
            <v>DW</v>
          </cell>
        </row>
        <row r="1608">
          <cell r="A1608">
            <v>1621</v>
          </cell>
          <cell r="B1608" t="str">
            <v>DW</v>
          </cell>
          <cell r="C1608" t="str">
            <v>Dick Winters</v>
          </cell>
          <cell r="D1608" t="str">
            <v>(509) 495-4175</v>
          </cell>
          <cell r="E1608">
            <v>38261</v>
          </cell>
          <cell r="G1608" t="str">
            <v>Purchase</v>
          </cell>
          <cell r="H1608" t="str">
            <v>Physical</v>
          </cell>
          <cell r="I1608" t="str">
            <v>PG&amp;E STOR</v>
          </cell>
          <cell r="J1608" t="str">
            <v xml:space="preserve"> </v>
          </cell>
          <cell r="K1608" t="str">
            <v>Enserco</v>
          </cell>
          <cell r="L1608" t="str">
            <v>Dave Huck</v>
          </cell>
          <cell r="M1608" t="str">
            <v>Trader</v>
          </cell>
          <cell r="N1608" t="str">
            <v>(403) 269-5522</v>
          </cell>
          <cell r="O1608" t="str">
            <v>(303) 568-3250</v>
          </cell>
          <cell r="R1608">
            <v>3000</v>
          </cell>
          <cell r="X1608">
            <v>4.5199999999999996</v>
          </cell>
          <cell r="Y1608">
            <v>38262</v>
          </cell>
          <cell r="Z1608">
            <v>38264</v>
          </cell>
          <cell r="AA1608" t="str">
            <v>Firm</v>
          </cell>
          <cell r="AB1608" t="str">
            <v>PGE</v>
          </cell>
          <cell r="AE1608">
            <v>3000</v>
          </cell>
          <cell r="AF1608" t="str">
            <v>CG</v>
          </cell>
          <cell r="AH1608" t="str">
            <v>CG0214N</v>
          </cell>
          <cell r="AJ1608" t="str">
            <v>STOR</v>
          </cell>
          <cell r="AL1608" t="str">
            <v>CG1111N</v>
          </cell>
          <cell r="AM1608" t="str">
            <v xml:space="preserve"> </v>
          </cell>
          <cell r="AN1608" t="str">
            <v>DW</v>
          </cell>
        </row>
        <row r="1609">
          <cell r="A1609">
            <v>1622</v>
          </cell>
          <cell r="B1609" t="str">
            <v>DW</v>
          </cell>
          <cell r="C1609" t="str">
            <v>Dick Winters</v>
          </cell>
          <cell r="D1609" t="str">
            <v>(509) 495-4175</v>
          </cell>
          <cell r="E1609">
            <v>38261</v>
          </cell>
          <cell r="G1609" t="str">
            <v>Sale</v>
          </cell>
          <cell r="H1609" t="str">
            <v>Physical</v>
          </cell>
          <cell r="I1609" t="str">
            <v>PG&amp;E STOR</v>
          </cell>
          <cell r="K1609" t="str">
            <v>Enserco</v>
          </cell>
          <cell r="L1609" t="str">
            <v>Dave Huck</v>
          </cell>
          <cell r="M1609" t="str">
            <v>Trader</v>
          </cell>
          <cell r="N1609" t="str">
            <v>(403) 269-5522</v>
          </cell>
          <cell r="O1609" t="str">
            <v>(303) 568-3250</v>
          </cell>
          <cell r="R1609">
            <v>1613</v>
          </cell>
          <cell r="X1609">
            <v>7.45</v>
          </cell>
          <cell r="Y1609">
            <v>38353</v>
          </cell>
          <cell r="Z1609">
            <v>38383</v>
          </cell>
          <cell r="AA1609" t="str">
            <v>Firm</v>
          </cell>
          <cell r="AB1609" t="str">
            <v>PGE</v>
          </cell>
          <cell r="AE1609">
            <v>1613</v>
          </cell>
          <cell r="AF1609" t="str">
            <v>STOR</v>
          </cell>
          <cell r="AH1609" t="str">
            <v>CG1111N</v>
          </cell>
          <cell r="AJ1609" t="str">
            <v>CG</v>
          </cell>
          <cell r="AL1609" t="str">
            <v>CG0214N</v>
          </cell>
          <cell r="AM1609" t="str">
            <v xml:space="preserve"> </v>
          </cell>
          <cell r="AN1609" t="str">
            <v>RP</v>
          </cell>
          <cell r="AO1609">
            <v>38278</v>
          </cell>
          <cell r="AP1609" t="str">
            <v>DW</v>
          </cell>
        </row>
        <row r="1610">
          <cell r="A1610">
            <v>1623</v>
          </cell>
          <cell r="B1610" t="str">
            <v>DW</v>
          </cell>
          <cell r="C1610" t="str">
            <v>Dick Winters</v>
          </cell>
          <cell r="D1610" t="str">
            <v>(509) 495-4175</v>
          </cell>
          <cell r="E1610">
            <v>38264</v>
          </cell>
          <cell r="G1610" t="str">
            <v>Purchase</v>
          </cell>
          <cell r="H1610" t="str">
            <v>Physical</v>
          </cell>
          <cell r="I1610" t="str">
            <v>KFCT</v>
          </cell>
          <cell r="K1610" t="str">
            <v>Enserco</v>
          </cell>
          <cell r="L1610" t="str">
            <v>Dave Huck</v>
          </cell>
          <cell r="M1610" t="str">
            <v>Trader</v>
          </cell>
          <cell r="N1610" t="str">
            <v>(403) 269-5522</v>
          </cell>
          <cell r="O1610" t="str">
            <v>(303) 568-3250</v>
          </cell>
          <cell r="R1610">
            <v>1000</v>
          </cell>
          <cell r="U1610" t="str">
            <v xml:space="preserve"> </v>
          </cell>
          <cell r="V1610" t="str">
            <v xml:space="preserve"> </v>
          </cell>
          <cell r="W1610" t="str">
            <v xml:space="preserve"> </v>
          </cell>
          <cell r="X1610">
            <v>4.5</v>
          </cell>
          <cell r="Y1610">
            <v>38265</v>
          </cell>
          <cell r="Z1610">
            <v>38268</v>
          </cell>
          <cell r="AA1610" t="str">
            <v>Firm</v>
          </cell>
          <cell r="AB1610" t="str">
            <v>NWP</v>
          </cell>
          <cell r="AC1610" t="str">
            <v xml:space="preserve"> </v>
          </cell>
          <cell r="AD1610">
            <v>100047</v>
          </cell>
          <cell r="AE1610">
            <v>1000</v>
          </cell>
          <cell r="AF1610" t="str">
            <v>SUMAS</v>
          </cell>
          <cell r="AG1610">
            <v>297</v>
          </cell>
          <cell r="AH1610" t="str">
            <v xml:space="preserve"> </v>
          </cell>
          <cell r="AJ1610" t="str">
            <v>SPOKANE (KETTLE FALLS)</v>
          </cell>
          <cell r="AK1610">
            <v>384</v>
          </cell>
          <cell r="AL1610" t="str">
            <v>KFCT</v>
          </cell>
          <cell r="AM1610" t="str">
            <v xml:space="preserve"> </v>
          </cell>
          <cell r="AN1610" t="str">
            <v>DW</v>
          </cell>
        </row>
        <row r="1611">
          <cell r="A1611">
            <v>1624</v>
          </cell>
          <cell r="B1611" t="str">
            <v>DW</v>
          </cell>
          <cell r="C1611" t="str">
            <v>Dick Winters</v>
          </cell>
          <cell r="D1611" t="str">
            <v>(509) 495-4175</v>
          </cell>
          <cell r="E1611">
            <v>38265</v>
          </cell>
          <cell r="G1611" t="str">
            <v>Purchase</v>
          </cell>
          <cell r="H1611" t="str">
            <v>Physical</v>
          </cell>
          <cell r="I1611" t="str">
            <v>CSII</v>
          </cell>
          <cell r="J1611" t="str">
            <v xml:space="preserve"> </v>
          </cell>
          <cell r="K1611" t="str">
            <v>Enserco</v>
          </cell>
          <cell r="L1611" t="str">
            <v>Dave Huck</v>
          </cell>
          <cell r="M1611" t="str">
            <v>Trader</v>
          </cell>
          <cell r="N1611" t="str">
            <v>(403) 269-5522</v>
          </cell>
          <cell r="O1611" t="str">
            <v>(303) 568-3250</v>
          </cell>
          <cell r="P1611" t="str">
            <v xml:space="preserve"> </v>
          </cell>
          <cell r="Q1611" t="str">
            <v xml:space="preserve"> </v>
          </cell>
          <cell r="R1611">
            <v>20000</v>
          </cell>
          <cell r="X1611">
            <v>5.2249999999999996</v>
          </cell>
          <cell r="Y1611">
            <v>38266</v>
          </cell>
          <cell r="Z1611">
            <v>38266</v>
          </cell>
          <cell r="AA1611" t="str">
            <v>Firm</v>
          </cell>
          <cell r="AB1611" t="str">
            <v>PGT</v>
          </cell>
          <cell r="AD1611">
            <v>7536</v>
          </cell>
          <cell r="AE1611">
            <v>20000</v>
          </cell>
          <cell r="AF1611" t="str">
            <v>STAN-GTNW</v>
          </cell>
          <cell r="AH1611" t="str">
            <v>04659</v>
          </cell>
          <cell r="AI1611" t="str">
            <v xml:space="preserve"> </v>
          </cell>
          <cell r="AJ1611" t="str">
            <v>CSII-CSII</v>
          </cell>
          <cell r="AK1611" t="str">
            <v xml:space="preserve"> </v>
          </cell>
          <cell r="AL1611" t="str">
            <v>CSII</v>
          </cell>
          <cell r="AM1611" t="str">
            <v xml:space="preserve"> </v>
          </cell>
          <cell r="AN1611" t="str">
            <v>DW</v>
          </cell>
        </row>
        <row r="1612">
          <cell r="A1612">
            <v>1625</v>
          </cell>
          <cell r="B1612" t="str">
            <v>DW</v>
          </cell>
          <cell r="C1612" t="str">
            <v>Dick Winters</v>
          </cell>
          <cell r="D1612" t="str">
            <v>(509) 495-4175</v>
          </cell>
          <cell r="E1612">
            <v>38266</v>
          </cell>
          <cell r="G1612" t="str">
            <v>Purchase</v>
          </cell>
          <cell r="H1612" t="str">
            <v>Physical</v>
          </cell>
          <cell r="I1612" t="str">
            <v>CSII</v>
          </cell>
          <cell r="J1612" t="str">
            <v xml:space="preserve"> </v>
          </cell>
          <cell r="K1612" t="str">
            <v>Enserco</v>
          </cell>
          <cell r="L1612" t="str">
            <v>Dave Huck</v>
          </cell>
          <cell r="M1612" t="str">
            <v>Trader</v>
          </cell>
          <cell r="N1612" t="str">
            <v>(403) 269-5522</v>
          </cell>
          <cell r="O1612" t="str">
            <v>(303) 568-3250</v>
          </cell>
          <cell r="P1612" t="str">
            <v xml:space="preserve"> </v>
          </cell>
          <cell r="Q1612" t="str">
            <v xml:space="preserve"> </v>
          </cell>
          <cell r="R1612">
            <v>20000</v>
          </cell>
          <cell r="X1612">
            <v>5.05</v>
          </cell>
          <cell r="Y1612">
            <v>38267</v>
          </cell>
          <cell r="Z1612">
            <v>38267</v>
          </cell>
          <cell r="AA1612" t="str">
            <v>Firm</v>
          </cell>
          <cell r="AB1612" t="str">
            <v>PGT</v>
          </cell>
          <cell r="AD1612">
            <v>7536</v>
          </cell>
          <cell r="AE1612">
            <v>20000</v>
          </cell>
          <cell r="AF1612" t="str">
            <v>STAN-GTNW</v>
          </cell>
          <cell r="AH1612" t="str">
            <v>04659</v>
          </cell>
          <cell r="AI1612" t="str">
            <v xml:space="preserve"> </v>
          </cell>
          <cell r="AJ1612" t="str">
            <v>CSII-CSII</v>
          </cell>
          <cell r="AK1612" t="str">
            <v xml:space="preserve"> </v>
          </cell>
          <cell r="AL1612" t="str">
            <v>CSII</v>
          </cell>
          <cell r="AM1612" t="str">
            <v xml:space="preserve"> </v>
          </cell>
          <cell r="AN1612" t="str">
            <v>DW</v>
          </cell>
        </row>
        <row r="1613">
          <cell r="A1613">
            <v>1626</v>
          </cell>
          <cell r="B1613" t="str">
            <v>DW</v>
          </cell>
          <cell r="C1613" t="str">
            <v>Dick Winters</v>
          </cell>
          <cell r="D1613" t="str">
            <v>(509) 495-4175</v>
          </cell>
          <cell r="E1613">
            <v>38266</v>
          </cell>
          <cell r="G1613" t="str">
            <v>Purchase</v>
          </cell>
          <cell r="H1613" t="str">
            <v>Physical</v>
          </cell>
          <cell r="I1613" t="str">
            <v>CSII</v>
          </cell>
          <cell r="J1613" t="str">
            <v xml:space="preserve"> </v>
          </cell>
          <cell r="K1613" t="str">
            <v>Enserco</v>
          </cell>
          <cell r="L1613" t="str">
            <v>Dave Huck</v>
          </cell>
          <cell r="M1613" t="str">
            <v>Trader</v>
          </cell>
          <cell r="N1613" t="str">
            <v>(403) 269-5522</v>
          </cell>
          <cell r="O1613" t="str">
            <v>(303) 568-3250</v>
          </cell>
          <cell r="P1613" t="str">
            <v xml:space="preserve"> </v>
          </cell>
          <cell r="Q1613" t="str">
            <v xml:space="preserve"> </v>
          </cell>
          <cell r="R1613">
            <v>20000</v>
          </cell>
          <cell r="X1613">
            <v>4.9800000000000004</v>
          </cell>
          <cell r="Y1613">
            <v>38268</v>
          </cell>
          <cell r="Z1613">
            <v>38269</v>
          </cell>
          <cell r="AA1613" t="str">
            <v>Firm</v>
          </cell>
          <cell r="AB1613" t="str">
            <v>PGT</v>
          </cell>
          <cell r="AD1613">
            <v>7536</v>
          </cell>
          <cell r="AE1613">
            <v>20000</v>
          </cell>
          <cell r="AF1613" t="str">
            <v>STAN-GTNW</v>
          </cell>
          <cell r="AH1613" t="str">
            <v>04659</v>
          </cell>
          <cell r="AI1613" t="str">
            <v xml:space="preserve"> </v>
          </cell>
          <cell r="AJ1613" t="str">
            <v>CSII-CSII</v>
          </cell>
          <cell r="AK1613" t="str">
            <v xml:space="preserve"> </v>
          </cell>
          <cell r="AL1613" t="str">
            <v>CSII</v>
          </cell>
          <cell r="AM1613" t="str">
            <v xml:space="preserve"> </v>
          </cell>
          <cell r="AN1613" t="str">
            <v>DW</v>
          </cell>
          <cell r="AO1613">
            <v>38278</v>
          </cell>
          <cell r="AP1613" t="str">
            <v>DW</v>
          </cell>
        </row>
        <row r="1614">
          <cell r="A1614">
            <v>1627</v>
          </cell>
          <cell r="B1614" t="str">
            <v>DW</v>
          </cell>
          <cell r="C1614" t="str">
            <v>Dick Winters</v>
          </cell>
          <cell r="D1614" t="str">
            <v>(509) 495-4175</v>
          </cell>
          <cell r="E1614">
            <v>38268</v>
          </cell>
          <cell r="G1614" t="str">
            <v>Purchase</v>
          </cell>
          <cell r="H1614" t="str">
            <v>Physical</v>
          </cell>
          <cell r="I1614" t="str">
            <v>CSII</v>
          </cell>
          <cell r="J1614">
            <v>997685237</v>
          </cell>
          <cell r="K1614" t="str">
            <v>Concord Energy, LLC</v>
          </cell>
          <cell r="L1614" t="str">
            <v>Darrell Danyluk</v>
          </cell>
          <cell r="M1614" t="str">
            <v>Trader</v>
          </cell>
          <cell r="N1614" t="str">
            <v>(403) 514-6912</v>
          </cell>
          <cell r="O1614" t="str">
            <v>(403) 514-6913</v>
          </cell>
          <cell r="P1614" t="str">
            <v>ICE</v>
          </cell>
          <cell r="Q1614">
            <v>2.5</v>
          </cell>
          <cell r="R1614">
            <v>5100</v>
          </cell>
          <cell r="X1614">
            <v>4</v>
          </cell>
          <cell r="Y1614">
            <v>38269</v>
          </cell>
          <cell r="Z1614">
            <v>38271</v>
          </cell>
          <cell r="AA1614" t="str">
            <v>Firm</v>
          </cell>
          <cell r="AB1614" t="str">
            <v>PGT</v>
          </cell>
          <cell r="AD1614">
            <v>7536</v>
          </cell>
          <cell r="AE1614">
            <v>5100</v>
          </cell>
          <cell r="AF1614" t="str">
            <v>STAN-GTNW</v>
          </cell>
          <cell r="AH1614" t="str">
            <v>08405</v>
          </cell>
          <cell r="AI1614" t="str">
            <v xml:space="preserve"> </v>
          </cell>
          <cell r="AJ1614" t="str">
            <v>CSII-CSII</v>
          </cell>
          <cell r="AK1614" t="str">
            <v xml:space="preserve"> </v>
          </cell>
          <cell r="AL1614" t="str">
            <v>CSII</v>
          </cell>
          <cell r="AM1614" t="str">
            <v xml:space="preserve"> </v>
          </cell>
          <cell r="AN1614" t="str">
            <v>DW</v>
          </cell>
        </row>
        <row r="1615">
          <cell r="A1615">
            <v>1628</v>
          </cell>
          <cell r="B1615" t="str">
            <v>DW</v>
          </cell>
          <cell r="C1615" t="str">
            <v>Dick Winters</v>
          </cell>
          <cell r="D1615" t="str">
            <v>(509) 495-4175</v>
          </cell>
          <cell r="E1615">
            <v>38268</v>
          </cell>
          <cell r="G1615" t="str">
            <v>Purchase</v>
          </cell>
          <cell r="H1615" t="str">
            <v>Physical</v>
          </cell>
          <cell r="I1615" t="str">
            <v>CA - SLTAHOE</v>
          </cell>
          <cell r="J1615">
            <v>891426634</v>
          </cell>
          <cell r="K1615" t="str">
            <v>Cargill Inc</v>
          </cell>
          <cell r="L1615" t="str">
            <v>Mike Beckner</v>
          </cell>
          <cell r="M1615" t="str">
            <v>Trader</v>
          </cell>
          <cell r="N1615" t="str">
            <v>(952) 984-3112</v>
          </cell>
          <cell r="O1615" t="str">
            <v>(952) 984-3341</v>
          </cell>
          <cell r="P1615" t="str">
            <v>ICE</v>
          </cell>
          <cell r="Q1615">
            <v>2.5</v>
          </cell>
          <cell r="R1615">
            <v>2500</v>
          </cell>
          <cell r="X1615">
            <v>3.7</v>
          </cell>
          <cell r="Y1615">
            <v>38269</v>
          </cell>
          <cell r="Z1615">
            <v>38271</v>
          </cell>
          <cell r="AA1615" t="str">
            <v>Firm</v>
          </cell>
          <cell r="AB1615" t="str">
            <v>NWP</v>
          </cell>
          <cell r="AC1615" t="str">
            <v>Paiute</v>
          </cell>
          <cell r="AD1615">
            <v>100047</v>
          </cell>
          <cell r="AE1615">
            <v>2500</v>
          </cell>
          <cell r="AF1615" t="str">
            <v>OPAL</v>
          </cell>
          <cell r="AG1615">
            <v>543</v>
          </cell>
          <cell r="AH1615" t="str">
            <v xml:space="preserve"> </v>
          </cell>
          <cell r="AI1615" t="str">
            <v xml:space="preserve"> </v>
          </cell>
          <cell r="AJ1615" t="str">
            <v>RENO</v>
          </cell>
          <cell r="AK1615">
            <v>459</v>
          </cell>
          <cell r="AL1615" t="str">
            <v>AVAC03SYS3</v>
          </cell>
          <cell r="AM1615">
            <v>304</v>
          </cell>
          <cell r="AN1615" t="str">
            <v>DW</v>
          </cell>
        </row>
        <row r="1616">
          <cell r="A1616">
            <v>1629</v>
          </cell>
          <cell r="B1616" t="str">
            <v>BG</v>
          </cell>
          <cell r="C1616" t="str">
            <v>Bob Gruber</v>
          </cell>
          <cell r="D1616" t="str">
            <v>(509) 495-4001</v>
          </cell>
          <cell r="E1616">
            <v>38274</v>
          </cell>
          <cell r="G1616" t="str">
            <v>Purchase</v>
          </cell>
          <cell r="H1616" t="str">
            <v>Physical</v>
          </cell>
          <cell r="I1616" t="str">
            <v>OR</v>
          </cell>
          <cell r="K1616" t="str">
            <v>Sempra Energy Trading, Inc.</v>
          </cell>
          <cell r="L1616" t="str">
            <v>David Graham</v>
          </cell>
          <cell r="M1616" t="str">
            <v>Trader</v>
          </cell>
          <cell r="N1616" t="str">
            <v>(403) 750-2454</v>
          </cell>
          <cell r="O1616" t="str">
            <v>(203) 355-6605</v>
          </cell>
          <cell r="R1616">
            <v>2500</v>
          </cell>
          <cell r="X1616">
            <v>7.34</v>
          </cell>
          <cell r="Y1616">
            <v>38322</v>
          </cell>
          <cell r="Z1616">
            <v>38411</v>
          </cell>
          <cell r="AA1616" t="str">
            <v>Firm</v>
          </cell>
          <cell r="AB1616" t="str">
            <v>TCPL</v>
          </cell>
          <cell r="AD1616" t="str">
            <v>AVAT</v>
          </cell>
          <cell r="AE1616">
            <v>2500</v>
          </cell>
          <cell r="AF1616" t="str">
            <v>NIT</v>
          </cell>
          <cell r="AH1616" t="str">
            <v>SETCT</v>
          </cell>
          <cell r="AM1616" t="str">
            <v xml:space="preserve"> </v>
          </cell>
          <cell r="AN1616" t="str">
            <v>RP</v>
          </cell>
          <cell r="AO1616">
            <v>38278</v>
          </cell>
          <cell r="AP1616" t="str">
            <v>DW</v>
          </cell>
        </row>
        <row r="1617">
          <cell r="A1617">
            <v>1630</v>
          </cell>
          <cell r="B1617" t="str">
            <v>BG</v>
          </cell>
          <cell r="C1617" t="str">
            <v>Bob Gruber</v>
          </cell>
          <cell r="D1617" t="str">
            <v>(509) 495-4001</v>
          </cell>
          <cell r="E1617">
            <v>38274</v>
          </cell>
          <cell r="G1617" t="str">
            <v>Purchase</v>
          </cell>
          <cell r="H1617" t="str">
            <v>Physical</v>
          </cell>
          <cell r="I1617" t="str">
            <v>WA/ID</v>
          </cell>
          <cell r="K1617" t="str">
            <v>Sempra Energy Trading, Inc.</v>
          </cell>
          <cell r="L1617" t="str">
            <v>David Graham</v>
          </cell>
          <cell r="M1617" t="str">
            <v>Trader</v>
          </cell>
          <cell r="N1617" t="str">
            <v>(403) 750-2454</v>
          </cell>
          <cell r="O1617" t="str">
            <v>(203) 355-6605</v>
          </cell>
          <cell r="R1617">
            <v>2500</v>
          </cell>
          <cell r="X1617">
            <v>7.32</v>
          </cell>
          <cell r="Y1617">
            <v>38322</v>
          </cell>
          <cell r="Z1617">
            <v>38442</v>
          </cell>
          <cell r="AA1617" t="str">
            <v>Firm</v>
          </cell>
          <cell r="AB1617" t="str">
            <v>TCPL</v>
          </cell>
          <cell r="AD1617" t="str">
            <v>AVAT</v>
          </cell>
          <cell r="AE1617">
            <v>2500</v>
          </cell>
          <cell r="AF1617" t="str">
            <v>NIT</v>
          </cell>
          <cell r="AH1617" t="str">
            <v>SETCT</v>
          </cell>
          <cell r="AM1617" t="str">
            <v xml:space="preserve"> </v>
          </cell>
          <cell r="AN1617" t="str">
            <v>RP</v>
          </cell>
        </row>
        <row r="1618">
          <cell r="A1618">
            <v>1631</v>
          </cell>
          <cell r="B1618" t="str">
            <v>VOID</v>
          </cell>
        </row>
        <row r="1619">
          <cell r="A1619">
            <v>1632</v>
          </cell>
          <cell r="B1619" t="str">
            <v>BG</v>
          </cell>
          <cell r="C1619" t="str">
            <v>Bob Gruber</v>
          </cell>
          <cell r="D1619" t="str">
            <v>(509) 495-4001</v>
          </cell>
          <cell r="E1619">
            <v>38274</v>
          </cell>
          <cell r="G1619" t="str">
            <v>Purchase</v>
          </cell>
          <cell r="H1619" t="str">
            <v>Physical</v>
          </cell>
          <cell r="I1619" t="str">
            <v>OR</v>
          </cell>
          <cell r="K1619" t="str">
            <v>Sempra Energy Trading, Inc.</v>
          </cell>
          <cell r="L1619" t="str">
            <v>Damon Suter</v>
          </cell>
          <cell r="M1619" t="str">
            <v>Trader</v>
          </cell>
          <cell r="N1619" t="str">
            <v>(949) 759-1939</v>
          </cell>
          <cell r="O1619" t="str">
            <v>(203) 355-6605</v>
          </cell>
          <cell r="R1619">
            <v>1250</v>
          </cell>
          <cell r="X1619">
            <v>7.53</v>
          </cell>
          <cell r="Y1619">
            <v>38322</v>
          </cell>
          <cell r="Z1619">
            <v>38411</v>
          </cell>
          <cell r="AA1619" t="str">
            <v>Firm</v>
          </cell>
          <cell r="AB1619" t="str">
            <v>NWP</v>
          </cell>
          <cell r="AE1619">
            <v>1250</v>
          </cell>
          <cell r="AF1619" t="str">
            <v>SUMAS</v>
          </cell>
          <cell r="AH1619" t="str">
            <v>SEMPRA</v>
          </cell>
          <cell r="AM1619" t="str">
            <v xml:space="preserve"> </v>
          </cell>
          <cell r="AN1619" t="str">
            <v>RP</v>
          </cell>
        </row>
        <row r="1620">
          <cell r="A1620">
            <v>1633</v>
          </cell>
          <cell r="B1620" t="str">
            <v>BG</v>
          </cell>
          <cell r="C1620" t="str">
            <v>Bob Gruber</v>
          </cell>
          <cell r="D1620" t="str">
            <v>(509) 495-4001</v>
          </cell>
          <cell r="E1620">
            <v>38274</v>
          </cell>
          <cell r="G1620" t="str">
            <v>Purchase</v>
          </cell>
          <cell r="H1620" t="str">
            <v>Physical</v>
          </cell>
          <cell r="I1620" t="str">
            <v>OR</v>
          </cell>
          <cell r="K1620" t="str">
            <v>Sempra Energy Trading, Inc.</v>
          </cell>
          <cell r="L1620" t="str">
            <v>Damon Suter</v>
          </cell>
          <cell r="M1620" t="str">
            <v>Trader</v>
          </cell>
          <cell r="N1620" t="str">
            <v>(949) 759-1939</v>
          </cell>
          <cell r="O1620" t="str">
            <v>(203) 355-6605</v>
          </cell>
          <cell r="R1620">
            <v>1250</v>
          </cell>
          <cell r="X1620">
            <v>7.53</v>
          </cell>
          <cell r="Y1620">
            <v>38322</v>
          </cell>
          <cell r="Z1620">
            <v>38411</v>
          </cell>
          <cell r="AA1620" t="str">
            <v>Firm</v>
          </cell>
          <cell r="AB1620" t="str">
            <v>NWP</v>
          </cell>
          <cell r="AE1620">
            <v>1250</v>
          </cell>
          <cell r="AF1620" t="str">
            <v>ROCKIES POOL</v>
          </cell>
          <cell r="AM1620" t="str">
            <v xml:space="preserve"> </v>
          </cell>
          <cell r="AN1620" t="str">
            <v>RP</v>
          </cell>
          <cell r="AO1620">
            <v>38278</v>
          </cell>
          <cell r="AP1620" t="str">
            <v>DW</v>
          </cell>
        </row>
        <row r="1621">
          <cell r="A1621">
            <v>1634</v>
          </cell>
          <cell r="B1621" t="str">
            <v>BG</v>
          </cell>
          <cell r="C1621" t="str">
            <v>Bob Gruber</v>
          </cell>
          <cell r="D1621" t="str">
            <v>(509) 495-4001</v>
          </cell>
          <cell r="E1621">
            <v>38274</v>
          </cell>
          <cell r="G1621" t="str">
            <v>Purchase</v>
          </cell>
          <cell r="H1621" t="str">
            <v>Physical</v>
          </cell>
          <cell r="I1621" t="str">
            <v>WA/ID</v>
          </cell>
          <cell r="K1621" t="str">
            <v>Sempra Energy Trading, Inc.</v>
          </cell>
          <cell r="L1621" t="str">
            <v>Damon Suter</v>
          </cell>
          <cell r="M1621" t="str">
            <v>Trader</v>
          </cell>
          <cell r="N1621" t="str">
            <v>(949) 759-1939</v>
          </cell>
          <cell r="O1621" t="str">
            <v>(203) 355-6605</v>
          </cell>
          <cell r="R1621">
            <v>1250</v>
          </cell>
          <cell r="X1621">
            <v>7.48</v>
          </cell>
          <cell r="Y1621">
            <v>38322</v>
          </cell>
          <cell r="Z1621">
            <v>38442</v>
          </cell>
          <cell r="AA1621" t="str">
            <v>Firm</v>
          </cell>
          <cell r="AB1621" t="str">
            <v>NWP</v>
          </cell>
          <cell r="AE1621">
            <v>1250</v>
          </cell>
          <cell r="AF1621" t="str">
            <v>SUMAS</v>
          </cell>
          <cell r="AM1621" t="str">
            <v xml:space="preserve"> </v>
          </cell>
          <cell r="AN1621" t="str">
            <v>RP</v>
          </cell>
          <cell r="AO1621">
            <v>38278</v>
          </cell>
          <cell r="AP1621" t="str">
            <v>DW</v>
          </cell>
        </row>
        <row r="1622">
          <cell r="A1622">
            <v>1635</v>
          </cell>
          <cell r="B1622" t="str">
            <v>BG</v>
          </cell>
          <cell r="C1622" t="str">
            <v>Bob Gruber</v>
          </cell>
          <cell r="D1622" t="str">
            <v>(509) 495-4001</v>
          </cell>
          <cell r="E1622">
            <v>38274</v>
          </cell>
          <cell r="G1622" t="str">
            <v>Purchase</v>
          </cell>
          <cell r="H1622" t="str">
            <v>Physical</v>
          </cell>
          <cell r="I1622" t="str">
            <v>WA/ID</v>
          </cell>
          <cell r="K1622" t="str">
            <v>Sempra Energy Trading, Inc.</v>
          </cell>
          <cell r="L1622" t="str">
            <v>Damon Suter</v>
          </cell>
          <cell r="M1622" t="str">
            <v>Trader</v>
          </cell>
          <cell r="N1622" t="str">
            <v>(949) 759-1939</v>
          </cell>
          <cell r="O1622" t="str">
            <v>(203) 355-6605</v>
          </cell>
          <cell r="R1622">
            <v>1250</v>
          </cell>
          <cell r="X1622">
            <v>7.48</v>
          </cell>
          <cell r="Y1622">
            <v>38322</v>
          </cell>
          <cell r="Z1622">
            <v>38442</v>
          </cell>
          <cell r="AA1622" t="str">
            <v>Firm</v>
          </cell>
          <cell r="AB1622" t="str">
            <v>NWP</v>
          </cell>
          <cell r="AE1622">
            <v>1250</v>
          </cell>
          <cell r="AF1622" t="str">
            <v>ROCKIES POOL</v>
          </cell>
          <cell r="AM1622" t="str">
            <v xml:space="preserve"> </v>
          </cell>
          <cell r="AN1622" t="str">
            <v>RP</v>
          </cell>
          <cell r="AO1622">
            <v>38278</v>
          </cell>
          <cell r="AP1622" t="str">
            <v>DW</v>
          </cell>
        </row>
        <row r="1623">
          <cell r="A1623">
            <v>1636</v>
          </cell>
          <cell r="B1623" t="str">
            <v>DW</v>
          </cell>
          <cell r="C1623" t="str">
            <v>Dick Winters</v>
          </cell>
          <cell r="D1623" t="str">
            <v>(509) 495-4175</v>
          </cell>
          <cell r="E1623">
            <v>38278</v>
          </cell>
          <cell r="G1623" t="str">
            <v>Purchase</v>
          </cell>
          <cell r="H1623" t="str">
            <v>Physical</v>
          </cell>
          <cell r="I1623" t="str">
            <v>CSII</v>
          </cell>
          <cell r="J1623" t="str">
            <v xml:space="preserve"> </v>
          </cell>
          <cell r="K1623" t="str">
            <v>Enserco</v>
          </cell>
          <cell r="L1623" t="str">
            <v>Dave Huck</v>
          </cell>
          <cell r="M1623" t="str">
            <v>Trader</v>
          </cell>
          <cell r="N1623" t="str">
            <v>(403) 269-5522</v>
          </cell>
          <cell r="O1623" t="str">
            <v>(303) 568-3250</v>
          </cell>
          <cell r="P1623" t="str">
            <v xml:space="preserve"> </v>
          </cell>
          <cell r="Q1623" t="str">
            <v xml:space="preserve"> </v>
          </cell>
          <cell r="R1623">
            <v>20000</v>
          </cell>
          <cell r="X1623">
            <v>5.1150000000000002</v>
          </cell>
          <cell r="Y1623">
            <v>38279</v>
          </cell>
          <cell r="Z1623">
            <v>38279</v>
          </cell>
          <cell r="AA1623" t="str">
            <v>Firm</v>
          </cell>
          <cell r="AB1623" t="str">
            <v>PGT</v>
          </cell>
          <cell r="AD1623">
            <v>7536</v>
          </cell>
          <cell r="AE1623">
            <v>20000</v>
          </cell>
          <cell r="AF1623" t="str">
            <v>COYO-GTNW</v>
          </cell>
          <cell r="AH1623" t="str">
            <v>04659</v>
          </cell>
          <cell r="AI1623" t="str">
            <v xml:space="preserve"> </v>
          </cell>
          <cell r="AJ1623" t="str">
            <v>CSII-CSII</v>
          </cell>
          <cell r="AK1623" t="str">
            <v xml:space="preserve"> </v>
          </cell>
          <cell r="AL1623" t="str">
            <v>CSII</v>
          </cell>
          <cell r="AM1623" t="str">
            <v xml:space="preserve"> </v>
          </cell>
          <cell r="AN1623" t="str">
            <v>DW</v>
          </cell>
        </row>
        <row r="1624">
          <cell r="A1624">
            <v>1637</v>
          </cell>
          <cell r="B1624" t="str">
            <v>DW</v>
          </cell>
          <cell r="C1624" t="str">
            <v>Dick Winters</v>
          </cell>
          <cell r="D1624" t="str">
            <v>(509) 495-4175</v>
          </cell>
          <cell r="E1624">
            <v>38278</v>
          </cell>
          <cell r="G1624" t="str">
            <v>Purchase</v>
          </cell>
          <cell r="H1624" t="str">
            <v>Physical</v>
          </cell>
          <cell r="I1624" t="str">
            <v>CA - SLTAHOE</v>
          </cell>
          <cell r="K1624" t="str">
            <v>Enserco</v>
          </cell>
          <cell r="L1624" t="str">
            <v>Dave Huck</v>
          </cell>
          <cell r="M1624" t="str">
            <v>Trader</v>
          </cell>
          <cell r="N1624" t="str">
            <v>(403) 269-5522</v>
          </cell>
          <cell r="O1624" t="str">
            <v>(303) 568-3250</v>
          </cell>
          <cell r="R1624">
            <v>1500</v>
          </cell>
          <cell r="X1624">
            <v>4.9800000000000004</v>
          </cell>
          <cell r="Y1624">
            <v>38279</v>
          </cell>
          <cell r="Z1624">
            <v>38279</v>
          </cell>
          <cell r="AA1624" t="str">
            <v>Firm</v>
          </cell>
          <cell r="AB1624" t="str">
            <v>NWP</v>
          </cell>
          <cell r="AC1624" t="str">
            <v>Paiute</v>
          </cell>
          <cell r="AD1624">
            <v>100047</v>
          </cell>
          <cell r="AE1624">
            <v>1500</v>
          </cell>
          <cell r="AF1624" t="str">
            <v>SUMAS</v>
          </cell>
          <cell r="AG1624">
            <v>297</v>
          </cell>
          <cell r="AH1624" t="str">
            <v xml:space="preserve"> </v>
          </cell>
          <cell r="AI1624" t="str">
            <v xml:space="preserve"> </v>
          </cell>
          <cell r="AJ1624" t="str">
            <v>RENO</v>
          </cell>
          <cell r="AK1624">
            <v>459</v>
          </cell>
          <cell r="AL1624" t="str">
            <v>AVAC03SYS3</v>
          </cell>
          <cell r="AM1624">
            <v>304</v>
          </cell>
          <cell r="AN1624" t="str">
            <v>DW</v>
          </cell>
        </row>
        <row r="1625">
          <cell r="A1625">
            <v>1638</v>
          </cell>
          <cell r="B1625" t="str">
            <v>DW</v>
          </cell>
          <cell r="C1625" t="str">
            <v>Dick Winters</v>
          </cell>
          <cell r="D1625" t="str">
            <v>(509) 495-4175</v>
          </cell>
          <cell r="E1625">
            <v>38279</v>
          </cell>
          <cell r="G1625" t="str">
            <v>Purchase</v>
          </cell>
          <cell r="H1625" t="str">
            <v>Physical</v>
          </cell>
          <cell r="I1625" t="str">
            <v>CSII</v>
          </cell>
          <cell r="J1625" t="str">
            <v xml:space="preserve"> </v>
          </cell>
          <cell r="K1625" t="str">
            <v>Enserco</v>
          </cell>
          <cell r="L1625" t="str">
            <v>Dave Huck</v>
          </cell>
          <cell r="M1625" t="str">
            <v>Trader</v>
          </cell>
          <cell r="N1625" t="str">
            <v>(403) 269-5522</v>
          </cell>
          <cell r="O1625" t="str">
            <v>(303) 568-3250</v>
          </cell>
          <cell r="P1625" t="str">
            <v xml:space="preserve"> </v>
          </cell>
          <cell r="Q1625" t="str">
            <v xml:space="preserve"> </v>
          </cell>
          <cell r="R1625">
            <v>15000</v>
          </cell>
          <cell r="X1625">
            <v>5.585</v>
          </cell>
          <cell r="Y1625">
            <v>38280</v>
          </cell>
          <cell r="Z1625">
            <v>38280</v>
          </cell>
          <cell r="AA1625" t="str">
            <v>Firm</v>
          </cell>
          <cell r="AB1625" t="str">
            <v>PGT</v>
          </cell>
          <cell r="AD1625">
            <v>7536</v>
          </cell>
          <cell r="AE1625">
            <v>15000</v>
          </cell>
          <cell r="AF1625" t="str">
            <v>COYO-GTNW</v>
          </cell>
          <cell r="AH1625" t="str">
            <v>04659</v>
          </cell>
          <cell r="AI1625" t="str">
            <v xml:space="preserve"> </v>
          </cell>
          <cell r="AJ1625" t="str">
            <v>CSII-CSII</v>
          </cell>
          <cell r="AK1625" t="str">
            <v xml:space="preserve"> </v>
          </cell>
          <cell r="AL1625" t="str">
            <v>CSII</v>
          </cell>
          <cell r="AM1625" t="str">
            <v xml:space="preserve"> </v>
          </cell>
          <cell r="AN1625" t="str">
            <v>DW</v>
          </cell>
        </row>
        <row r="1626">
          <cell r="A1626">
            <v>1639</v>
          </cell>
          <cell r="B1626" t="str">
            <v>DW</v>
          </cell>
          <cell r="C1626" t="str">
            <v>Dick Winters</v>
          </cell>
          <cell r="D1626" t="str">
            <v>(509) 495-4175</v>
          </cell>
          <cell r="E1626">
            <v>38279</v>
          </cell>
          <cell r="G1626" t="str">
            <v>Purchase</v>
          </cell>
          <cell r="H1626" t="str">
            <v>Physical</v>
          </cell>
          <cell r="I1626" t="str">
            <v>CA - SLTAHOE</v>
          </cell>
          <cell r="K1626" t="str">
            <v>Enserco</v>
          </cell>
          <cell r="L1626" t="str">
            <v>Dave Huck</v>
          </cell>
          <cell r="M1626" t="str">
            <v>Trader</v>
          </cell>
          <cell r="N1626" t="str">
            <v>(403) 269-5522</v>
          </cell>
          <cell r="O1626" t="str">
            <v>(303) 568-3250</v>
          </cell>
          <cell r="R1626">
            <v>1500</v>
          </cell>
          <cell r="X1626">
            <v>5.5</v>
          </cell>
          <cell r="Y1626">
            <v>38280</v>
          </cell>
          <cell r="Z1626">
            <v>38280</v>
          </cell>
          <cell r="AA1626" t="str">
            <v>Firm</v>
          </cell>
          <cell r="AB1626" t="str">
            <v>NWP</v>
          </cell>
          <cell r="AC1626" t="str">
            <v>Paiute</v>
          </cell>
          <cell r="AD1626">
            <v>100047</v>
          </cell>
          <cell r="AE1626">
            <v>1500</v>
          </cell>
          <cell r="AF1626" t="str">
            <v>SUMAS</v>
          </cell>
          <cell r="AG1626">
            <v>297</v>
          </cell>
          <cell r="AH1626" t="str">
            <v xml:space="preserve"> </v>
          </cell>
          <cell r="AI1626" t="str">
            <v xml:space="preserve"> </v>
          </cell>
          <cell r="AJ1626" t="str">
            <v>RENO</v>
          </cell>
          <cell r="AK1626">
            <v>459</v>
          </cell>
          <cell r="AL1626" t="str">
            <v>AVAC03SYS3</v>
          </cell>
          <cell r="AM1626">
            <v>304</v>
          </cell>
          <cell r="AN1626" t="str">
            <v>DW</v>
          </cell>
        </row>
        <row r="1627">
          <cell r="A1627">
            <v>1640</v>
          </cell>
          <cell r="B1627" t="str">
            <v>DW</v>
          </cell>
          <cell r="C1627" t="str">
            <v>Dick Winters</v>
          </cell>
          <cell r="D1627" t="str">
            <v>(509) 495-4175</v>
          </cell>
          <cell r="E1627">
            <v>38279</v>
          </cell>
          <cell r="G1627" t="str">
            <v>Purchase</v>
          </cell>
          <cell r="H1627" t="str">
            <v>Physical</v>
          </cell>
          <cell r="I1627" t="str">
            <v>CA - SLTAHOE</v>
          </cell>
          <cell r="J1627">
            <v>457564841</v>
          </cell>
          <cell r="K1627" t="str">
            <v>Concord Energy, LLC</v>
          </cell>
          <cell r="L1627" t="str">
            <v>Skip Warburton</v>
          </cell>
          <cell r="M1627" t="str">
            <v>Trader</v>
          </cell>
          <cell r="N1627" t="str">
            <v>(303) 468-1244</v>
          </cell>
          <cell r="O1627" t="str">
            <v>(403) 514-6913</v>
          </cell>
          <cell r="P1627" t="str">
            <v>ICE</v>
          </cell>
          <cell r="Q1627">
            <v>2.5</v>
          </cell>
          <cell r="R1627">
            <v>2500</v>
          </cell>
          <cell r="U1627" t="str">
            <v xml:space="preserve"> </v>
          </cell>
          <cell r="V1627" t="str">
            <v xml:space="preserve"> </v>
          </cell>
          <cell r="W1627" t="str">
            <v xml:space="preserve"> </v>
          </cell>
          <cell r="X1627">
            <v>5.39</v>
          </cell>
          <cell r="Y1627">
            <v>38280</v>
          </cell>
          <cell r="Z1627">
            <v>38280</v>
          </cell>
          <cell r="AA1627" t="str">
            <v>Firm</v>
          </cell>
          <cell r="AB1627" t="str">
            <v>NWP</v>
          </cell>
          <cell r="AC1627" t="str">
            <v>Paiute</v>
          </cell>
          <cell r="AD1627">
            <v>100047</v>
          </cell>
          <cell r="AE1627">
            <v>2500</v>
          </cell>
          <cell r="AF1627" t="str">
            <v>OPAL</v>
          </cell>
          <cell r="AG1627">
            <v>543</v>
          </cell>
          <cell r="AH1627" t="str">
            <v xml:space="preserve"> </v>
          </cell>
          <cell r="AJ1627" t="str">
            <v>RENO</v>
          </cell>
          <cell r="AK1627">
            <v>459</v>
          </cell>
          <cell r="AL1627" t="str">
            <v>AVAC03SYS4</v>
          </cell>
          <cell r="AM1627">
            <v>304</v>
          </cell>
          <cell r="AN1627" t="str">
            <v>DW</v>
          </cell>
        </row>
        <row r="1628">
          <cell r="A1628">
            <v>1641</v>
          </cell>
          <cell r="B1628" t="str">
            <v>DW</v>
          </cell>
          <cell r="C1628" t="str">
            <v>Dick Winters</v>
          </cell>
          <cell r="D1628" t="str">
            <v>(509) 495-4175</v>
          </cell>
          <cell r="E1628">
            <v>38280</v>
          </cell>
          <cell r="G1628" t="str">
            <v>Purchase</v>
          </cell>
          <cell r="H1628" t="str">
            <v>Physical</v>
          </cell>
          <cell r="I1628" t="str">
            <v>CA - SLTAHOE</v>
          </cell>
          <cell r="K1628" t="str">
            <v>Enserco</v>
          </cell>
          <cell r="L1628" t="str">
            <v>Dave Huck</v>
          </cell>
          <cell r="M1628" t="str">
            <v>Trader</v>
          </cell>
          <cell r="N1628" t="str">
            <v>(403) 269-5522</v>
          </cell>
          <cell r="O1628" t="str">
            <v>(303) 568-3250</v>
          </cell>
          <cell r="R1628">
            <v>1500</v>
          </cell>
          <cell r="X1628">
            <v>6.2</v>
          </cell>
          <cell r="Y1628">
            <v>38281</v>
          </cell>
          <cell r="Z1628">
            <v>38281</v>
          </cell>
          <cell r="AA1628" t="str">
            <v>Firm</v>
          </cell>
          <cell r="AB1628" t="str">
            <v>NWP</v>
          </cell>
          <cell r="AC1628" t="str">
            <v>Paiute</v>
          </cell>
          <cell r="AD1628">
            <v>100047</v>
          </cell>
          <cell r="AE1628">
            <v>1500</v>
          </cell>
          <cell r="AF1628" t="str">
            <v>SUMAS</v>
          </cell>
          <cell r="AG1628">
            <v>297</v>
          </cell>
          <cell r="AH1628" t="str">
            <v>04659</v>
          </cell>
          <cell r="AI1628" t="str">
            <v xml:space="preserve"> </v>
          </cell>
          <cell r="AJ1628" t="str">
            <v>RENO</v>
          </cell>
          <cell r="AK1628">
            <v>459</v>
          </cell>
          <cell r="AL1628" t="str">
            <v>AVAC03SYS3</v>
          </cell>
          <cell r="AM1628">
            <v>304</v>
          </cell>
          <cell r="AN1628" t="str">
            <v>DW</v>
          </cell>
        </row>
        <row r="1629">
          <cell r="A1629">
            <v>1642</v>
          </cell>
          <cell r="B1629" t="str">
            <v>DW</v>
          </cell>
          <cell r="C1629" t="str">
            <v>Dick Winters</v>
          </cell>
          <cell r="D1629" t="str">
            <v>(509) 495-4175</v>
          </cell>
          <cell r="E1629">
            <v>38280</v>
          </cell>
          <cell r="G1629" t="str">
            <v>Purchase</v>
          </cell>
          <cell r="H1629" t="str">
            <v>Physical</v>
          </cell>
          <cell r="I1629" t="str">
            <v>CA - SLTAHOE</v>
          </cell>
          <cell r="K1629" t="str">
            <v>Concord Energy, LLC</v>
          </cell>
          <cell r="L1629" t="str">
            <v>Nancy Lissell</v>
          </cell>
          <cell r="M1629" t="str">
            <v>Trader</v>
          </cell>
          <cell r="N1629" t="str">
            <v>(403)303-4784</v>
          </cell>
          <cell r="O1629" t="str">
            <v>(403) 514-6913</v>
          </cell>
          <cell r="R1629">
            <v>3500</v>
          </cell>
          <cell r="U1629" t="str">
            <v xml:space="preserve"> </v>
          </cell>
          <cell r="V1629" t="str">
            <v xml:space="preserve"> </v>
          </cell>
          <cell r="W1629" t="str">
            <v xml:space="preserve"> </v>
          </cell>
          <cell r="X1629">
            <v>6.05</v>
          </cell>
          <cell r="Y1629">
            <v>38281</v>
          </cell>
          <cell r="Z1629">
            <v>38281</v>
          </cell>
          <cell r="AA1629" t="str">
            <v>Firm</v>
          </cell>
          <cell r="AB1629" t="str">
            <v>NWP</v>
          </cell>
          <cell r="AC1629" t="str">
            <v>Paiute</v>
          </cell>
          <cell r="AD1629">
            <v>100047</v>
          </cell>
          <cell r="AE1629">
            <v>3500</v>
          </cell>
          <cell r="AF1629" t="str">
            <v>OPAL</v>
          </cell>
          <cell r="AG1629">
            <v>543</v>
          </cell>
          <cell r="AH1629" t="str">
            <v>08405</v>
          </cell>
          <cell r="AJ1629" t="str">
            <v>RENO</v>
          </cell>
          <cell r="AK1629">
            <v>459</v>
          </cell>
          <cell r="AL1629" t="str">
            <v>AVAC03SYS4</v>
          </cell>
          <cell r="AM1629">
            <v>304</v>
          </cell>
          <cell r="AN1629" t="str">
            <v>DW</v>
          </cell>
        </row>
        <row r="1630">
          <cell r="A1630">
            <v>1643</v>
          </cell>
          <cell r="B1630" t="str">
            <v>DW</v>
          </cell>
          <cell r="C1630" t="str">
            <v>Dick Winters</v>
          </cell>
          <cell r="D1630" t="str">
            <v>(509) 495-4175</v>
          </cell>
          <cell r="E1630">
            <v>38280</v>
          </cell>
          <cell r="G1630" t="str">
            <v>Purchase</v>
          </cell>
          <cell r="H1630" t="str">
            <v>Physical</v>
          </cell>
          <cell r="I1630" t="str">
            <v>WA/ID</v>
          </cell>
          <cell r="K1630" t="str">
            <v>Enserco</v>
          </cell>
          <cell r="L1630" t="str">
            <v>Dave Huck</v>
          </cell>
          <cell r="M1630" t="str">
            <v>Trader</v>
          </cell>
          <cell r="N1630" t="str">
            <v>(403) 269-5522</v>
          </cell>
          <cell r="O1630" t="str">
            <v>(303) 568-3250</v>
          </cell>
          <cell r="R1630">
            <v>2500</v>
          </cell>
          <cell r="X1630">
            <v>7.48</v>
          </cell>
          <cell r="Y1630">
            <v>38292</v>
          </cell>
          <cell r="Z1630">
            <v>38383</v>
          </cell>
          <cell r="AA1630" t="str">
            <v>Firm</v>
          </cell>
          <cell r="AB1630" t="str">
            <v>TCPL</v>
          </cell>
          <cell r="AD1630" t="str">
            <v>AVA</v>
          </cell>
          <cell r="AE1630">
            <v>2500</v>
          </cell>
          <cell r="AF1630" t="str">
            <v>NIT</v>
          </cell>
          <cell r="AG1630" t="str">
            <v xml:space="preserve"> </v>
          </cell>
          <cell r="AH1630" t="str">
            <v>ENSRT</v>
          </cell>
          <cell r="AI1630" t="str">
            <v xml:space="preserve"> </v>
          </cell>
          <cell r="AJ1630" t="str">
            <v xml:space="preserve"> </v>
          </cell>
          <cell r="AK1630" t="str">
            <v xml:space="preserve"> </v>
          </cell>
          <cell r="AL1630" t="str">
            <v xml:space="preserve"> </v>
          </cell>
          <cell r="AM1630" t="str">
            <v xml:space="preserve"> </v>
          </cell>
          <cell r="AN1630" t="str">
            <v>RP</v>
          </cell>
          <cell r="AO1630">
            <v>38295</v>
          </cell>
          <cell r="AP1630" t="str">
            <v>DW</v>
          </cell>
        </row>
        <row r="1631">
          <cell r="A1631">
            <v>1644</v>
          </cell>
          <cell r="B1631" t="str">
            <v>DW</v>
          </cell>
          <cell r="C1631" t="str">
            <v>Dick Winters</v>
          </cell>
          <cell r="D1631" t="str">
            <v>(509) 495-4175</v>
          </cell>
          <cell r="E1631">
            <v>38280</v>
          </cell>
          <cell r="G1631" t="str">
            <v>Purchase</v>
          </cell>
          <cell r="H1631" t="str">
            <v>Physical</v>
          </cell>
          <cell r="I1631" t="str">
            <v>WA/ID</v>
          </cell>
          <cell r="K1631" t="str">
            <v>Sempra Energy Trading, Inc.</v>
          </cell>
          <cell r="L1631" t="str">
            <v>Damon Suter</v>
          </cell>
          <cell r="M1631" t="str">
            <v>Trader</v>
          </cell>
          <cell r="N1631" t="str">
            <v>(949) 759-1939</v>
          </cell>
          <cell r="O1631" t="str">
            <v>(203) 355-6605</v>
          </cell>
          <cell r="R1631">
            <v>1250</v>
          </cell>
          <cell r="X1631">
            <v>7.48</v>
          </cell>
          <cell r="Y1631">
            <v>38292</v>
          </cell>
          <cell r="Z1631">
            <v>38383</v>
          </cell>
          <cell r="AA1631" t="str">
            <v>Firm</v>
          </cell>
          <cell r="AB1631" t="str">
            <v>NWP</v>
          </cell>
          <cell r="AD1631">
            <v>100010</v>
          </cell>
          <cell r="AE1631">
            <v>1250</v>
          </cell>
          <cell r="AF1631" t="str">
            <v>South of Green</v>
          </cell>
          <cell r="AG1631" t="str">
            <v xml:space="preserve"> </v>
          </cell>
          <cell r="AI1631" t="str">
            <v xml:space="preserve"> </v>
          </cell>
          <cell r="AJ1631" t="str">
            <v xml:space="preserve"> </v>
          </cell>
          <cell r="AK1631" t="str">
            <v xml:space="preserve"> </v>
          </cell>
          <cell r="AL1631" t="str">
            <v xml:space="preserve"> </v>
          </cell>
          <cell r="AM1631" t="str">
            <v xml:space="preserve"> </v>
          </cell>
          <cell r="AN1631" t="str">
            <v>RP</v>
          </cell>
          <cell r="AO1631">
            <v>38295</v>
          </cell>
          <cell r="AP1631" t="str">
            <v>DW</v>
          </cell>
        </row>
        <row r="1632">
          <cell r="A1632">
            <v>1645</v>
          </cell>
          <cell r="B1632" t="str">
            <v>DW</v>
          </cell>
          <cell r="C1632" t="str">
            <v>Dick Winters</v>
          </cell>
          <cell r="D1632" t="str">
            <v>(509) 495-4175</v>
          </cell>
          <cell r="E1632">
            <v>38280</v>
          </cell>
          <cell r="G1632" t="str">
            <v>Purchase</v>
          </cell>
          <cell r="H1632" t="str">
            <v>Physical</v>
          </cell>
          <cell r="I1632" t="str">
            <v>WA/ID</v>
          </cell>
          <cell r="K1632" t="str">
            <v>Sempra Energy Trading, Inc.</v>
          </cell>
          <cell r="L1632" t="str">
            <v>Damon Suter</v>
          </cell>
          <cell r="M1632" t="str">
            <v>Trader</v>
          </cell>
          <cell r="N1632" t="str">
            <v>(949) 759-1939</v>
          </cell>
          <cell r="O1632" t="str">
            <v>(203) 355-6605</v>
          </cell>
          <cell r="R1632">
            <v>1250</v>
          </cell>
          <cell r="X1632">
            <v>7.63</v>
          </cell>
          <cell r="Y1632">
            <v>38292</v>
          </cell>
          <cell r="Z1632">
            <v>38383</v>
          </cell>
          <cell r="AA1632" t="str">
            <v>Firm</v>
          </cell>
          <cell r="AB1632" t="str">
            <v>NWP</v>
          </cell>
          <cell r="AD1632">
            <v>100010</v>
          </cell>
          <cell r="AE1632">
            <v>1250</v>
          </cell>
          <cell r="AF1632" t="str">
            <v>Sumas</v>
          </cell>
          <cell r="AG1632">
            <v>297</v>
          </cell>
          <cell r="AI1632" t="str">
            <v xml:space="preserve"> </v>
          </cell>
          <cell r="AJ1632" t="str">
            <v xml:space="preserve"> </v>
          </cell>
          <cell r="AK1632" t="str">
            <v xml:space="preserve"> </v>
          </cell>
          <cell r="AL1632" t="str">
            <v xml:space="preserve"> </v>
          </cell>
          <cell r="AM1632" t="str">
            <v xml:space="preserve"> </v>
          </cell>
          <cell r="AN1632" t="str">
            <v>RP</v>
          </cell>
          <cell r="AO1632">
            <v>38295</v>
          </cell>
          <cell r="AP1632" t="str">
            <v>DW</v>
          </cell>
        </row>
        <row r="1633">
          <cell r="A1633">
            <v>1646</v>
          </cell>
          <cell r="B1633" t="str">
            <v>DW</v>
          </cell>
          <cell r="C1633" t="str">
            <v>Dick Winters</v>
          </cell>
          <cell r="D1633" t="str">
            <v>(509) 495-4175</v>
          </cell>
          <cell r="E1633">
            <v>38281</v>
          </cell>
          <cell r="G1633" t="str">
            <v>Purchase</v>
          </cell>
          <cell r="H1633" t="str">
            <v>Physical</v>
          </cell>
          <cell r="I1633" t="str">
            <v>CSII</v>
          </cell>
          <cell r="J1633" t="str">
            <v xml:space="preserve"> </v>
          </cell>
          <cell r="K1633" t="str">
            <v>Enserco</v>
          </cell>
          <cell r="L1633" t="str">
            <v>Dave Huck</v>
          </cell>
          <cell r="M1633" t="str">
            <v>Trader</v>
          </cell>
          <cell r="N1633" t="str">
            <v>(403) 269-5522</v>
          </cell>
          <cell r="O1633" t="str">
            <v>(303) 568-3250</v>
          </cell>
          <cell r="P1633" t="str">
            <v xml:space="preserve"> </v>
          </cell>
          <cell r="Q1633" t="str">
            <v xml:space="preserve"> </v>
          </cell>
          <cell r="R1633">
            <v>20000</v>
          </cell>
          <cell r="X1633">
            <v>6.5149999999999997</v>
          </cell>
          <cell r="Y1633">
            <v>38282</v>
          </cell>
          <cell r="Z1633">
            <v>38282</v>
          </cell>
          <cell r="AA1633" t="str">
            <v>Firm</v>
          </cell>
          <cell r="AB1633" t="str">
            <v>PGT</v>
          </cell>
          <cell r="AD1633">
            <v>7536</v>
          </cell>
          <cell r="AE1633">
            <v>20000</v>
          </cell>
          <cell r="AF1633" t="str">
            <v>STAN-GTNW</v>
          </cell>
          <cell r="AH1633" t="str">
            <v>04659</v>
          </cell>
          <cell r="AI1633" t="str">
            <v xml:space="preserve"> </v>
          </cell>
          <cell r="AJ1633" t="str">
            <v>CSII-CSII</v>
          </cell>
          <cell r="AK1633" t="str">
            <v xml:space="preserve"> </v>
          </cell>
          <cell r="AL1633" t="str">
            <v>CSII</v>
          </cell>
          <cell r="AM1633" t="str">
            <v xml:space="preserve"> </v>
          </cell>
          <cell r="AN1633" t="str">
            <v>DW</v>
          </cell>
        </row>
        <row r="1634">
          <cell r="A1634">
            <v>1647</v>
          </cell>
          <cell r="B1634" t="str">
            <v>DW</v>
          </cell>
          <cell r="C1634" t="str">
            <v>Dick Winters</v>
          </cell>
          <cell r="D1634" t="str">
            <v>(509) 495-4175</v>
          </cell>
          <cell r="E1634">
            <v>38281</v>
          </cell>
          <cell r="G1634" t="str">
            <v>Purchase</v>
          </cell>
          <cell r="H1634" t="str">
            <v>Physical</v>
          </cell>
          <cell r="I1634" t="str">
            <v>CA - SLTAHOE</v>
          </cell>
          <cell r="K1634" t="str">
            <v>Enserco</v>
          </cell>
          <cell r="L1634" t="str">
            <v>Dave Huck</v>
          </cell>
          <cell r="M1634" t="str">
            <v>Trader</v>
          </cell>
          <cell r="N1634" t="str">
            <v>(403) 269-5522</v>
          </cell>
          <cell r="O1634" t="str">
            <v>(303) 568-3250</v>
          </cell>
          <cell r="R1634">
            <v>1500</v>
          </cell>
          <cell r="U1634" t="str">
            <v>GDA</v>
          </cell>
          <cell r="V1634">
            <v>0.01</v>
          </cell>
          <cell r="W1634" t="str">
            <v>Sumas</v>
          </cell>
          <cell r="Y1634">
            <v>38282</v>
          </cell>
          <cell r="Z1634">
            <v>38282</v>
          </cell>
          <cell r="AA1634" t="str">
            <v>Firm</v>
          </cell>
          <cell r="AB1634" t="str">
            <v>NWP</v>
          </cell>
          <cell r="AC1634" t="str">
            <v>Paiute</v>
          </cell>
          <cell r="AD1634">
            <v>100047</v>
          </cell>
          <cell r="AE1634">
            <v>1500</v>
          </cell>
          <cell r="AF1634" t="str">
            <v>SUMAS</v>
          </cell>
          <cell r="AG1634">
            <v>297</v>
          </cell>
          <cell r="AH1634" t="str">
            <v xml:space="preserve"> </v>
          </cell>
          <cell r="AI1634" t="str">
            <v xml:space="preserve"> </v>
          </cell>
          <cell r="AJ1634" t="str">
            <v>RENO</v>
          </cell>
          <cell r="AK1634">
            <v>459</v>
          </cell>
          <cell r="AL1634" t="str">
            <v>AVAC03SYS3</v>
          </cell>
          <cell r="AM1634">
            <v>304</v>
          </cell>
          <cell r="AN1634" t="str">
            <v>DW</v>
          </cell>
        </row>
        <row r="1635">
          <cell r="A1635">
            <v>1648</v>
          </cell>
          <cell r="B1635" t="str">
            <v>DW</v>
          </cell>
          <cell r="C1635" t="str">
            <v>Dick Winters</v>
          </cell>
          <cell r="D1635" t="str">
            <v>(509) 495-4175</v>
          </cell>
          <cell r="E1635">
            <v>38281</v>
          </cell>
          <cell r="G1635" t="str">
            <v>Purchase</v>
          </cell>
          <cell r="H1635" t="str">
            <v>Physical</v>
          </cell>
          <cell r="I1635" t="str">
            <v>CA - SLTAHOE</v>
          </cell>
          <cell r="J1635">
            <v>301962562</v>
          </cell>
          <cell r="K1635" t="str">
            <v>Enserco</v>
          </cell>
          <cell r="L1635" t="str">
            <v>John Washabaugh</v>
          </cell>
          <cell r="M1635" t="str">
            <v>Trader</v>
          </cell>
          <cell r="N1635" t="str">
            <v>(303) 256-1666</v>
          </cell>
          <cell r="O1635" t="str">
            <v>(303) 568-3250</v>
          </cell>
          <cell r="P1635" t="str">
            <v>ICE</v>
          </cell>
          <cell r="Q1635">
            <v>2.5</v>
          </cell>
          <cell r="R1635">
            <v>3000</v>
          </cell>
          <cell r="U1635" t="str">
            <v xml:space="preserve"> </v>
          </cell>
          <cell r="V1635" t="str">
            <v xml:space="preserve"> </v>
          </cell>
          <cell r="W1635" t="str">
            <v xml:space="preserve"> </v>
          </cell>
          <cell r="X1635">
            <v>6.38</v>
          </cell>
          <cell r="Y1635">
            <v>38282</v>
          </cell>
          <cell r="Z1635">
            <v>38282</v>
          </cell>
          <cell r="AA1635" t="str">
            <v>Firm</v>
          </cell>
          <cell r="AB1635" t="str">
            <v>NWP</v>
          </cell>
          <cell r="AC1635" t="str">
            <v>Paiute</v>
          </cell>
          <cell r="AD1635">
            <v>100047</v>
          </cell>
          <cell r="AE1635">
            <v>3000</v>
          </cell>
          <cell r="AF1635" t="str">
            <v>OPAL</v>
          </cell>
          <cell r="AG1635">
            <v>543</v>
          </cell>
          <cell r="AH1635" t="str">
            <v>04659</v>
          </cell>
          <cell r="AJ1635" t="str">
            <v>RENO</v>
          </cell>
          <cell r="AK1635">
            <v>459</v>
          </cell>
          <cell r="AL1635" t="str">
            <v>AVAC03SYS4</v>
          </cell>
          <cell r="AM1635">
            <v>304</v>
          </cell>
          <cell r="AN1635" t="str">
            <v>DW</v>
          </cell>
        </row>
        <row r="1636">
          <cell r="A1636">
            <v>1649</v>
          </cell>
          <cell r="B1636" t="str">
            <v>DW</v>
          </cell>
          <cell r="C1636" t="str">
            <v>Dick Winters</v>
          </cell>
          <cell r="D1636" t="str">
            <v>(509) 495-4175</v>
          </cell>
          <cell r="E1636">
            <v>38282</v>
          </cell>
          <cell r="G1636" t="str">
            <v>Purchase</v>
          </cell>
          <cell r="H1636" t="str">
            <v>Physical</v>
          </cell>
          <cell r="I1636" t="str">
            <v>CSII</v>
          </cell>
          <cell r="J1636" t="str">
            <v xml:space="preserve"> </v>
          </cell>
          <cell r="K1636" t="str">
            <v>Enserco</v>
          </cell>
          <cell r="L1636" t="str">
            <v>Dave Huck</v>
          </cell>
          <cell r="M1636" t="str">
            <v>Trader</v>
          </cell>
          <cell r="N1636" t="str">
            <v>(403) 269-5522</v>
          </cell>
          <cell r="O1636" t="str">
            <v>(303) 568-3250</v>
          </cell>
          <cell r="P1636" t="str">
            <v xml:space="preserve"> </v>
          </cell>
          <cell r="Q1636" t="str">
            <v xml:space="preserve"> </v>
          </cell>
          <cell r="R1636">
            <v>20000</v>
          </cell>
          <cell r="X1636">
            <v>6.5549999999999997</v>
          </cell>
          <cell r="Y1636">
            <v>38283</v>
          </cell>
          <cell r="Z1636">
            <v>38285</v>
          </cell>
          <cell r="AA1636" t="str">
            <v>Firm</v>
          </cell>
          <cell r="AB1636" t="str">
            <v>PGT</v>
          </cell>
          <cell r="AD1636">
            <v>7536</v>
          </cell>
          <cell r="AE1636">
            <v>20000</v>
          </cell>
          <cell r="AF1636" t="str">
            <v>STAN-GTNW</v>
          </cell>
          <cell r="AH1636" t="str">
            <v>04659</v>
          </cell>
          <cell r="AI1636" t="str">
            <v xml:space="preserve"> </v>
          </cell>
          <cell r="AJ1636" t="str">
            <v>CSII-CSII</v>
          </cell>
          <cell r="AK1636" t="str">
            <v xml:space="preserve"> </v>
          </cell>
          <cell r="AL1636" t="str">
            <v>CSII</v>
          </cell>
          <cell r="AM1636" t="str">
            <v xml:space="preserve"> </v>
          </cell>
          <cell r="AN1636" t="str">
            <v>DW</v>
          </cell>
          <cell r="AO1636">
            <v>38295</v>
          </cell>
          <cell r="AP1636" t="str">
            <v>DW</v>
          </cell>
        </row>
        <row r="1637">
          <cell r="A1637">
            <v>1650</v>
          </cell>
          <cell r="B1637" t="str">
            <v>DW</v>
          </cell>
          <cell r="C1637" t="str">
            <v>Dick Winters</v>
          </cell>
          <cell r="D1637" t="str">
            <v>(509) 495-4175</v>
          </cell>
          <cell r="E1637">
            <v>38282</v>
          </cell>
          <cell r="G1637" t="str">
            <v>Purchase</v>
          </cell>
          <cell r="H1637" t="str">
            <v>Physical</v>
          </cell>
          <cell r="I1637" t="str">
            <v>CA - SLTAHOE</v>
          </cell>
          <cell r="K1637" t="str">
            <v>Enserco</v>
          </cell>
          <cell r="L1637" t="str">
            <v>Dave Huck</v>
          </cell>
          <cell r="M1637" t="str">
            <v>Trader</v>
          </cell>
          <cell r="N1637" t="str">
            <v>(403) 269-5522</v>
          </cell>
          <cell r="O1637" t="str">
            <v>(303) 568-3250</v>
          </cell>
          <cell r="R1637">
            <v>1500</v>
          </cell>
          <cell r="U1637" t="str">
            <v>GDA</v>
          </cell>
          <cell r="V1637">
            <v>0.01</v>
          </cell>
          <cell r="W1637" t="str">
            <v>Sumas</v>
          </cell>
          <cell r="Y1637">
            <v>38283</v>
          </cell>
          <cell r="Z1637">
            <v>38285</v>
          </cell>
          <cell r="AA1637" t="str">
            <v>Firm</v>
          </cell>
          <cell r="AB1637" t="str">
            <v>NWP</v>
          </cell>
          <cell r="AC1637" t="str">
            <v>Paiute</v>
          </cell>
          <cell r="AD1637">
            <v>100047</v>
          </cell>
          <cell r="AE1637">
            <v>1500</v>
          </cell>
          <cell r="AF1637" t="str">
            <v>SUMAS</v>
          </cell>
          <cell r="AG1637">
            <v>297</v>
          </cell>
          <cell r="AH1637" t="str">
            <v xml:space="preserve"> </v>
          </cell>
          <cell r="AI1637" t="str">
            <v xml:space="preserve"> </v>
          </cell>
          <cell r="AJ1637" t="str">
            <v>RENO</v>
          </cell>
          <cell r="AK1637">
            <v>459</v>
          </cell>
          <cell r="AL1637" t="str">
            <v>AVAC03SYS3</v>
          </cell>
          <cell r="AM1637">
            <v>304</v>
          </cell>
          <cell r="AN1637" t="str">
            <v>DW</v>
          </cell>
          <cell r="AO1637">
            <v>38288</v>
          </cell>
          <cell r="AP1637" t="str">
            <v>DW</v>
          </cell>
        </row>
        <row r="1638">
          <cell r="A1638">
            <v>1651</v>
          </cell>
          <cell r="B1638" t="str">
            <v>DW</v>
          </cell>
          <cell r="C1638" t="str">
            <v>Dick Winters</v>
          </cell>
          <cell r="D1638" t="str">
            <v>(509) 495-4175</v>
          </cell>
          <cell r="E1638">
            <v>38282</v>
          </cell>
          <cell r="G1638" t="str">
            <v>Purchase</v>
          </cell>
          <cell r="H1638" t="str">
            <v>Physical</v>
          </cell>
          <cell r="I1638" t="str">
            <v>CA - SLTAHOE</v>
          </cell>
          <cell r="J1638">
            <v>943964967</v>
          </cell>
          <cell r="K1638" t="str">
            <v>Cargill Inc</v>
          </cell>
          <cell r="L1638" t="str">
            <v>Jennifer Kotulski</v>
          </cell>
          <cell r="M1638" t="str">
            <v>Trader</v>
          </cell>
          <cell r="N1638" t="str">
            <v>(952) 984-3407</v>
          </cell>
          <cell r="O1638" t="str">
            <v>(952) 984-3341</v>
          </cell>
          <cell r="P1638" t="str">
            <v>ICE</v>
          </cell>
          <cell r="Q1638">
            <v>2.5</v>
          </cell>
          <cell r="R1638">
            <v>3000</v>
          </cell>
          <cell r="U1638" t="str">
            <v xml:space="preserve"> </v>
          </cell>
          <cell r="V1638" t="str">
            <v xml:space="preserve"> </v>
          </cell>
          <cell r="W1638" t="str">
            <v xml:space="preserve"> </v>
          </cell>
          <cell r="X1638">
            <v>6.41</v>
          </cell>
          <cell r="Y1638">
            <v>38283</v>
          </cell>
          <cell r="Z1638">
            <v>38285</v>
          </cell>
          <cell r="AA1638" t="str">
            <v>Firm</v>
          </cell>
          <cell r="AB1638" t="str">
            <v>NWP</v>
          </cell>
          <cell r="AC1638" t="str">
            <v>Paiute</v>
          </cell>
          <cell r="AD1638">
            <v>100047</v>
          </cell>
          <cell r="AE1638">
            <v>3000</v>
          </cell>
          <cell r="AF1638" t="str">
            <v>OPAL</v>
          </cell>
          <cell r="AG1638">
            <v>543</v>
          </cell>
          <cell r="AJ1638" t="str">
            <v>RENO</v>
          </cell>
          <cell r="AK1638">
            <v>459</v>
          </cell>
          <cell r="AL1638" t="str">
            <v>AVAC03SYS4</v>
          </cell>
          <cell r="AM1638">
            <v>304</v>
          </cell>
          <cell r="AN1638" t="str">
            <v>DW</v>
          </cell>
          <cell r="AO1638">
            <v>38288</v>
          </cell>
          <cell r="AP1638" t="str">
            <v>DW</v>
          </cell>
        </row>
        <row r="1639">
          <cell r="A1639">
            <v>1652</v>
          </cell>
          <cell r="B1639" t="str">
            <v>DW</v>
          </cell>
          <cell r="C1639" t="str">
            <v>Dick Winters</v>
          </cell>
          <cell r="D1639" t="str">
            <v>(509) 495-4175</v>
          </cell>
          <cell r="E1639">
            <v>38285</v>
          </cell>
          <cell r="G1639" t="str">
            <v>Purchase</v>
          </cell>
          <cell r="H1639" t="str">
            <v>Physical</v>
          </cell>
          <cell r="I1639" t="str">
            <v>CA - SLTAHOE</v>
          </cell>
          <cell r="K1639" t="str">
            <v>Enserco</v>
          </cell>
          <cell r="L1639" t="str">
            <v>Dave Huck</v>
          </cell>
          <cell r="M1639" t="str">
            <v>Trader</v>
          </cell>
          <cell r="N1639" t="str">
            <v>(403) 269-5522</v>
          </cell>
          <cell r="O1639" t="str">
            <v>(303) 568-3250</v>
          </cell>
          <cell r="R1639">
            <v>1500</v>
          </cell>
          <cell r="U1639" t="str">
            <v>GDA</v>
          </cell>
          <cell r="V1639">
            <v>0.01</v>
          </cell>
          <cell r="W1639" t="str">
            <v>Sumas</v>
          </cell>
          <cell r="Y1639">
            <v>38286</v>
          </cell>
          <cell r="Z1639">
            <v>38291</v>
          </cell>
          <cell r="AA1639" t="str">
            <v>Firm</v>
          </cell>
          <cell r="AB1639" t="str">
            <v>NWP</v>
          </cell>
          <cell r="AC1639" t="str">
            <v>Paiute</v>
          </cell>
          <cell r="AD1639">
            <v>100047</v>
          </cell>
          <cell r="AE1639">
            <v>1500</v>
          </cell>
          <cell r="AF1639" t="str">
            <v>SUMAS</v>
          </cell>
          <cell r="AG1639">
            <v>297</v>
          </cell>
          <cell r="AH1639" t="str">
            <v xml:space="preserve"> </v>
          </cell>
          <cell r="AI1639" t="str">
            <v xml:space="preserve"> </v>
          </cell>
          <cell r="AJ1639" t="str">
            <v>RENO</v>
          </cell>
          <cell r="AK1639">
            <v>459</v>
          </cell>
          <cell r="AL1639" t="str">
            <v>AVAC03SYS3</v>
          </cell>
          <cell r="AM1639">
            <v>304</v>
          </cell>
          <cell r="AN1639" t="str">
            <v>DW</v>
          </cell>
        </row>
        <row r="1640">
          <cell r="A1640">
            <v>1653</v>
          </cell>
          <cell r="B1640" t="str">
            <v>DW</v>
          </cell>
          <cell r="C1640" t="str">
            <v>Dick Winters</v>
          </cell>
          <cell r="D1640" t="str">
            <v>(509) 495-4175</v>
          </cell>
          <cell r="E1640">
            <v>38285</v>
          </cell>
          <cell r="G1640" t="str">
            <v>Purchase</v>
          </cell>
          <cell r="H1640" t="str">
            <v>Physical</v>
          </cell>
          <cell r="I1640" t="str">
            <v>CA - SLTAHOE</v>
          </cell>
          <cell r="K1640" t="str">
            <v>Enserco</v>
          </cell>
          <cell r="L1640" t="str">
            <v>Dave Huck</v>
          </cell>
          <cell r="M1640" t="str">
            <v>Trader</v>
          </cell>
          <cell r="N1640" t="str">
            <v>(403) 269-5522</v>
          </cell>
          <cell r="O1640" t="str">
            <v>(303) 568-3250</v>
          </cell>
          <cell r="R1640">
            <v>3000</v>
          </cell>
          <cell r="U1640" t="str">
            <v>GDA</v>
          </cell>
          <cell r="V1640">
            <v>0.01</v>
          </cell>
          <cell r="W1640" t="str">
            <v>Opal</v>
          </cell>
          <cell r="Y1640">
            <v>38286</v>
          </cell>
          <cell r="Z1640">
            <v>38291</v>
          </cell>
          <cell r="AA1640" t="str">
            <v>Firm</v>
          </cell>
          <cell r="AB1640" t="str">
            <v>NWP</v>
          </cell>
          <cell r="AC1640" t="str">
            <v>Paiute</v>
          </cell>
          <cell r="AD1640">
            <v>100047</v>
          </cell>
          <cell r="AE1640">
            <v>3000</v>
          </cell>
          <cell r="AF1640" t="str">
            <v>OPAL</v>
          </cell>
          <cell r="AG1640">
            <v>543</v>
          </cell>
          <cell r="AJ1640" t="str">
            <v>RENO</v>
          </cell>
          <cell r="AK1640">
            <v>459</v>
          </cell>
          <cell r="AL1640" t="str">
            <v>AVAC03SYS4</v>
          </cell>
          <cell r="AM1640">
            <v>304</v>
          </cell>
          <cell r="AN1640" t="str">
            <v>DW</v>
          </cell>
          <cell r="AO1640">
            <v>38295</v>
          </cell>
          <cell r="AP1640" t="str">
            <v>DW</v>
          </cell>
        </row>
        <row r="1641">
          <cell r="A1641">
            <v>1654</v>
          </cell>
          <cell r="B1641" t="str">
            <v>DW</v>
          </cell>
          <cell r="C1641" t="str">
            <v>Dick Winters</v>
          </cell>
          <cell r="D1641" t="str">
            <v>(509) 495-4175</v>
          </cell>
          <cell r="E1641">
            <v>38287</v>
          </cell>
          <cell r="G1641" t="str">
            <v>Purchase</v>
          </cell>
          <cell r="H1641" t="str">
            <v>Physical</v>
          </cell>
          <cell r="I1641" t="str">
            <v>WA/ID</v>
          </cell>
          <cell r="K1641" t="str">
            <v>Enserco</v>
          </cell>
          <cell r="L1641" t="str">
            <v>Dave Huck</v>
          </cell>
          <cell r="M1641" t="str">
            <v>Trader</v>
          </cell>
          <cell r="N1641" t="str">
            <v>(403) 269-5522</v>
          </cell>
          <cell r="O1641" t="str">
            <v>(303) 568-3250</v>
          </cell>
          <cell r="R1641">
            <v>1250</v>
          </cell>
          <cell r="X1641">
            <v>7.39</v>
          </cell>
          <cell r="Y1641">
            <v>38292</v>
          </cell>
          <cell r="Z1641">
            <v>38321</v>
          </cell>
          <cell r="AA1641" t="str">
            <v>Firm</v>
          </cell>
          <cell r="AB1641" t="str">
            <v>NWP</v>
          </cell>
          <cell r="AD1641">
            <v>100010</v>
          </cell>
          <cell r="AE1641">
            <v>1250</v>
          </cell>
          <cell r="AF1641" t="str">
            <v>Sumas</v>
          </cell>
          <cell r="AG1641">
            <v>297</v>
          </cell>
          <cell r="AH1641" t="str">
            <v xml:space="preserve"> </v>
          </cell>
          <cell r="AI1641" t="str">
            <v xml:space="preserve"> </v>
          </cell>
          <cell r="AJ1641" t="str">
            <v xml:space="preserve"> </v>
          </cell>
          <cell r="AK1641" t="str">
            <v xml:space="preserve"> </v>
          </cell>
          <cell r="AL1641" t="str">
            <v xml:space="preserve"> </v>
          </cell>
          <cell r="AM1641" t="str">
            <v xml:space="preserve"> </v>
          </cell>
          <cell r="AN1641" t="str">
            <v>RP</v>
          </cell>
          <cell r="AO1641">
            <v>38295</v>
          </cell>
          <cell r="AP1641" t="str">
            <v>DW</v>
          </cell>
        </row>
        <row r="1642">
          <cell r="A1642">
            <v>1655</v>
          </cell>
          <cell r="B1642" t="str">
            <v>DW</v>
          </cell>
          <cell r="C1642" t="str">
            <v>Dick Winters</v>
          </cell>
          <cell r="D1642" t="str">
            <v>(509) 495-4175</v>
          </cell>
          <cell r="E1642">
            <v>38287</v>
          </cell>
          <cell r="G1642" t="str">
            <v>Purchase</v>
          </cell>
          <cell r="H1642" t="str">
            <v>Physical</v>
          </cell>
          <cell r="I1642" t="str">
            <v>WA/ID</v>
          </cell>
          <cell r="K1642" t="str">
            <v>Enserco</v>
          </cell>
          <cell r="L1642" t="str">
            <v>Dave Huck</v>
          </cell>
          <cell r="M1642" t="str">
            <v>Trader</v>
          </cell>
          <cell r="N1642" t="str">
            <v>(403) 269-5522</v>
          </cell>
          <cell r="O1642" t="str">
            <v>(303) 568-3250</v>
          </cell>
          <cell r="R1642">
            <v>1250</v>
          </cell>
          <cell r="X1642">
            <v>7.12</v>
          </cell>
          <cell r="Y1642">
            <v>38292</v>
          </cell>
          <cell r="Z1642">
            <v>38321</v>
          </cell>
          <cell r="AA1642" t="str">
            <v>Firm</v>
          </cell>
          <cell r="AB1642" t="str">
            <v>NWP</v>
          </cell>
          <cell r="AD1642">
            <v>100010</v>
          </cell>
          <cell r="AE1642">
            <v>1250</v>
          </cell>
          <cell r="AF1642" t="str">
            <v>South of Green</v>
          </cell>
          <cell r="AG1642" t="str">
            <v xml:space="preserve"> </v>
          </cell>
          <cell r="AI1642" t="str">
            <v xml:space="preserve"> </v>
          </cell>
          <cell r="AJ1642" t="str">
            <v xml:space="preserve"> </v>
          </cell>
          <cell r="AK1642" t="str">
            <v xml:space="preserve"> </v>
          </cell>
          <cell r="AL1642" t="str">
            <v xml:space="preserve"> </v>
          </cell>
          <cell r="AM1642" t="str">
            <v xml:space="preserve"> </v>
          </cell>
          <cell r="AN1642" t="str">
            <v>RP</v>
          </cell>
          <cell r="AO1642">
            <v>38295</v>
          </cell>
          <cell r="AP1642" t="str">
            <v>DW</v>
          </cell>
        </row>
        <row r="1643">
          <cell r="A1643">
            <v>1656</v>
          </cell>
          <cell r="B1643" t="str">
            <v>DW</v>
          </cell>
          <cell r="C1643" t="str">
            <v>Dick Winters</v>
          </cell>
          <cell r="D1643" t="str">
            <v>(509) 495-4175</v>
          </cell>
          <cell r="E1643">
            <v>38287</v>
          </cell>
          <cell r="G1643" t="str">
            <v>Purchase</v>
          </cell>
          <cell r="H1643" t="str">
            <v>Physical</v>
          </cell>
          <cell r="I1643" t="str">
            <v>WA/ID</v>
          </cell>
          <cell r="K1643" t="str">
            <v>Sempra Energy Trading, Inc.</v>
          </cell>
          <cell r="L1643" t="str">
            <v>Damon Suter</v>
          </cell>
          <cell r="M1643" t="str">
            <v>Trader</v>
          </cell>
          <cell r="N1643" t="str">
            <v>(949) 759-1939</v>
          </cell>
          <cell r="O1643" t="str">
            <v>(203) 355-6605</v>
          </cell>
          <cell r="R1643">
            <v>2500</v>
          </cell>
          <cell r="X1643">
            <v>7.25</v>
          </cell>
          <cell r="Y1643">
            <v>38292</v>
          </cell>
          <cell r="Z1643">
            <v>38321</v>
          </cell>
          <cell r="AA1643" t="str">
            <v>Firm</v>
          </cell>
          <cell r="AB1643" t="str">
            <v>TCPL</v>
          </cell>
          <cell r="AD1643" t="str">
            <v>AVA2</v>
          </cell>
          <cell r="AE1643">
            <v>2500</v>
          </cell>
          <cell r="AF1643" t="str">
            <v>NIT</v>
          </cell>
          <cell r="AG1643" t="str">
            <v xml:space="preserve"> </v>
          </cell>
          <cell r="AI1643" t="str">
            <v xml:space="preserve"> </v>
          </cell>
          <cell r="AJ1643" t="str">
            <v xml:space="preserve"> </v>
          </cell>
          <cell r="AK1643" t="str">
            <v xml:space="preserve"> </v>
          </cell>
          <cell r="AL1643" t="str">
            <v xml:space="preserve"> </v>
          </cell>
          <cell r="AM1643" t="str">
            <v xml:space="preserve"> </v>
          </cell>
          <cell r="AN1643" t="str">
            <v>RP</v>
          </cell>
          <cell r="AO1643">
            <v>38288</v>
          </cell>
          <cell r="AP1643" t="str">
            <v>DW</v>
          </cell>
        </row>
        <row r="1644">
          <cell r="A1644">
            <v>1657</v>
          </cell>
          <cell r="B1644" t="str">
            <v>DW</v>
          </cell>
          <cell r="C1644" t="str">
            <v>Dick Winters</v>
          </cell>
          <cell r="D1644" t="str">
            <v>(509) 495-4175</v>
          </cell>
          <cell r="E1644">
            <v>38287</v>
          </cell>
          <cell r="G1644" t="str">
            <v>Purchase</v>
          </cell>
          <cell r="H1644" t="str">
            <v>Physical</v>
          </cell>
          <cell r="I1644" t="str">
            <v>CA - SLTAHOE</v>
          </cell>
          <cell r="J1644" t="str">
            <v xml:space="preserve"> </v>
          </cell>
          <cell r="K1644" t="str">
            <v>Sempra Energy Trading, Inc.</v>
          </cell>
          <cell r="L1644" t="str">
            <v>Damon Suter</v>
          </cell>
          <cell r="M1644" t="str">
            <v>Trader</v>
          </cell>
          <cell r="N1644" t="str">
            <v>(949) 759-1939</v>
          </cell>
          <cell r="O1644" t="str">
            <v>(203) 355-6605</v>
          </cell>
          <cell r="R1644">
            <v>804</v>
          </cell>
          <cell r="U1644" t="str">
            <v>IF</v>
          </cell>
          <cell r="V1644">
            <v>0</v>
          </cell>
          <cell r="W1644" t="str">
            <v>NWP Rocky Mtn</v>
          </cell>
          <cell r="Y1644">
            <v>38292</v>
          </cell>
          <cell r="Z1644">
            <v>38411</v>
          </cell>
          <cell r="AA1644" t="str">
            <v>Firm</v>
          </cell>
          <cell r="AB1644" t="str">
            <v>NWP</v>
          </cell>
          <cell r="AC1644" t="str">
            <v>Paiute</v>
          </cell>
          <cell r="AD1644">
            <v>100047</v>
          </cell>
          <cell r="AE1644">
            <v>804</v>
          </cell>
          <cell r="AF1644" t="str">
            <v>South of Green</v>
          </cell>
          <cell r="AG1644" t="str">
            <v xml:space="preserve"> </v>
          </cell>
          <cell r="AH1644" t="str">
            <v xml:space="preserve"> </v>
          </cell>
          <cell r="AI1644" t="str">
            <v xml:space="preserve"> </v>
          </cell>
          <cell r="AJ1644" t="str">
            <v>RENO</v>
          </cell>
          <cell r="AK1644">
            <v>459</v>
          </cell>
          <cell r="AL1644" t="str">
            <v>AVAC03SYS1</v>
          </cell>
          <cell r="AM1644">
            <v>304</v>
          </cell>
          <cell r="AN1644" t="str">
            <v>RP</v>
          </cell>
          <cell r="AO1644">
            <v>38288</v>
          </cell>
          <cell r="AP1644" t="str">
            <v>DW</v>
          </cell>
        </row>
        <row r="1645">
          <cell r="A1645">
            <v>1658</v>
          </cell>
          <cell r="B1645" t="str">
            <v>DW</v>
          </cell>
          <cell r="C1645" t="str">
            <v>Dick Winters</v>
          </cell>
          <cell r="D1645" t="str">
            <v>(509) 495-4175</v>
          </cell>
          <cell r="E1645">
            <v>38287</v>
          </cell>
          <cell r="G1645" t="str">
            <v>Purchase</v>
          </cell>
          <cell r="H1645" t="str">
            <v>Physical</v>
          </cell>
          <cell r="I1645" t="str">
            <v>CA - SLTAHOE</v>
          </cell>
          <cell r="K1645" t="str">
            <v>Sempra Energy Trading, Inc.</v>
          </cell>
          <cell r="L1645" t="str">
            <v>Damon Suter</v>
          </cell>
          <cell r="M1645" t="str">
            <v>Trader</v>
          </cell>
          <cell r="N1645" t="str">
            <v>(949) 759-1939</v>
          </cell>
          <cell r="O1645" t="str">
            <v>(203) 355-6605</v>
          </cell>
          <cell r="R1645">
            <v>2000</v>
          </cell>
          <cell r="U1645" t="str">
            <v>IF</v>
          </cell>
          <cell r="V1645">
            <v>0.05</v>
          </cell>
          <cell r="W1645" t="str">
            <v>NWP Rocky Mtn</v>
          </cell>
          <cell r="Y1645">
            <v>38292</v>
          </cell>
          <cell r="Z1645">
            <v>38411</v>
          </cell>
          <cell r="AA1645" t="str">
            <v>Firm</v>
          </cell>
          <cell r="AB1645" t="str">
            <v>NWP</v>
          </cell>
          <cell r="AC1645" t="str">
            <v>Paiute</v>
          </cell>
          <cell r="AD1645">
            <v>100047</v>
          </cell>
          <cell r="AE1645">
            <v>2000</v>
          </cell>
          <cell r="AF1645" t="str">
            <v>WYOMING POOL</v>
          </cell>
          <cell r="AG1645">
            <v>89</v>
          </cell>
          <cell r="AH1645" t="str">
            <v xml:space="preserve"> </v>
          </cell>
          <cell r="AI1645" t="str">
            <v xml:space="preserve"> </v>
          </cell>
          <cell r="AJ1645" t="str">
            <v>RENO</v>
          </cell>
          <cell r="AK1645">
            <v>459</v>
          </cell>
          <cell r="AL1645" t="str">
            <v>AVAC03SYS2</v>
          </cell>
          <cell r="AM1645">
            <v>304</v>
          </cell>
          <cell r="AN1645" t="str">
            <v>RP</v>
          </cell>
          <cell r="AO1645">
            <v>38288</v>
          </cell>
          <cell r="AP1645" t="str">
            <v>DW</v>
          </cell>
          <cell r="AQ1645" t="str">
            <v>modified to fixed price see #1709</v>
          </cell>
        </row>
        <row r="1646">
          <cell r="A1646">
            <v>1659</v>
          </cell>
          <cell r="B1646" t="str">
            <v>DW</v>
          </cell>
          <cell r="C1646" t="str">
            <v>Dick Winters</v>
          </cell>
          <cell r="D1646" t="str">
            <v>(509) 495-4175</v>
          </cell>
          <cell r="E1646">
            <v>38287</v>
          </cell>
          <cell r="G1646" t="str">
            <v>Purchase</v>
          </cell>
          <cell r="H1646" t="str">
            <v>Physical</v>
          </cell>
          <cell r="I1646" t="str">
            <v>CA - SLTAHOE</v>
          </cell>
          <cell r="K1646" t="str">
            <v>Enserco</v>
          </cell>
          <cell r="L1646" t="str">
            <v>Dave Huck</v>
          </cell>
          <cell r="M1646" t="str">
            <v>Trader</v>
          </cell>
          <cell r="N1646" t="str">
            <v>(403) 269-5522</v>
          </cell>
          <cell r="O1646" t="str">
            <v>(303) 568-3250</v>
          </cell>
          <cell r="R1646">
            <v>5000</v>
          </cell>
          <cell r="U1646" t="str">
            <v>IF</v>
          </cell>
          <cell r="V1646">
            <v>7.0000000000000007E-2</v>
          </cell>
          <cell r="W1646" t="str">
            <v>Sumas</v>
          </cell>
          <cell r="Y1646">
            <v>38292</v>
          </cell>
          <cell r="Z1646">
            <v>38411</v>
          </cell>
          <cell r="AA1646" t="str">
            <v>Firm</v>
          </cell>
          <cell r="AB1646" t="str">
            <v>NWP</v>
          </cell>
          <cell r="AC1646" t="str">
            <v>Paiute</v>
          </cell>
          <cell r="AD1646">
            <v>100047</v>
          </cell>
          <cell r="AE1646">
            <v>5000</v>
          </cell>
          <cell r="AF1646" t="str">
            <v>SUMAS</v>
          </cell>
          <cell r="AG1646">
            <v>297</v>
          </cell>
          <cell r="AH1646" t="str">
            <v xml:space="preserve"> </v>
          </cell>
          <cell r="AI1646" t="str">
            <v xml:space="preserve"> </v>
          </cell>
          <cell r="AJ1646" t="str">
            <v>RENO</v>
          </cell>
          <cell r="AK1646">
            <v>459</v>
          </cell>
          <cell r="AL1646" t="str">
            <v>AVAC03SYS3</v>
          </cell>
          <cell r="AM1646">
            <v>304</v>
          </cell>
          <cell r="AN1646" t="str">
            <v>RP</v>
          </cell>
          <cell r="AO1646">
            <v>38295</v>
          </cell>
          <cell r="AP1646" t="str">
            <v>DW</v>
          </cell>
          <cell r="AQ1646" t="str">
            <v>modified to fixed price see #1710</v>
          </cell>
        </row>
        <row r="1647">
          <cell r="A1647">
            <v>1660</v>
          </cell>
          <cell r="B1647" t="str">
            <v>DW</v>
          </cell>
          <cell r="C1647" t="str">
            <v>Dick Winters</v>
          </cell>
          <cell r="D1647" t="str">
            <v>(509) 495-4175</v>
          </cell>
          <cell r="E1647">
            <v>38287</v>
          </cell>
          <cell r="G1647" t="str">
            <v>Purchase</v>
          </cell>
          <cell r="H1647" t="str">
            <v>Physical</v>
          </cell>
          <cell r="I1647" t="str">
            <v>WA</v>
          </cell>
          <cell r="K1647" t="str">
            <v>Enserco</v>
          </cell>
          <cell r="L1647" t="str">
            <v>Dave Huck</v>
          </cell>
          <cell r="M1647" t="str">
            <v>Trader</v>
          </cell>
          <cell r="N1647" t="str">
            <v>(403) 269-5522</v>
          </cell>
          <cell r="O1647" t="str">
            <v>(303) 568-3250</v>
          </cell>
          <cell r="R1647">
            <v>10220</v>
          </cell>
          <cell r="X1647">
            <v>7.19</v>
          </cell>
          <cell r="Y1647">
            <v>38292</v>
          </cell>
          <cell r="Z1647">
            <v>38321</v>
          </cell>
          <cell r="AA1647" t="str">
            <v>Firm</v>
          </cell>
          <cell r="AB1647" t="str">
            <v>NWP</v>
          </cell>
          <cell r="AD1647">
            <v>100010</v>
          </cell>
          <cell r="AE1647">
            <v>10220</v>
          </cell>
          <cell r="AF1647" t="str">
            <v>SUMAS</v>
          </cell>
          <cell r="AG1647">
            <v>297</v>
          </cell>
          <cell r="AH1647" t="str">
            <v xml:space="preserve"> </v>
          </cell>
          <cell r="AI1647" t="str">
            <v xml:space="preserve"> </v>
          </cell>
          <cell r="AJ1647" t="str">
            <v xml:space="preserve"> </v>
          </cell>
          <cell r="AK1647" t="str">
            <v xml:space="preserve"> </v>
          </cell>
          <cell r="AL1647" t="str">
            <v xml:space="preserve"> </v>
          </cell>
          <cell r="AM1647" t="str">
            <v xml:space="preserve"> </v>
          </cell>
          <cell r="AN1647" t="str">
            <v>RP</v>
          </cell>
          <cell r="AO1647">
            <v>38295</v>
          </cell>
          <cell r="AP1647" t="str">
            <v>DW</v>
          </cell>
          <cell r="AQ1647" t="str">
            <v>done via Steve Harper - Avista Energy</v>
          </cell>
        </row>
        <row r="1648">
          <cell r="A1648">
            <v>1661</v>
          </cell>
          <cell r="B1648" t="str">
            <v>DW</v>
          </cell>
          <cell r="C1648" t="str">
            <v>Dick Winters</v>
          </cell>
          <cell r="D1648" t="str">
            <v>(509) 495-4175</v>
          </cell>
          <cell r="E1648">
            <v>38287</v>
          </cell>
          <cell r="G1648" t="str">
            <v>Purchase</v>
          </cell>
          <cell r="H1648" t="str">
            <v>Physical</v>
          </cell>
          <cell r="I1648" t="str">
            <v>WA</v>
          </cell>
          <cell r="K1648" t="str">
            <v>Sempra Energy Trading, Inc.</v>
          </cell>
          <cell r="L1648" t="str">
            <v>Damon Suter</v>
          </cell>
          <cell r="M1648" t="str">
            <v>Trader</v>
          </cell>
          <cell r="N1648" t="str">
            <v>(949) 759-1939</v>
          </cell>
          <cell r="O1648" t="str">
            <v>(203) 355-6605</v>
          </cell>
          <cell r="R1648">
            <v>4300</v>
          </cell>
          <cell r="U1648" t="str">
            <v>IF</v>
          </cell>
          <cell r="V1648">
            <v>-0.15</v>
          </cell>
          <cell r="W1648" t="str">
            <v>NWP Rocky Mtn</v>
          </cell>
          <cell r="Y1648">
            <v>38292</v>
          </cell>
          <cell r="Z1648">
            <v>38321</v>
          </cell>
          <cell r="AA1648" t="str">
            <v>Firm</v>
          </cell>
          <cell r="AB1648" t="str">
            <v>NWP</v>
          </cell>
          <cell r="AD1648">
            <v>100010</v>
          </cell>
          <cell r="AE1648">
            <v>4300</v>
          </cell>
          <cell r="AF1648" t="str">
            <v xml:space="preserve">ROCKY MTN POOL </v>
          </cell>
          <cell r="AG1648">
            <v>65</v>
          </cell>
          <cell r="AI1648" t="str">
            <v xml:space="preserve"> </v>
          </cell>
          <cell r="AJ1648" t="str">
            <v xml:space="preserve"> </v>
          </cell>
          <cell r="AK1648" t="str">
            <v xml:space="preserve"> </v>
          </cell>
          <cell r="AL1648" t="str">
            <v xml:space="preserve"> </v>
          </cell>
          <cell r="AM1648" t="str">
            <v xml:space="preserve"> </v>
          </cell>
          <cell r="AN1648" t="str">
            <v>RP</v>
          </cell>
          <cell r="AO1648">
            <v>38288</v>
          </cell>
          <cell r="AP1648" t="str">
            <v>DW</v>
          </cell>
          <cell r="AQ1648" t="str">
            <v>done via Steve Harper - Avista Energy</v>
          </cell>
        </row>
        <row r="1649">
          <cell r="A1649">
            <v>1662</v>
          </cell>
          <cell r="B1649" t="str">
            <v>DW</v>
          </cell>
          <cell r="C1649" t="str">
            <v>Dick Winters</v>
          </cell>
          <cell r="D1649" t="str">
            <v>(509) 495-4175</v>
          </cell>
          <cell r="E1649">
            <v>38287</v>
          </cell>
          <cell r="G1649" t="str">
            <v>Purchase</v>
          </cell>
          <cell r="H1649" t="str">
            <v>Physical</v>
          </cell>
          <cell r="I1649" t="str">
            <v>WA</v>
          </cell>
          <cell r="K1649" t="str">
            <v>Sempra Energy Trading, Inc.</v>
          </cell>
          <cell r="L1649" t="str">
            <v>Damon Suter</v>
          </cell>
          <cell r="M1649" t="str">
            <v>Trader</v>
          </cell>
          <cell r="N1649" t="str">
            <v>(949) 759-1939</v>
          </cell>
          <cell r="O1649" t="str">
            <v>(203) 355-6605</v>
          </cell>
          <cell r="R1649">
            <v>5920</v>
          </cell>
          <cell r="U1649" t="str">
            <v>IF</v>
          </cell>
          <cell r="V1649">
            <v>-0.05</v>
          </cell>
          <cell r="W1649" t="str">
            <v>NWP Rocky Mtn</v>
          </cell>
          <cell r="Y1649">
            <v>38292</v>
          </cell>
          <cell r="Z1649">
            <v>38321</v>
          </cell>
          <cell r="AA1649" t="str">
            <v>Firm</v>
          </cell>
          <cell r="AB1649" t="str">
            <v>NWP</v>
          </cell>
          <cell r="AD1649">
            <v>100010</v>
          </cell>
          <cell r="AE1649">
            <v>5920</v>
          </cell>
          <cell r="AF1649" t="str">
            <v>WYOMING POOL</v>
          </cell>
          <cell r="AG1649">
            <v>89</v>
          </cell>
          <cell r="AI1649" t="str">
            <v xml:space="preserve"> </v>
          </cell>
          <cell r="AJ1649" t="str">
            <v xml:space="preserve"> </v>
          </cell>
          <cell r="AK1649" t="str">
            <v xml:space="preserve"> </v>
          </cell>
          <cell r="AL1649" t="str">
            <v xml:space="preserve"> </v>
          </cell>
          <cell r="AM1649" t="str">
            <v xml:space="preserve"> </v>
          </cell>
          <cell r="AN1649" t="str">
            <v>RP</v>
          </cell>
          <cell r="AQ1649" t="str">
            <v>done via Steve Harper - Avista Energy</v>
          </cell>
        </row>
        <row r="1650">
          <cell r="A1650">
            <v>1663</v>
          </cell>
          <cell r="B1650" t="str">
            <v>DW</v>
          </cell>
          <cell r="C1650" t="str">
            <v>Dick Winters</v>
          </cell>
          <cell r="D1650" t="str">
            <v>(509) 495-4175</v>
          </cell>
          <cell r="E1650">
            <v>38287</v>
          </cell>
          <cell r="G1650" t="str">
            <v>Purchase</v>
          </cell>
          <cell r="H1650" t="str">
            <v>Physical</v>
          </cell>
          <cell r="I1650" t="str">
            <v>WA</v>
          </cell>
          <cell r="K1650" t="str">
            <v>Sempra Energy Trading, Inc.</v>
          </cell>
          <cell r="L1650" t="str">
            <v>Damon Suter</v>
          </cell>
          <cell r="M1650" t="str">
            <v>Trader</v>
          </cell>
          <cell r="N1650" t="str">
            <v>(949) 759-1939</v>
          </cell>
          <cell r="O1650" t="str">
            <v>(203) 355-6605</v>
          </cell>
          <cell r="R1650">
            <v>20373</v>
          </cell>
          <cell r="X1650">
            <v>7</v>
          </cell>
          <cell r="Y1650">
            <v>38292</v>
          </cell>
          <cell r="Z1650">
            <v>38321</v>
          </cell>
          <cell r="AA1650" t="str">
            <v>Firm</v>
          </cell>
          <cell r="AB1650" t="str">
            <v>TCPL</v>
          </cell>
          <cell r="AD1650" t="str">
            <v>AVA2</v>
          </cell>
          <cell r="AE1650">
            <v>20373</v>
          </cell>
          <cell r="AF1650" t="str">
            <v>NIT</v>
          </cell>
          <cell r="AG1650" t="str">
            <v xml:space="preserve"> </v>
          </cell>
          <cell r="AI1650" t="str">
            <v xml:space="preserve"> </v>
          </cell>
          <cell r="AJ1650" t="str">
            <v xml:space="preserve"> </v>
          </cell>
          <cell r="AK1650" t="str">
            <v xml:space="preserve"> </v>
          </cell>
          <cell r="AL1650" t="str">
            <v xml:space="preserve"> </v>
          </cell>
          <cell r="AM1650" t="str">
            <v xml:space="preserve"> </v>
          </cell>
          <cell r="AN1650" t="str">
            <v>RP</v>
          </cell>
          <cell r="AO1650">
            <v>38288</v>
          </cell>
          <cell r="AP1650" t="str">
            <v>DW</v>
          </cell>
          <cell r="AQ1650" t="str">
            <v>done via Steve Harper - Avista Energy</v>
          </cell>
        </row>
        <row r="1651">
          <cell r="A1651">
            <v>1664</v>
          </cell>
          <cell r="B1651" t="str">
            <v>BG</v>
          </cell>
          <cell r="C1651" t="str">
            <v>Bob Gruber</v>
          </cell>
          <cell r="D1651" t="str">
            <v>(509) 495-4001</v>
          </cell>
          <cell r="E1651">
            <v>38289</v>
          </cell>
          <cell r="G1651" t="str">
            <v>Purchase</v>
          </cell>
          <cell r="H1651" t="str">
            <v>Physical</v>
          </cell>
          <cell r="I1651" t="str">
            <v>WA</v>
          </cell>
          <cell r="K1651" t="str">
            <v>Kaiser</v>
          </cell>
          <cell r="L1651" t="str">
            <v>Greg Takisaki</v>
          </cell>
          <cell r="M1651" t="str">
            <v>Trader</v>
          </cell>
          <cell r="N1651" t="str">
            <v>(509) 927-6408</v>
          </cell>
          <cell r="O1651" t="str">
            <v>(509) 927-6095</v>
          </cell>
          <cell r="R1651">
            <v>1001</v>
          </cell>
          <cell r="X1651">
            <v>7.03</v>
          </cell>
          <cell r="Y1651">
            <v>38292</v>
          </cell>
          <cell r="Z1651">
            <v>38321</v>
          </cell>
          <cell r="AA1651" t="str">
            <v>Firm</v>
          </cell>
          <cell r="AB1651" t="str">
            <v>NWP</v>
          </cell>
          <cell r="AD1651">
            <v>100010</v>
          </cell>
          <cell r="AE1651">
            <v>1001</v>
          </cell>
          <cell r="AF1651" t="str">
            <v xml:space="preserve">ROCKY MTN POOL </v>
          </cell>
          <cell r="AG1651">
            <v>65</v>
          </cell>
          <cell r="AI1651" t="str">
            <v xml:space="preserve"> </v>
          </cell>
          <cell r="AJ1651" t="str">
            <v xml:space="preserve"> </v>
          </cell>
          <cell r="AK1651" t="str">
            <v xml:space="preserve"> </v>
          </cell>
          <cell r="AL1651" t="str">
            <v xml:space="preserve"> </v>
          </cell>
          <cell r="AM1651" t="str">
            <v xml:space="preserve"> </v>
          </cell>
          <cell r="AN1651" t="str">
            <v>RP</v>
          </cell>
          <cell r="AO1651">
            <v>38295</v>
          </cell>
          <cell r="AP1651" t="str">
            <v>DW</v>
          </cell>
          <cell r="AQ1651" t="str">
            <v>done via Bob Gruber at  Avista Energy</v>
          </cell>
        </row>
        <row r="1652">
          <cell r="A1652">
            <v>1665</v>
          </cell>
          <cell r="B1652" t="str">
            <v>DW</v>
          </cell>
          <cell r="C1652" t="str">
            <v>Dick Winters</v>
          </cell>
          <cell r="D1652" t="str">
            <v>(509) 495-4175</v>
          </cell>
          <cell r="E1652">
            <v>38294</v>
          </cell>
          <cell r="G1652" t="str">
            <v>Purchase</v>
          </cell>
          <cell r="H1652" t="str">
            <v>Physical</v>
          </cell>
          <cell r="I1652" t="str">
            <v>CSII</v>
          </cell>
          <cell r="J1652" t="str">
            <v xml:space="preserve"> </v>
          </cell>
          <cell r="K1652" t="str">
            <v>Enserco</v>
          </cell>
          <cell r="L1652" t="str">
            <v>Dave Huck</v>
          </cell>
          <cell r="M1652" t="str">
            <v>Trader</v>
          </cell>
          <cell r="N1652" t="str">
            <v>(403) 269-5522</v>
          </cell>
          <cell r="O1652" t="str">
            <v>(303) 568-3250</v>
          </cell>
          <cell r="P1652" t="str">
            <v xml:space="preserve"> </v>
          </cell>
          <cell r="Q1652" t="str">
            <v xml:space="preserve"> </v>
          </cell>
          <cell r="R1652">
            <v>10000</v>
          </cell>
          <cell r="X1652">
            <v>6.85</v>
          </cell>
          <cell r="Y1652">
            <v>38295</v>
          </cell>
          <cell r="Z1652">
            <v>38295</v>
          </cell>
          <cell r="AA1652" t="str">
            <v>Firm</v>
          </cell>
          <cell r="AB1652" t="str">
            <v>PGT</v>
          </cell>
          <cell r="AD1652" t="str">
            <v>07536</v>
          </cell>
          <cell r="AE1652">
            <v>10000</v>
          </cell>
          <cell r="AF1652" t="str">
            <v>STAN-GTNW</v>
          </cell>
          <cell r="AH1652" t="str">
            <v>04659</v>
          </cell>
          <cell r="AI1652" t="str">
            <v xml:space="preserve"> </v>
          </cell>
          <cell r="AJ1652" t="str">
            <v>CSII-CSII</v>
          </cell>
          <cell r="AK1652" t="str">
            <v xml:space="preserve"> </v>
          </cell>
          <cell r="AL1652" t="str">
            <v>CSII</v>
          </cell>
          <cell r="AM1652" t="str">
            <v xml:space="preserve"> </v>
          </cell>
          <cell r="AN1652" t="str">
            <v>DW</v>
          </cell>
        </row>
        <row r="1653">
          <cell r="A1653">
            <v>1666</v>
          </cell>
          <cell r="B1653" t="str">
            <v>DW</v>
          </cell>
          <cell r="C1653" t="str">
            <v>Dick Winters</v>
          </cell>
          <cell r="D1653" t="str">
            <v>(509) 495-4175</v>
          </cell>
          <cell r="E1653">
            <v>38294</v>
          </cell>
          <cell r="G1653" t="str">
            <v>Purchase</v>
          </cell>
          <cell r="H1653" t="str">
            <v>Physical</v>
          </cell>
          <cell r="I1653" t="str">
            <v>CSII</v>
          </cell>
          <cell r="K1653" t="str">
            <v>Enserco</v>
          </cell>
          <cell r="L1653" t="str">
            <v>Dave Huck</v>
          </cell>
          <cell r="M1653" t="str">
            <v>Trader</v>
          </cell>
          <cell r="N1653" t="str">
            <v>(403) 269-5522</v>
          </cell>
          <cell r="O1653" t="str">
            <v>(303) 568-3250</v>
          </cell>
          <cell r="R1653">
            <v>5000</v>
          </cell>
          <cell r="X1653">
            <v>6.62</v>
          </cell>
          <cell r="Y1653">
            <v>38295</v>
          </cell>
          <cell r="Z1653">
            <v>38295</v>
          </cell>
          <cell r="AA1653" t="str">
            <v>Firm</v>
          </cell>
          <cell r="AB1653" t="str">
            <v>TCPL</v>
          </cell>
          <cell r="AC1653" t="str">
            <v>PGT</v>
          </cell>
          <cell r="AD1653" t="str">
            <v>AVA</v>
          </cell>
          <cell r="AE1653">
            <v>5000</v>
          </cell>
          <cell r="AF1653" t="str">
            <v>NIT</v>
          </cell>
          <cell r="AG1653" t="str">
            <v xml:space="preserve"> </v>
          </cell>
          <cell r="AI1653" t="str">
            <v xml:space="preserve"> </v>
          </cell>
          <cell r="AJ1653" t="str">
            <v>CSII-CSII</v>
          </cell>
          <cell r="AK1653" t="str">
            <v xml:space="preserve"> </v>
          </cell>
          <cell r="AL1653" t="str">
            <v>CSII</v>
          </cell>
          <cell r="AM1653" t="str">
            <v xml:space="preserve"> </v>
          </cell>
          <cell r="AN1653" t="str">
            <v>DW</v>
          </cell>
        </row>
        <row r="1654">
          <cell r="A1654">
            <v>1667</v>
          </cell>
          <cell r="B1654" t="str">
            <v>DW</v>
          </cell>
          <cell r="C1654" t="str">
            <v>Dick Winters</v>
          </cell>
          <cell r="D1654" t="str">
            <v>(509) 495-4175</v>
          </cell>
          <cell r="E1654">
            <v>38295</v>
          </cell>
          <cell r="G1654" t="str">
            <v>Purchase</v>
          </cell>
          <cell r="H1654" t="str">
            <v>Physical</v>
          </cell>
          <cell r="I1654" t="str">
            <v>CSII</v>
          </cell>
          <cell r="J1654" t="str">
            <v xml:space="preserve"> </v>
          </cell>
          <cell r="K1654" t="str">
            <v>Enserco</v>
          </cell>
          <cell r="L1654" t="str">
            <v>Dave Huck</v>
          </cell>
          <cell r="M1654" t="str">
            <v>Trader</v>
          </cell>
          <cell r="N1654" t="str">
            <v>(403) 269-5522</v>
          </cell>
          <cell r="O1654" t="str">
            <v>(303) 568-3250</v>
          </cell>
          <cell r="P1654" t="str">
            <v xml:space="preserve"> </v>
          </cell>
          <cell r="Q1654" t="str">
            <v xml:space="preserve"> </v>
          </cell>
          <cell r="R1654">
            <v>15000</v>
          </cell>
          <cell r="X1654">
            <v>7</v>
          </cell>
          <cell r="Y1654">
            <v>38296</v>
          </cell>
          <cell r="Z1654">
            <v>38297</v>
          </cell>
          <cell r="AA1654" t="str">
            <v>Firm</v>
          </cell>
          <cell r="AB1654" t="str">
            <v>PGT</v>
          </cell>
          <cell r="AD1654" t="str">
            <v>07536</v>
          </cell>
          <cell r="AE1654">
            <v>15000</v>
          </cell>
          <cell r="AF1654" t="str">
            <v>STAN-GTNW</v>
          </cell>
          <cell r="AH1654" t="str">
            <v>04659</v>
          </cell>
          <cell r="AI1654" t="str">
            <v xml:space="preserve"> </v>
          </cell>
          <cell r="AJ1654" t="str">
            <v>CSII-CSII</v>
          </cell>
          <cell r="AK1654" t="str">
            <v xml:space="preserve"> </v>
          </cell>
          <cell r="AL1654" t="str">
            <v>CSII</v>
          </cell>
          <cell r="AM1654" t="str">
            <v xml:space="preserve"> </v>
          </cell>
          <cell r="AN1654" t="str">
            <v>DW</v>
          </cell>
        </row>
        <row r="1655">
          <cell r="A1655">
            <v>1668</v>
          </cell>
          <cell r="B1655" t="str">
            <v>DW</v>
          </cell>
          <cell r="C1655" t="str">
            <v>Dick Winters</v>
          </cell>
          <cell r="D1655" t="str">
            <v>(509) 495-4175</v>
          </cell>
          <cell r="E1655">
            <v>38295</v>
          </cell>
          <cell r="G1655" t="str">
            <v>Purchase</v>
          </cell>
          <cell r="H1655" t="str">
            <v>Physical</v>
          </cell>
          <cell r="I1655" t="str">
            <v>CSII</v>
          </cell>
          <cell r="K1655" t="str">
            <v>Enserco</v>
          </cell>
          <cell r="L1655" t="str">
            <v>Dave Huck</v>
          </cell>
          <cell r="M1655" t="str">
            <v>Trader</v>
          </cell>
          <cell r="N1655" t="str">
            <v>(403) 269-5522</v>
          </cell>
          <cell r="O1655" t="str">
            <v>(303) 568-3250</v>
          </cell>
          <cell r="R1655">
            <v>5000</v>
          </cell>
          <cell r="X1655">
            <v>6.62</v>
          </cell>
          <cell r="Y1655">
            <v>38296</v>
          </cell>
          <cell r="Z1655">
            <v>38297</v>
          </cell>
          <cell r="AA1655" t="str">
            <v>Firm</v>
          </cell>
          <cell r="AB1655" t="str">
            <v>TCPL</v>
          </cell>
          <cell r="AC1655" t="str">
            <v>PGT</v>
          </cell>
          <cell r="AD1655" t="str">
            <v>AVA</v>
          </cell>
          <cell r="AE1655">
            <v>5000</v>
          </cell>
          <cell r="AF1655" t="str">
            <v>NIT</v>
          </cell>
          <cell r="AG1655" t="str">
            <v xml:space="preserve"> </v>
          </cell>
          <cell r="AI1655" t="str">
            <v xml:space="preserve"> </v>
          </cell>
          <cell r="AJ1655" t="str">
            <v>CSII-CSII</v>
          </cell>
          <cell r="AK1655" t="str">
            <v xml:space="preserve"> </v>
          </cell>
          <cell r="AL1655" t="str">
            <v>CSII</v>
          </cell>
          <cell r="AM1655" t="str">
            <v xml:space="preserve"> </v>
          </cell>
          <cell r="AN1655" t="str">
            <v>DW</v>
          </cell>
        </row>
        <row r="1656">
          <cell r="A1656">
            <v>1669</v>
          </cell>
          <cell r="B1656" t="str">
            <v>DW</v>
          </cell>
          <cell r="C1656" t="str">
            <v>Dick Winters</v>
          </cell>
          <cell r="D1656" t="str">
            <v>(509) 495-4175</v>
          </cell>
          <cell r="E1656">
            <v>38296</v>
          </cell>
          <cell r="G1656" t="str">
            <v>Sale</v>
          </cell>
          <cell r="H1656" t="str">
            <v>Physical</v>
          </cell>
          <cell r="I1656" t="str">
            <v>CSII</v>
          </cell>
          <cell r="J1656" t="str">
            <v xml:space="preserve"> </v>
          </cell>
          <cell r="K1656" t="str">
            <v>Enserco</v>
          </cell>
          <cell r="L1656" t="str">
            <v>Dave Huck</v>
          </cell>
          <cell r="M1656" t="str">
            <v>Trader</v>
          </cell>
          <cell r="N1656" t="str">
            <v>(403) 269-5522</v>
          </cell>
          <cell r="O1656" t="str">
            <v>(303) 568-3250</v>
          </cell>
          <cell r="P1656" t="str">
            <v xml:space="preserve"> </v>
          </cell>
          <cell r="Q1656" t="str">
            <v xml:space="preserve"> </v>
          </cell>
          <cell r="R1656">
            <v>20000</v>
          </cell>
          <cell r="X1656">
            <v>5.7</v>
          </cell>
          <cell r="Y1656">
            <v>38298</v>
          </cell>
          <cell r="Z1656">
            <v>38298</v>
          </cell>
          <cell r="AA1656" t="str">
            <v>Firm</v>
          </cell>
          <cell r="AB1656" t="str">
            <v>PGT</v>
          </cell>
          <cell r="AD1656" t="str">
            <v>07536</v>
          </cell>
          <cell r="AE1656">
            <v>20000</v>
          </cell>
          <cell r="AF1656" t="str">
            <v>STAN-GTNW</v>
          </cell>
          <cell r="AH1656" t="str">
            <v>04659</v>
          </cell>
          <cell r="AI1656" t="str">
            <v xml:space="preserve"> </v>
          </cell>
          <cell r="AJ1656" t="str">
            <v>STAN-GTNW</v>
          </cell>
          <cell r="AK1656" t="str">
            <v xml:space="preserve"> </v>
          </cell>
          <cell r="AL1656" t="str">
            <v xml:space="preserve"> </v>
          </cell>
          <cell r="AM1656" t="str">
            <v xml:space="preserve"> </v>
          </cell>
          <cell r="AN1656" t="str">
            <v>DW</v>
          </cell>
        </row>
        <row r="1657">
          <cell r="A1657">
            <v>1670</v>
          </cell>
          <cell r="B1657" t="str">
            <v>DW</v>
          </cell>
          <cell r="C1657" t="str">
            <v>Dick Winters</v>
          </cell>
          <cell r="D1657" t="str">
            <v>(509) 495-4175</v>
          </cell>
          <cell r="E1657">
            <v>38296</v>
          </cell>
          <cell r="G1657" t="str">
            <v>Purchase</v>
          </cell>
          <cell r="H1657" t="str">
            <v>Physical</v>
          </cell>
          <cell r="I1657" t="str">
            <v>CA - SLTAHOE</v>
          </cell>
          <cell r="K1657" t="str">
            <v>Enserco</v>
          </cell>
          <cell r="L1657" t="str">
            <v>Dave Huck</v>
          </cell>
          <cell r="M1657" t="str">
            <v>Trader</v>
          </cell>
          <cell r="N1657" t="str">
            <v>(403) 269-5522</v>
          </cell>
          <cell r="O1657" t="str">
            <v>(303) 568-3250</v>
          </cell>
          <cell r="R1657">
            <v>1500</v>
          </cell>
          <cell r="X1657">
            <v>5.78</v>
          </cell>
          <cell r="Y1657">
            <v>38297</v>
          </cell>
          <cell r="Z1657">
            <v>38299</v>
          </cell>
          <cell r="AA1657" t="str">
            <v>Firm</v>
          </cell>
          <cell r="AB1657" t="str">
            <v>NWP</v>
          </cell>
          <cell r="AC1657" t="str">
            <v>Paiute</v>
          </cell>
          <cell r="AD1657">
            <v>100047</v>
          </cell>
          <cell r="AE1657">
            <v>1500</v>
          </cell>
          <cell r="AF1657" t="str">
            <v>SUMAS</v>
          </cell>
          <cell r="AG1657">
            <v>297</v>
          </cell>
          <cell r="AH1657" t="str">
            <v xml:space="preserve"> </v>
          </cell>
          <cell r="AI1657" t="str">
            <v xml:space="preserve"> </v>
          </cell>
          <cell r="AJ1657" t="str">
            <v>RENO</v>
          </cell>
          <cell r="AK1657">
            <v>459</v>
          </cell>
          <cell r="AL1657" t="str">
            <v>AVAC03SYS4</v>
          </cell>
          <cell r="AM1657">
            <v>304</v>
          </cell>
          <cell r="AN1657" t="str">
            <v>DW</v>
          </cell>
          <cell r="AO1657">
            <v>38295</v>
          </cell>
          <cell r="AP1657" t="str">
            <v>DW</v>
          </cell>
        </row>
        <row r="1658">
          <cell r="A1658">
            <v>1671</v>
          </cell>
          <cell r="B1658" t="str">
            <v>DW</v>
          </cell>
          <cell r="C1658" t="str">
            <v>Dick Winters</v>
          </cell>
          <cell r="D1658" t="str">
            <v>(509) 495-4175</v>
          </cell>
          <cell r="E1658">
            <v>38296</v>
          </cell>
          <cell r="G1658" t="str">
            <v>Purchase</v>
          </cell>
          <cell r="H1658" t="str">
            <v>Physical</v>
          </cell>
          <cell r="I1658" t="str">
            <v>WA</v>
          </cell>
          <cell r="K1658" t="str">
            <v>Enserco</v>
          </cell>
          <cell r="L1658" t="str">
            <v>Dave Huck</v>
          </cell>
          <cell r="M1658" t="str">
            <v>Trader</v>
          </cell>
          <cell r="N1658" t="str">
            <v>(403) 269-5522</v>
          </cell>
          <cell r="O1658" t="str">
            <v>(303) 568-3250</v>
          </cell>
          <cell r="R1658">
            <v>2852</v>
          </cell>
          <cell r="X1658">
            <v>6.6</v>
          </cell>
          <cell r="Y1658">
            <v>38300</v>
          </cell>
          <cell r="Z1658">
            <v>38321</v>
          </cell>
          <cell r="AA1658" t="str">
            <v>Firm</v>
          </cell>
          <cell r="AB1658" t="str">
            <v>NWP</v>
          </cell>
          <cell r="AD1658">
            <v>100010</v>
          </cell>
          <cell r="AE1658">
            <v>2852</v>
          </cell>
          <cell r="AF1658" t="str">
            <v>SUMAS</v>
          </cell>
          <cell r="AG1658">
            <v>297</v>
          </cell>
          <cell r="AH1658" t="str">
            <v xml:space="preserve"> </v>
          </cell>
          <cell r="AI1658" t="str">
            <v xml:space="preserve"> </v>
          </cell>
          <cell r="AJ1658" t="str">
            <v xml:space="preserve"> </v>
          </cell>
          <cell r="AK1658" t="str">
            <v xml:space="preserve"> </v>
          </cell>
          <cell r="AL1658" t="str">
            <v xml:space="preserve"> </v>
          </cell>
          <cell r="AM1658" t="str">
            <v xml:space="preserve"> </v>
          </cell>
          <cell r="AN1658" t="str">
            <v>RP</v>
          </cell>
          <cell r="AO1658">
            <v>38301</v>
          </cell>
          <cell r="AP1658" t="str">
            <v>DW</v>
          </cell>
        </row>
        <row r="1659">
          <cell r="A1659">
            <v>1672</v>
          </cell>
          <cell r="B1659" t="str">
            <v>DW</v>
          </cell>
          <cell r="C1659" t="str">
            <v>Dick Winters</v>
          </cell>
          <cell r="D1659" t="str">
            <v>(509) 495-4175</v>
          </cell>
          <cell r="E1659">
            <v>38296</v>
          </cell>
          <cell r="G1659" t="str">
            <v>Purchase</v>
          </cell>
          <cell r="H1659" t="str">
            <v>Physical</v>
          </cell>
          <cell r="I1659" t="str">
            <v>WA</v>
          </cell>
          <cell r="K1659" t="str">
            <v>Enserco</v>
          </cell>
          <cell r="L1659" t="str">
            <v>Dave Huck</v>
          </cell>
          <cell r="M1659" t="str">
            <v>Trader</v>
          </cell>
          <cell r="N1659" t="str">
            <v>(403) 269-5522</v>
          </cell>
          <cell r="O1659" t="str">
            <v>(303) 568-3250</v>
          </cell>
          <cell r="R1659">
            <v>1851</v>
          </cell>
          <cell r="X1659">
            <v>6.56</v>
          </cell>
          <cell r="Y1659">
            <v>38300</v>
          </cell>
          <cell r="Z1659">
            <v>38321</v>
          </cell>
          <cell r="AA1659" t="str">
            <v>Firm</v>
          </cell>
          <cell r="AB1659" t="str">
            <v>NWP</v>
          </cell>
          <cell r="AD1659">
            <v>100010</v>
          </cell>
          <cell r="AE1659">
            <v>1851</v>
          </cell>
          <cell r="AF1659" t="str">
            <v xml:space="preserve">ROCKY MTN POOL </v>
          </cell>
          <cell r="AG1659">
            <v>65</v>
          </cell>
          <cell r="AI1659" t="str">
            <v xml:space="preserve"> </v>
          </cell>
          <cell r="AJ1659" t="str">
            <v xml:space="preserve"> </v>
          </cell>
          <cell r="AK1659" t="str">
            <v xml:space="preserve"> </v>
          </cell>
          <cell r="AL1659" t="str">
            <v xml:space="preserve"> </v>
          </cell>
          <cell r="AM1659" t="str">
            <v xml:space="preserve"> </v>
          </cell>
          <cell r="AN1659" t="str">
            <v>RP</v>
          </cell>
          <cell r="AO1659">
            <v>38301</v>
          </cell>
          <cell r="AP1659" t="str">
            <v>DW</v>
          </cell>
        </row>
        <row r="1660">
          <cell r="A1660">
            <v>1673</v>
          </cell>
          <cell r="B1660" t="str">
            <v>DW</v>
          </cell>
          <cell r="C1660" t="str">
            <v>Dick Winters</v>
          </cell>
          <cell r="D1660" t="str">
            <v>(509) 495-4175</v>
          </cell>
          <cell r="E1660">
            <v>38296</v>
          </cell>
          <cell r="G1660" t="str">
            <v>Purchase</v>
          </cell>
          <cell r="H1660" t="str">
            <v>Physical</v>
          </cell>
          <cell r="I1660" t="str">
            <v>WA</v>
          </cell>
          <cell r="K1660" t="str">
            <v>Sempra Energy Trading, Inc.</v>
          </cell>
          <cell r="L1660" t="str">
            <v>Damon Suter</v>
          </cell>
          <cell r="M1660" t="str">
            <v>Trader</v>
          </cell>
          <cell r="N1660" t="str">
            <v>(949) 759-1939</v>
          </cell>
          <cell r="O1660" t="str">
            <v>(203) 355-6605</v>
          </cell>
          <cell r="R1660">
            <v>5702</v>
          </cell>
          <cell r="X1660">
            <v>6.26</v>
          </cell>
          <cell r="Y1660">
            <v>38300</v>
          </cell>
          <cell r="Z1660">
            <v>38321</v>
          </cell>
          <cell r="AA1660" t="str">
            <v>Firm</v>
          </cell>
          <cell r="AB1660" t="str">
            <v>TCPL</v>
          </cell>
          <cell r="AD1660" t="str">
            <v>AVA2</v>
          </cell>
          <cell r="AE1660">
            <v>5702</v>
          </cell>
          <cell r="AF1660" t="str">
            <v>NIT</v>
          </cell>
          <cell r="AG1660" t="str">
            <v xml:space="preserve"> </v>
          </cell>
          <cell r="AI1660" t="str">
            <v xml:space="preserve"> </v>
          </cell>
          <cell r="AJ1660" t="str">
            <v xml:space="preserve"> </v>
          </cell>
          <cell r="AK1660" t="str">
            <v xml:space="preserve"> </v>
          </cell>
          <cell r="AL1660" t="str">
            <v xml:space="preserve"> </v>
          </cell>
          <cell r="AM1660" t="str">
            <v xml:space="preserve"> </v>
          </cell>
          <cell r="AN1660" t="str">
            <v>RP</v>
          </cell>
        </row>
        <row r="1661">
          <cell r="A1661">
            <v>1674</v>
          </cell>
          <cell r="B1661" t="str">
            <v>DW</v>
          </cell>
          <cell r="C1661" t="str">
            <v>Dick Winters</v>
          </cell>
          <cell r="D1661" t="str">
            <v>(509) 495-4175</v>
          </cell>
          <cell r="E1661">
            <v>38296</v>
          </cell>
          <cell r="G1661" t="str">
            <v>Purchase</v>
          </cell>
          <cell r="H1661" t="str">
            <v>Physical</v>
          </cell>
          <cell r="I1661" t="str">
            <v>WA/ID</v>
          </cell>
          <cell r="K1661" t="str">
            <v>Sempra Energy Trading, Inc.</v>
          </cell>
          <cell r="L1661" t="str">
            <v>Damon Suter</v>
          </cell>
          <cell r="M1661" t="str">
            <v>Trader</v>
          </cell>
          <cell r="N1661" t="str">
            <v>(949) 759-1939</v>
          </cell>
          <cell r="O1661" t="str">
            <v>(203) 355-6605</v>
          </cell>
          <cell r="R1661">
            <v>1250</v>
          </cell>
          <cell r="X1661">
            <v>7.62</v>
          </cell>
          <cell r="Y1661">
            <v>38322</v>
          </cell>
          <cell r="Z1661">
            <v>38411</v>
          </cell>
          <cell r="AA1661" t="str">
            <v>Firm</v>
          </cell>
          <cell r="AB1661" t="str">
            <v>NWP</v>
          </cell>
          <cell r="AD1661">
            <v>100010</v>
          </cell>
          <cell r="AE1661">
            <v>1250</v>
          </cell>
          <cell r="AF1661" t="str">
            <v>SUMAS</v>
          </cell>
          <cell r="AG1661">
            <v>297</v>
          </cell>
          <cell r="AH1661" t="str">
            <v xml:space="preserve"> </v>
          </cell>
          <cell r="AI1661" t="str">
            <v xml:space="preserve"> </v>
          </cell>
          <cell r="AJ1661" t="str">
            <v xml:space="preserve"> </v>
          </cell>
          <cell r="AK1661" t="str">
            <v xml:space="preserve"> </v>
          </cell>
          <cell r="AL1661" t="str">
            <v xml:space="preserve"> </v>
          </cell>
          <cell r="AM1661" t="str">
            <v xml:space="preserve"> </v>
          </cell>
          <cell r="AN1661" t="str">
            <v>RP</v>
          </cell>
          <cell r="AO1661">
            <v>38301</v>
          </cell>
          <cell r="AP1661" t="str">
            <v>DW</v>
          </cell>
        </row>
        <row r="1662">
          <cell r="A1662">
            <v>1675</v>
          </cell>
          <cell r="B1662" t="str">
            <v>DW</v>
          </cell>
          <cell r="C1662" t="str">
            <v>Dick Winters</v>
          </cell>
          <cell r="D1662" t="str">
            <v>(509) 495-4175</v>
          </cell>
          <cell r="E1662">
            <v>38296</v>
          </cell>
          <cell r="G1662" t="str">
            <v>Purchase</v>
          </cell>
          <cell r="H1662" t="str">
            <v>Physical</v>
          </cell>
          <cell r="I1662" t="str">
            <v>WA/ID</v>
          </cell>
          <cell r="K1662" t="str">
            <v>Sempra Energy Trading, Inc.</v>
          </cell>
          <cell r="L1662" t="str">
            <v>Damon Suter</v>
          </cell>
          <cell r="M1662" t="str">
            <v>Trader</v>
          </cell>
          <cell r="N1662" t="str">
            <v>(949) 759-1939</v>
          </cell>
          <cell r="O1662" t="str">
            <v>(203) 355-6605</v>
          </cell>
          <cell r="R1662">
            <v>1250</v>
          </cell>
          <cell r="X1662">
            <v>7.54</v>
          </cell>
          <cell r="Y1662">
            <v>38322</v>
          </cell>
          <cell r="Z1662">
            <v>38411</v>
          </cell>
          <cell r="AA1662" t="str">
            <v>Firm</v>
          </cell>
          <cell r="AB1662" t="str">
            <v>NWP</v>
          </cell>
          <cell r="AD1662">
            <v>100010</v>
          </cell>
          <cell r="AE1662">
            <v>1250</v>
          </cell>
          <cell r="AF1662" t="str">
            <v>WYOMING POOL</v>
          </cell>
          <cell r="AG1662">
            <v>89</v>
          </cell>
          <cell r="AI1662" t="str">
            <v xml:space="preserve"> </v>
          </cell>
          <cell r="AJ1662" t="str">
            <v xml:space="preserve"> </v>
          </cell>
          <cell r="AK1662" t="str">
            <v xml:space="preserve"> </v>
          </cell>
          <cell r="AL1662" t="str">
            <v xml:space="preserve"> </v>
          </cell>
          <cell r="AM1662" t="str">
            <v xml:space="preserve"> </v>
          </cell>
          <cell r="AN1662" t="str">
            <v>RP</v>
          </cell>
          <cell r="AO1662">
            <v>38301</v>
          </cell>
          <cell r="AP1662" t="str">
            <v>DW</v>
          </cell>
        </row>
        <row r="1663">
          <cell r="A1663">
            <v>1676</v>
          </cell>
          <cell r="B1663" t="str">
            <v>DW</v>
          </cell>
          <cell r="C1663" t="str">
            <v>Dick Winters</v>
          </cell>
          <cell r="D1663" t="str">
            <v>(509) 495-4175</v>
          </cell>
          <cell r="E1663">
            <v>38296</v>
          </cell>
          <cell r="G1663" t="str">
            <v>Purchase</v>
          </cell>
          <cell r="H1663" t="str">
            <v>Physical</v>
          </cell>
          <cell r="I1663" t="str">
            <v>WA/ID</v>
          </cell>
          <cell r="K1663" t="str">
            <v>Enserco</v>
          </cell>
          <cell r="L1663" t="str">
            <v>Dave Huck</v>
          </cell>
          <cell r="M1663" t="str">
            <v>Trader</v>
          </cell>
          <cell r="N1663" t="str">
            <v>(403) 269-5522</v>
          </cell>
          <cell r="O1663" t="str">
            <v>(303) 568-3250</v>
          </cell>
          <cell r="R1663">
            <v>2500</v>
          </cell>
          <cell r="X1663">
            <v>7.32</v>
          </cell>
          <cell r="Y1663">
            <v>38322</v>
          </cell>
          <cell r="Z1663">
            <v>38411</v>
          </cell>
          <cell r="AA1663" t="str">
            <v>Firm</v>
          </cell>
          <cell r="AB1663" t="str">
            <v>TCPL</v>
          </cell>
          <cell r="AD1663" t="str">
            <v>AVA2</v>
          </cell>
          <cell r="AE1663">
            <v>2500</v>
          </cell>
          <cell r="AF1663" t="str">
            <v>NIT</v>
          </cell>
          <cell r="AG1663" t="str">
            <v xml:space="preserve"> </v>
          </cell>
          <cell r="AI1663" t="str">
            <v xml:space="preserve"> </v>
          </cell>
          <cell r="AJ1663" t="str">
            <v xml:space="preserve"> </v>
          </cell>
          <cell r="AK1663" t="str">
            <v xml:space="preserve"> </v>
          </cell>
          <cell r="AL1663" t="str">
            <v xml:space="preserve"> </v>
          </cell>
          <cell r="AM1663" t="str">
            <v xml:space="preserve"> </v>
          </cell>
          <cell r="AN1663" t="str">
            <v>RP</v>
          </cell>
          <cell r="AO1663">
            <v>38301</v>
          </cell>
          <cell r="AP1663" t="str">
            <v>DW</v>
          </cell>
        </row>
        <row r="1664">
          <cell r="A1664">
            <v>1677</v>
          </cell>
          <cell r="B1664" t="str">
            <v>DW</v>
          </cell>
          <cell r="C1664" t="str">
            <v>Dick Winters</v>
          </cell>
          <cell r="D1664" t="str">
            <v>(509) 495-4175</v>
          </cell>
          <cell r="E1664">
            <v>38299</v>
          </cell>
          <cell r="G1664" t="str">
            <v>Sale</v>
          </cell>
          <cell r="H1664" t="str">
            <v>Physical</v>
          </cell>
          <cell r="I1664" t="str">
            <v>STAN</v>
          </cell>
          <cell r="J1664" t="str">
            <v xml:space="preserve"> </v>
          </cell>
          <cell r="K1664" t="str">
            <v>Enserco</v>
          </cell>
          <cell r="L1664" t="str">
            <v>Dave Huck</v>
          </cell>
          <cell r="M1664" t="str">
            <v>Trader</v>
          </cell>
          <cell r="N1664" t="str">
            <v>(403) 269-5522</v>
          </cell>
          <cell r="O1664" t="str">
            <v>(303) 568-3250</v>
          </cell>
          <cell r="P1664" t="str">
            <v xml:space="preserve"> </v>
          </cell>
          <cell r="Q1664" t="str">
            <v xml:space="preserve"> </v>
          </cell>
          <cell r="R1664">
            <v>16000</v>
          </cell>
          <cell r="X1664">
            <v>6.5750000000000002</v>
          </cell>
          <cell r="Y1664">
            <v>38300</v>
          </cell>
          <cell r="Z1664">
            <v>38300</v>
          </cell>
          <cell r="AA1664" t="str">
            <v>Firm</v>
          </cell>
          <cell r="AB1664" t="str">
            <v>PGT</v>
          </cell>
          <cell r="AD1664" t="str">
            <v>07536</v>
          </cell>
          <cell r="AE1664">
            <v>16000</v>
          </cell>
          <cell r="AF1664" t="str">
            <v>STAN-GTNW</v>
          </cell>
          <cell r="AH1664" t="str">
            <v>07536</v>
          </cell>
          <cell r="AI1664" t="str">
            <v xml:space="preserve"> </v>
          </cell>
          <cell r="AJ1664" t="str">
            <v>STAN-GTNW</v>
          </cell>
          <cell r="AK1664" t="str">
            <v xml:space="preserve"> </v>
          </cell>
          <cell r="AL1664" t="str">
            <v>04659</v>
          </cell>
          <cell r="AM1664" t="str">
            <v xml:space="preserve"> </v>
          </cell>
          <cell r="AN1664" t="str">
            <v>DW</v>
          </cell>
        </row>
        <row r="1665">
          <cell r="A1665">
            <v>1678</v>
          </cell>
          <cell r="B1665" t="str">
            <v>DW</v>
          </cell>
          <cell r="C1665" t="str">
            <v>Dick Winters</v>
          </cell>
          <cell r="D1665" t="str">
            <v>(509) 495-4175</v>
          </cell>
          <cell r="E1665">
            <v>38299</v>
          </cell>
          <cell r="G1665" t="str">
            <v>Purchase</v>
          </cell>
          <cell r="H1665" t="str">
            <v>Physical</v>
          </cell>
          <cell r="I1665" t="str">
            <v>CSII</v>
          </cell>
          <cell r="J1665" t="str">
            <v xml:space="preserve"> </v>
          </cell>
          <cell r="K1665" t="str">
            <v>Enserco</v>
          </cell>
          <cell r="L1665" t="str">
            <v>Dave Huck</v>
          </cell>
          <cell r="M1665" t="str">
            <v>Trader</v>
          </cell>
          <cell r="N1665" t="str">
            <v>(403) 269-5522</v>
          </cell>
          <cell r="O1665" t="str">
            <v>(303) 568-3250</v>
          </cell>
          <cell r="P1665" t="str">
            <v xml:space="preserve"> </v>
          </cell>
          <cell r="Q1665" t="str">
            <v xml:space="preserve"> </v>
          </cell>
          <cell r="R1665">
            <v>30000</v>
          </cell>
          <cell r="X1665">
            <v>6.47</v>
          </cell>
          <cell r="Y1665">
            <v>38300</v>
          </cell>
          <cell r="Z1665">
            <v>38300</v>
          </cell>
          <cell r="AA1665" t="str">
            <v>Firm</v>
          </cell>
          <cell r="AB1665" t="str">
            <v>PGT</v>
          </cell>
          <cell r="AD1665" t="str">
            <v>07536</v>
          </cell>
          <cell r="AE1665">
            <v>30000</v>
          </cell>
          <cell r="AF1665" t="str">
            <v>COYO-GTNW</v>
          </cell>
          <cell r="AH1665" t="str">
            <v>04659</v>
          </cell>
          <cell r="AI1665" t="str">
            <v xml:space="preserve"> </v>
          </cell>
          <cell r="AJ1665" t="str">
            <v>CSII-CSII</v>
          </cell>
          <cell r="AK1665" t="str">
            <v xml:space="preserve"> </v>
          </cell>
          <cell r="AL1665" t="str">
            <v>CSII</v>
          </cell>
          <cell r="AM1665" t="str">
            <v xml:space="preserve"> </v>
          </cell>
          <cell r="AN1665" t="str">
            <v>DW</v>
          </cell>
        </row>
        <row r="1666">
          <cell r="A1666">
            <v>1679</v>
          </cell>
          <cell r="B1666" t="str">
            <v>DW</v>
          </cell>
          <cell r="C1666" t="str">
            <v>Dick Winters</v>
          </cell>
          <cell r="D1666" t="str">
            <v>(509) 495-4175</v>
          </cell>
          <cell r="E1666">
            <v>38299</v>
          </cell>
          <cell r="G1666" t="str">
            <v>Purchase</v>
          </cell>
          <cell r="H1666" t="str">
            <v>Physical</v>
          </cell>
          <cell r="I1666" t="str">
            <v>CSII</v>
          </cell>
          <cell r="K1666" t="str">
            <v>Enserco</v>
          </cell>
          <cell r="L1666" t="str">
            <v>Dave Huck</v>
          </cell>
          <cell r="M1666" t="str">
            <v>Trader</v>
          </cell>
          <cell r="N1666" t="str">
            <v>(403) 269-5522</v>
          </cell>
          <cell r="O1666" t="str">
            <v>(303) 568-3250</v>
          </cell>
          <cell r="R1666">
            <v>5000</v>
          </cell>
          <cell r="X1666">
            <v>6.14</v>
          </cell>
          <cell r="Y1666">
            <v>38300</v>
          </cell>
          <cell r="Z1666">
            <v>38300</v>
          </cell>
          <cell r="AA1666" t="str">
            <v>Firm</v>
          </cell>
          <cell r="AB1666" t="str">
            <v>TCPL</v>
          </cell>
          <cell r="AC1666" t="str">
            <v>PGT</v>
          </cell>
          <cell r="AD1666" t="str">
            <v>AVA</v>
          </cell>
          <cell r="AE1666">
            <v>5000</v>
          </cell>
          <cell r="AF1666" t="str">
            <v>NIT</v>
          </cell>
          <cell r="AG1666" t="str">
            <v xml:space="preserve"> </v>
          </cell>
          <cell r="AI1666" t="str">
            <v xml:space="preserve"> </v>
          </cell>
          <cell r="AJ1666" t="str">
            <v>CSII-CSII</v>
          </cell>
          <cell r="AK1666" t="str">
            <v xml:space="preserve"> </v>
          </cell>
          <cell r="AL1666" t="str">
            <v>CSII</v>
          </cell>
          <cell r="AM1666" t="str">
            <v xml:space="preserve"> </v>
          </cell>
          <cell r="AN1666" t="str">
            <v>DW</v>
          </cell>
        </row>
        <row r="1667">
          <cell r="A1667">
            <v>1680</v>
          </cell>
          <cell r="B1667" t="str">
            <v>DW</v>
          </cell>
          <cell r="C1667" t="str">
            <v>Dick Winters</v>
          </cell>
          <cell r="D1667" t="str">
            <v>(509) 495-4175</v>
          </cell>
          <cell r="E1667">
            <v>38300</v>
          </cell>
          <cell r="G1667" t="str">
            <v>Purchase</v>
          </cell>
          <cell r="H1667" t="str">
            <v>Physical</v>
          </cell>
          <cell r="I1667" t="str">
            <v>CSII</v>
          </cell>
          <cell r="K1667" t="str">
            <v>Enserco</v>
          </cell>
          <cell r="L1667" t="str">
            <v>Dave Huck</v>
          </cell>
          <cell r="M1667" t="str">
            <v>Trader</v>
          </cell>
          <cell r="N1667" t="str">
            <v>(403) 269-5522</v>
          </cell>
          <cell r="O1667" t="str">
            <v>(303) 568-3250</v>
          </cell>
          <cell r="R1667">
            <v>5000</v>
          </cell>
          <cell r="X1667">
            <v>5.25</v>
          </cell>
          <cell r="Y1667">
            <v>38301</v>
          </cell>
          <cell r="Z1667">
            <v>38301</v>
          </cell>
          <cell r="AA1667" t="str">
            <v>Firm</v>
          </cell>
          <cell r="AB1667" t="str">
            <v>TCPL</v>
          </cell>
          <cell r="AD1667" t="str">
            <v>AVA</v>
          </cell>
          <cell r="AE1667">
            <v>5000</v>
          </cell>
          <cell r="AF1667" t="str">
            <v>NIT</v>
          </cell>
          <cell r="AG1667" t="str">
            <v xml:space="preserve"> </v>
          </cell>
          <cell r="AI1667" t="str">
            <v xml:space="preserve"> </v>
          </cell>
          <cell r="AJ1667" t="str">
            <v>CSII-CSII</v>
          </cell>
          <cell r="AK1667" t="str">
            <v xml:space="preserve"> </v>
          </cell>
          <cell r="AL1667" t="str">
            <v>CSII</v>
          </cell>
          <cell r="AM1667" t="str">
            <v xml:space="preserve"> </v>
          </cell>
          <cell r="AN1667" t="str">
            <v>DW</v>
          </cell>
        </row>
        <row r="1668">
          <cell r="A1668">
            <v>1681</v>
          </cell>
          <cell r="B1668" t="str">
            <v>DW</v>
          </cell>
          <cell r="C1668" t="str">
            <v>Dick Winters</v>
          </cell>
          <cell r="D1668" t="str">
            <v>(509) 495-4175</v>
          </cell>
          <cell r="E1668">
            <v>38300</v>
          </cell>
          <cell r="G1668" t="str">
            <v>Purchase</v>
          </cell>
          <cell r="H1668" t="str">
            <v>Physical</v>
          </cell>
          <cell r="I1668" t="str">
            <v>CA - SLTAHOE</v>
          </cell>
          <cell r="J1668">
            <v>327644885</v>
          </cell>
          <cell r="K1668" t="str">
            <v>Sempra Energy Trading, Inc.</v>
          </cell>
          <cell r="L1668" t="str">
            <v>Steve Hourihan</v>
          </cell>
          <cell r="M1668" t="str">
            <v>Trader</v>
          </cell>
          <cell r="N1668" t="str">
            <v>(203) 355-5063</v>
          </cell>
          <cell r="O1668" t="str">
            <v>(203) 355-5435</v>
          </cell>
          <cell r="P1668" t="str">
            <v>ICE</v>
          </cell>
          <cell r="Q1668">
            <v>2.5</v>
          </cell>
          <cell r="R1668">
            <v>1000</v>
          </cell>
          <cell r="X1668">
            <v>5.23</v>
          </cell>
          <cell r="Y1668">
            <v>38301</v>
          </cell>
          <cell r="Z1668">
            <v>38301</v>
          </cell>
          <cell r="AA1668" t="str">
            <v>Firm</v>
          </cell>
          <cell r="AB1668" t="str">
            <v>NWP</v>
          </cell>
          <cell r="AC1668" t="str">
            <v>Paiute</v>
          </cell>
          <cell r="AD1668">
            <v>100047</v>
          </cell>
          <cell r="AE1668">
            <v>1000</v>
          </cell>
          <cell r="AF1668" t="str">
            <v>OPAL</v>
          </cell>
          <cell r="AG1668">
            <v>543</v>
          </cell>
          <cell r="AH1668" t="str">
            <v xml:space="preserve"> </v>
          </cell>
          <cell r="AI1668" t="str">
            <v xml:space="preserve"> </v>
          </cell>
          <cell r="AJ1668" t="str">
            <v>RENO</v>
          </cell>
          <cell r="AK1668">
            <v>459</v>
          </cell>
          <cell r="AL1668" t="str">
            <v>AVAC03SYS4</v>
          </cell>
          <cell r="AM1668">
            <v>304</v>
          </cell>
          <cell r="AN1668" t="str">
            <v>DW</v>
          </cell>
        </row>
        <row r="1669">
          <cell r="A1669">
            <v>1682</v>
          </cell>
          <cell r="B1669" t="str">
            <v>DW</v>
          </cell>
          <cell r="C1669" t="str">
            <v>Dick Winters</v>
          </cell>
          <cell r="D1669" t="str">
            <v>(509) 495-4175</v>
          </cell>
          <cell r="E1669">
            <v>38300</v>
          </cell>
          <cell r="G1669" t="str">
            <v>Purchase</v>
          </cell>
          <cell r="H1669" t="str">
            <v>Physical</v>
          </cell>
          <cell r="I1669" t="str">
            <v>WA/ID</v>
          </cell>
          <cell r="K1669" t="str">
            <v>Enserco</v>
          </cell>
          <cell r="L1669" t="str">
            <v>Dave Huck</v>
          </cell>
          <cell r="M1669" t="str">
            <v>Trader</v>
          </cell>
          <cell r="N1669" t="str">
            <v>(403) 269-5522</v>
          </cell>
          <cell r="O1669" t="str">
            <v>(303) 568-3250</v>
          </cell>
          <cell r="R1669">
            <v>2500</v>
          </cell>
          <cell r="X1669">
            <v>6.7</v>
          </cell>
          <cell r="Y1669">
            <v>38322</v>
          </cell>
          <cell r="Z1669">
            <v>38383</v>
          </cell>
          <cell r="AA1669" t="str">
            <v>Firm</v>
          </cell>
          <cell r="AB1669" t="str">
            <v>TCPL</v>
          </cell>
          <cell r="AD1669" t="str">
            <v>AVA2</v>
          </cell>
          <cell r="AE1669">
            <v>2500</v>
          </cell>
          <cell r="AF1669" t="str">
            <v>NIT</v>
          </cell>
          <cell r="AG1669" t="str">
            <v xml:space="preserve"> </v>
          </cell>
          <cell r="AI1669" t="str">
            <v xml:space="preserve"> </v>
          </cell>
          <cell r="AJ1669" t="str">
            <v xml:space="preserve"> </v>
          </cell>
          <cell r="AK1669" t="str">
            <v xml:space="preserve"> </v>
          </cell>
          <cell r="AL1669" t="str">
            <v xml:space="preserve"> </v>
          </cell>
          <cell r="AM1669" t="str">
            <v xml:space="preserve"> </v>
          </cell>
          <cell r="AN1669" t="str">
            <v>RP</v>
          </cell>
          <cell r="AO1669">
            <v>38303</v>
          </cell>
          <cell r="AP1669" t="str">
            <v>DW</v>
          </cell>
        </row>
        <row r="1670">
          <cell r="A1670">
            <v>1683</v>
          </cell>
          <cell r="B1670" t="str">
            <v>DW</v>
          </cell>
          <cell r="C1670" t="str">
            <v>Dick Winters</v>
          </cell>
          <cell r="D1670" t="str">
            <v>(509) 495-4175</v>
          </cell>
          <cell r="E1670">
            <v>38300</v>
          </cell>
          <cell r="G1670" t="str">
            <v>Purchase</v>
          </cell>
          <cell r="H1670" t="str">
            <v>Physical</v>
          </cell>
          <cell r="I1670" t="str">
            <v>WA/ID</v>
          </cell>
          <cell r="K1670" t="str">
            <v>Enserco</v>
          </cell>
          <cell r="L1670" t="str">
            <v>Dave Huck</v>
          </cell>
          <cell r="M1670" t="str">
            <v>Trader</v>
          </cell>
          <cell r="N1670" t="str">
            <v>(403) 269-5522</v>
          </cell>
          <cell r="O1670" t="str">
            <v>(303) 568-3250</v>
          </cell>
          <cell r="R1670">
            <v>1250</v>
          </cell>
          <cell r="X1670">
            <v>7.03</v>
          </cell>
          <cell r="Y1670">
            <v>38322</v>
          </cell>
          <cell r="Z1670">
            <v>38383</v>
          </cell>
          <cell r="AA1670" t="str">
            <v>Firm</v>
          </cell>
          <cell r="AB1670" t="str">
            <v>NWP</v>
          </cell>
          <cell r="AD1670">
            <v>100010</v>
          </cell>
          <cell r="AE1670">
            <v>1250</v>
          </cell>
          <cell r="AF1670" t="str">
            <v>Sumas</v>
          </cell>
          <cell r="AG1670">
            <v>297</v>
          </cell>
          <cell r="AH1670" t="str">
            <v xml:space="preserve"> </v>
          </cell>
          <cell r="AI1670" t="str">
            <v xml:space="preserve"> </v>
          </cell>
          <cell r="AJ1670" t="str">
            <v xml:space="preserve"> </v>
          </cell>
          <cell r="AK1670" t="str">
            <v xml:space="preserve"> </v>
          </cell>
          <cell r="AL1670" t="str">
            <v xml:space="preserve"> </v>
          </cell>
          <cell r="AM1670" t="str">
            <v xml:space="preserve"> </v>
          </cell>
          <cell r="AN1670" t="str">
            <v>RP</v>
          </cell>
          <cell r="AO1670">
            <v>38303</v>
          </cell>
          <cell r="AP1670" t="str">
            <v>DW</v>
          </cell>
        </row>
        <row r="1671">
          <cell r="A1671">
            <v>1684</v>
          </cell>
          <cell r="B1671" t="str">
            <v>DW</v>
          </cell>
          <cell r="C1671" t="str">
            <v>Dick Winters</v>
          </cell>
          <cell r="D1671" t="str">
            <v>(509) 495-4175</v>
          </cell>
          <cell r="E1671">
            <v>38300</v>
          </cell>
          <cell r="G1671" t="str">
            <v>Purchase</v>
          </cell>
          <cell r="H1671" t="str">
            <v>Physical</v>
          </cell>
          <cell r="I1671" t="str">
            <v>WA/ID</v>
          </cell>
          <cell r="K1671" t="str">
            <v>Enserco</v>
          </cell>
          <cell r="L1671" t="str">
            <v>Dave Huck</v>
          </cell>
          <cell r="M1671" t="str">
            <v>Trader</v>
          </cell>
          <cell r="N1671" t="str">
            <v>(403) 269-5522</v>
          </cell>
          <cell r="O1671" t="str">
            <v>(303) 568-3250</v>
          </cell>
          <cell r="R1671">
            <v>1250</v>
          </cell>
          <cell r="X1671">
            <v>6.87</v>
          </cell>
          <cell r="Y1671">
            <v>38322</v>
          </cell>
          <cell r="Z1671">
            <v>38383</v>
          </cell>
          <cell r="AA1671" t="str">
            <v>Firm</v>
          </cell>
          <cell r="AB1671" t="str">
            <v>NWP</v>
          </cell>
          <cell r="AD1671">
            <v>100010</v>
          </cell>
          <cell r="AE1671">
            <v>1250</v>
          </cell>
          <cell r="AF1671" t="str">
            <v xml:space="preserve">ROCKY MTN POOL </v>
          </cell>
          <cell r="AG1671">
            <v>65</v>
          </cell>
          <cell r="AI1671" t="str">
            <v xml:space="preserve"> </v>
          </cell>
          <cell r="AJ1671" t="str">
            <v xml:space="preserve"> </v>
          </cell>
          <cell r="AK1671" t="str">
            <v xml:space="preserve"> </v>
          </cell>
          <cell r="AL1671" t="str">
            <v xml:space="preserve"> </v>
          </cell>
          <cell r="AM1671" t="str">
            <v xml:space="preserve"> </v>
          </cell>
          <cell r="AN1671" t="str">
            <v>RP</v>
          </cell>
          <cell r="AO1671">
            <v>38303</v>
          </cell>
          <cell r="AP1671" t="str">
            <v>DW</v>
          </cell>
        </row>
        <row r="1672">
          <cell r="A1672">
            <v>1685</v>
          </cell>
          <cell r="B1672" t="str">
            <v>DW</v>
          </cell>
          <cell r="C1672" t="str">
            <v>Dick Winters</v>
          </cell>
          <cell r="D1672" t="str">
            <v>(509) 495-4175</v>
          </cell>
          <cell r="E1672">
            <v>38300</v>
          </cell>
          <cell r="G1672" t="str">
            <v>Purchase</v>
          </cell>
          <cell r="H1672" t="str">
            <v>Physical</v>
          </cell>
          <cell r="I1672" t="str">
            <v>OR</v>
          </cell>
          <cell r="K1672" t="str">
            <v>Enserco</v>
          </cell>
          <cell r="L1672" t="str">
            <v>Dave Huck</v>
          </cell>
          <cell r="M1672" t="str">
            <v>Trader</v>
          </cell>
          <cell r="N1672" t="str">
            <v>(403) 269-5522</v>
          </cell>
          <cell r="O1672" t="str">
            <v>(303) 568-3250</v>
          </cell>
          <cell r="R1672">
            <v>2500</v>
          </cell>
          <cell r="X1672">
            <v>6.82</v>
          </cell>
          <cell r="Y1672">
            <v>38322</v>
          </cell>
          <cell r="Z1672">
            <v>38411</v>
          </cell>
          <cell r="AA1672" t="str">
            <v>Firm</v>
          </cell>
          <cell r="AB1672" t="str">
            <v>TCPL</v>
          </cell>
          <cell r="AD1672" t="str">
            <v>AVA2</v>
          </cell>
          <cell r="AE1672">
            <v>2500</v>
          </cell>
          <cell r="AF1672" t="str">
            <v>NIT</v>
          </cell>
          <cell r="AG1672" t="str">
            <v xml:space="preserve"> </v>
          </cell>
          <cell r="AI1672" t="str">
            <v xml:space="preserve"> </v>
          </cell>
          <cell r="AJ1672" t="str">
            <v xml:space="preserve"> </v>
          </cell>
          <cell r="AK1672" t="str">
            <v xml:space="preserve"> </v>
          </cell>
          <cell r="AL1672" t="str">
            <v xml:space="preserve"> </v>
          </cell>
          <cell r="AM1672" t="str">
            <v xml:space="preserve"> </v>
          </cell>
          <cell r="AN1672" t="str">
            <v>RP</v>
          </cell>
          <cell r="AO1672">
            <v>38303</v>
          </cell>
          <cell r="AP1672" t="str">
            <v>DW</v>
          </cell>
        </row>
        <row r="1673">
          <cell r="A1673">
            <v>1686</v>
          </cell>
          <cell r="B1673" t="str">
            <v>DW</v>
          </cell>
          <cell r="C1673" t="str">
            <v>Dick Winters</v>
          </cell>
          <cell r="D1673" t="str">
            <v>(509) 495-4175</v>
          </cell>
          <cell r="E1673">
            <v>38300</v>
          </cell>
          <cell r="G1673" t="str">
            <v>Purchase</v>
          </cell>
          <cell r="H1673" t="str">
            <v>Physical</v>
          </cell>
          <cell r="I1673" t="str">
            <v>OR</v>
          </cell>
          <cell r="K1673" t="str">
            <v>Sempra Energy Trading, Inc.</v>
          </cell>
          <cell r="L1673" t="str">
            <v>Damon Suter</v>
          </cell>
          <cell r="M1673" t="str">
            <v>Trader</v>
          </cell>
          <cell r="N1673" t="str">
            <v>(949) 759-1939</v>
          </cell>
          <cell r="O1673" t="str">
            <v>(203) 355-6605</v>
          </cell>
          <cell r="R1673">
            <v>1250</v>
          </cell>
          <cell r="X1673">
            <v>7.12</v>
          </cell>
          <cell r="Y1673">
            <v>38322</v>
          </cell>
          <cell r="Z1673">
            <v>38411</v>
          </cell>
          <cell r="AA1673" t="str">
            <v>Firm</v>
          </cell>
          <cell r="AB1673" t="str">
            <v>NWP</v>
          </cell>
          <cell r="AD1673">
            <v>100010</v>
          </cell>
          <cell r="AE1673">
            <v>1250</v>
          </cell>
          <cell r="AF1673" t="str">
            <v>Sumas</v>
          </cell>
          <cell r="AG1673">
            <v>297</v>
          </cell>
          <cell r="AH1673" t="str">
            <v xml:space="preserve"> </v>
          </cell>
          <cell r="AI1673" t="str">
            <v xml:space="preserve"> </v>
          </cell>
          <cell r="AJ1673" t="str">
            <v xml:space="preserve"> </v>
          </cell>
          <cell r="AK1673" t="str">
            <v xml:space="preserve"> </v>
          </cell>
          <cell r="AL1673" t="str">
            <v xml:space="preserve"> </v>
          </cell>
          <cell r="AM1673" t="str">
            <v xml:space="preserve"> </v>
          </cell>
          <cell r="AN1673" t="str">
            <v>RP</v>
          </cell>
          <cell r="AO1673">
            <v>38301</v>
          </cell>
          <cell r="AP1673" t="str">
            <v>DW</v>
          </cell>
        </row>
        <row r="1674">
          <cell r="A1674">
            <v>1687</v>
          </cell>
          <cell r="B1674" t="str">
            <v>DW</v>
          </cell>
          <cell r="C1674" t="str">
            <v>Dick Winters</v>
          </cell>
          <cell r="D1674" t="str">
            <v>(509) 495-4175</v>
          </cell>
          <cell r="E1674">
            <v>38300</v>
          </cell>
          <cell r="G1674" t="str">
            <v>Purchase</v>
          </cell>
          <cell r="H1674" t="str">
            <v>Physical</v>
          </cell>
          <cell r="I1674" t="str">
            <v>OR</v>
          </cell>
          <cell r="K1674" t="str">
            <v>Cinergy Marketing &amp; Trading, LP</v>
          </cell>
          <cell r="L1674" t="str">
            <v>Sylvia Pollan</v>
          </cell>
          <cell r="M1674" t="str">
            <v>Trader</v>
          </cell>
          <cell r="N1674" t="str">
            <v>(713) 393-6895</v>
          </cell>
          <cell r="O1674" t="str">
            <v>(713) 890-3134</v>
          </cell>
          <cell r="R1674">
            <v>1250</v>
          </cell>
          <cell r="X1674">
            <v>7</v>
          </cell>
          <cell r="Y1674">
            <v>38322</v>
          </cell>
          <cell r="Z1674">
            <v>38411</v>
          </cell>
          <cell r="AA1674" t="str">
            <v>Firm</v>
          </cell>
          <cell r="AB1674" t="str">
            <v>NWP</v>
          </cell>
          <cell r="AD1674">
            <v>100010</v>
          </cell>
          <cell r="AE1674">
            <v>1250</v>
          </cell>
          <cell r="AF1674" t="str">
            <v>WYOMING POOL</v>
          </cell>
          <cell r="AG1674">
            <v>89</v>
          </cell>
          <cell r="AI1674" t="str">
            <v xml:space="preserve"> </v>
          </cell>
          <cell r="AJ1674" t="str">
            <v xml:space="preserve"> </v>
          </cell>
          <cell r="AK1674" t="str">
            <v xml:space="preserve"> </v>
          </cell>
          <cell r="AL1674" t="str">
            <v xml:space="preserve"> </v>
          </cell>
          <cell r="AM1674" t="str">
            <v xml:space="preserve"> </v>
          </cell>
          <cell r="AN1674" t="str">
            <v>RP</v>
          </cell>
          <cell r="AO1674">
            <v>38307</v>
          </cell>
          <cell r="AP1674" t="str">
            <v>DW</v>
          </cell>
        </row>
        <row r="1675">
          <cell r="A1675">
            <v>1688</v>
          </cell>
          <cell r="B1675" t="str">
            <v>DW</v>
          </cell>
          <cell r="C1675" t="str">
            <v>Dick Winters</v>
          </cell>
          <cell r="D1675" t="str">
            <v>(509) 495-4175</v>
          </cell>
          <cell r="E1675">
            <v>38300</v>
          </cell>
          <cell r="G1675" t="str">
            <v>Purchase</v>
          </cell>
          <cell r="H1675" t="str">
            <v>Physical</v>
          </cell>
          <cell r="I1675" t="str">
            <v>WA/ID</v>
          </cell>
          <cell r="K1675" t="str">
            <v>BP Canada Energy Co.</v>
          </cell>
          <cell r="L1675" t="str">
            <v>Patty Condon</v>
          </cell>
          <cell r="M1675" t="str">
            <v>Trader</v>
          </cell>
          <cell r="N1675" t="str">
            <v>(403) 231-6901</v>
          </cell>
          <cell r="O1675" t="str">
            <v>403-233-5611</v>
          </cell>
          <cell r="R1675">
            <v>5000</v>
          </cell>
          <cell r="X1675">
            <v>6.82</v>
          </cell>
          <cell r="Y1675">
            <v>38322</v>
          </cell>
          <cell r="Z1675">
            <v>38442</v>
          </cell>
          <cell r="AA1675" t="str">
            <v>Firm</v>
          </cell>
          <cell r="AB1675" t="str">
            <v>TCPL</v>
          </cell>
          <cell r="AD1675" t="str">
            <v>AVA2</v>
          </cell>
          <cell r="AE1675">
            <v>5000</v>
          </cell>
          <cell r="AF1675" t="str">
            <v>NIT</v>
          </cell>
          <cell r="AG1675" t="str">
            <v xml:space="preserve"> </v>
          </cell>
          <cell r="AI1675" t="str">
            <v xml:space="preserve"> </v>
          </cell>
          <cell r="AJ1675" t="str">
            <v xml:space="preserve"> </v>
          </cell>
          <cell r="AK1675" t="str">
            <v xml:space="preserve"> </v>
          </cell>
          <cell r="AL1675" t="str">
            <v xml:space="preserve"> </v>
          </cell>
          <cell r="AM1675" t="str">
            <v xml:space="preserve"> </v>
          </cell>
          <cell r="AN1675" t="str">
            <v>RP</v>
          </cell>
          <cell r="AO1675">
            <v>38301</v>
          </cell>
          <cell r="AP1675" t="str">
            <v>DW</v>
          </cell>
        </row>
        <row r="1676">
          <cell r="A1676">
            <v>1689</v>
          </cell>
          <cell r="B1676" t="str">
            <v>DW</v>
          </cell>
          <cell r="C1676" t="str">
            <v>Dick Winters</v>
          </cell>
          <cell r="D1676" t="str">
            <v>(509) 495-4175</v>
          </cell>
          <cell r="E1676">
            <v>38300</v>
          </cell>
          <cell r="G1676" t="str">
            <v>Purchase</v>
          </cell>
          <cell r="H1676" t="str">
            <v>Physical</v>
          </cell>
          <cell r="I1676" t="str">
            <v>WA/ID</v>
          </cell>
          <cell r="K1676" t="str">
            <v>Sempra Energy Trading, Inc.</v>
          </cell>
          <cell r="L1676" t="str">
            <v>Damon Suter</v>
          </cell>
          <cell r="M1676" t="str">
            <v>Trader</v>
          </cell>
          <cell r="N1676" t="str">
            <v>(949) 759-1939</v>
          </cell>
          <cell r="O1676" t="str">
            <v>(203) 355-6605</v>
          </cell>
          <cell r="R1676">
            <v>2500</v>
          </cell>
          <cell r="X1676">
            <v>7.1</v>
          </cell>
          <cell r="Y1676">
            <v>38322</v>
          </cell>
          <cell r="Z1676">
            <v>38442</v>
          </cell>
          <cell r="AA1676" t="str">
            <v>Firm</v>
          </cell>
          <cell r="AB1676" t="str">
            <v>NWP</v>
          </cell>
          <cell r="AD1676">
            <v>100010</v>
          </cell>
          <cell r="AE1676">
            <v>2500</v>
          </cell>
          <cell r="AF1676" t="str">
            <v>Sumas</v>
          </cell>
          <cell r="AG1676">
            <v>297</v>
          </cell>
          <cell r="AH1676" t="str">
            <v xml:space="preserve"> </v>
          </cell>
          <cell r="AI1676" t="str">
            <v xml:space="preserve"> </v>
          </cell>
          <cell r="AJ1676" t="str">
            <v xml:space="preserve"> </v>
          </cell>
          <cell r="AK1676" t="str">
            <v xml:space="preserve"> </v>
          </cell>
          <cell r="AL1676" t="str">
            <v xml:space="preserve"> </v>
          </cell>
          <cell r="AM1676" t="str">
            <v xml:space="preserve"> </v>
          </cell>
          <cell r="AN1676" t="str">
            <v>RP</v>
          </cell>
          <cell r="AO1676">
            <v>38301</v>
          </cell>
          <cell r="AP1676" t="str">
            <v>DW</v>
          </cell>
        </row>
        <row r="1677">
          <cell r="A1677">
            <v>1690</v>
          </cell>
          <cell r="B1677" t="str">
            <v>DW</v>
          </cell>
          <cell r="C1677" t="str">
            <v>Dick Winters</v>
          </cell>
          <cell r="D1677" t="str">
            <v>(509) 495-4175</v>
          </cell>
          <cell r="E1677">
            <v>38300</v>
          </cell>
          <cell r="G1677" t="str">
            <v>Purchase</v>
          </cell>
          <cell r="H1677" t="str">
            <v>Physical</v>
          </cell>
          <cell r="I1677" t="str">
            <v>WA/ID</v>
          </cell>
          <cell r="K1677" t="str">
            <v>Sempra Energy Trading, Inc.</v>
          </cell>
          <cell r="L1677" t="str">
            <v>Damon Suter</v>
          </cell>
          <cell r="M1677" t="str">
            <v>Trader</v>
          </cell>
          <cell r="N1677" t="str">
            <v>(949) 759-1939</v>
          </cell>
          <cell r="O1677" t="str">
            <v>(203) 355-6605</v>
          </cell>
          <cell r="R1677">
            <v>2500</v>
          </cell>
          <cell r="X1677">
            <v>6.91</v>
          </cell>
          <cell r="Y1677">
            <v>38322</v>
          </cell>
          <cell r="Z1677">
            <v>38442</v>
          </cell>
          <cell r="AA1677" t="str">
            <v>Firm</v>
          </cell>
          <cell r="AB1677" t="str">
            <v>NWP</v>
          </cell>
          <cell r="AD1677">
            <v>100010</v>
          </cell>
          <cell r="AE1677">
            <v>2500</v>
          </cell>
          <cell r="AF1677" t="str">
            <v xml:space="preserve">ROCKY MTN POOL </v>
          </cell>
          <cell r="AG1677">
            <v>65</v>
          </cell>
          <cell r="AI1677" t="str">
            <v xml:space="preserve"> </v>
          </cell>
          <cell r="AJ1677" t="str">
            <v xml:space="preserve"> </v>
          </cell>
          <cell r="AK1677" t="str">
            <v xml:space="preserve"> </v>
          </cell>
          <cell r="AL1677" t="str">
            <v xml:space="preserve"> </v>
          </cell>
          <cell r="AM1677" t="str">
            <v xml:space="preserve"> </v>
          </cell>
          <cell r="AN1677" t="str">
            <v>RP</v>
          </cell>
          <cell r="AO1677">
            <v>38301</v>
          </cell>
          <cell r="AP1677" t="str">
            <v>DW</v>
          </cell>
        </row>
        <row r="1678">
          <cell r="A1678">
            <v>1691</v>
          </cell>
          <cell r="B1678" t="str">
            <v>DW</v>
          </cell>
          <cell r="C1678" t="str">
            <v>Dick Winters</v>
          </cell>
          <cell r="D1678" t="str">
            <v>(509) 495-4175</v>
          </cell>
          <cell r="E1678">
            <v>38301</v>
          </cell>
          <cell r="G1678" t="str">
            <v>Purchase</v>
          </cell>
          <cell r="H1678" t="str">
            <v>Physical</v>
          </cell>
          <cell r="I1678" t="str">
            <v>CSII</v>
          </cell>
          <cell r="K1678" t="str">
            <v>Enserco</v>
          </cell>
          <cell r="L1678" t="str">
            <v>Dave Huck</v>
          </cell>
          <cell r="M1678" t="str">
            <v>Trader</v>
          </cell>
          <cell r="N1678" t="str">
            <v>(403) 269-5522</v>
          </cell>
          <cell r="O1678" t="str">
            <v>(303) 568-3250</v>
          </cell>
          <cell r="R1678">
            <v>5000</v>
          </cell>
          <cell r="X1678">
            <v>5.45</v>
          </cell>
          <cell r="Y1678">
            <v>38302</v>
          </cell>
          <cell r="Z1678">
            <v>38302</v>
          </cell>
          <cell r="AA1678" t="str">
            <v>Firm</v>
          </cell>
          <cell r="AB1678" t="str">
            <v>TCPL</v>
          </cell>
          <cell r="AD1678" t="str">
            <v>AVA</v>
          </cell>
          <cell r="AE1678">
            <v>5000</v>
          </cell>
          <cell r="AF1678" t="str">
            <v>NIT</v>
          </cell>
          <cell r="AG1678" t="str">
            <v xml:space="preserve"> </v>
          </cell>
          <cell r="AI1678" t="str">
            <v xml:space="preserve"> </v>
          </cell>
          <cell r="AJ1678" t="str">
            <v>CSII-CSII</v>
          </cell>
          <cell r="AK1678" t="str">
            <v xml:space="preserve"> </v>
          </cell>
          <cell r="AL1678" t="str">
            <v>CSII</v>
          </cell>
          <cell r="AM1678" t="str">
            <v xml:space="preserve"> </v>
          </cell>
          <cell r="AN1678" t="str">
            <v>DW</v>
          </cell>
        </row>
        <row r="1679">
          <cell r="A1679">
            <v>1692</v>
          </cell>
          <cell r="B1679" t="str">
            <v>DW</v>
          </cell>
          <cell r="C1679" t="str">
            <v>Dick Winters</v>
          </cell>
          <cell r="D1679" t="str">
            <v>(509) 495-4175</v>
          </cell>
          <cell r="E1679">
            <v>38301</v>
          </cell>
          <cell r="G1679" t="str">
            <v>Purchase</v>
          </cell>
          <cell r="H1679" t="str">
            <v>Physical</v>
          </cell>
          <cell r="I1679" t="str">
            <v>CA - SLTAHOE</v>
          </cell>
          <cell r="J1679">
            <v>421431798</v>
          </cell>
          <cell r="K1679" t="str">
            <v>Cargill Inc</v>
          </cell>
          <cell r="L1679" t="str">
            <v>Jennifer Kotulski</v>
          </cell>
          <cell r="M1679" t="str">
            <v>Trader</v>
          </cell>
          <cell r="N1679" t="str">
            <v>(952) 984-3407</v>
          </cell>
          <cell r="O1679" t="str">
            <v>(952) 984-3341</v>
          </cell>
          <cell r="P1679" t="str">
            <v>ICE</v>
          </cell>
          <cell r="Q1679">
            <v>2.5</v>
          </cell>
          <cell r="R1679">
            <v>1400</v>
          </cell>
          <cell r="X1679">
            <v>5.77</v>
          </cell>
          <cell r="Y1679">
            <v>38302</v>
          </cell>
          <cell r="Z1679">
            <v>38302</v>
          </cell>
          <cell r="AA1679" t="str">
            <v>Firm</v>
          </cell>
          <cell r="AB1679" t="str">
            <v>NWP</v>
          </cell>
          <cell r="AC1679" t="str">
            <v>Paiute</v>
          </cell>
          <cell r="AD1679">
            <v>100047</v>
          </cell>
          <cell r="AE1679">
            <v>1400</v>
          </cell>
          <cell r="AF1679" t="str">
            <v>WYOMING POOL</v>
          </cell>
          <cell r="AG1679">
            <v>89</v>
          </cell>
          <cell r="AH1679" t="str">
            <v xml:space="preserve"> </v>
          </cell>
          <cell r="AI1679" t="str">
            <v xml:space="preserve"> </v>
          </cell>
          <cell r="AJ1679" t="str">
            <v>RENO</v>
          </cell>
          <cell r="AK1679">
            <v>459</v>
          </cell>
          <cell r="AL1679" t="str">
            <v>AVAC03SYS4</v>
          </cell>
          <cell r="AM1679">
            <v>304</v>
          </cell>
          <cell r="AN1679" t="str">
            <v>DW</v>
          </cell>
        </row>
        <row r="1680">
          <cell r="A1680">
            <v>1693</v>
          </cell>
          <cell r="B1680" t="str">
            <v>DW</v>
          </cell>
          <cell r="C1680" t="str">
            <v>Dick Winters</v>
          </cell>
          <cell r="D1680" t="str">
            <v>(509) 495-4175</v>
          </cell>
          <cell r="E1680">
            <v>38302</v>
          </cell>
          <cell r="G1680" t="str">
            <v>Purchase</v>
          </cell>
          <cell r="H1680" t="str">
            <v>Physical</v>
          </cell>
          <cell r="I1680" t="str">
            <v>WA/ID</v>
          </cell>
          <cell r="K1680" t="str">
            <v>Enserco</v>
          </cell>
          <cell r="L1680" t="str">
            <v>Dave Huck</v>
          </cell>
          <cell r="M1680" t="str">
            <v>Trader</v>
          </cell>
          <cell r="N1680" t="str">
            <v>(403) 269-5522</v>
          </cell>
          <cell r="O1680" t="str">
            <v>(303) 568-3250</v>
          </cell>
          <cell r="R1680">
            <v>5000</v>
          </cell>
          <cell r="X1680">
            <v>6.34</v>
          </cell>
          <cell r="Y1680">
            <v>38322</v>
          </cell>
          <cell r="Z1680">
            <v>38656</v>
          </cell>
          <cell r="AA1680" t="str">
            <v>Firm</v>
          </cell>
          <cell r="AB1680" t="str">
            <v>TCPL</v>
          </cell>
          <cell r="AD1680" t="str">
            <v>AVA2</v>
          </cell>
          <cell r="AE1680">
            <v>5000</v>
          </cell>
          <cell r="AF1680" t="str">
            <v>NIT</v>
          </cell>
          <cell r="AG1680" t="str">
            <v xml:space="preserve"> </v>
          </cell>
          <cell r="AI1680" t="str">
            <v xml:space="preserve"> </v>
          </cell>
          <cell r="AJ1680" t="str">
            <v xml:space="preserve"> </v>
          </cell>
          <cell r="AK1680" t="str">
            <v xml:space="preserve"> </v>
          </cell>
          <cell r="AL1680" t="str">
            <v xml:space="preserve"> </v>
          </cell>
          <cell r="AM1680" t="str">
            <v xml:space="preserve"> </v>
          </cell>
          <cell r="AN1680" t="str">
            <v>RP</v>
          </cell>
        </row>
        <row r="1681">
          <cell r="A1681">
            <v>1694</v>
          </cell>
          <cell r="B1681" t="str">
            <v>DW</v>
          </cell>
          <cell r="C1681" t="str">
            <v>Dick Winters</v>
          </cell>
          <cell r="D1681" t="str">
            <v>(509) 495-4175</v>
          </cell>
          <cell r="E1681">
            <v>38302</v>
          </cell>
          <cell r="G1681" t="str">
            <v>Purchase</v>
          </cell>
          <cell r="H1681" t="str">
            <v>Physical</v>
          </cell>
          <cell r="I1681" t="str">
            <v>WA/ID</v>
          </cell>
          <cell r="K1681" t="str">
            <v>Cinergy Marketing &amp; Trading, LP</v>
          </cell>
          <cell r="L1681" t="str">
            <v>Sylvia Pollan</v>
          </cell>
          <cell r="M1681" t="str">
            <v>Trader</v>
          </cell>
          <cell r="N1681" t="str">
            <v>(713) 393-6895</v>
          </cell>
          <cell r="O1681" t="str">
            <v>(713) 890-3134</v>
          </cell>
          <cell r="R1681">
            <v>2500</v>
          </cell>
          <cell r="X1681">
            <v>6.5</v>
          </cell>
          <cell r="Y1681">
            <v>38322</v>
          </cell>
          <cell r="Z1681">
            <v>38656</v>
          </cell>
          <cell r="AA1681" t="str">
            <v>Firm</v>
          </cell>
          <cell r="AB1681" t="str">
            <v>NWP</v>
          </cell>
          <cell r="AD1681">
            <v>100010</v>
          </cell>
          <cell r="AE1681">
            <v>2500</v>
          </cell>
          <cell r="AF1681" t="str">
            <v>Sumas</v>
          </cell>
          <cell r="AG1681">
            <v>297</v>
          </cell>
          <cell r="AH1681" t="str">
            <v xml:space="preserve"> </v>
          </cell>
          <cell r="AI1681" t="str">
            <v xml:space="preserve"> </v>
          </cell>
          <cell r="AJ1681" t="str">
            <v xml:space="preserve"> </v>
          </cell>
          <cell r="AK1681" t="str">
            <v xml:space="preserve"> </v>
          </cell>
          <cell r="AL1681" t="str">
            <v xml:space="preserve"> </v>
          </cell>
          <cell r="AM1681" t="str">
            <v xml:space="preserve"> </v>
          </cell>
          <cell r="AN1681" t="str">
            <v>RP</v>
          </cell>
        </row>
        <row r="1682">
          <cell r="A1682">
            <v>1695</v>
          </cell>
          <cell r="B1682" t="str">
            <v>DW</v>
          </cell>
          <cell r="C1682" t="str">
            <v>Dick Winters</v>
          </cell>
          <cell r="D1682" t="str">
            <v>(509) 495-4175</v>
          </cell>
          <cell r="E1682">
            <v>38302</v>
          </cell>
          <cell r="G1682" t="str">
            <v>Purchase</v>
          </cell>
          <cell r="H1682" t="str">
            <v>Physical</v>
          </cell>
          <cell r="I1682" t="str">
            <v>WA/ID</v>
          </cell>
          <cell r="K1682" t="str">
            <v>Sempra Energy Trading, Inc.</v>
          </cell>
          <cell r="L1682" t="str">
            <v>Damon Suter</v>
          </cell>
          <cell r="M1682" t="str">
            <v>Trader</v>
          </cell>
          <cell r="N1682" t="str">
            <v>(949) 759-1939</v>
          </cell>
          <cell r="O1682" t="str">
            <v>(203) 355-6605</v>
          </cell>
          <cell r="R1682">
            <v>2500</v>
          </cell>
          <cell r="X1682">
            <v>6.43</v>
          </cell>
          <cell r="Y1682">
            <v>38322</v>
          </cell>
          <cell r="Z1682">
            <v>38656</v>
          </cell>
          <cell r="AA1682" t="str">
            <v>Firm</v>
          </cell>
          <cell r="AB1682" t="str">
            <v>NWP</v>
          </cell>
          <cell r="AD1682">
            <v>100010</v>
          </cell>
          <cell r="AE1682">
            <v>2500</v>
          </cell>
          <cell r="AF1682" t="str">
            <v xml:space="preserve">ROCKY MTN POOL </v>
          </cell>
          <cell r="AG1682">
            <v>65</v>
          </cell>
          <cell r="AI1682" t="str">
            <v xml:space="preserve"> </v>
          </cell>
          <cell r="AJ1682" t="str">
            <v xml:space="preserve"> </v>
          </cell>
          <cell r="AK1682" t="str">
            <v xml:space="preserve"> </v>
          </cell>
          <cell r="AL1682" t="str">
            <v xml:space="preserve"> </v>
          </cell>
          <cell r="AM1682" t="str">
            <v xml:space="preserve"> </v>
          </cell>
          <cell r="AN1682" t="str">
            <v>RP</v>
          </cell>
          <cell r="AO1682">
            <v>38306</v>
          </cell>
          <cell r="AP1682" t="str">
            <v>DW</v>
          </cell>
        </row>
        <row r="1683">
          <cell r="A1683">
            <v>1696</v>
          </cell>
          <cell r="B1683" t="str">
            <v>DW</v>
          </cell>
          <cell r="C1683" t="str">
            <v>Dick Winters</v>
          </cell>
          <cell r="D1683" t="str">
            <v>(509) 495-4175</v>
          </cell>
          <cell r="E1683">
            <v>38303</v>
          </cell>
          <cell r="G1683" t="str">
            <v>Purchase</v>
          </cell>
          <cell r="H1683" t="str">
            <v>Physical</v>
          </cell>
          <cell r="I1683" t="str">
            <v>CA - SLTAHOE</v>
          </cell>
          <cell r="J1683">
            <v>451264602</v>
          </cell>
          <cell r="K1683" t="str">
            <v>Cargill Inc</v>
          </cell>
          <cell r="L1683" t="str">
            <v>Jennifer Kotulski</v>
          </cell>
          <cell r="M1683" t="str">
            <v>Trader</v>
          </cell>
          <cell r="N1683" t="str">
            <v>(952) 984-3407</v>
          </cell>
          <cell r="O1683" t="str">
            <v>(952) 984-3341</v>
          </cell>
          <cell r="P1683" t="str">
            <v>ICE</v>
          </cell>
          <cell r="Q1683">
            <v>2.5</v>
          </cell>
          <cell r="R1683">
            <v>1500</v>
          </cell>
          <cell r="U1683" t="str">
            <v>GDA</v>
          </cell>
          <cell r="V1683">
            <v>-5.0000000000000001E-3</v>
          </cell>
          <cell r="W1683" t="str">
            <v>Opal</v>
          </cell>
          <cell r="Y1683">
            <v>38304</v>
          </cell>
          <cell r="Z1683">
            <v>38306</v>
          </cell>
          <cell r="AA1683" t="str">
            <v>Firm</v>
          </cell>
          <cell r="AB1683" t="str">
            <v>NWP</v>
          </cell>
          <cell r="AC1683" t="str">
            <v>Paiute</v>
          </cell>
          <cell r="AD1683">
            <v>100047</v>
          </cell>
          <cell r="AE1683">
            <v>1500</v>
          </cell>
          <cell r="AF1683" t="str">
            <v>OPAL</v>
          </cell>
          <cell r="AG1683">
            <v>543</v>
          </cell>
          <cell r="AH1683" t="str">
            <v xml:space="preserve"> </v>
          </cell>
          <cell r="AI1683" t="str">
            <v xml:space="preserve"> </v>
          </cell>
          <cell r="AJ1683" t="str">
            <v>RENO</v>
          </cell>
          <cell r="AK1683">
            <v>459</v>
          </cell>
          <cell r="AL1683" t="str">
            <v>AVAC03SYS4</v>
          </cell>
          <cell r="AM1683">
            <v>304</v>
          </cell>
          <cell r="AN1683" t="str">
            <v>DW</v>
          </cell>
        </row>
        <row r="1684">
          <cell r="A1684">
            <v>1697</v>
          </cell>
          <cell r="B1684" t="str">
            <v>DW</v>
          </cell>
          <cell r="C1684" t="str">
            <v>Dick Winters</v>
          </cell>
          <cell r="D1684" t="str">
            <v>(509) 495-4175</v>
          </cell>
          <cell r="E1684">
            <v>38303</v>
          </cell>
          <cell r="G1684" t="str">
            <v>Purchase</v>
          </cell>
          <cell r="H1684" t="str">
            <v>Physical</v>
          </cell>
          <cell r="I1684" t="str">
            <v>CSII</v>
          </cell>
          <cell r="K1684" t="str">
            <v>Enserco</v>
          </cell>
          <cell r="L1684" t="str">
            <v>Dave Huck</v>
          </cell>
          <cell r="M1684" t="str">
            <v>Trader</v>
          </cell>
          <cell r="N1684" t="str">
            <v>(403) 269-5522</v>
          </cell>
          <cell r="O1684" t="str">
            <v>(303) 568-3250</v>
          </cell>
          <cell r="R1684">
            <v>5000</v>
          </cell>
          <cell r="X1684">
            <v>5.28</v>
          </cell>
          <cell r="Y1684">
            <v>38304</v>
          </cell>
          <cell r="Z1684">
            <v>38306</v>
          </cell>
          <cell r="AA1684" t="str">
            <v>Firm</v>
          </cell>
          <cell r="AB1684" t="str">
            <v>TCPL</v>
          </cell>
          <cell r="AD1684" t="str">
            <v>AVA</v>
          </cell>
          <cell r="AE1684">
            <v>5000</v>
          </cell>
          <cell r="AF1684" t="str">
            <v>NIT</v>
          </cell>
          <cell r="AG1684" t="str">
            <v xml:space="preserve"> </v>
          </cell>
          <cell r="AI1684" t="str">
            <v xml:space="preserve"> </v>
          </cell>
          <cell r="AJ1684" t="str">
            <v>CSII-CSII</v>
          </cell>
          <cell r="AK1684" t="str">
            <v xml:space="preserve"> </v>
          </cell>
          <cell r="AL1684" t="str">
            <v>CSII</v>
          </cell>
          <cell r="AM1684" t="str">
            <v xml:space="preserve"> </v>
          </cell>
          <cell r="AN1684" t="str">
            <v>DW</v>
          </cell>
        </row>
        <row r="1685">
          <cell r="A1685">
            <v>1698</v>
          </cell>
          <cell r="B1685" t="str">
            <v>DW</v>
          </cell>
          <cell r="C1685" t="str">
            <v>Dick Winters</v>
          </cell>
          <cell r="D1685" t="str">
            <v>(509) 495-4175</v>
          </cell>
          <cell r="E1685">
            <v>38303</v>
          </cell>
          <cell r="G1685" t="str">
            <v>Purchase</v>
          </cell>
          <cell r="H1685" t="str">
            <v>Physical</v>
          </cell>
          <cell r="I1685" t="str">
            <v>CSII</v>
          </cell>
          <cell r="J1685" t="str">
            <v xml:space="preserve"> </v>
          </cell>
          <cell r="K1685" t="str">
            <v>Enserco</v>
          </cell>
          <cell r="L1685" t="str">
            <v>Dave Huck</v>
          </cell>
          <cell r="M1685" t="str">
            <v>Trader</v>
          </cell>
          <cell r="N1685" t="str">
            <v>(403) 269-5522</v>
          </cell>
          <cell r="O1685" t="str">
            <v>(303) 568-3250</v>
          </cell>
          <cell r="P1685" t="str">
            <v xml:space="preserve"> </v>
          </cell>
          <cell r="Q1685" t="str">
            <v xml:space="preserve"> </v>
          </cell>
          <cell r="R1685">
            <v>1271</v>
          </cell>
          <cell r="X1685">
            <v>5.38</v>
          </cell>
          <cell r="Y1685">
            <v>38304</v>
          </cell>
          <cell r="Z1685">
            <v>38306</v>
          </cell>
          <cell r="AA1685" t="str">
            <v>Firm</v>
          </cell>
          <cell r="AB1685" t="str">
            <v>PGT</v>
          </cell>
          <cell r="AD1685" t="str">
            <v>07536</v>
          </cell>
          <cell r="AE1685">
            <v>1271</v>
          </cell>
          <cell r="AF1685" t="str">
            <v>KING_GTNW</v>
          </cell>
          <cell r="AH1685" t="str">
            <v>04659</v>
          </cell>
          <cell r="AI1685" t="str">
            <v xml:space="preserve"> </v>
          </cell>
          <cell r="AJ1685" t="str">
            <v xml:space="preserve"> </v>
          </cell>
          <cell r="AK1685" t="str">
            <v xml:space="preserve"> </v>
          </cell>
          <cell r="AL1685" t="str">
            <v xml:space="preserve"> </v>
          </cell>
          <cell r="AM1685" t="str">
            <v xml:space="preserve"> </v>
          </cell>
          <cell r="AN1685" t="str">
            <v>DW</v>
          </cell>
        </row>
        <row r="1686">
          <cell r="A1686">
            <v>1699</v>
          </cell>
          <cell r="B1686" t="str">
            <v>DW</v>
          </cell>
          <cell r="C1686" t="str">
            <v>Dick Winters</v>
          </cell>
          <cell r="D1686" t="str">
            <v>(509) 495-4175</v>
          </cell>
          <cell r="E1686">
            <v>38306</v>
          </cell>
          <cell r="G1686" t="str">
            <v>Purchase</v>
          </cell>
          <cell r="H1686" t="str">
            <v>Physical</v>
          </cell>
          <cell r="I1686" t="str">
            <v>WA/ID</v>
          </cell>
          <cell r="K1686" t="str">
            <v>BP Canada Energy Co.</v>
          </cell>
          <cell r="L1686" t="str">
            <v>Mike Hogervorst</v>
          </cell>
          <cell r="M1686" t="str">
            <v>Trader</v>
          </cell>
          <cell r="N1686" t="str">
            <v>(403) 231-6903</v>
          </cell>
          <cell r="O1686" t="str">
            <v>403-233-5611</v>
          </cell>
          <cell r="R1686">
            <v>5000</v>
          </cell>
          <cell r="X1686">
            <v>5.8049999999999997</v>
          </cell>
          <cell r="Y1686">
            <v>38443</v>
          </cell>
          <cell r="Z1686">
            <v>38472</v>
          </cell>
          <cell r="AA1686" t="str">
            <v>Firm</v>
          </cell>
          <cell r="AB1686" t="str">
            <v>TCPL</v>
          </cell>
          <cell r="AD1686" t="str">
            <v>AVA</v>
          </cell>
          <cell r="AE1686">
            <v>5000</v>
          </cell>
          <cell r="AF1686" t="str">
            <v>NIT</v>
          </cell>
          <cell r="AG1686" t="str">
            <v xml:space="preserve"> </v>
          </cell>
          <cell r="AI1686" t="str">
            <v xml:space="preserve"> </v>
          </cell>
          <cell r="AJ1686" t="str">
            <v xml:space="preserve"> </v>
          </cell>
          <cell r="AK1686" t="str">
            <v xml:space="preserve"> </v>
          </cell>
          <cell r="AL1686" t="str">
            <v xml:space="preserve"> </v>
          </cell>
          <cell r="AM1686" t="str">
            <v xml:space="preserve"> </v>
          </cell>
          <cell r="AN1686" t="str">
            <v>RP</v>
          </cell>
          <cell r="AO1686">
            <v>38307</v>
          </cell>
          <cell r="AP1686" t="str">
            <v>DW</v>
          </cell>
        </row>
        <row r="1687">
          <cell r="A1687">
            <v>1700</v>
          </cell>
          <cell r="B1687" t="str">
            <v>DW</v>
          </cell>
          <cell r="C1687" t="str">
            <v>Dick Winters</v>
          </cell>
          <cell r="D1687" t="str">
            <v>(509) 495-4175</v>
          </cell>
          <cell r="E1687">
            <v>38306</v>
          </cell>
          <cell r="G1687" t="str">
            <v>Purchase</v>
          </cell>
          <cell r="H1687" t="str">
            <v>Physical</v>
          </cell>
          <cell r="I1687" t="str">
            <v>WA/ID</v>
          </cell>
          <cell r="K1687" t="str">
            <v>Sempra Energy Trading, Inc.</v>
          </cell>
          <cell r="L1687" t="str">
            <v>Damon Suter</v>
          </cell>
          <cell r="M1687" t="str">
            <v>Trader</v>
          </cell>
          <cell r="N1687" t="str">
            <v>(949) 759-1939</v>
          </cell>
          <cell r="O1687" t="str">
            <v>(203) 355-6605</v>
          </cell>
          <cell r="R1687">
            <v>2500</v>
          </cell>
          <cell r="X1687">
            <v>5.93</v>
          </cell>
          <cell r="Y1687">
            <v>38443</v>
          </cell>
          <cell r="Z1687">
            <v>38472</v>
          </cell>
          <cell r="AA1687" t="str">
            <v>Firm</v>
          </cell>
          <cell r="AB1687" t="str">
            <v>NWP</v>
          </cell>
          <cell r="AD1687">
            <v>100010</v>
          </cell>
          <cell r="AE1687">
            <v>2500</v>
          </cell>
          <cell r="AF1687" t="str">
            <v>Sumas</v>
          </cell>
          <cell r="AG1687">
            <v>297</v>
          </cell>
          <cell r="AH1687" t="str">
            <v xml:space="preserve"> </v>
          </cell>
          <cell r="AI1687" t="str">
            <v xml:space="preserve"> </v>
          </cell>
          <cell r="AJ1687" t="str">
            <v xml:space="preserve"> </v>
          </cell>
          <cell r="AK1687" t="str">
            <v xml:space="preserve"> </v>
          </cell>
          <cell r="AL1687" t="str">
            <v xml:space="preserve"> </v>
          </cell>
          <cell r="AM1687" t="str">
            <v xml:space="preserve"> </v>
          </cell>
          <cell r="AN1687" t="str">
            <v>RP</v>
          </cell>
          <cell r="AO1687">
            <v>38307</v>
          </cell>
          <cell r="AP1687" t="str">
            <v>DW</v>
          </cell>
        </row>
        <row r="1688">
          <cell r="A1688">
            <v>1701</v>
          </cell>
          <cell r="B1688" t="str">
            <v>DW</v>
          </cell>
          <cell r="C1688" t="str">
            <v>Dick Winters</v>
          </cell>
          <cell r="D1688" t="str">
            <v>(509) 495-4175</v>
          </cell>
          <cell r="E1688">
            <v>38306</v>
          </cell>
          <cell r="G1688" t="str">
            <v>Purchase</v>
          </cell>
          <cell r="H1688" t="str">
            <v>Physical</v>
          </cell>
          <cell r="I1688" t="str">
            <v>WA/ID</v>
          </cell>
          <cell r="K1688" t="str">
            <v>Sempra Energy Trading, Inc.</v>
          </cell>
          <cell r="L1688" t="str">
            <v>Damon Suter</v>
          </cell>
          <cell r="M1688" t="str">
            <v>Trader</v>
          </cell>
          <cell r="N1688" t="str">
            <v>(949) 759-1939</v>
          </cell>
          <cell r="O1688" t="str">
            <v>(203) 355-6605</v>
          </cell>
          <cell r="R1688">
            <v>2500</v>
          </cell>
          <cell r="X1688">
            <v>5.84</v>
          </cell>
          <cell r="Y1688">
            <v>38443</v>
          </cell>
          <cell r="Z1688">
            <v>38472</v>
          </cell>
          <cell r="AA1688" t="str">
            <v>Firm</v>
          </cell>
          <cell r="AB1688" t="str">
            <v>NWP</v>
          </cell>
          <cell r="AD1688">
            <v>100010</v>
          </cell>
          <cell r="AE1688">
            <v>2500</v>
          </cell>
          <cell r="AF1688" t="str">
            <v xml:space="preserve">ROCKY MTN POOL </v>
          </cell>
          <cell r="AG1688">
            <v>65</v>
          </cell>
          <cell r="AI1688" t="str">
            <v xml:space="preserve"> </v>
          </cell>
          <cell r="AJ1688" t="str">
            <v xml:space="preserve"> </v>
          </cell>
          <cell r="AK1688" t="str">
            <v xml:space="preserve"> </v>
          </cell>
          <cell r="AL1688" t="str">
            <v xml:space="preserve"> </v>
          </cell>
          <cell r="AM1688" t="str">
            <v xml:space="preserve"> </v>
          </cell>
          <cell r="AN1688" t="str">
            <v>RP</v>
          </cell>
          <cell r="AO1688">
            <v>38307</v>
          </cell>
          <cell r="AP1688" t="str">
            <v>DW</v>
          </cell>
        </row>
        <row r="1689">
          <cell r="A1689">
            <v>1702</v>
          </cell>
          <cell r="B1689" t="str">
            <v>DW</v>
          </cell>
          <cell r="C1689" t="str">
            <v>Dick Winters</v>
          </cell>
          <cell r="D1689" t="str">
            <v>(509) 495-4175</v>
          </cell>
          <cell r="E1689">
            <v>38306</v>
          </cell>
          <cell r="G1689" t="str">
            <v>Purchase</v>
          </cell>
          <cell r="H1689" t="str">
            <v>Physical</v>
          </cell>
          <cell r="I1689" t="str">
            <v>WA/ID</v>
          </cell>
          <cell r="K1689" t="str">
            <v>BP Canada Energy Co.</v>
          </cell>
          <cell r="L1689" t="str">
            <v>Mike Hogervorst</v>
          </cell>
          <cell r="M1689" t="str">
            <v>Trader</v>
          </cell>
          <cell r="N1689" t="str">
            <v>(403) 231-6903</v>
          </cell>
          <cell r="O1689" t="str">
            <v>403-233-5611</v>
          </cell>
          <cell r="R1689">
            <v>5000</v>
          </cell>
          <cell r="X1689">
            <v>6</v>
          </cell>
          <cell r="Y1689">
            <v>38626</v>
          </cell>
          <cell r="Z1689">
            <v>38656</v>
          </cell>
          <cell r="AA1689" t="str">
            <v>Firm</v>
          </cell>
          <cell r="AB1689" t="str">
            <v>TCPL</v>
          </cell>
          <cell r="AD1689" t="str">
            <v>AVA</v>
          </cell>
          <cell r="AE1689">
            <v>5000</v>
          </cell>
          <cell r="AF1689" t="str">
            <v>NIT</v>
          </cell>
          <cell r="AG1689" t="str">
            <v xml:space="preserve"> </v>
          </cell>
          <cell r="AI1689" t="str">
            <v xml:space="preserve"> </v>
          </cell>
          <cell r="AJ1689" t="str">
            <v xml:space="preserve"> </v>
          </cell>
          <cell r="AK1689" t="str">
            <v xml:space="preserve"> </v>
          </cell>
          <cell r="AL1689" t="str">
            <v xml:space="preserve"> </v>
          </cell>
          <cell r="AM1689" t="str">
            <v xml:space="preserve"> </v>
          </cell>
          <cell r="AN1689" t="str">
            <v>RP</v>
          </cell>
          <cell r="AO1689">
            <v>38307</v>
          </cell>
          <cell r="AP1689" t="str">
            <v>DW</v>
          </cell>
        </row>
        <row r="1690">
          <cell r="A1690">
            <v>1703</v>
          </cell>
          <cell r="B1690" t="str">
            <v>DW</v>
          </cell>
          <cell r="C1690" t="str">
            <v>Dick Winters</v>
          </cell>
          <cell r="D1690" t="str">
            <v>(509) 495-4175</v>
          </cell>
          <cell r="E1690">
            <v>38306</v>
          </cell>
          <cell r="G1690" t="str">
            <v>Purchase</v>
          </cell>
          <cell r="H1690" t="str">
            <v>Physical</v>
          </cell>
          <cell r="I1690" t="str">
            <v>WA/ID</v>
          </cell>
          <cell r="K1690" t="str">
            <v>Sempra Energy Trading, Inc.</v>
          </cell>
          <cell r="L1690" t="str">
            <v>Damon Suter</v>
          </cell>
          <cell r="M1690" t="str">
            <v>Trader</v>
          </cell>
          <cell r="N1690" t="str">
            <v>(949) 759-1939</v>
          </cell>
          <cell r="O1690" t="str">
            <v>(203) 355-6605</v>
          </cell>
          <cell r="R1690">
            <v>2500</v>
          </cell>
          <cell r="X1690">
            <v>6.05</v>
          </cell>
          <cell r="Y1690">
            <v>38626</v>
          </cell>
          <cell r="Z1690">
            <v>38656</v>
          </cell>
          <cell r="AA1690" t="str">
            <v>Firm</v>
          </cell>
          <cell r="AB1690" t="str">
            <v>NWP</v>
          </cell>
          <cell r="AD1690">
            <v>100010</v>
          </cell>
          <cell r="AE1690">
            <v>2500</v>
          </cell>
          <cell r="AF1690" t="str">
            <v>Sumas</v>
          </cell>
          <cell r="AG1690">
            <v>297</v>
          </cell>
          <cell r="AH1690" t="str">
            <v xml:space="preserve"> </v>
          </cell>
          <cell r="AI1690" t="str">
            <v xml:space="preserve"> </v>
          </cell>
          <cell r="AJ1690" t="str">
            <v xml:space="preserve"> </v>
          </cell>
          <cell r="AK1690" t="str">
            <v xml:space="preserve"> </v>
          </cell>
          <cell r="AL1690" t="str">
            <v xml:space="preserve"> </v>
          </cell>
          <cell r="AM1690" t="str">
            <v xml:space="preserve"> </v>
          </cell>
          <cell r="AN1690" t="str">
            <v>RP</v>
          </cell>
          <cell r="AO1690">
            <v>38307</v>
          </cell>
          <cell r="AP1690" t="str">
            <v>DW</v>
          </cell>
        </row>
        <row r="1691">
          <cell r="A1691">
            <v>1704</v>
          </cell>
          <cell r="B1691" t="str">
            <v>DW</v>
          </cell>
          <cell r="C1691" t="str">
            <v>Dick Winters</v>
          </cell>
          <cell r="D1691" t="str">
            <v>(509) 495-4175</v>
          </cell>
          <cell r="E1691">
            <v>38306</v>
          </cell>
          <cell r="G1691" t="str">
            <v>Purchase</v>
          </cell>
          <cell r="H1691" t="str">
            <v>Physical</v>
          </cell>
          <cell r="I1691" t="str">
            <v>WA/ID</v>
          </cell>
          <cell r="K1691" t="str">
            <v>Sempra Energy Trading, Inc.</v>
          </cell>
          <cell r="L1691" t="str">
            <v>Damon Suter</v>
          </cell>
          <cell r="M1691" t="str">
            <v>Trader</v>
          </cell>
          <cell r="N1691" t="str">
            <v>(949) 759-1939</v>
          </cell>
          <cell r="O1691" t="str">
            <v>(203) 355-6605</v>
          </cell>
          <cell r="R1691">
            <v>2500</v>
          </cell>
          <cell r="X1691">
            <v>5.99</v>
          </cell>
          <cell r="Y1691">
            <v>38626</v>
          </cell>
          <cell r="Z1691">
            <v>38656</v>
          </cell>
          <cell r="AA1691" t="str">
            <v>Firm</v>
          </cell>
          <cell r="AB1691" t="str">
            <v>NWP</v>
          </cell>
          <cell r="AD1691">
            <v>100010</v>
          </cell>
          <cell r="AE1691">
            <v>2500</v>
          </cell>
          <cell r="AF1691" t="str">
            <v xml:space="preserve">ROCKY MTN POOL </v>
          </cell>
          <cell r="AG1691">
            <v>65</v>
          </cell>
          <cell r="AI1691" t="str">
            <v xml:space="preserve"> </v>
          </cell>
          <cell r="AJ1691" t="str">
            <v xml:space="preserve"> </v>
          </cell>
          <cell r="AK1691" t="str">
            <v xml:space="preserve"> </v>
          </cell>
          <cell r="AL1691" t="str">
            <v xml:space="preserve"> </v>
          </cell>
          <cell r="AM1691" t="str">
            <v xml:space="preserve"> </v>
          </cell>
          <cell r="AN1691" t="str">
            <v>RP</v>
          </cell>
          <cell r="AO1691">
            <v>38307</v>
          </cell>
          <cell r="AP1691" t="str">
            <v>DW</v>
          </cell>
        </row>
        <row r="1692">
          <cell r="A1692">
            <v>1705</v>
          </cell>
          <cell r="B1692" t="str">
            <v>DW</v>
          </cell>
          <cell r="C1692" t="str">
            <v>Dick Winters</v>
          </cell>
          <cell r="D1692" t="str">
            <v>(509) 495-4175</v>
          </cell>
          <cell r="E1692">
            <v>38307</v>
          </cell>
          <cell r="G1692" t="str">
            <v>Purchase</v>
          </cell>
          <cell r="H1692" t="str">
            <v>Physical</v>
          </cell>
          <cell r="I1692" t="str">
            <v>WA</v>
          </cell>
          <cell r="K1692" t="str">
            <v>Enserco</v>
          </cell>
          <cell r="L1692" t="str">
            <v>Dave Huck</v>
          </cell>
          <cell r="M1692" t="str">
            <v>Trader</v>
          </cell>
          <cell r="N1692" t="str">
            <v>(403) 269-5522</v>
          </cell>
          <cell r="O1692" t="str">
            <v>(303) 568-3250</v>
          </cell>
          <cell r="R1692">
            <v>5000</v>
          </cell>
          <cell r="U1692" t="str">
            <v>CGPR</v>
          </cell>
          <cell r="V1692">
            <v>-0.2</v>
          </cell>
          <cell r="W1692" t="str">
            <v>AECO C/NIT</v>
          </cell>
          <cell r="Y1692">
            <v>38322</v>
          </cell>
          <cell r="Z1692">
            <v>38352</v>
          </cell>
          <cell r="AA1692" t="str">
            <v>Firm</v>
          </cell>
          <cell r="AB1692" t="str">
            <v>TCPL</v>
          </cell>
          <cell r="AD1692" t="str">
            <v>AVA2</v>
          </cell>
          <cell r="AE1692">
            <v>5000</v>
          </cell>
          <cell r="AF1692" t="str">
            <v>NIT</v>
          </cell>
          <cell r="AH1692" t="str">
            <v xml:space="preserve"> </v>
          </cell>
          <cell r="AI1692" t="str">
            <v xml:space="preserve"> </v>
          </cell>
          <cell r="AJ1692" t="str">
            <v xml:space="preserve"> </v>
          </cell>
          <cell r="AK1692" t="str">
            <v xml:space="preserve"> </v>
          </cell>
          <cell r="AL1692" t="str">
            <v xml:space="preserve"> </v>
          </cell>
          <cell r="AM1692" t="str">
            <v xml:space="preserve"> </v>
          </cell>
          <cell r="AN1692" t="str">
            <v>RP</v>
          </cell>
        </row>
        <row r="1693">
          <cell r="A1693">
            <v>1706</v>
          </cell>
          <cell r="B1693" t="str">
            <v>DW</v>
          </cell>
          <cell r="C1693" t="str">
            <v>Dick Winters</v>
          </cell>
          <cell r="D1693" t="str">
            <v>(509) 495-4175</v>
          </cell>
          <cell r="E1693">
            <v>38307</v>
          </cell>
          <cell r="G1693" t="str">
            <v>Purchase</v>
          </cell>
          <cell r="H1693" t="str">
            <v>Physical</v>
          </cell>
          <cell r="I1693" t="str">
            <v>WA</v>
          </cell>
          <cell r="K1693" t="str">
            <v>BP Canada Energy Co.</v>
          </cell>
          <cell r="L1693" t="str">
            <v>Mike Hogervorst</v>
          </cell>
          <cell r="M1693" t="str">
            <v>Trader</v>
          </cell>
          <cell r="N1693" t="str">
            <v>(403) 231-6903</v>
          </cell>
          <cell r="O1693" t="str">
            <v>403-233-5611</v>
          </cell>
          <cell r="R1693">
            <v>5000</v>
          </cell>
          <cell r="U1693" t="str">
            <v>CGPR</v>
          </cell>
          <cell r="V1693">
            <v>-0.215</v>
          </cell>
          <cell r="W1693" t="str">
            <v>AECO C/NIT</v>
          </cell>
          <cell r="Y1693">
            <v>38322</v>
          </cell>
          <cell r="Z1693">
            <v>38352</v>
          </cell>
          <cell r="AA1693" t="str">
            <v>Firm</v>
          </cell>
          <cell r="AB1693" t="str">
            <v>TCPL</v>
          </cell>
          <cell r="AD1693" t="str">
            <v>AVA2</v>
          </cell>
          <cell r="AE1693">
            <v>5000</v>
          </cell>
          <cell r="AF1693" t="str">
            <v>NIT</v>
          </cell>
          <cell r="AH1693" t="str">
            <v xml:space="preserve"> </v>
          </cell>
          <cell r="AI1693" t="str">
            <v xml:space="preserve"> </v>
          </cell>
          <cell r="AJ1693" t="str">
            <v xml:space="preserve"> </v>
          </cell>
          <cell r="AK1693" t="str">
            <v xml:space="preserve"> </v>
          </cell>
          <cell r="AL1693" t="str">
            <v xml:space="preserve"> </v>
          </cell>
          <cell r="AM1693" t="str">
            <v xml:space="preserve"> </v>
          </cell>
          <cell r="AN1693" t="str">
            <v>RP</v>
          </cell>
          <cell r="AO1693">
            <v>38307</v>
          </cell>
          <cell r="AP1693" t="str">
            <v>DW</v>
          </cell>
        </row>
        <row r="1694">
          <cell r="A1694">
            <v>1707</v>
          </cell>
          <cell r="B1694" t="str">
            <v>DW</v>
          </cell>
          <cell r="C1694" t="str">
            <v>Dick Winters</v>
          </cell>
          <cell r="D1694" t="str">
            <v>(509) 495-4175</v>
          </cell>
          <cell r="E1694">
            <v>38307</v>
          </cell>
          <cell r="G1694" t="str">
            <v>Purchase</v>
          </cell>
          <cell r="H1694" t="str">
            <v>Physical</v>
          </cell>
          <cell r="I1694" t="str">
            <v>WA</v>
          </cell>
          <cell r="K1694" t="str">
            <v>Cinergy Canada Inc.</v>
          </cell>
          <cell r="L1694" t="str">
            <v>Sylvia Pollan</v>
          </cell>
          <cell r="M1694" t="str">
            <v>Trader</v>
          </cell>
          <cell r="N1694" t="str">
            <v>(713) 393-6895</v>
          </cell>
          <cell r="O1694" t="str">
            <v>(713) 890-3134</v>
          </cell>
          <cell r="R1694">
            <v>5000</v>
          </cell>
          <cell r="U1694" t="str">
            <v>CGPR</v>
          </cell>
          <cell r="V1694">
            <v>-0.21</v>
          </cell>
          <cell r="W1694" t="str">
            <v>AECO C/NIT</v>
          </cell>
          <cell r="Y1694">
            <v>38322</v>
          </cell>
          <cell r="Z1694">
            <v>38352</v>
          </cell>
          <cell r="AA1694" t="str">
            <v>Firm</v>
          </cell>
          <cell r="AB1694" t="str">
            <v>TCPL</v>
          </cell>
          <cell r="AD1694" t="str">
            <v>AVA2</v>
          </cell>
          <cell r="AE1694">
            <v>5000</v>
          </cell>
          <cell r="AF1694" t="str">
            <v>NIT</v>
          </cell>
          <cell r="AH1694" t="str">
            <v xml:space="preserve"> </v>
          </cell>
          <cell r="AI1694" t="str">
            <v xml:space="preserve"> </v>
          </cell>
          <cell r="AJ1694" t="str">
            <v xml:space="preserve"> </v>
          </cell>
          <cell r="AK1694" t="str">
            <v xml:space="preserve"> </v>
          </cell>
          <cell r="AL1694" t="str">
            <v xml:space="preserve"> </v>
          </cell>
          <cell r="AM1694" t="str">
            <v xml:space="preserve"> </v>
          </cell>
          <cell r="AN1694" t="str">
            <v>RP</v>
          </cell>
        </row>
        <row r="1695">
          <cell r="A1695">
            <v>1708</v>
          </cell>
          <cell r="B1695" t="str">
            <v>DW</v>
          </cell>
          <cell r="C1695" t="str">
            <v>Dick Winters</v>
          </cell>
          <cell r="D1695" t="str">
            <v>(509) 495-4175</v>
          </cell>
          <cell r="E1695">
            <v>38307</v>
          </cell>
          <cell r="G1695" t="str">
            <v>Purchase</v>
          </cell>
          <cell r="H1695" t="str">
            <v>Physical</v>
          </cell>
          <cell r="I1695" t="str">
            <v>WA</v>
          </cell>
          <cell r="K1695" t="str">
            <v>Cinergy Marketing &amp; Trading, LP</v>
          </cell>
          <cell r="L1695" t="str">
            <v>Sylvia Pollan</v>
          </cell>
          <cell r="M1695" t="str">
            <v>Trader</v>
          </cell>
          <cell r="N1695" t="str">
            <v>(713) 393-6895</v>
          </cell>
          <cell r="O1695" t="str">
            <v>(713) 890-3134</v>
          </cell>
          <cell r="R1695">
            <v>4774</v>
          </cell>
          <cell r="U1695" t="str">
            <v>IF</v>
          </cell>
          <cell r="V1695">
            <v>-0.12</v>
          </cell>
          <cell r="W1695" t="str">
            <v>NWP Rocky Mtn</v>
          </cell>
          <cell r="Y1695">
            <v>38322</v>
          </cell>
          <cell r="Z1695">
            <v>38352</v>
          </cell>
          <cell r="AA1695" t="str">
            <v>Firm</v>
          </cell>
          <cell r="AB1695" t="str">
            <v>NWP</v>
          </cell>
          <cell r="AD1695">
            <v>100010</v>
          </cell>
          <cell r="AE1695">
            <v>4774</v>
          </cell>
          <cell r="AF1695" t="str">
            <v xml:space="preserve">ROCKY MTN POOL </v>
          </cell>
          <cell r="AG1695">
            <v>65</v>
          </cell>
          <cell r="AI1695" t="str">
            <v xml:space="preserve"> </v>
          </cell>
          <cell r="AJ1695" t="str">
            <v xml:space="preserve"> </v>
          </cell>
          <cell r="AK1695" t="str">
            <v xml:space="preserve"> </v>
          </cell>
          <cell r="AL1695" t="str">
            <v xml:space="preserve"> </v>
          </cell>
          <cell r="AM1695" t="str">
            <v xml:space="preserve"> </v>
          </cell>
          <cell r="AN1695" t="str">
            <v>RP</v>
          </cell>
        </row>
        <row r="1696">
          <cell r="A1696">
            <v>1709</v>
          </cell>
          <cell r="B1696" t="str">
            <v>DW</v>
          </cell>
          <cell r="C1696" t="str">
            <v>Dick Winters</v>
          </cell>
          <cell r="D1696" t="str">
            <v>(509) 495-4175</v>
          </cell>
          <cell r="E1696">
            <v>38307</v>
          </cell>
          <cell r="G1696" t="str">
            <v>Purchase</v>
          </cell>
          <cell r="H1696" t="str">
            <v>Financial</v>
          </cell>
          <cell r="I1696" t="str">
            <v>CA - SLTAHOE</v>
          </cell>
          <cell r="J1696" t="str">
            <v xml:space="preserve"> </v>
          </cell>
          <cell r="K1696" t="str">
            <v>Sempra Energy Trading, Inc.</v>
          </cell>
          <cell r="L1696" t="str">
            <v>Steve Hourihan</v>
          </cell>
          <cell r="M1696" t="str">
            <v>Trader</v>
          </cell>
          <cell r="N1696" t="str">
            <v>(203) 355-5063</v>
          </cell>
          <cell r="O1696" t="str">
            <v>(203) 355-5435</v>
          </cell>
          <cell r="P1696" t="str">
            <v xml:space="preserve"> </v>
          </cell>
          <cell r="Q1696" t="str">
            <v xml:space="preserve"> </v>
          </cell>
          <cell r="R1696">
            <v>2000</v>
          </cell>
          <cell r="X1696">
            <v>6.72</v>
          </cell>
          <cell r="Y1696">
            <v>38322</v>
          </cell>
          <cell r="Z1696">
            <v>38411</v>
          </cell>
          <cell r="AA1696" t="str">
            <v>Firm</v>
          </cell>
          <cell r="AB1696" t="str">
            <v>NWP</v>
          </cell>
          <cell r="AC1696" t="str">
            <v>Paiute</v>
          </cell>
          <cell r="AD1696">
            <v>100047</v>
          </cell>
          <cell r="AE1696">
            <v>2000</v>
          </cell>
          <cell r="AF1696" t="str">
            <v>WYOMING POOL</v>
          </cell>
          <cell r="AG1696">
            <v>89</v>
          </cell>
          <cell r="AH1696" t="str">
            <v xml:space="preserve"> </v>
          </cell>
          <cell r="AI1696" t="str">
            <v xml:space="preserve"> </v>
          </cell>
          <cell r="AJ1696" t="str">
            <v>RENO</v>
          </cell>
          <cell r="AK1696">
            <v>459</v>
          </cell>
          <cell r="AL1696" t="str">
            <v>AVAC03SYS2</v>
          </cell>
          <cell r="AM1696">
            <v>304</v>
          </cell>
          <cell r="AN1696" t="str">
            <v>RP</v>
          </cell>
        </row>
        <row r="1697">
          <cell r="A1697">
            <v>1710</v>
          </cell>
          <cell r="B1697" t="str">
            <v>DW</v>
          </cell>
          <cell r="C1697" t="str">
            <v>Dick Winters</v>
          </cell>
          <cell r="D1697" t="str">
            <v>(509) 495-4175</v>
          </cell>
          <cell r="E1697">
            <v>38307</v>
          </cell>
          <cell r="G1697" t="str">
            <v>Purchase</v>
          </cell>
          <cell r="H1697" t="str">
            <v>Financial</v>
          </cell>
          <cell r="I1697" t="str">
            <v>CA - SLTAHOE</v>
          </cell>
          <cell r="J1697" t="str">
            <v xml:space="preserve"> </v>
          </cell>
          <cell r="K1697" t="str">
            <v>Enserco</v>
          </cell>
          <cell r="L1697" t="str">
            <v>Dave Huck</v>
          </cell>
          <cell r="M1697" t="str">
            <v>Trader</v>
          </cell>
          <cell r="N1697" t="str">
            <v>(403) 269-5522</v>
          </cell>
          <cell r="O1697" t="str">
            <v>(303) 568-3250</v>
          </cell>
          <cell r="P1697" t="str">
            <v xml:space="preserve"> </v>
          </cell>
          <cell r="Q1697" t="str">
            <v xml:space="preserve"> </v>
          </cell>
          <cell r="R1697">
            <v>3000</v>
          </cell>
          <cell r="X1697">
            <v>6.7750000000000004</v>
          </cell>
          <cell r="Y1697">
            <v>38322</v>
          </cell>
          <cell r="Z1697">
            <v>38411</v>
          </cell>
          <cell r="AA1697" t="str">
            <v>Firm</v>
          </cell>
          <cell r="AB1697" t="str">
            <v>NWP</v>
          </cell>
          <cell r="AC1697" t="str">
            <v>Paiute</v>
          </cell>
          <cell r="AD1697">
            <v>100047</v>
          </cell>
          <cell r="AE1697">
            <v>3000</v>
          </cell>
          <cell r="AF1697" t="str">
            <v>Sumas</v>
          </cell>
          <cell r="AG1697">
            <v>297</v>
          </cell>
          <cell r="AH1697" t="str">
            <v xml:space="preserve"> </v>
          </cell>
          <cell r="AI1697" t="str">
            <v xml:space="preserve"> </v>
          </cell>
          <cell r="AJ1697" t="str">
            <v>RENO</v>
          </cell>
          <cell r="AK1697">
            <v>459</v>
          </cell>
          <cell r="AL1697" t="str">
            <v>AVAC03SYS3</v>
          </cell>
          <cell r="AM1697">
            <v>304</v>
          </cell>
          <cell r="AN1697" t="str">
            <v>RP</v>
          </cell>
        </row>
        <row r="1698">
          <cell r="A1698">
            <v>1711</v>
          </cell>
          <cell r="B1698" t="str">
            <v>DW</v>
          </cell>
          <cell r="C1698" t="str">
            <v>Dick Winters</v>
          </cell>
          <cell r="D1698" t="str">
            <v>(509) 495-4175</v>
          </cell>
          <cell r="E1698">
            <v>38310</v>
          </cell>
          <cell r="G1698" t="str">
            <v>Purchase</v>
          </cell>
          <cell r="H1698" t="str">
            <v>Physical</v>
          </cell>
          <cell r="I1698" t="str">
            <v>CA - SLTAHOE</v>
          </cell>
          <cell r="J1698" t="str">
            <v xml:space="preserve"> </v>
          </cell>
          <cell r="K1698" t="str">
            <v>Enserco</v>
          </cell>
          <cell r="L1698" t="str">
            <v>Dave Huck</v>
          </cell>
          <cell r="M1698" t="str">
            <v>Trader</v>
          </cell>
          <cell r="N1698" t="str">
            <v>(403) 269-5522</v>
          </cell>
          <cell r="O1698" t="str">
            <v>(303) 568-3250</v>
          </cell>
          <cell r="R1698">
            <v>750</v>
          </cell>
          <cell r="X1698">
            <v>4.3</v>
          </cell>
          <cell r="Y1698">
            <v>38311</v>
          </cell>
          <cell r="Z1698">
            <v>38313</v>
          </cell>
          <cell r="AA1698" t="str">
            <v>Firm</v>
          </cell>
          <cell r="AB1698" t="str">
            <v>NWP</v>
          </cell>
          <cell r="AC1698" t="str">
            <v>Paiute</v>
          </cell>
          <cell r="AD1698">
            <v>100047</v>
          </cell>
          <cell r="AE1698">
            <v>750</v>
          </cell>
          <cell r="AF1698" t="str">
            <v>OPAL</v>
          </cell>
          <cell r="AG1698">
            <v>543</v>
          </cell>
          <cell r="AH1698" t="str">
            <v xml:space="preserve"> </v>
          </cell>
          <cell r="AI1698" t="str">
            <v xml:space="preserve"> </v>
          </cell>
          <cell r="AJ1698" t="str">
            <v>RENO</v>
          </cell>
          <cell r="AK1698">
            <v>459</v>
          </cell>
          <cell r="AL1698" t="str">
            <v>AVAC03SYS4</v>
          </cell>
          <cell r="AM1698">
            <v>304</v>
          </cell>
          <cell r="AN1698" t="str">
            <v>DW</v>
          </cell>
        </row>
        <row r="1699">
          <cell r="A1699">
            <v>1712</v>
          </cell>
          <cell r="B1699" t="str">
            <v>DW</v>
          </cell>
          <cell r="C1699" t="str">
            <v>Dick Winters</v>
          </cell>
          <cell r="D1699" t="str">
            <v>(509) 495-4175</v>
          </cell>
          <cell r="E1699">
            <v>38310</v>
          </cell>
          <cell r="G1699" t="str">
            <v>Purchase</v>
          </cell>
          <cell r="H1699" t="str">
            <v>Physical</v>
          </cell>
          <cell r="I1699" t="str">
            <v>WA</v>
          </cell>
          <cell r="K1699" t="str">
            <v>Enserco</v>
          </cell>
          <cell r="L1699" t="str">
            <v>Dave Huck</v>
          </cell>
          <cell r="M1699" t="str">
            <v>Trader</v>
          </cell>
          <cell r="N1699" t="str">
            <v>(403) 269-5522</v>
          </cell>
          <cell r="O1699" t="str">
            <v>(303) 568-3250</v>
          </cell>
          <cell r="R1699">
            <v>6623</v>
          </cell>
          <cell r="U1699" t="str">
            <v>CGPR</v>
          </cell>
          <cell r="V1699">
            <v>-0.42</v>
          </cell>
          <cell r="W1699" t="str">
            <v>AECO C/NIT</v>
          </cell>
          <cell r="Y1699">
            <v>38322</v>
          </cell>
          <cell r="Z1699">
            <v>38352</v>
          </cell>
          <cell r="AA1699" t="str">
            <v>Firm</v>
          </cell>
          <cell r="AB1699" t="str">
            <v>TCPL</v>
          </cell>
          <cell r="AD1699" t="str">
            <v>AVA2</v>
          </cell>
          <cell r="AE1699">
            <v>6623</v>
          </cell>
          <cell r="AF1699" t="str">
            <v>NIT</v>
          </cell>
          <cell r="AH1699" t="str">
            <v xml:space="preserve"> </v>
          </cell>
          <cell r="AI1699" t="str">
            <v xml:space="preserve"> </v>
          </cell>
          <cell r="AJ1699" t="str">
            <v xml:space="preserve"> </v>
          </cell>
          <cell r="AK1699" t="str">
            <v xml:space="preserve"> </v>
          </cell>
          <cell r="AL1699" t="str">
            <v xml:space="preserve"> </v>
          </cell>
          <cell r="AM1699" t="str">
            <v xml:space="preserve"> </v>
          </cell>
          <cell r="AN1699" t="str">
            <v>RP</v>
          </cell>
        </row>
        <row r="1700">
          <cell r="A1700">
            <v>1713</v>
          </cell>
          <cell r="B1700" t="str">
            <v>DW</v>
          </cell>
          <cell r="C1700" t="str">
            <v>Dick Winters</v>
          </cell>
          <cell r="D1700" t="str">
            <v>(509) 495-4175</v>
          </cell>
          <cell r="E1700">
            <v>38310</v>
          </cell>
          <cell r="G1700" t="str">
            <v>Purchase</v>
          </cell>
          <cell r="H1700" t="str">
            <v>Physical</v>
          </cell>
          <cell r="I1700" t="str">
            <v>WA</v>
          </cell>
          <cell r="K1700" t="str">
            <v>Cinergy Marketing &amp; Trading, LP</v>
          </cell>
          <cell r="L1700" t="str">
            <v>Sylvia Pollan</v>
          </cell>
          <cell r="M1700" t="str">
            <v>Trader</v>
          </cell>
          <cell r="N1700" t="str">
            <v>(713) 393-6895</v>
          </cell>
          <cell r="O1700" t="str">
            <v>(713) 890-3134</v>
          </cell>
          <cell r="R1700">
            <v>5000</v>
          </cell>
          <cell r="U1700" t="str">
            <v>IF</v>
          </cell>
          <cell r="V1700">
            <v>3.7499999999999999E-2</v>
          </cell>
          <cell r="W1700" t="str">
            <v>Sumas</v>
          </cell>
          <cell r="Y1700">
            <v>38322</v>
          </cell>
          <cell r="Z1700">
            <v>38352</v>
          </cell>
          <cell r="AA1700" t="str">
            <v>Firm</v>
          </cell>
          <cell r="AB1700" t="str">
            <v>NWP</v>
          </cell>
          <cell r="AD1700">
            <v>100010</v>
          </cell>
          <cell r="AE1700">
            <v>5000</v>
          </cell>
          <cell r="AF1700" t="str">
            <v>Sumas</v>
          </cell>
          <cell r="AG1700">
            <v>297</v>
          </cell>
          <cell r="AH1700" t="str">
            <v xml:space="preserve"> </v>
          </cell>
          <cell r="AI1700" t="str">
            <v xml:space="preserve"> </v>
          </cell>
          <cell r="AJ1700" t="str">
            <v xml:space="preserve"> </v>
          </cell>
          <cell r="AK1700" t="str">
            <v xml:space="preserve"> </v>
          </cell>
          <cell r="AL1700" t="str">
            <v xml:space="preserve"> </v>
          </cell>
          <cell r="AM1700" t="str">
            <v xml:space="preserve"> </v>
          </cell>
          <cell r="AN1700" t="str">
            <v>RP</v>
          </cell>
        </row>
        <row r="1701">
          <cell r="A1701">
            <v>1714</v>
          </cell>
          <cell r="B1701" t="str">
            <v>DW</v>
          </cell>
          <cell r="C1701" t="str">
            <v>Dick Winters</v>
          </cell>
          <cell r="D1701" t="str">
            <v>(509) 495-4175</v>
          </cell>
          <cell r="E1701">
            <v>38310</v>
          </cell>
          <cell r="G1701" t="str">
            <v>Purchase</v>
          </cell>
          <cell r="H1701" t="str">
            <v>Physical</v>
          </cell>
          <cell r="I1701" t="str">
            <v>WA</v>
          </cell>
          <cell r="K1701" t="str">
            <v>Cinergy Marketing &amp; Trading, LP</v>
          </cell>
          <cell r="L1701" t="str">
            <v>Sylvia Pollan</v>
          </cell>
          <cell r="M1701" t="str">
            <v>Trader</v>
          </cell>
          <cell r="N1701" t="str">
            <v>(713) 393-6895</v>
          </cell>
          <cell r="O1701" t="str">
            <v>(713) 890-3134</v>
          </cell>
          <cell r="R1701">
            <v>6079</v>
          </cell>
          <cell r="U1701" t="str">
            <v>IF</v>
          </cell>
          <cell r="V1701">
            <v>-0.01</v>
          </cell>
          <cell r="W1701" t="str">
            <v>NWP Rocky Mtn</v>
          </cell>
          <cell r="Y1701">
            <v>38322</v>
          </cell>
          <cell r="Z1701">
            <v>38352</v>
          </cell>
          <cell r="AA1701" t="str">
            <v>Firm</v>
          </cell>
          <cell r="AB1701" t="str">
            <v>NWP</v>
          </cell>
          <cell r="AD1701">
            <v>100010</v>
          </cell>
          <cell r="AE1701">
            <v>6079</v>
          </cell>
          <cell r="AF1701" t="str">
            <v>WYOMING POOL</v>
          </cell>
          <cell r="AG1701">
            <v>89</v>
          </cell>
          <cell r="AI1701" t="str">
            <v xml:space="preserve"> </v>
          </cell>
          <cell r="AJ1701" t="str">
            <v xml:space="preserve"> </v>
          </cell>
          <cell r="AK1701" t="str">
            <v xml:space="preserve"> </v>
          </cell>
          <cell r="AL1701" t="str">
            <v xml:space="preserve"> </v>
          </cell>
          <cell r="AM1701" t="str">
            <v xml:space="preserve"> </v>
          </cell>
          <cell r="AN1701" t="str">
            <v>RP</v>
          </cell>
        </row>
        <row r="1702">
          <cell r="A1702">
            <v>1715</v>
          </cell>
          <cell r="B1702" t="str">
            <v>DW</v>
          </cell>
          <cell r="C1702" t="str">
            <v>Dick Winters</v>
          </cell>
          <cell r="D1702" t="str">
            <v>(509) 495-4175</v>
          </cell>
          <cell r="E1702">
            <v>38313</v>
          </cell>
          <cell r="G1702" t="str">
            <v>Purchase</v>
          </cell>
          <cell r="H1702" t="str">
            <v>Physical</v>
          </cell>
          <cell r="I1702" t="str">
            <v>CA - SLTAHOE</v>
          </cell>
          <cell r="K1702" t="str">
            <v>Enserco</v>
          </cell>
          <cell r="L1702" t="str">
            <v>Dave Huck</v>
          </cell>
          <cell r="M1702" t="str">
            <v>Trader</v>
          </cell>
          <cell r="N1702" t="str">
            <v>(403) 269-5522</v>
          </cell>
          <cell r="O1702" t="str">
            <v>(303) 568-3250</v>
          </cell>
          <cell r="R1702">
            <v>1450</v>
          </cell>
          <cell r="X1702">
            <v>5.65</v>
          </cell>
          <cell r="Y1702">
            <v>38314</v>
          </cell>
          <cell r="Z1702">
            <v>38314</v>
          </cell>
          <cell r="AA1702" t="str">
            <v>Firm</v>
          </cell>
          <cell r="AB1702" t="str">
            <v>NWP</v>
          </cell>
          <cell r="AC1702" t="str">
            <v>Paiute</v>
          </cell>
          <cell r="AD1702">
            <v>100047</v>
          </cell>
          <cell r="AE1702">
            <v>1450</v>
          </cell>
          <cell r="AF1702" t="str">
            <v>SUMAS</v>
          </cell>
          <cell r="AG1702">
            <v>297</v>
          </cell>
          <cell r="AH1702" t="str">
            <v xml:space="preserve"> </v>
          </cell>
          <cell r="AI1702" t="str">
            <v xml:space="preserve"> </v>
          </cell>
          <cell r="AJ1702" t="str">
            <v>RENO</v>
          </cell>
          <cell r="AK1702">
            <v>459</v>
          </cell>
          <cell r="AL1702" t="str">
            <v>AVAC03SYS4</v>
          </cell>
          <cell r="AM1702">
            <v>304</v>
          </cell>
          <cell r="AN1702" t="str">
            <v>DW</v>
          </cell>
        </row>
        <row r="1703">
          <cell r="A1703">
            <v>1716</v>
          </cell>
          <cell r="B1703" t="str">
            <v>DW</v>
          </cell>
          <cell r="C1703" t="str">
            <v>Dick Winters</v>
          </cell>
          <cell r="D1703" t="str">
            <v>(509) 495-4175</v>
          </cell>
          <cell r="E1703">
            <v>38313</v>
          </cell>
          <cell r="G1703" t="str">
            <v>Purchase</v>
          </cell>
          <cell r="H1703" t="str">
            <v>Physical</v>
          </cell>
          <cell r="I1703" t="str">
            <v>CA - SLTAHOE</v>
          </cell>
          <cell r="J1703">
            <v>121742036</v>
          </cell>
          <cell r="K1703" t="str">
            <v>Cook Inlet Energy Supply LLC</v>
          </cell>
          <cell r="L1703" t="str">
            <v>Jennifer Emerson</v>
          </cell>
          <cell r="M1703" t="str">
            <v>Trader</v>
          </cell>
          <cell r="N1703" t="str">
            <v>(310) 789-3900</v>
          </cell>
          <cell r="O1703" t="str">
            <v>(310) 789-3991</v>
          </cell>
          <cell r="P1703" t="str">
            <v>ICE</v>
          </cell>
          <cell r="Q1703">
            <v>2.5</v>
          </cell>
          <cell r="R1703">
            <v>1900</v>
          </cell>
          <cell r="U1703" t="str">
            <v>GDA</v>
          </cell>
          <cell r="V1703">
            <v>0.05</v>
          </cell>
          <cell r="W1703" t="str">
            <v>Opal</v>
          </cell>
          <cell r="Y1703">
            <v>38314</v>
          </cell>
          <cell r="Z1703">
            <v>38314</v>
          </cell>
          <cell r="AA1703" t="str">
            <v>Firm</v>
          </cell>
          <cell r="AB1703" t="str">
            <v>NWP</v>
          </cell>
          <cell r="AC1703" t="str">
            <v>Paiute</v>
          </cell>
          <cell r="AD1703">
            <v>100047</v>
          </cell>
          <cell r="AE1703">
            <v>1900</v>
          </cell>
          <cell r="AF1703" t="str">
            <v>OPAL</v>
          </cell>
          <cell r="AG1703">
            <v>543</v>
          </cell>
          <cell r="AH1703" t="str">
            <v xml:space="preserve"> </v>
          </cell>
          <cell r="AI1703" t="str">
            <v xml:space="preserve"> </v>
          </cell>
          <cell r="AJ1703" t="str">
            <v>RENO</v>
          </cell>
          <cell r="AK1703">
            <v>459</v>
          </cell>
          <cell r="AL1703" t="str">
            <v>AVAC03SYS5</v>
          </cell>
          <cell r="AM1703">
            <v>304</v>
          </cell>
          <cell r="AN1703" t="str">
            <v>DW</v>
          </cell>
        </row>
        <row r="1704">
          <cell r="A1704">
            <v>1717</v>
          </cell>
          <cell r="B1704" t="str">
            <v>DW</v>
          </cell>
          <cell r="C1704" t="str">
            <v>Dick Winters</v>
          </cell>
          <cell r="D1704" t="str">
            <v>(509) 495-4175</v>
          </cell>
          <cell r="E1704">
            <v>38313</v>
          </cell>
          <cell r="G1704" t="str">
            <v>Purchase</v>
          </cell>
          <cell r="H1704" t="str">
            <v>Physical</v>
          </cell>
          <cell r="I1704" t="str">
            <v>WA</v>
          </cell>
          <cell r="K1704" t="str">
            <v>Enserco</v>
          </cell>
          <cell r="L1704" t="str">
            <v>Dave Huck</v>
          </cell>
          <cell r="M1704" t="str">
            <v>Trader</v>
          </cell>
          <cell r="N1704" t="str">
            <v>(403) 269-5522</v>
          </cell>
          <cell r="O1704" t="str">
            <v>(303) 568-3250</v>
          </cell>
          <cell r="R1704">
            <v>5853</v>
          </cell>
          <cell r="U1704" t="str">
            <v>IF</v>
          </cell>
          <cell r="V1704">
            <v>3.5000000000000003E-2</v>
          </cell>
          <cell r="W1704" t="str">
            <v>Sumas</v>
          </cell>
          <cell r="Y1704">
            <v>38322</v>
          </cell>
          <cell r="Z1704">
            <v>38352</v>
          </cell>
          <cell r="AA1704" t="str">
            <v>Firm</v>
          </cell>
          <cell r="AB1704" t="str">
            <v>NWP</v>
          </cell>
          <cell r="AD1704">
            <v>100010</v>
          </cell>
          <cell r="AE1704">
            <v>5853</v>
          </cell>
          <cell r="AF1704" t="str">
            <v>Sumas</v>
          </cell>
          <cell r="AG1704">
            <v>297</v>
          </cell>
          <cell r="AH1704" t="str">
            <v xml:space="preserve"> </v>
          </cell>
          <cell r="AI1704" t="str">
            <v xml:space="preserve"> </v>
          </cell>
          <cell r="AJ1704" t="str">
            <v xml:space="preserve"> </v>
          </cell>
          <cell r="AK1704" t="str">
            <v xml:space="preserve"> </v>
          </cell>
          <cell r="AL1704" t="str">
            <v xml:space="preserve"> </v>
          </cell>
          <cell r="AM1704" t="str">
            <v xml:space="preserve"> </v>
          </cell>
          <cell r="AN1704" t="str">
            <v>RP</v>
          </cell>
        </row>
        <row r="1705">
          <cell r="A1705">
            <v>1718</v>
          </cell>
          <cell r="B1705" t="str">
            <v>DW</v>
          </cell>
          <cell r="C1705" t="str">
            <v>Dick Winters</v>
          </cell>
          <cell r="D1705" t="str">
            <v>(509) 495-4175</v>
          </cell>
          <cell r="E1705">
            <v>38314</v>
          </cell>
          <cell r="G1705" t="str">
            <v>Purchase</v>
          </cell>
          <cell r="H1705" t="str">
            <v>Physical</v>
          </cell>
          <cell r="I1705" t="str">
            <v>CA - SLTAHOE</v>
          </cell>
          <cell r="K1705" t="str">
            <v>Enserco</v>
          </cell>
          <cell r="L1705" t="str">
            <v>Dave Huck</v>
          </cell>
          <cell r="M1705" t="str">
            <v>Trader</v>
          </cell>
          <cell r="N1705" t="str">
            <v>(403) 269-5522</v>
          </cell>
          <cell r="O1705" t="str">
            <v>(303) 568-3250</v>
          </cell>
          <cell r="R1705">
            <v>1400</v>
          </cell>
          <cell r="U1705" t="str">
            <v>GDA</v>
          </cell>
          <cell r="V1705">
            <v>0.02</v>
          </cell>
          <cell r="W1705" t="str">
            <v>Sumas</v>
          </cell>
          <cell r="Y1705">
            <v>38315</v>
          </cell>
          <cell r="Z1705">
            <v>38315</v>
          </cell>
          <cell r="AA1705" t="str">
            <v>Firm</v>
          </cell>
          <cell r="AB1705" t="str">
            <v>NWP</v>
          </cell>
          <cell r="AC1705" t="str">
            <v>Paiute</v>
          </cell>
          <cell r="AD1705">
            <v>100047</v>
          </cell>
          <cell r="AE1705">
            <v>1400</v>
          </cell>
          <cell r="AF1705" t="str">
            <v>SUMAS</v>
          </cell>
          <cell r="AG1705">
            <v>297</v>
          </cell>
          <cell r="AH1705" t="str">
            <v xml:space="preserve"> </v>
          </cell>
          <cell r="AI1705" t="str">
            <v xml:space="preserve"> </v>
          </cell>
          <cell r="AJ1705" t="str">
            <v>RENO</v>
          </cell>
          <cell r="AK1705">
            <v>459</v>
          </cell>
          <cell r="AL1705" t="str">
            <v>AVAC03SYS4</v>
          </cell>
          <cell r="AM1705">
            <v>304</v>
          </cell>
          <cell r="AN1705" t="str">
            <v>DW</v>
          </cell>
        </row>
        <row r="1706">
          <cell r="A1706">
            <v>1719</v>
          </cell>
          <cell r="B1706" t="str">
            <v>DW</v>
          </cell>
          <cell r="C1706" t="str">
            <v>Dick Winters</v>
          </cell>
          <cell r="D1706" t="str">
            <v>(509) 495-4175</v>
          </cell>
          <cell r="E1706">
            <v>38314</v>
          </cell>
          <cell r="G1706" t="str">
            <v>Purchase</v>
          </cell>
          <cell r="H1706" t="str">
            <v>Physical</v>
          </cell>
          <cell r="I1706" t="str">
            <v>CA - SLTAHOE</v>
          </cell>
          <cell r="J1706">
            <v>278732830</v>
          </cell>
          <cell r="K1706" t="str">
            <v>Cinergy Marketing &amp; Trading, LP</v>
          </cell>
          <cell r="L1706" t="str">
            <v>Todd Gilcrease</v>
          </cell>
          <cell r="M1706" t="str">
            <v>Trader</v>
          </cell>
          <cell r="N1706" t="str">
            <v>(713) 393-6910</v>
          </cell>
          <cell r="O1706" t="str">
            <v>(713) 890-3134</v>
          </cell>
          <cell r="P1706" t="str">
            <v>ICE</v>
          </cell>
          <cell r="Q1706">
            <v>2.5</v>
          </cell>
          <cell r="R1706">
            <v>2000</v>
          </cell>
          <cell r="U1706" t="str">
            <v>GDA</v>
          </cell>
          <cell r="V1706">
            <v>5.0000000000000001E-3</v>
          </cell>
          <cell r="W1706" t="str">
            <v>Opal</v>
          </cell>
          <cell r="Y1706">
            <v>38315</v>
          </cell>
          <cell r="Z1706">
            <v>38315</v>
          </cell>
          <cell r="AA1706" t="str">
            <v>Firm</v>
          </cell>
          <cell r="AB1706" t="str">
            <v>NWP</v>
          </cell>
          <cell r="AC1706" t="str">
            <v>Paiute</v>
          </cell>
          <cell r="AD1706">
            <v>100047</v>
          </cell>
          <cell r="AE1706">
            <v>2000</v>
          </cell>
          <cell r="AF1706" t="str">
            <v>OPAL</v>
          </cell>
          <cell r="AG1706">
            <v>543</v>
          </cell>
          <cell r="AH1706" t="str">
            <v xml:space="preserve"> </v>
          </cell>
          <cell r="AI1706" t="str">
            <v xml:space="preserve"> </v>
          </cell>
          <cell r="AJ1706" t="str">
            <v>RENO</v>
          </cell>
          <cell r="AK1706">
            <v>459</v>
          </cell>
          <cell r="AL1706" t="str">
            <v>AVAC03SYS5</v>
          </cell>
          <cell r="AM1706">
            <v>304</v>
          </cell>
          <cell r="AN1706" t="str">
            <v>DW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 refreshError="1"/>
      <sheetData sheetId="1" refreshError="1">
        <row r="1">
          <cell r="B1" t="str">
            <v>GAS</v>
          </cell>
        </row>
        <row r="2">
          <cell r="B2">
            <v>2007</v>
          </cell>
        </row>
        <row r="3">
          <cell r="B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7">
          <cell r="F67" t="str">
            <v>WARes101</v>
          </cell>
        </row>
        <row r="177">
          <cell r="F177" t="str">
            <v>WARes101</v>
          </cell>
        </row>
        <row r="287">
          <cell r="F287" t="str">
            <v>WARes101</v>
          </cell>
        </row>
        <row r="397">
          <cell r="F397" t="str">
            <v>WARes101</v>
          </cell>
        </row>
        <row r="507">
          <cell r="F507" t="str">
            <v>WARes101</v>
          </cell>
        </row>
        <row r="617">
          <cell r="F617" t="str">
            <v>WARes101</v>
          </cell>
        </row>
        <row r="727">
          <cell r="F727" t="str">
            <v>WARes101</v>
          </cell>
        </row>
        <row r="837">
          <cell r="F837" t="str">
            <v>WARes101</v>
          </cell>
        </row>
        <row r="947">
          <cell r="F947" t="str">
            <v>WARes101</v>
          </cell>
        </row>
        <row r="1057">
          <cell r="F1057" t="str">
            <v>WARes101</v>
          </cell>
        </row>
        <row r="1167">
          <cell r="F1167" t="str">
            <v>WARes101</v>
          </cell>
        </row>
        <row r="1278">
          <cell r="F1278" t="str">
            <v>WARes101</v>
          </cell>
        </row>
        <row r="1279">
          <cell r="F1279" t="str">
            <v>WARes111</v>
          </cell>
        </row>
        <row r="1280">
          <cell r="F1280" t="str">
            <v>WACom101</v>
          </cell>
        </row>
        <row r="1281">
          <cell r="F1281" t="str">
            <v>WACom111</v>
          </cell>
        </row>
        <row r="1282">
          <cell r="F1282" t="str">
            <v>WACom121</v>
          </cell>
        </row>
        <row r="1283">
          <cell r="F1283" t="str">
            <v>WAInd101</v>
          </cell>
        </row>
        <row r="1284">
          <cell r="F1284" t="str">
            <v>WAInd111</v>
          </cell>
        </row>
        <row r="1285">
          <cell r="F1285" t="str">
            <v>WAInd121</v>
          </cell>
        </row>
        <row r="1286">
          <cell r="F1286" t="str">
            <v>WAInt132</v>
          </cell>
        </row>
        <row r="1287">
          <cell r="F1287" t="str">
            <v>WATra146</v>
          </cell>
        </row>
        <row r="1288">
          <cell r="F1288" t="str">
            <v>WASPC148</v>
          </cell>
        </row>
        <row r="1289">
          <cell r="F1289" t="str">
            <v>WAIntdpt101</v>
          </cell>
        </row>
        <row r="1290">
          <cell r="F1290" t="str">
            <v>WAIntdpt111</v>
          </cell>
        </row>
        <row r="1291">
          <cell r="F1291" t="str">
            <v>IDRes101</v>
          </cell>
        </row>
        <row r="1292">
          <cell r="F1292" t="str">
            <v>IDRes111</v>
          </cell>
        </row>
        <row r="1293">
          <cell r="F1293" t="str">
            <v>IDCom101</v>
          </cell>
        </row>
        <row r="1294">
          <cell r="F1294" t="str">
            <v>IDCom111</v>
          </cell>
        </row>
        <row r="1295">
          <cell r="F1295" t="str">
            <v>IDCom121</v>
          </cell>
        </row>
        <row r="1296">
          <cell r="F1296" t="str">
            <v>IDInd101</v>
          </cell>
        </row>
        <row r="1297">
          <cell r="F1297" t="str">
            <v>IDInd111</v>
          </cell>
        </row>
        <row r="1298">
          <cell r="F1298" t="str">
            <v>IDInd121</v>
          </cell>
        </row>
        <row r="1299">
          <cell r="F1299" t="str">
            <v>IDInt132</v>
          </cell>
        </row>
        <row r="1300">
          <cell r="F1300" t="str">
            <v>IDTra146</v>
          </cell>
        </row>
        <row r="1301">
          <cell r="F1301" t="str">
            <v>IDSPC147</v>
          </cell>
        </row>
        <row r="1302">
          <cell r="F1302" t="str">
            <v>IDSPC159</v>
          </cell>
        </row>
        <row r="1303">
          <cell r="F1303" t="str">
            <v>IDSPC169</v>
          </cell>
        </row>
        <row r="1304">
          <cell r="F1304" t="str">
            <v>IDIntdpt101</v>
          </cell>
        </row>
        <row r="1305">
          <cell r="F1305" t="str">
            <v>IDIntdpt111</v>
          </cell>
        </row>
        <row r="1306">
          <cell r="F1306" t="str">
            <v>ORRes410</v>
          </cell>
        </row>
        <row r="1307">
          <cell r="F1307" t="str">
            <v>ORRes420</v>
          </cell>
        </row>
        <row r="1308">
          <cell r="F1308" t="str">
            <v>ORCom420</v>
          </cell>
        </row>
        <row r="1309">
          <cell r="F1309" t="str">
            <v>ORCom424</v>
          </cell>
        </row>
        <row r="1310">
          <cell r="F1310" t="str">
            <v>ORInd424</v>
          </cell>
        </row>
        <row r="1311">
          <cell r="F1311" t="str">
            <v>ORInd444</v>
          </cell>
        </row>
        <row r="1312">
          <cell r="F1312" t="str">
            <v>ORInt440</v>
          </cell>
        </row>
        <row r="1313">
          <cell r="F1313" t="str">
            <v>ORTra456</v>
          </cell>
        </row>
        <row r="1314">
          <cell r="F1314" t="str">
            <v>ORSPC447</v>
          </cell>
        </row>
        <row r="1315">
          <cell r="F1315" t="str">
            <v>ORIntdpt420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erage Bill by RS"/>
      <sheetName val="Rates in summary"/>
      <sheetName val="Rates in detail"/>
      <sheetName val="Class Price for Decoupling"/>
      <sheetName val="Permanents"/>
      <sheetName val="Temporaries"/>
      <sheetName val="Allocation equal ¢ per therm"/>
      <sheetName val="Allocation equal % of margin"/>
      <sheetName val="Inputs"/>
      <sheetName val="Oregon volumes"/>
      <sheetName val="Amortization Rates"/>
      <sheetName val="PGA Summary UM1286 Req'd"/>
      <sheetName val="Rates for MAS GS"/>
      <sheetName val="Inputs for FCST MGN"/>
      <sheetName val="Rates for Tariff Sheets"/>
      <sheetName val="Cover"/>
      <sheetName val="OR Index"/>
      <sheetName val="F Goldenrod"/>
      <sheetName val="Statement of Rates"/>
      <sheetName val="Summary of Sales Rates"/>
      <sheetName val="Summary of Transportation Rates"/>
      <sheetName val="Summary of Changes in Rates 408"/>
      <sheetName val="Summary of Changes in Rates PGA"/>
      <sheetName val="Adjs. to  Residential Rates"/>
      <sheetName val="Rate Case History"/>
      <sheetName val="Annual WACOG History"/>
      <sheetName val="Winter WACOG History"/>
      <sheetName val="RS 2 Billing Rate History"/>
      <sheetName val="RS 3 Sales Billing Rate History"/>
      <sheetName val="RS 27 Sales Billing Rate Histor"/>
      <sheetName val="RS 31 FirmSalesHistory"/>
      <sheetName val="RS 32 FirmSalesHistory"/>
      <sheetName val="RS 32 IntpSalesHistory"/>
      <sheetName val="RS 31 Transp History"/>
      <sheetName val="RS 32 Transp History"/>
      <sheetName val="RS 33 Transp History"/>
      <sheetName val="Break"/>
      <sheetName val="RS 1 History 2002-2012"/>
      <sheetName val="RS1 History 1982-2001"/>
      <sheetName val="RS 2 History 1980-2001"/>
      <sheetName val="RS 3 Sales History 1980-2001"/>
      <sheetName val="RS 3 Transp History 1988-2001"/>
      <sheetName val="RS 3T History 2002-2006"/>
      <sheetName val="RS 19 History 2002-2012"/>
      <sheetName val="RS 31 IntpSalesHist 2003-2012"/>
      <sheetName val="RS 1R Perm. Rates"/>
      <sheetName val="RS 2 Perm. Rates"/>
      <sheetName val="RS 3 Perm. Rates"/>
      <sheetName val="OR RS 54 History 2003-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0">
          <cell r="B30">
            <v>2.9090000000000001E-2</v>
          </cell>
        </row>
        <row r="85">
          <cell r="B85">
            <v>41579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9"/>
  <sheetViews>
    <sheetView topLeftCell="A17" workbookViewId="0">
      <selection activeCell="C32" sqref="C32"/>
    </sheetView>
  </sheetViews>
  <sheetFormatPr defaultRowHeight="15.75"/>
  <cols>
    <col min="1" max="1" width="36" style="16" customWidth="1"/>
    <col min="2" max="2" width="53.77734375" style="1" customWidth="1"/>
    <col min="3" max="3" width="13.33203125" style="2" customWidth="1"/>
    <col min="4" max="4" width="9.44140625" style="1" customWidth="1"/>
    <col min="5" max="16384" width="8.88671875" style="1"/>
  </cols>
  <sheetData>
    <row r="2" spans="1:3" s="5" customFormat="1" ht="18.75">
      <c r="A2" s="3" t="s">
        <v>1</v>
      </c>
      <c r="B2" s="3" t="s">
        <v>2</v>
      </c>
      <c r="C2" s="4" t="s">
        <v>3</v>
      </c>
    </row>
    <row r="3" spans="1:3">
      <c r="A3" s="6"/>
      <c r="B3" s="7"/>
      <c r="C3" s="11"/>
    </row>
    <row r="4" spans="1:3">
      <c r="A4" s="9" t="s">
        <v>60</v>
      </c>
      <c r="B4" s="8"/>
      <c r="C4" s="11"/>
    </row>
    <row r="5" spans="1:3">
      <c r="A5" s="97" t="s">
        <v>125</v>
      </c>
      <c r="B5" s="8" t="s">
        <v>133</v>
      </c>
      <c r="C5" s="11">
        <v>2</v>
      </c>
    </row>
    <row r="6" spans="1:3">
      <c r="A6" s="10"/>
      <c r="B6" s="8"/>
      <c r="C6" s="11"/>
    </row>
    <row r="7" spans="1:3">
      <c r="A7" s="97" t="s">
        <v>126</v>
      </c>
      <c r="B7" s="12" t="s">
        <v>134</v>
      </c>
      <c r="C7" s="11">
        <v>3</v>
      </c>
    </row>
    <row r="8" spans="1:3">
      <c r="A8" s="10"/>
      <c r="B8" s="8"/>
      <c r="C8" s="11"/>
    </row>
    <row r="9" spans="1:3">
      <c r="A9" s="97" t="s">
        <v>127</v>
      </c>
      <c r="B9" s="8" t="s">
        <v>135</v>
      </c>
      <c r="C9" s="11">
        <v>4</v>
      </c>
    </row>
    <row r="10" spans="1:3">
      <c r="A10" s="10"/>
      <c r="B10" s="8"/>
      <c r="C10" s="11"/>
    </row>
    <row r="11" spans="1:3">
      <c r="A11" s="10"/>
      <c r="B11" s="8"/>
      <c r="C11" s="11"/>
    </row>
    <row r="12" spans="1:3">
      <c r="A12" s="9" t="s">
        <v>4</v>
      </c>
      <c r="B12" s="8"/>
      <c r="C12" s="11"/>
    </row>
    <row r="13" spans="1:3">
      <c r="A13" s="9"/>
      <c r="B13" s="8"/>
      <c r="C13" s="11"/>
    </row>
    <row r="14" spans="1:3">
      <c r="A14" s="97" t="s">
        <v>128</v>
      </c>
      <c r="B14" s="8" t="s">
        <v>140</v>
      </c>
      <c r="C14" s="11">
        <v>5</v>
      </c>
    </row>
    <row r="15" spans="1:3">
      <c r="A15" s="97"/>
      <c r="B15" s="8"/>
      <c r="C15" s="11"/>
    </row>
    <row r="16" spans="1:3">
      <c r="A16" s="97"/>
      <c r="B16" s="8"/>
      <c r="C16" s="11"/>
    </row>
    <row r="17" spans="1:3">
      <c r="A17" s="97"/>
      <c r="B17" s="8"/>
      <c r="C17" s="11"/>
    </row>
    <row r="18" spans="1:3">
      <c r="A18" s="9"/>
      <c r="B18" s="8"/>
      <c r="C18" s="11"/>
    </row>
    <row r="19" spans="1:3">
      <c r="A19" s="98" t="s">
        <v>129</v>
      </c>
      <c r="B19" s="8" t="s">
        <v>136</v>
      </c>
      <c r="C19" s="11">
        <v>6</v>
      </c>
    </row>
    <row r="20" spans="1:3">
      <c r="A20" s="9"/>
      <c r="B20" s="8"/>
      <c r="C20" s="11"/>
    </row>
    <row r="21" spans="1:3">
      <c r="A21" s="97" t="s">
        <v>130</v>
      </c>
      <c r="B21" s="8" t="s">
        <v>137</v>
      </c>
      <c r="C21" s="11">
        <v>7</v>
      </c>
    </row>
    <row r="22" spans="1:3">
      <c r="A22" s="9"/>
      <c r="B22" s="8"/>
      <c r="C22" s="11"/>
    </row>
    <row r="23" spans="1:3">
      <c r="A23" s="272" t="s">
        <v>208</v>
      </c>
      <c r="B23" s="8" t="s">
        <v>208</v>
      </c>
      <c r="C23" s="11">
        <v>8</v>
      </c>
    </row>
    <row r="24" spans="1:3">
      <c r="A24" s="9"/>
      <c r="B24" s="8"/>
      <c r="C24" s="11"/>
    </row>
    <row r="25" spans="1:3">
      <c r="A25" s="97" t="s">
        <v>131</v>
      </c>
      <c r="B25" s="8" t="s">
        <v>138</v>
      </c>
      <c r="C25" s="11">
        <v>9</v>
      </c>
    </row>
    <row r="26" spans="1:3">
      <c r="A26" s="9"/>
      <c r="B26" s="8"/>
      <c r="C26" s="11"/>
    </row>
    <row r="27" spans="1:3">
      <c r="A27" s="97" t="s">
        <v>132</v>
      </c>
      <c r="B27" s="8" t="s">
        <v>139</v>
      </c>
      <c r="C27" s="11">
        <v>10</v>
      </c>
    </row>
    <row r="28" spans="1:3">
      <c r="A28" s="9"/>
      <c r="B28" s="8"/>
      <c r="C28" s="11"/>
    </row>
    <row r="29" spans="1:3">
      <c r="A29" s="9"/>
      <c r="B29" s="8"/>
      <c r="C29" s="11"/>
    </row>
    <row r="30" spans="1:3">
      <c r="A30" s="9" t="s">
        <v>63</v>
      </c>
      <c r="B30" s="8"/>
      <c r="C30" s="11"/>
    </row>
    <row r="31" spans="1:3">
      <c r="A31" s="13"/>
      <c r="B31" s="8"/>
      <c r="C31" s="11"/>
    </row>
    <row r="32" spans="1:3">
      <c r="A32" s="97" t="s">
        <v>64</v>
      </c>
      <c r="B32" s="8" t="s">
        <v>50</v>
      </c>
      <c r="C32" s="11">
        <v>11</v>
      </c>
    </row>
    <row r="33" spans="1:3">
      <c r="A33" s="13"/>
      <c r="B33" s="8"/>
      <c r="C33" s="11"/>
    </row>
    <row r="34" spans="1:3">
      <c r="A34" s="14"/>
      <c r="B34" s="15"/>
    </row>
    <row r="35" spans="1:3">
      <c r="A35" s="14"/>
      <c r="B35" s="15"/>
    </row>
    <row r="36" spans="1:3">
      <c r="A36" s="14"/>
      <c r="B36" s="15"/>
    </row>
    <row r="37" spans="1:3">
      <c r="A37" s="14"/>
      <c r="B37" s="15"/>
    </row>
    <row r="38" spans="1:3">
      <c r="A38" s="14"/>
      <c r="B38" s="15"/>
    </row>
    <row r="39" spans="1:3">
      <c r="A39" s="14"/>
      <c r="B39" s="15"/>
    </row>
  </sheetData>
  <hyperlinks>
    <hyperlink ref="A5" location="'Total Revenue Change'!A1" display="'Total Revenue Change'!A1"/>
    <hyperlink ref="A7" location="'Rate Schedule Change 150 '!A1" display="'Rate Schedule Change 150 '!A1"/>
    <hyperlink ref="A9" location="'Rate Schedule Change 155'!A1" display="'Rate Schedule Change 155'!A1"/>
    <hyperlink ref="A14" location="'Input '!A1" display="'Input '!A1"/>
    <hyperlink ref="A19" location="Commodity!A1" display="Commodity!A1"/>
    <hyperlink ref="A21" location="'Demand '!A1" display="'Demand '!A1"/>
    <hyperlink ref="A25" location="'Input - Amortization Balances'!A1" display="'Input - Amortization Balances'!A1"/>
    <hyperlink ref="A27" location="'Amortization Calculation'!A1" display="'Amortization Calculation'!A1"/>
    <hyperlink ref="A32" location="'Conversion Factor'!A1" display="'Conversion Factor'!A1"/>
  </hyperlinks>
  <pageMargins left="0.43" right="0.47" top="0.41" bottom="0.31" header="0.25" footer="0.22"/>
  <pageSetup scale="78" orientation="portrait" r:id="rId1"/>
  <headerFooter alignWithMargins="0"/>
  <customProperties>
    <customPr name="xxe4aP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40" workbookViewId="0">
      <selection activeCell="F5" sqref="F5"/>
    </sheetView>
  </sheetViews>
  <sheetFormatPr defaultColWidth="10.77734375" defaultRowHeight="15.75" customHeight="1" outlineLevelRow="1"/>
  <cols>
    <col min="1" max="1" width="3.5546875" style="17" customWidth="1"/>
    <col min="2" max="2" width="22.44140625" style="17" customWidth="1"/>
    <col min="3" max="3" width="9.77734375" style="17" customWidth="1"/>
    <col min="4" max="4" width="13.77734375" style="17" customWidth="1"/>
    <col min="5" max="5" width="10.88671875" style="17" customWidth="1"/>
    <col min="6" max="6" width="12.44140625" style="17" customWidth="1"/>
    <col min="7" max="7" width="10.88671875" style="17" customWidth="1"/>
    <col min="8" max="8" width="13.88671875" style="17" customWidth="1"/>
    <col min="9" max="9" width="9.109375" style="17" customWidth="1"/>
    <col min="10" max="10" width="14.109375" style="17" customWidth="1"/>
    <col min="11" max="11" width="12.88671875" style="17" customWidth="1"/>
    <col min="12" max="12" width="12.33203125" style="17" bestFit="1" customWidth="1"/>
    <col min="13" max="16384" width="10.77734375" style="17"/>
  </cols>
  <sheetData>
    <row r="1" spans="1:8" ht="15.75" customHeight="1">
      <c r="A1" s="24" t="s">
        <v>0</v>
      </c>
      <c r="E1" s="28"/>
      <c r="F1" s="65"/>
      <c r="H1" s="24"/>
    </row>
    <row r="2" spans="1:8" ht="15.75" customHeight="1">
      <c r="A2" s="24" t="s">
        <v>66</v>
      </c>
      <c r="E2" s="28"/>
      <c r="H2" s="24"/>
    </row>
    <row r="3" spans="1:8" ht="15.75" customHeight="1">
      <c r="A3" s="24" t="s">
        <v>37</v>
      </c>
      <c r="H3" s="24"/>
    </row>
    <row r="5" spans="1:8" ht="15.75" customHeight="1">
      <c r="A5" s="60"/>
      <c r="E5" s="17" t="s">
        <v>93</v>
      </c>
      <c r="F5" s="424">
        <f>'Conversion Factor'!G28</f>
        <v>1.0487299999999999</v>
      </c>
    </row>
    <row r="6" spans="1:8" ht="15.75" customHeight="1">
      <c r="B6" s="446" t="s">
        <v>89</v>
      </c>
      <c r="C6" s="447"/>
      <c r="D6" s="447"/>
      <c r="E6" s="447"/>
      <c r="F6" s="447"/>
      <c r="G6" s="448"/>
    </row>
    <row r="7" spans="1:8" ht="15.75" customHeight="1">
      <c r="B7" s="51"/>
      <c r="C7" s="51"/>
      <c r="D7" s="51"/>
      <c r="E7" s="51"/>
      <c r="F7" s="148"/>
    </row>
    <row r="8" spans="1:8" ht="15.75" customHeight="1">
      <c r="A8" s="54"/>
      <c r="C8" s="449" t="s">
        <v>83</v>
      </c>
      <c r="D8" s="450"/>
      <c r="E8" s="450"/>
      <c r="F8" s="450"/>
      <c r="G8" s="451"/>
    </row>
    <row r="9" spans="1:8" ht="15.75" customHeight="1">
      <c r="A9" s="61"/>
      <c r="C9" s="111" t="s">
        <v>95</v>
      </c>
      <c r="D9" s="111" t="s">
        <v>96</v>
      </c>
      <c r="E9" s="61" t="s">
        <v>6</v>
      </c>
      <c r="F9" s="61" t="s">
        <v>7</v>
      </c>
      <c r="G9" s="142" t="s">
        <v>123</v>
      </c>
    </row>
    <row r="10" spans="1:8" ht="15.75" customHeight="1">
      <c r="A10" s="61"/>
      <c r="B10" s="100" t="s">
        <v>11</v>
      </c>
      <c r="C10" s="107">
        <f>(F10-175000)/C24</f>
        <v>-9.1660000000000005E-2</v>
      </c>
      <c r="D10" s="107">
        <f>C10*F5</f>
        <v>-9.6129999999999993E-2</v>
      </c>
      <c r="E10" s="66">
        <v>4.6899999999999997E-2</v>
      </c>
      <c r="F10" s="105">
        <f>'Input - Amortization Balances'!F16</f>
        <v>-11422430.9</v>
      </c>
      <c r="G10" s="61">
        <f>C24</f>
        <v>126528897</v>
      </c>
      <c r="H10" s="27"/>
    </row>
    <row r="11" spans="1:8" ht="15.75" customHeight="1" outlineLevel="1">
      <c r="A11" s="61"/>
      <c r="C11" s="61"/>
      <c r="D11" s="28"/>
      <c r="E11" s="66"/>
      <c r="F11" s="61"/>
      <c r="G11" s="61"/>
    </row>
    <row r="12" spans="1:8" ht="15.75" customHeight="1" outlineLevel="1">
      <c r="A12" s="100"/>
      <c r="B12" s="68">
        <f>Commodity!A9</f>
        <v>43405</v>
      </c>
      <c r="C12" s="17">
        <f>'Input '!$C$8</f>
        <v>15387692</v>
      </c>
      <c r="D12" s="67">
        <f>ROUND(-C$10*C12,2)</f>
        <v>1410435.85</v>
      </c>
      <c r="E12" s="104">
        <f>ROUND((F10+(D12/2))*E$10/12,2)</f>
        <v>-41886</v>
      </c>
      <c r="F12" s="55">
        <f>F10+D12+E12</f>
        <v>-10053881</v>
      </c>
      <c r="G12" s="61"/>
    </row>
    <row r="13" spans="1:8" ht="15.75" customHeight="1" outlineLevel="1">
      <c r="A13" s="100"/>
      <c r="B13" s="170">
        <f>Commodity!A10</f>
        <v>43435</v>
      </c>
      <c r="C13" s="17">
        <f>'Input '!$D$8</f>
        <v>22977493</v>
      </c>
      <c r="D13" s="67">
        <f t="shared" ref="D13:D23" si="0">ROUND(-C$10*C13,2)</f>
        <v>2106117.0099999998</v>
      </c>
      <c r="E13" s="67">
        <f>ROUND((F12+(D13/2))*E$10/12,2)</f>
        <v>-35178.21</v>
      </c>
      <c r="F13" s="55">
        <f>+F12+D13+E13</f>
        <v>-7982942</v>
      </c>
      <c r="G13" s="61"/>
    </row>
    <row r="14" spans="1:8" ht="15.75" customHeight="1" outlineLevel="1">
      <c r="A14" s="100"/>
      <c r="B14" s="170">
        <f>Commodity!A11</f>
        <v>43466</v>
      </c>
      <c r="C14" s="17">
        <f>'Input '!$E$8</f>
        <v>22572393</v>
      </c>
      <c r="D14" s="67">
        <f t="shared" si="0"/>
        <v>2068985.54</v>
      </c>
      <c r="E14" s="67">
        <f t="shared" ref="E14:E23" si="1">ROUND((F13+(D14/2))*E$10/12,2)</f>
        <v>-27156.86</v>
      </c>
      <c r="F14" s="55">
        <f t="shared" ref="F14:F23" si="2">+F13+D14+E14</f>
        <v>-5941113</v>
      </c>
      <c r="G14" s="61"/>
    </row>
    <row r="15" spans="1:8" ht="15.75" customHeight="1" outlineLevel="1">
      <c r="A15" s="100"/>
      <c r="B15" s="170">
        <f>Commodity!A12</f>
        <v>43497</v>
      </c>
      <c r="C15" s="17">
        <f>'Input '!$F$8</f>
        <v>18044864</v>
      </c>
      <c r="D15" s="67">
        <f t="shared" si="0"/>
        <v>1653992.23</v>
      </c>
      <c r="E15" s="67">
        <f t="shared" si="1"/>
        <v>-19987.669999999998</v>
      </c>
      <c r="F15" s="55">
        <f t="shared" si="2"/>
        <v>-4307108</v>
      </c>
      <c r="G15" s="61"/>
    </row>
    <row r="16" spans="1:8" ht="15.75" customHeight="1" outlineLevel="1">
      <c r="A16" s="100"/>
      <c r="B16" s="170">
        <f>Commodity!A13</f>
        <v>43525</v>
      </c>
      <c r="C16" s="17">
        <f>'Input '!$G$8</f>
        <v>14969819</v>
      </c>
      <c r="D16" s="67">
        <f t="shared" si="0"/>
        <v>1372133.61</v>
      </c>
      <c r="E16" s="67">
        <f t="shared" si="1"/>
        <v>-14152.24</v>
      </c>
      <c r="F16" s="55">
        <f t="shared" si="2"/>
        <v>-2949127</v>
      </c>
      <c r="G16" s="61"/>
    </row>
    <row r="17" spans="1:8" ht="15.75" customHeight="1" outlineLevel="1">
      <c r="A17" s="100"/>
      <c r="B17" s="170">
        <f>Commodity!A14</f>
        <v>43556</v>
      </c>
      <c r="C17" s="17">
        <f>'Input '!$H$8</f>
        <v>9451270</v>
      </c>
      <c r="D17" s="67">
        <f t="shared" si="0"/>
        <v>866303.41</v>
      </c>
      <c r="E17" s="67">
        <f t="shared" si="1"/>
        <v>-9833.27</v>
      </c>
      <c r="F17" s="55">
        <f t="shared" si="2"/>
        <v>-2092657</v>
      </c>
      <c r="G17" s="61"/>
    </row>
    <row r="18" spans="1:8" ht="15.75" customHeight="1" outlineLevel="1">
      <c r="A18" s="100"/>
      <c r="B18" s="170">
        <f>Commodity!A15</f>
        <v>43586</v>
      </c>
      <c r="C18" s="17">
        <f>'Input '!$I$8</f>
        <v>5030518</v>
      </c>
      <c r="D18" s="67">
        <f t="shared" si="0"/>
        <v>461097.28</v>
      </c>
      <c r="E18" s="67">
        <f t="shared" si="1"/>
        <v>-7277.74</v>
      </c>
      <c r="F18" s="55">
        <f t="shared" si="2"/>
        <v>-1638837</v>
      </c>
      <c r="G18" s="61"/>
    </row>
    <row r="19" spans="1:8" ht="15.75" customHeight="1" outlineLevel="1">
      <c r="A19" s="100"/>
      <c r="B19" s="170">
        <f>Commodity!A16</f>
        <v>43617</v>
      </c>
      <c r="C19" s="17">
        <f>'Input '!$J$8</f>
        <v>2846317</v>
      </c>
      <c r="D19" s="67">
        <f t="shared" si="0"/>
        <v>260893.42</v>
      </c>
      <c r="E19" s="67">
        <f t="shared" si="1"/>
        <v>-5895.29</v>
      </c>
      <c r="F19" s="55">
        <f t="shared" si="2"/>
        <v>-1383839</v>
      </c>
      <c r="G19" s="61"/>
    </row>
    <row r="20" spans="1:8" ht="15.75" customHeight="1" outlineLevel="1">
      <c r="A20" s="100"/>
      <c r="B20" s="170">
        <f>Commodity!A17</f>
        <v>43647</v>
      </c>
      <c r="C20" s="17">
        <f>'Input '!$K$8</f>
        <v>2184405</v>
      </c>
      <c r="D20" s="67">
        <f t="shared" si="0"/>
        <v>200222.56</v>
      </c>
      <c r="E20" s="67">
        <f t="shared" si="1"/>
        <v>-5017.24</v>
      </c>
      <c r="F20" s="55">
        <f t="shared" si="2"/>
        <v>-1188634</v>
      </c>
      <c r="G20" s="61"/>
    </row>
    <row r="21" spans="1:8" ht="15.75" customHeight="1" outlineLevel="1">
      <c r="A21" s="100"/>
      <c r="B21" s="170">
        <f>Commodity!A18</f>
        <v>43678</v>
      </c>
      <c r="C21" s="17">
        <f>'Input '!$L$8</f>
        <v>2479638</v>
      </c>
      <c r="D21" s="67">
        <f t="shared" si="0"/>
        <v>227283.62</v>
      </c>
      <c r="E21" s="67">
        <f t="shared" si="1"/>
        <v>-4201.43</v>
      </c>
      <c r="F21" s="55">
        <f t="shared" si="2"/>
        <v>-965552</v>
      </c>
      <c r="G21" s="61"/>
    </row>
    <row r="22" spans="1:8" ht="15.75" customHeight="1" outlineLevel="1">
      <c r="A22" s="100"/>
      <c r="B22" s="170">
        <f>Commodity!A19</f>
        <v>43709</v>
      </c>
      <c r="C22" s="17">
        <f>'Input '!$M$8</f>
        <v>2527740</v>
      </c>
      <c r="D22" s="67">
        <f t="shared" si="0"/>
        <v>231692.65</v>
      </c>
      <c r="E22" s="67">
        <f t="shared" si="1"/>
        <v>-3320.93</v>
      </c>
      <c r="F22" s="55">
        <f t="shared" si="2"/>
        <v>-737180</v>
      </c>
      <c r="G22" s="61"/>
    </row>
    <row r="23" spans="1:8" ht="15.75" customHeight="1" outlineLevel="1">
      <c r="A23" s="100"/>
      <c r="B23" s="170">
        <f>Commodity!A20</f>
        <v>43739</v>
      </c>
      <c r="C23" s="17">
        <f>'Input '!$N$8</f>
        <v>8056748</v>
      </c>
      <c r="D23" s="67">
        <f t="shared" si="0"/>
        <v>738481.52</v>
      </c>
      <c r="E23" s="69">
        <f t="shared" si="1"/>
        <v>-1438.03</v>
      </c>
      <c r="F23" s="56">
        <f t="shared" si="2"/>
        <v>-137</v>
      </c>
      <c r="G23" s="61"/>
    </row>
    <row r="24" spans="1:8" ht="15.75" customHeight="1" outlineLevel="1" thickBot="1">
      <c r="A24" s="100"/>
      <c r="C24" s="46">
        <f>SUM(C12:C23)</f>
        <v>126528897</v>
      </c>
      <c r="D24" s="46">
        <f>SUM(D12:D23)</f>
        <v>11597639</v>
      </c>
      <c r="E24" s="46">
        <f>SUM(E12:E23)</f>
        <v>-175345</v>
      </c>
      <c r="F24" s="47">
        <f>F10+D24+E24-F23</f>
        <v>0</v>
      </c>
      <c r="G24" s="61"/>
    </row>
    <row r="25" spans="1:8" ht="15.75" customHeight="1" thickTop="1">
      <c r="A25" s="100"/>
      <c r="G25" s="61"/>
    </row>
    <row r="26" spans="1:8" ht="15.75" customHeight="1">
      <c r="A26" s="100"/>
      <c r="C26" s="449" t="s">
        <v>84</v>
      </c>
      <c r="D26" s="450"/>
      <c r="E26" s="450"/>
      <c r="F26" s="450"/>
      <c r="G26" s="451"/>
    </row>
    <row r="27" spans="1:8" ht="15.75" customHeight="1">
      <c r="A27" s="100"/>
      <c r="C27" s="111" t="s">
        <v>95</v>
      </c>
      <c r="D27" s="111" t="s">
        <v>96</v>
      </c>
      <c r="E27" s="100" t="s">
        <v>6</v>
      </c>
      <c r="F27" s="100" t="s">
        <v>7</v>
      </c>
      <c r="G27" s="17" t="s">
        <v>123</v>
      </c>
    </row>
    <row r="28" spans="1:8" ht="15.75" customHeight="1">
      <c r="A28" s="100"/>
      <c r="B28" s="100" t="s">
        <v>11</v>
      </c>
      <c r="C28" s="107">
        <f>(F28-70000)/C42</f>
        <v>-7.6249999999999998E-2</v>
      </c>
      <c r="D28" s="107">
        <f>C28*F5</f>
        <v>-7.9969999999999999E-2</v>
      </c>
      <c r="E28" s="66">
        <f>E10</f>
        <v>4.6899999999999997E-2</v>
      </c>
      <c r="F28" s="105">
        <f>'Input - Amortization Balances'!F17</f>
        <v>-4105436.88</v>
      </c>
      <c r="G28" s="17">
        <f>C42</f>
        <v>54761390</v>
      </c>
      <c r="H28" s="27"/>
    </row>
    <row r="29" spans="1:8" ht="15.75" customHeight="1" outlineLevel="1">
      <c r="A29" s="100"/>
      <c r="C29" s="100"/>
      <c r="D29" s="28"/>
      <c r="E29" s="66"/>
      <c r="F29" s="100"/>
    </row>
    <row r="30" spans="1:8" ht="15.75" customHeight="1" outlineLevel="1">
      <c r="A30" s="100"/>
      <c r="B30" s="170">
        <f>B12</f>
        <v>43405</v>
      </c>
      <c r="C30" s="17">
        <f>'Input '!$C$9</f>
        <v>7062090</v>
      </c>
      <c r="D30" s="67">
        <f>ROUND(-C$28*C30,2)</f>
        <v>538484.36</v>
      </c>
      <c r="E30" s="26">
        <f>ROUND((F28+(D30/2))*E$28/12,2)</f>
        <v>-14993</v>
      </c>
      <c r="F30" s="55">
        <f>+F28+D30+E30</f>
        <v>-3581946</v>
      </c>
    </row>
    <row r="31" spans="1:8" ht="15.75" customHeight="1" outlineLevel="1">
      <c r="A31" s="100"/>
      <c r="B31" s="170">
        <f t="shared" ref="B31:B41" si="3">B13</f>
        <v>43435</v>
      </c>
      <c r="C31" s="17">
        <f>'Input '!$D$9</f>
        <v>8755907</v>
      </c>
      <c r="D31" s="67">
        <f t="shared" ref="D31:D41" si="4">ROUND(-C$28*C31,2)</f>
        <v>667637.91</v>
      </c>
      <c r="E31" s="26">
        <f>ROUND((F30+(D31/2))*E$10/12,2)</f>
        <v>-12695</v>
      </c>
      <c r="F31" s="55">
        <f>+F30+D31+E31</f>
        <v>-2927003</v>
      </c>
    </row>
    <row r="32" spans="1:8" ht="15.75" customHeight="1" outlineLevel="1">
      <c r="A32" s="100"/>
      <c r="B32" s="170">
        <f t="shared" si="3"/>
        <v>43466</v>
      </c>
      <c r="C32" s="17">
        <f>'Input '!$E$9</f>
        <v>8940258</v>
      </c>
      <c r="D32" s="67">
        <f t="shared" si="4"/>
        <v>681694.67</v>
      </c>
      <c r="E32" s="26">
        <f t="shared" ref="E32:E41" si="5">ROUND((F31+(D32/2))*E$10/12,2)</f>
        <v>-10108</v>
      </c>
      <c r="F32" s="55">
        <f t="shared" ref="F32:F41" si="6">+F31+D32+E32</f>
        <v>-2255416</v>
      </c>
    </row>
    <row r="33" spans="1:8" ht="15.75" customHeight="1" outlineLevel="1">
      <c r="A33" s="100"/>
      <c r="B33" s="170">
        <f t="shared" si="3"/>
        <v>43497</v>
      </c>
      <c r="C33" s="17">
        <f>'Input '!$F$9</f>
        <v>6647982</v>
      </c>
      <c r="D33" s="67">
        <f t="shared" si="4"/>
        <v>506908.63</v>
      </c>
      <c r="E33" s="26">
        <f t="shared" si="5"/>
        <v>-7824</v>
      </c>
      <c r="F33" s="55">
        <f t="shared" si="6"/>
        <v>-1756331</v>
      </c>
    </row>
    <row r="34" spans="1:8" ht="15.75" customHeight="1" outlineLevel="1">
      <c r="A34" s="100"/>
      <c r="B34" s="170">
        <f t="shared" si="3"/>
        <v>43525</v>
      </c>
      <c r="C34" s="17">
        <f>'Input '!$G$9</f>
        <v>6028813</v>
      </c>
      <c r="D34" s="67">
        <f t="shared" si="4"/>
        <v>459696.99</v>
      </c>
      <c r="E34" s="26">
        <f t="shared" si="5"/>
        <v>-5966</v>
      </c>
      <c r="F34" s="55">
        <f t="shared" si="6"/>
        <v>-1302600</v>
      </c>
    </row>
    <row r="35" spans="1:8" ht="15.75" customHeight="1" outlineLevel="1">
      <c r="A35" s="100"/>
      <c r="B35" s="170">
        <f t="shared" si="3"/>
        <v>43556</v>
      </c>
      <c r="C35" s="17">
        <f>'Input '!$H$9</f>
        <v>3798877</v>
      </c>
      <c r="D35" s="67">
        <f t="shared" si="4"/>
        <v>289664.37</v>
      </c>
      <c r="E35" s="26">
        <f t="shared" si="5"/>
        <v>-4525</v>
      </c>
      <c r="F35" s="55">
        <f t="shared" si="6"/>
        <v>-1017461</v>
      </c>
    </row>
    <row r="36" spans="1:8" ht="15.75" customHeight="1" outlineLevel="1">
      <c r="A36" s="100"/>
      <c r="B36" s="170">
        <f t="shared" si="3"/>
        <v>43586</v>
      </c>
      <c r="C36" s="17">
        <f>'Input '!$I$9</f>
        <v>2303539</v>
      </c>
      <c r="D36" s="67">
        <f t="shared" si="4"/>
        <v>175644.85</v>
      </c>
      <c r="E36" s="26">
        <f t="shared" si="5"/>
        <v>-3633</v>
      </c>
      <c r="F36" s="55">
        <f t="shared" si="6"/>
        <v>-845449</v>
      </c>
    </row>
    <row r="37" spans="1:8" ht="15.75" customHeight="1" outlineLevel="1">
      <c r="A37" s="100"/>
      <c r="B37" s="170">
        <f t="shared" si="3"/>
        <v>43617</v>
      </c>
      <c r="C37" s="17">
        <f>'Input '!$J$9</f>
        <v>1563099</v>
      </c>
      <c r="D37" s="67">
        <f t="shared" si="4"/>
        <v>119186.3</v>
      </c>
      <c r="E37" s="26">
        <f t="shared" si="5"/>
        <v>-3071</v>
      </c>
      <c r="F37" s="55">
        <f t="shared" si="6"/>
        <v>-729334</v>
      </c>
    </row>
    <row r="38" spans="1:8" ht="15.75" customHeight="1" outlineLevel="1">
      <c r="A38" s="100"/>
      <c r="B38" s="170">
        <f t="shared" si="3"/>
        <v>43647</v>
      </c>
      <c r="C38" s="17">
        <f>'Input '!$K$9</f>
        <v>1652404</v>
      </c>
      <c r="D38" s="67">
        <f t="shared" si="4"/>
        <v>125995.81</v>
      </c>
      <c r="E38" s="26">
        <f t="shared" si="5"/>
        <v>-2604</v>
      </c>
      <c r="F38" s="55">
        <f t="shared" si="6"/>
        <v>-605942</v>
      </c>
    </row>
    <row r="39" spans="1:8" ht="15.75" customHeight="1" outlineLevel="1">
      <c r="A39" s="100"/>
      <c r="B39" s="170">
        <f t="shared" si="3"/>
        <v>43678</v>
      </c>
      <c r="C39" s="17">
        <f>'Input '!$L$9</f>
        <v>1404500</v>
      </c>
      <c r="D39" s="67">
        <f t="shared" si="4"/>
        <v>107093.13</v>
      </c>
      <c r="E39" s="26">
        <f t="shared" si="5"/>
        <v>-2159</v>
      </c>
      <c r="F39" s="55">
        <f t="shared" si="6"/>
        <v>-501008</v>
      </c>
    </row>
    <row r="40" spans="1:8" ht="15.75" customHeight="1" outlineLevel="1">
      <c r="A40" s="100"/>
      <c r="B40" s="170">
        <f t="shared" si="3"/>
        <v>43709</v>
      </c>
      <c r="C40" s="17">
        <f>'Input '!$M$9</f>
        <v>2196048</v>
      </c>
      <c r="D40" s="67">
        <f t="shared" si="4"/>
        <v>167448.66</v>
      </c>
      <c r="E40" s="26">
        <f t="shared" si="5"/>
        <v>-1631</v>
      </c>
      <c r="F40" s="55">
        <f t="shared" si="6"/>
        <v>-335190</v>
      </c>
    </row>
    <row r="41" spans="1:8" ht="15.75" customHeight="1" outlineLevel="1">
      <c r="A41" s="100"/>
      <c r="B41" s="170">
        <f t="shared" si="3"/>
        <v>43739</v>
      </c>
      <c r="C41" s="17">
        <f>'Input '!$N$9</f>
        <v>4407873</v>
      </c>
      <c r="D41" s="67">
        <f t="shared" si="4"/>
        <v>336100.32</v>
      </c>
      <c r="E41" s="106">
        <f t="shared" si="5"/>
        <v>-653</v>
      </c>
      <c r="F41" s="56">
        <f t="shared" si="6"/>
        <v>257</v>
      </c>
    </row>
    <row r="42" spans="1:8" ht="15.75" customHeight="1" outlineLevel="1" thickBot="1">
      <c r="A42" s="100"/>
      <c r="C42" s="46">
        <f>SUM(C30:C41)</f>
        <v>54761390</v>
      </c>
      <c r="D42" s="46">
        <f>SUM(D30:D41)</f>
        <v>4175556</v>
      </c>
      <c r="E42" s="47">
        <f>SUM(E30:E41)</f>
        <v>-69862</v>
      </c>
      <c r="F42" s="47">
        <f>F28+D42+E42-F41</f>
        <v>0</v>
      </c>
    </row>
    <row r="43" spans="1:8" ht="15.75" customHeight="1" thickTop="1">
      <c r="A43" s="100"/>
    </row>
    <row r="44" spans="1:8" ht="15.75" customHeight="1">
      <c r="A44" s="142"/>
      <c r="C44" s="449" t="s">
        <v>85</v>
      </c>
      <c r="D44" s="450"/>
      <c r="E44" s="450"/>
      <c r="F44" s="450"/>
      <c r="G44" s="451"/>
    </row>
    <row r="45" spans="1:8" ht="15.75" customHeight="1">
      <c r="A45" s="100"/>
      <c r="C45" s="111" t="s">
        <v>95</v>
      </c>
      <c r="D45" s="111" t="s">
        <v>96</v>
      </c>
      <c r="E45" s="100" t="s">
        <v>6</v>
      </c>
      <c r="F45" s="100" t="s">
        <v>7</v>
      </c>
      <c r="G45" s="17" t="s">
        <v>123</v>
      </c>
    </row>
    <row r="46" spans="1:8" ht="15.75" customHeight="1">
      <c r="A46" s="100"/>
      <c r="B46" s="100" t="s">
        <v>11</v>
      </c>
      <c r="C46" s="107">
        <f>(F46-4500)/C60</f>
        <v>-4.7800000000000002E-2</v>
      </c>
      <c r="D46" s="107">
        <f>C46*F5</f>
        <v>-5.0130000000000001E-2</v>
      </c>
      <c r="E46" s="66">
        <f>E28</f>
        <v>4.6899999999999997E-2</v>
      </c>
      <c r="F46" s="105">
        <f>'Input - Amortization Balances'!F18</f>
        <v>-222605.66</v>
      </c>
      <c r="G46" s="17">
        <f>C60</f>
        <v>4750704</v>
      </c>
      <c r="H46" s="27"/>
    </row>
    <row r="47" spans="1:8" ht="15.75" customHeight="1" outlineLevel="1">
      <c r="A47" s="100"/>
      <c r="C47" s="100"/>
      <c r="D47" s="28"/>
      <c r="E47" s="66"/>
      <c r="F47" s="100"/>
    </row>
    <row r="48" spans="1:8" ht="15.75" customHeight="1" outlineLevel="1">
      <c r="A48" s="100"/>
      <c r="B48" s="68">
        <f>B30</f>
        <v>43405</v>
      </c>
      <c r="C48" s="17">
        <f>'Input '!$C$10</f>
        <v>620911</v>
      </c>
      <c r="D48" s="104">
        <f>ROUND(-C$46*C48,2)</f>
        <v>29680</v>
      </c>
      <c r="E48" s="26">
        <f>ROUND((F46+(D48/2))*E$28/12,2)</f>
        <v>-812</v>
      </c>
      <c r="F48" s="55">
        <f>F46+D48+E48</f>
        <v>-193738</v>
      </c>
    </row>
    <row r="49" spans="1:6" ht="15.75" customHeight="1" outlineLevel="1">
      <c r="A49" s="100"/>
      <c r="B49" s="170">
        <f t="shared" ref="B49:B59" si="7">B31</f>
        <v>43435</v>
      </c>
      <c r="C49" s="17">
        <f>'Input '!$D$10</f>
        <v>527350</v>
      </c>
      <c r="D49" s="104">
        <f t="shared" ref="D49:D59" si="8">ROUND(-C$46*C49,2)</f>
        <v>25207</v>
      </c>
      <c r="E49" s="26">
        <f>ROUND((F48+(D49/2))*E$10/12,2)</f>
        <v>-708</v>
      </c>
      <c r="F49" s="55">
        <f>+F48+D49+E49</f>
        <v>-169239</v>
      </c>
    </row>
    <row r="50" spans="1:6" ht="15.75" customHeight="1" outlineLevel="1">
      <c r="A50" s="100"/>
      <c r="B50" s="170">
        <f t="shared" si="7"/>
        <v>43466</v>
      </c>
      <c r="C50" s="17">
        <f>'Input '!$E$10</f>
        <v>575525</v>
      </c>
      <c r="D50" s="104">
        <f t="shared" si="8"/>
        <v>27510</v>
      </c>
      <c r="E50" s="26">
        <f t="shared" ref="E50:E59" si="9">ROUND((F49+(D50/2))*E$10/12,2)</f>
        <v>-608</v>
      </c>
      <c r="F50" s="55">
        <f t="shared" ref="F50:F59" si="10">+F49+D50+E50</f>
        <v>-142337</v>
      </c>
    </row>
    <row r="51" spans="1:6" ht="15.75" customHeight="1" outlineLevel="1">
      <c r="A51" s="100"/>
      <c r="B51" s="170">
        <f t="shared" si="7"/>
        <v>43497</v>
      </c>
      <c r="C51" s="17">
        <f>'Input '!$F$10</f>
        <v>472333</v>
      </c>
      <c r="D51" s="104">
        <f t="shared" si="8"/>
        <v>22578</v>
      </c>
      <c r="E51" s="26">
        <f t="shared" si="9"/>
        <v>-512</v>
      </c>
      <c r="F51" s="55">
        <f t="shared" si="10"/>
        <v>-120271</v>
      </c>
    </row>
    <row r="52" spans="1:6" ht="15.75" customHeight="1" outlineLevel="1">
      <c r="A52" s="100"/>
      <c r="B52" s="170">
        <f t="shared" si="7"/>
        <v>43525</v>
      </c>
      <c r="C52" s="17">
        <f>'Input '!$G$10</f>
        <v>434669</v>
      </c>
      <c r="D52" s="104">
        <f t="shared" si="8"/>
        <v>20777</v>
      </c>
      <c r="E52" s="26">
        <f t="shared" si="9"/>
        <v>-429</v>
      </c>
      <c r="F52" s="55">
        <f t="shared" si="10"/>
        <v>-99923</v>
      </c>
    </row>
    <row r="53" spans="1:6" ht="15.75" customHeight="1" outlineLevel="1">
      <c r="A53" s="100"/>
      <c r="B53" s="170">
        <f t="shared" si="7"/>
        <v>43556</v>
      </c>
      <c r="C53" s="17">
        <f>'Input '!$H$10</f>
        <v>313430</v>
      </c>
      <c r="D53" s="104">
        <f t="shared" si="8"/>
        <v>14982</v>
      </c>
      <c r="E53" s="26">
        <f t="shared" si="9"/>
        <v>-361</v>
      </c>
      <c r="F53" s="55">
        <f t="shared" si="10"/>
        <v>-85302</v>
      </c>
    </row>
    <row r="54" spans="1:6" ht="15.75" customHeight="1" outlineLevel="1">
      <c r="A54" s="100"/>
      <c r="B54" s="170">
        <f t="shared" si="7"/>
        <v>43586</v>
      </c>
      <c r="C54" s="17">
        <f>'Input '!$I$10</f>
        <v>252836</v>
      </c>
      <c r="D54" s="104">
        <f t="shared" si="8"/>
        <v>12086</v>
      </c>
      <c r="E54" s="26">
        <f t="shared" si="9"/>
        <v>-310</v>
      </c>
      <c r="F54" s="55">
        <f t="shared" si="10"/>
        <v>-73526</v>
      </c>
    </row>
    <row r="55" spans="1:6" ht="15.75" customHeight="1" outlineLevel="1">
      <c r="A55" s="100"/>
      <c r="B55" s="170">
        <f t="shared" si="7"/>
        <v>43617</v>
      </c>
      <c r="C55" s="17">
        <f>'Input '!$J$10</f>
        <v>211227</v>
      </c>
      <c r="D55" s="104">
        <f t="shared" si="8"/>
        <v>10097</v>
      </c>
      <c r="E55" s="26">
        <f t="shared" si="9"/>
        <v>-268</v>
      </c>
      <c r="F55" s="55">
        <f t="shared" si="10"/>
        <v>-63697</v>
      </c>
    </row>
    <row r="56" spans="1:6" ht="15.75" customHeight="1" outlineLevel="1">
      <c r="A56" s="100"/>
      <c r="B56" s="170">
        <f t="shared" si="7"/>
        <v>43647</v>
      </c>
      <c r="C56" s="17">
        <f>'Input '!$K$10</f>
        <v>281351</v>
      </c>
      <c r="D56" s="104">
        <f t="shared" si="8"/>
        <v>13449</v>
      </c>
      <c r="E56" s="26">
        <f t="shared" si="9"/>
        <v>-223</v>
      </c>
      <c r="F56" s="55">
        <f t="shared" si="10"/>
        <v>-50471</v>
      </c>
    </row>
    <row r="57" spans="1:6" ht="15.75" customHeight="1" outlineLevel="1">
      <c r="A57" s="100"/>
      <c r="B57" s="170">
        <f t="shared" si="7"/>
        <v>43678</v>
      </c>
      <c r="C57" s="17">
        <f>'Input '!$L$10</f>
        <v>238626</v>
      </c>
      <c r="D57" s="104">
        <f t="shared" si="8"/>
        <v>11406</v>
      </c>
      <c r="E57" s="26">
        <f t="shared" si="9"/>
        <v>-175</v>
      </c>
      <c r="F57" s="55">
        <f t="shared" si="10"/>
        <v>-39240</v>
      </c>
    </row>
    <row r="58" spans="1:6" ht="15.75" customHeight="1" outlineLevel="1">
      <c r="A58" s="100"/>
      <c r="B58" s="170">
        <f t="shared" si="7"/>
        <v>43709</v>
      </c>
      <c r="C58" s="17">
        <f>'Input '!$M$10</f>
        <v>327760</v>
      </c>
      <c r="D58" s="104">
        <f t="shared" si="8"/>
        <v>15667</v>
      </c>
      <c r="E58" s="26">
        <f t="shared" si="9"/>
        <v>-123</v>
      </c>
      <c r="F58" s="55">
        <f t="shared" si="10"/>
        <v>-23696</v>
      </c>
    </row>
    <row r="59" spans="1:6" ht="15.75" customHeight="1" outlineLevel="1">
      <c r="A59" s="100"/>
      <c r="B59" s="170">
        <f t="shared" si="7"/>
        <v>43739</v>
      </c>
      <c r="C59" s="17">
        <f>'Input '!$N$10</f>
        <v>494686</v>
      </c>
      <c r="D59" s="104">
        <f t="shared" si="8"/>
        <v>23646</v>
      </c>
      <c r="E59" s="106">
        <f t="shared" si="9"/>
        <v>-46</v>
      </c>
      <c r="F59" s="56">
        <f t="shared" si="10"/>
        <v>-96</v>
      </c>
    </row>
    <row r="60" spans="1:6" ht="15.75" customHeight="1" outlineLevel="1" thickBot="1">
      <c r="A60" s="100"/>
      <c r="C60" s="46">
        <f>SUM(C48:C59)</f>
        <v>4750704</v>
      </c>
      <c r="D60" s="46">
        <f>SUM(D48:D59)</f>
        <v>227085</v>
      </c>
      <c r="E60" s="47">
        <f>SUM(E48:E59)</f>
        <v>-4575</v>
      </c>
      <c r="F60" s="47">
        <f>F46+D60+E60-F59</f>
        <v>0</v>
      </c>
    </row>
    <row r="61" spans="1:6" ht="15.75" customHeight="1" thickTop="1">
      <c r="A61" s="100"/>
    </row>
    <row r="62" spans="1:6" ht="15.75" customHeight="1">
      <c r="A62" s="150"/>
      <c r="E62" s="27"/>
      <c r="F62" s="27"/>
    </row>
    <row r="63" spans="1:6" ht="15.75" customHeight="1">
      <c r="A63" s="150"/>
      <c r="E63" s="27" t="s">
        <v>11</v>
      </c>
      <c r="F63" s="75">
        <f>F46+F28+F10</f>
        <v>-15750473.439999999</v>
      </c>
    </row>
    <row r="64" spans="1:6" ht="15.75" customHeight="1">
      <c r="A64" s="150"/>
      <c r="E64" s="27" t="s">
        <v>124</v>
      </c>
      <c r="F64" s="75">
        <f>'Input - Amortization Balances'!F24</f>
        <v>-15750473.439999999</v>
      </c>
    </row>
    <row r="65" spans="1:6" ht="15.75" customHeight="1">
      <c r="A65" s="150"/>
      <c r="E65" s="27"/>
      <c r="F65" s="27"/>
    </row>
    <row r="66" spans="1:6" ht="15.75" customHeight="1">
      <c r="A66" s="150"/>
      <c r="E66" s="27"/>
      <c r="F66" s="27"/>
    </row>
    <row r="67" spans="1:6" ht="15.75" customHeight="1">
      <c r="C67" s="27"/>
      <c r="D67" s="27"/>
      <c r="E67" s="27"/>
      <c r="F67" s="27"/>
    </row>
    <row r="68" spans="1:6" ht="15.75" customHeight="1">
      <c r="C68" s="27"/>
      <c r="D68" s="27"/>
      <c r="E68" s="27"/>
      <c r="F68" s="27"/>
    </row>
  </sheetData>
  <mergeCells count="4">
    <mergeCell ref="B6:G6"/>
    <mergeCell ref="C8:G8"/>
    <mergeCell ref="C26:G26"/>
    <mergeCell ref="C44:G44"/>
  </mergeCells>
  <pageMargins left="0.5" right="0.5" top="0.5" bottom="0.5" header="0.5" footer="0.25"/>
  <pageSetup scale="72" orientation="portrait" r:id="rId1"/>
  <headerFooter alignWithMargins="0">
    <oddFooter>&amp;L&amp;"-,Regular"Tab: &amp;A&amp;R&amp;"-,Regular"Page: &amp;P of &amp;N</oddFooter>
  </headerFooter>
  <customProperties>
    <customPr name="xxe4aP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activeCell="G8" sqref="G8"/>
    </sheetView>
  </sheetViews>
  <sheetFormatPr defaultRowHeight="15"/>
  <cols>
    <col min="1" max="1" width="7.33203125" style="336" bestFit="1" customWidth="1"/>
    <col min="2" max="2" width="2" style="336" customWidth="1"/>
    <col min="3" max="3" width="36.6640625" style="336" customWidth="1"/>
    <col min="4" max="4" width="10.6640625" style="336" customWidth="1"/>
    <col min="5" max="5" width="10.88671875" style="365" customWidth="1"/>
    <col min="6" max="7" width="10.88671875" style="336" customWidth="1"/>
    <col min="8" max="16384" width="8.88671875" style="336"/>
  </cols>
  <sheetData>
    <row r="1" spans="1:18" s="332" customFormat="1">
      <c r="A1" s="330"/>
      <c r="B1" s="330"/>
      <c r="C1" s="452" t="s">
        <v>49</v>
      </c>
      <c r="D1" s="330"/>
      <c r="E1" s="331"/>
      <c r="G1" s="333"/>
      <c r="H1" s="333"/>
      <c r="I1" s="333"/>
    </row>
    <row r="2" spans="1:18" s="332" customFormat="1">
      <c r="A2" s="330"/>
      <c r="B2" s="330"/>
      <c r="C2" s="452" t="s">
        <v>55</v>
      </c>
      <c r="D2" s="330"/>
      <c r="E2" s="331"/>
    </row>
    <row r="3" spans="1:18" s="332" customFormat="1">
      <c r="A3" s="330"/>
      <c r="B3" s="330"/>
      <c r="C3" s="454" t="s">
        <v>266</v>
      </c>
      <c r="D3" s="330"/>
      <c r="E3" s="331"/>
    </row>
    <row r="4" spans="1:18">
      <c r="A4" s="330"/>
      <c r="B4" s="330"/>
      <c r="C4" s="452" t="s">
        <v>224</v>
      </c>
      <c r="D4" s="330"/>
      <c r="E4" s="331"/>
      <c r="F4" s="334"/>
      <c r="G4" s="334"/>
      <c r="H4" s="334"/>
      <c r="I4" s="334"/>
      <c r="J4" s="334"/>
      <c r="K4" s="335"/>
      <c r="L4" s="335"/>
      <c r="M4" s="335"/>
    </row>
    <row r="5" spans="1:18">
      <c r="A5" s="337"/>
      <c r="B5" s="337"/>
      <c r="C5" s="453" t="s">
        <v>267</v>
      </c>
      <c r="D5" s="337"/>
      <c r="E5" s="337"/>
      <c r="N5" s="338"/>
      <c r="O5" s="338"/>
      <c r="P5" s="338"/>
      <c r="Q5" s="338"/>
      <c r="R5" s="338"/>
    </row>
    <row r="6" spans="1:18">
      <c r="A6" s="339" t="s">
        <v>51</v>
      </c>
      <c r="B6" s="339"/>
      <c r="C6" s="339"/>
      <c r="D6" s="339"/>
      <c r="E6" s="340" t="s">
        <v>268</v>
      </c>
      <c r="M6" s="338"/>
      <c r="N6" s="338"/>
      <c r="O6" s="338"/>
      <c r="P6" s="338"/>
      <c r="Q6" s="338"/>
      <c r="R6" s="338"/>
    </row>
    <row r="7" spans="1:18">
      <c r="A7" s="341" t="s">
        <v>5</v>
      </c>
      <c r="B7" s="339"/>
      <c r="C7" s="341" t="s">
        <v>2</v>
      </c>
      <c r="D7" s="342"/>
      <c r="E7" s="343" t="s">
        <v>52</v>
      </c>
      <c r="G7" s="343" t="s">
        <v>269</v>
      </c>
    </row>
    <row r="8" spans="1:18">
      <c r="A8" s="337"/>
      <c r="B8" s="337"/>
      <c r="C8" s="337"/>
      <c r="D8" s="337"/>
      <c r="E8" s="337"/>
      <c r="F8" s="344"/>
      <c r="G8" s="337"/>
    </row>
    <row r="9" spans="1:18">
      <c r="A9" s="345">
        <v>1</v>
      </c>
      <c r="B9" s="337"/>
      <c r="C9" s="346" t="s">
        <v>53</v>
      </c>
      <c r="D9" s="337"/>
      <c r="E9" s="347">
        <v>1</v>
      </c>
      <c r="G9" s="347">
        <v>1</v>
      </c>
      <c r="J9" s="348"/>
      <c r="K9" s="348"/>
      <c r="L9" s="348"/>
      <c r="M9" s="348"/>
    </row>
    <row r="10" spans="1:18">
      <c r="A10" s="345"/>
      <c r="B10" s="337"/>
      <c r="C10" s="337"/>
      <c r="D10" s="337"/>
      <c r="E10" s="347"/>
      <c r="G10" s="347"/>
      <c r="J10" s="348"/>
      <c r="K10" s="348"/>
      <c r="L10" s="348"/>
      <c r="M10" s="348"/>
    </row>
    <row r="11" spans="1:18">
      <c r="A11" s="345"/>
      <c r="B11" s="337"/>
      <c r="C11" s="349" t="s">
        <v>209</v>
      </c>
      <c r="D11" s="350"/>
      <c r="E11" s="347"/>
      <c r="G11" s="347"/>
      <c r="J11" s="348"/>
      <c r="K11" s="348"/>
      <c r="L11" s="348"/>
      <c r="M11" s="348"/>
    </row>
    <row r="12" spans="1:18">
      <c r="A12" s="345">
        <v>2</v>
      </c>
      <c r="B12" s="337"/>
      <c r="C12" s="350" t="s">
        <v>225</v>
      </c>
      <c r="D12" s="350"/>
      <c r="E12" s="351">
        <v>6.1830000000000001E-3</v>
      </c>
      <c r="G12" s="351">
        <v>6.1830000000000001E-3</v>
      </c>
      <c r="J12" s="348"/>
      <c r="K12" s="352"/>
      <c r="L12" s="348"/>
      <c r="M12" s="348"/>
    </row>
    <row r="13" spans="1:18">
      <c r="A13" s="345"/>
      <c r="B13" s="337"/>
      <c r="C13" s="350"/>
      <c r="D13" s="350"/>
      <c r="E13" s="347"/>
      <c r="G13" s="347"/>
      <c r="J13" s="348"/>
      <c r="K13" s="348"/>
      <c r="L13" s="348"/>
      <c r="M13" s="348"/>
    </row>
    <row r="14" spans="1:18">
      <c r="A14" s="345">
        <v>3</v>
      </c>
      <c r="B14" s="337"/>
      <c r="C14" s="350" t="s">
        <v>226</v>
      </c>
      <c r="D14" s="350"/>
      <c r="E14" s="347">
        <v>2E-3</v>
      </c>
      <c r="G14" s="347">
        <v>2E-3</v>
      </c>
      <c r="J14" s="348"/>
      <c r="K14" s="348"/>
      <c r="L14" s="348"/>
      <c r="M14" s="348"/>
    </row>
    <row r="15" spans="1:18">
      <c r="A15" s="345"/>
      <c r="B15" s="337"/>
      <c r="C15" s="350"/>
      <c r="D15" s="350"/>
      <c r="E15" s="347"/>
      <c r="G15" s="347"/>
      <c r="J15" s="348"/>
      <c r="K15" s="353"/>
      <c r="L15" s="348"/>
      <c r="M15" s="348"/>
    </row>
    <row r="16" spans="1:18">
      <c r="A16" s="345">
        <v>4</v>
      </c>
      <c r="B16" s="337"/>
      <c r="C16" s="350" t="s">
        <v>227</v>
      </c>
      <c r="D16" s="350"/>
      <c r="E16" s="347">
        <v>3.8495000000000001E-2</v>
      </c>
      <c r="G16" s="347">
        <v>3.8281999999999997E-2</v>
      </c>
      <c r="J16" s="348"/>
      <c r="K16" s="348"/>
      <c r="L16" s="348"/>
      <c r="M16" s="348"/>
    </row>
    <row r="17" spans="1:13">
      <c r="A17" s="345"/>
      <c r="B17" s="337"/>
      <c r="C17" s="350"/>
      <c r="D17" s="350"/>
      <c r="E17" s="347"/>
      <c r="G17" s="347"/>
      <c r="J17" s="348"/>
      <c r="K17" s="353"/>
      <c r="L17" s="348"/>
      <c r="M17" s="348"/>
    </row>
    <row r="18" spans="1:13">
      <c r="A18" s="345">
        <v>5</v>
      </c>
      <c r="B18" s="337"/>
      <c r="C18" s="350" t="s">
        <v>228</v>
      </c>
      <c r="D18" s="350"/>
      <c r="E18" s="354">
        <v>0</v>
      </c>
      <c r="G18" s="354">
        <v>0</v>
      </c>
      <c r="J18" s="348"/>
      <c r="K18" s="348"/>
      <c r="L18" s="348"/>
      <c r="M18" s="348"/>
    </row>
    <row r="19" spans="1:13" ht="15.75" thickBot="1">
      <c r="A19" s="345"/>
      <c r="B19" s="337"/>
      <c r="C19" s="350"/>
      <c r="D19" s="350"/>
      <c r="E19" s="354"/>
      <c r="F19" s="355"/>
      <c r="G19" s="354"/>
      <c r="J19" s="348"/>
      <c r="K19" s="353"/>
      <c r="L19" s="348"/>
      <c r="M19" s="348"/>
    </row>
    <row r="20" spans="1:13" ht="16.5" thickTop="1" thickBot="1">
      <c r="A20" s="345">
        <v>6</v>
      </c>
      <c r="B20" s="337"/>
      <c r="C20" s="350" t="s">
        <v>210</v>
      </c>
      <c r="D20" s="350"/>
      <c r="E20" s="356">
        <f>E12+E14+E16+E18</f>
        <v>4.6677999999999997E-2</v>
      </c>
      <c r="G20" s="356">
        <f>G12+G14+G16+G18</f>
        <v>4.6464999999999999E-2</v>
      </c>
      <c r="J20" s="348"/>
      <c r="K20" s="348"/>
      <c r="L20" s="348"/>
      <c r="M20" s="348"/>
    </row>
    <row r="21" spans="1:13" ht="15.75" thickTop="1">
      <c r="A21" s="337"/>
      <c r="B21" s="337"/>
      <c r="C21" s="350"/>
      <c r="D21" s="350"/>
      <c r="E21" s="354"/>
      <c r="G21" s="354"/>
      <c r="J21" s="348"/>
      <c r="K21" s="353"/>
      <c r="L21" s="348"/>
      <c r="M21" s="348"/>
    </row>
    <row r="22" spans="1:13">
      <c r="A22" s="345">
        <v>7</v>
      </c>
      <c r="B22" s="337"/>
      <c r="C22" s="350" t="s">
        <v>54</v>
      </c>
      <c r="D22" s="350"/>
      <c r="E22" s="354">
        <f>E9-E20</f>
        <v>0.953322</v>
      </c>
      <c r="G22" s="354">
        <f>G9-G20</f>
        <v>0.95353500000000002</v>
      </c>
      <c r="J22" s="348"/>
      <c r="K22" s="353"/>
      <c r="L22" s="348"/>
      <c r="M22" s="348"/>
    </row>
    <row r="23" spans="1:13">
      <c r="A23" s="337"/>
      <c r="B23" s="337"/>
      <c r="C23" s="350"/>
      <c r="D23" s="350"/>
      <c r="E23" s="354"/>
      <c r="G23" s="354"/>
      <c r="J23" s="348"/>
      <c r="K23" s="353"/>
      <c r="L23" s="348"/>
      <c r="M23" s="348"/>
    </row>
    <row r="24" spans="1:13">
      <c r="A24" s="345">
        <v>8</v>
      </c>
      <c r="B24" s="337"/>
      <c r="C24" s="350" t="s">
        <v>229</v>
      </c>
      <c r="D24" s="357"/>
      <c r="E24" s="358">
        <v>0.20019799999999999</v>
      </c>
      <c r="G24" s="358">
        <v>0.20019799999999999</v>
      </c>
      <c r="J24" s="348"/>
      <c r="K24" s="348"/>
      <c r="L24" s="348"/>
      <c r="M24" s="348"/>
    </row>
    <row r="25" spans="1:13">
      <c r="A25" s="337"/>
      <c r="B25" s="337"/>
      <c r="C25" s="350"/>
      <c r="D25" s="350"/>
      <c r="E25" s="354"/>
      <c r="G25" s="354"/>
      <c r="J25" s="348"/>
      <c r="K25" s="353"/>
      <c r="L25" s="348"/>
      <c r="M25" s="348"/>
    </row>
    <row r="26" spans="1:13" ht="15.75" thickBot="1">
      <c r="A26" s="345">
        <v>9</v>
      </c>
      <c r="B26" s="337"/>
      <c r="C26" s="349" t="s">
        <v>55</v>
      </c>
      <c r="D26" s="350"/>
      <c r="E26" s="360">
        <f>E22-E24</f>
        <v>0.75312400000000002</v>
      </c>
      <c r="G26" s="360">
        <f>G22-G24</f>
        <v>0.75333700000000003</v>
      </c>
      <c r="J26" s="348"/>
      <c r="K26" s="348"/>
      <c r="L26" s="348"/>
      <c r="M26" s="348"/>
    </row>
    <row r="27" spans="1:13" ht="15.75" thickTop="1">
      <c r="A27" s="134"/>
      <c r="B27" s="134"/>
      <c r="C27" s="134"/>
      <c r="D27" s="134"/>
      <c r="E27" s="361"/>
      <c r="G27" s="361"/>
      <c r="J27" s="348"/>
      <c r="K27" s="362"/>
      <c r="L27" s="348"/>
      <c r="M27" s="348"/>
    </row>
    <row r="28" spans="1:13">
      <c r="A28" s="134"/>
      <c r="B28" s="134"/>
      <c r="C28" s="359" t="s">
        <v>56</v>
      </c>
      <c r="D28" s="363" t="s">
        <v>247</v>
      </c>
      <c r="E28" s="364">
        <f>ROUND(1/(1-E20),5)</f>
        <v>1.0489599999999999</v>
      </c>
      <c r="G28" s="364">
        <f>ROUND(1/(1-G20),5)</f>
        <v>1.0487299999999999</v>
      </c>
      <c r="J28" s="348"/>
      <c r="K28" s="348"/>
      <c r="L28" s="348"/>
      <c r="M28" s="348"/>
    </row>
    <row r="29" spans="1:13">
      <c r="A29" s="134"/>
      <c r="B29" s="134"/>
      <c r="C29" s="359"/>
      <c r="D29" s="363"/>
      <c r="E29" s="364"/>
      <c r="J29" s="348"/>
      <c r="K29" s="348"/>
      <c r="L29" s="348"/>
      <c r="M29" s="348"/>
    </row>
    <row r="30" spans="1:13">
      <c r="A30" s="134" t="s">
        <v>248</v>
      </c>
      <c r="B30" s="134"/>
      <c r="C30" s="134"/>
      <c r="D30" s="134"/>
      <c r="E30" s="361"/>
      <c r="J30" s="348"/>
      <c r="K30" s="348"/>
      <c r="L30" s="348"/>
      <c r="M30" s="348"/>
    </row>
    <row r="31" spans="1:13">
      <c r="C31" s="134"/>
      <c r="D31" s="134"/>
      <c r="E31" s="361"/>
      <c r="F31" s="338"/>
      <c r="K31" s="348"/>
      <c r="L31" s="348"/>
      <c r="M31" s="348"/>
    </row>
    <row r="32" spans="1:13">
      <c r="C32" s="359"/>
      <c r="D32" s="359"/>
      <c r="J32" s="348"/>
      <c r="K32" s="348"/>
      <c r="L32" s="348"/>
      <c r="M32" s="348"/>
    </row>
    <row r="33" spans="1:13">
      <c r="C33" s="359"/>
      <c r="D33" s="359"/>
      <c r="J33" s="348"/>
      <c r="K33" s="348"/>
      <c r="L33" s="348"/>
      <c r="M33" s="348"/>
    </row>
    <row r="34" spans="1:13">
      <c r="C34" s="359"/>
      <c r="D34" s="366"/>
      <c r="E34" s="367"/>
      <c r="J34" s="348"/>
      <c r="K34" s="348"/>
      <c r="L34" s="348"/>
      <c r="M34" s="348"/>
    </row>
    <row r="35" spans="1:13">
      <c r="A35" s="134"/>
      <c r="C35" s="359"/>
      <c r="D35" s="359"/>
      <c r="J35" s="348"/>
      <c r="K35" s="348"/>
      <c r="L35" s="348"/>
      <c r="M35" s="348"/>
    </row>
    <row r="36" spans="1:13">
      <c r="C36" s="359"/>
      <c r="D36" s="359"/>
    </row>
    <row r="37" spans="1:13">
      <c r="C37" s="359"/>
      <c r="D37" s="359"/>
      <c r="F37" s="365"/>
    </row>
    <row r="38" spans="1:13">
      <c r="D38" s="359"/>
      <c r="E38" s="359"/>
      <c r="F38" s="365"/>
    </row>
    <row r="39" spans="1:13">
      <c r="D39" s="359"/>
      <c r="E39" s="359"/>
      <c r="F39" s="365"/>
    </row>
    <row r="40" spans="1:13">
      <c r="D40" s="368"/>
      <c r="E40" s="359"/>
      <c r="F40" s="365"/>
    </row>
    <row r="41" spans="1:13">
      <c r="D41" s="359"/>
      <c r="E41" s="359"/>
    </row>
    <row r="42" spans="1:13">
      <c r="C42" s="359"/>
      <c r="D42" s="359"/>
    </row>
    <row r="43" spans="1:13">
      <c r="C43" s="359"/>
      <c r="D43" s="359"/>
    </row>
    <row r="44" spans="1:13">
      <c r="C44" s="359"/>
      <c r="D44" s="359"/>
    </row>
    <row r="45" spans="1:13">
      <c r="C45" s="359"/>
      <c r="D45" s="359"/>
    </row>
    <row r="46" spans="1:13">
      <c r="C46" s="359"/>
    </row>
    <row r="47" spans="1:13">
      <c r="C47" s="359"/>
    </row>
    <row r="48" spans="1:13">
      <c r="C48" s="359"/>
      <c r="D48" s="359"/>
    </row>
    <row r="49" spans="3:4">
      <c r="C49" s="359"/>
      <c r="D49" s="359"/>
    </row>
    <row r="50" spans="3:4">
      <c r="C50" s="359"/>
      <c r="D50" s="359"/>
    </row>
    <row r="51" spans="3:4">
      <c r="C51" s="359"/>
      <c r="D51" s="359"/>
    </row>
    <row r="52" spans="3:4">
      <c r="C52" s="359"/>
      <c r="D52" s="359"/>
    </row>
    <row r="53" spans="3:4">
      <c r="C53" s="359"/>
      <c r="D53" s="359"/>
    </row>
    <row r="54" spans="3:4">
      <c r="C54" s="359"/>
      <c r="D54" s="359"/>
    </row>
    <row r="55" spans="3:4">
      <c r="D55" s="359"/>
    </row>
    <row r="56" spans="3:4">
      <c r="C56" s="359"/>
      <c r="D56" s="359"/>
    </row>
    <row r="57" spans="3:4">
      <c r="C57" s="359"/>
      <c r="D57" s="359"/>
    </row>
  </sheetData>
  <pageMargins left="0.75" right="0.5" top="0.72" bottom="0.84" header="0.5" footer="0.5"/>
  <pageSetup scale="105" orientation="portrait" r:id="rId1"/>
  <headerFooter alignWithMargins="0">
    <oddFooter xml:space="preserve">&amp;L&amp;"-,Regular"&amp;11Tab: &amp;A&amp;R&amp;"-,Regular"&amp;11Page: &amp;P of &amp;N
</oddFooter>
  </headerFooter>
  <customProperties>
    <customPr name="xxe4aP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7:Y46"/>
  <sheetViews>
    <sheetView topLeftCell="E13" workbookViewId="0">
      <selection activeCell="G15" sqref="G15"/>
    </sheetView>
  </sheetViews>
  <sheetFormatPr defaultRowHeight="15.75"/>
  <cols>
    <col min="4" max="4" width="8.88671875" style="329"/>
    <col min="5" max="5" width="12.109375" style="329" bestFit="1" customWidth="1"/>
    <col min="6" max="6" width="3.6640625" style="329" bestFit="1" customWidth="1"/>
    <col min="7" max="9" width="12" style="329" customWidth="1"/>
    <col min="10" max="10" width="9.33203125" style="329" bestFit="1" customWidth="1"/>
    <col min="11" max="11" width="9.77734375" style="329" customWidth="1"/>
    <col min="12" max="12" width="8.33203125" style="329" bestFit="1" customWidth="1"/>
    <col min="13" max="13" width="11.88671875" style="329" bestFit="1" customWidth="1"/>
    <col min="14" max="14" width="11.88671875" bestFit="1" customWidth="1"/>
    <col min="16" max="21" width="8.88671875" style="329"/>
    <col min="22" max="22" width="9" style="329" bestFit="1" customWidth="1"/>
    <col min="23" max="23" width="8.88671875" style="329"/>
  </cols>
  <sheetData>
    <row r="7" spans="5:22" ht="16.5" thickBot="1"/>
    <row r="8" spans="5:22">
      <c r="P8" s="387"/>
      <c r="Q8" s="388"/>
      <c r="R8" s="388"/>
      <c r="S8" s="388"/>
      <c r="T8" s="388"/>
      <c r="U8" s="388"/>
      <c r="V8" s="389"/>
    </row>
    <row r="9" spans="5:22">
      <c r="P9" s="390" t="s">
        <v>201</v>
      </c>
      <c r="Q9" s="369"/>
      <c r="R9" s="369"/>
      <c r="S9" s="369"/>
      <c r="T9" s="369"/>
      <c r="U9" s="369"/>
      <c r="V9" s="370"/>
    </row>
    <row r="10" spans="5:22">
      <c r="P10" s="371"/>
      <c r="Q10" s="369"/>
      <c r="R10" s="369"/>
      <c r="S10" s="369"/>
      <c r="T10" s="369"/>
      <c r="U10" s="369"/>
      <c r="V10" s="372"/>
    </row>
    <row r="11" spans="5:22">
      <c r="E11" s="242"/>
      <c r="F11" s="243"/>
      <c r="G11" s="243" t="s">
        <v>114</v>
      </c>
      <c r="H11" s="243" t="s">
        <v>115</v>
      </c>
      <c r="I11" s="243" t="s">
        <v>88</v>
      </c>
      <c r="J11" s="243" t="s">
        <v>199</v>
      </c>
      <c r="K11" s="243" t="s">
        <v>200</v>
      </c>
      <c r="L11" s="244" t="s">
        <v>11</v>
      </c>
      <c r="N11" s="250"/>
      <c r="P11" s="371"/>
      <c r="Q11" s="369"/>
      <c r="R11" s="369"/>
      <c r="S11" s="369"/>
      <c r="T11" s="369"/>
      <c r="U11" s="369"/>
      <c r="V11" s="373"/>
    </row>
    <row r="12" spans="5:22" ht="16.5" thickBot="1">
      <c r="E12" s="242"/>
      <c r="F12" s="243" t="s">
        <v>185</v>
      </c>
      <c r="G12" s="243" t="s">
        <v>12</v>
      </c>
      <c r="H12" s="243" t="s">
        <v>12</v>
      </c>
      <c r="I12" s="243" t="s">
        <v>186</v>
      </c>
      <c r="J12" s="243" t="s">
        <v>187</v>
      </c>
      <c r="K12" s="243" t="s">
        <v>188</v>
      </c>
      <c r="L12" s="244" t="s">
        <v>189</v>
      </c>
      <c r="M12" s="250"/>
      <c r="N12" s="245"/>
      <c r="P12" s="371" t="s">
        <v>113</v>
      </c>
      <c r="Q12" s="369"/>
      <c r="R12" s="369"/>
      <c r="S12" s="369"/>
      <c r="T12" s="369"/>
      <c r="U12" s="369"/>
      <c r="V12" s="374">
        <f>K15</f>
        <v>4.0000000000000002E-4</v>
      </c>
    </row>
    <row r="13" spans="5:22" ht="16.5" thickTop="1">
      <c r="E13" s="246" t="s">
        <v>262</v>
      </c>
      <c r="F13" s="247" t="s">
        <v>5</v>
      </c>
      <c r="G13" s="247" t="s">
        <v>190</v>
      </c>
      <c r="H13" s="247" t="s">
        <v>190</v>
      </c>
      <c r="I13" s="247" t="s">
        <v>12</v>
      </c>
      <c r="J13" s="247" t="s">
        <v>190</v>
      </c>
      <c r="K13" s="247" t="s">
        <v>190</v>
      </c>
      <c r="L13" s="248" t="s">
        <v>12</v>
      </c>
      <c r="M13" s="251"/>
      <c r="N13" s="245"/>
      <c r="P13" s="371"/>
      <c r="Q13" s="369"/>
      <c r="R13" s="369"/>
      <c r="S13" s="369"/>
      <c r="T13" s="369"/>
      <c r="U13" s="369"/>
      <c r="V13" s="370"/>
    </row>
    <row r="14" spans="5:22">
      <c r="H14" s="243"/>
      <c r="I14" s="249"/>
      <c r="J14" s="249"/>
      <c r="K14" s="249"/>
      <c r="L14" s="254"/>
      <c r="M14" s="250"/>
      <c r="N14" s="245"/>
      <c r="P14" s="371" t="s">
        <v>219</v>
      </c>
      <c r="Q14" s="369"/>
      <c r="R14" s="369"/>
      <c r="S14" s="369"/>
      <c r="T14" s="369"/>
      <c r="U14" s="369"/>
      <c r="V14" s="370"/>
    </row>
    <row r="15" spans="5:22">
      <c r="E15" s="249" t="s">
        <v>191</v>
      </c>
      <c r="F15" s="249">
        <v>101</v>
      </c>
      <c r="G15" s="252">
        <f>'Rate Schedule Change 150 '!I24</f>
        <v>6.7200000000000003E-3</v>
      </c>
      <c r="H15" s="252">
        <f>'Rate Schedule Change 150 '!H24</f>
        <v>-5.2300000000000003E-3</v>
      </c>
      <c r="I15" s="252">
        <f>G15+H15</f>
        <v>1.49E-3</v>
      </c>
      <c r="J15" s="252">
        <f>'Rate Schedule 155 Change'!E24</f>
        <v>-1.09E-3</v>
      </c>
      <c r="K15" s="409">
        <f>J15+I15</f>
        <v>4.0000000000000002E-4</v>
      </c>
      <c r="L15" s="254">
        <f>K26</f>
        <v>1E-3</v>
      </c>
      <c r="M15" s="253"/>
      <c r="N15" s="245"/>
      <c r="P15" s="371" t="s">
        <v>202</v>
      </c>
      <c r="Q15" s="369"/>
      <c r="R15" s="369"/>
      <c r="S15" s="369"/>
      <c r="T15" s="369"/>
      <c r="U15" s="369"/>
      <c r="V15" s="378">
        <v>9.5</v>
      </c>
    </row>
    <row r="16" spans="5:22">
      <c r="E16" s="249" t="s">
        <v>255</v>
      </c>
      <c r="F16" s="249">
        <v>102</v>
      </c>
      <c r="G16" s="252">
        <f>G15</f>
        <v>6.7200000000000003E-3</v>
      </c>
      <c r="H16" s="252">
        <f>H15</f>
        <v>-5.2300000000000003E-3</v>
      </c>
      <c r="I16" s="252">
        <f>G16+H16</f>
        <v>1.49E-3</v>
      </c>
      <c r="J16" s="252">
        <f>J15</f>
        <v>-1.09E-3</v>
      </c>
      <c r="K16" s="409">
        <f>J16+I16</f>
        <v>4.0000000000000002E-4</v>
      </c>
      <c r="L16" s="254">
        <f>K27</f>
        <v>2E-3</v>
      </c>
      <c r="M16" s="253"/>
      <c r="N16" s="245"/>
      <c r="P16" s="371" t="s">
        <v>206</v>
      </c>
      <c r="Q16" s="369"/>
      <c r="R16" s="369"/>
      <c r="S16" s="369"/>
      <c r="T16" s="369">
        <v>65</v>
      </c>
      <c r="U16" s="391">
        <v>0.63319000000000003</v>
      </c>
      <c r="V16" s="375">
        <f>T16*U16</f>
        <v>41.156999999999996</v>
      </c>
    </row>
    <row r="17" spans="5:25">
      <c r="E17" s="242" t="s">
        <v>192</v>
      </c>
      <c r="F17" s="242">
        <v>111</v>
      </c>
      <c r="G17" s="252">
        <f>'Rate Schedule Change 150 '!I25</f>
        <v>6.7200000000000003E-3</v>
      </c>
      <c r="H17" s="252">
        <f>'Rate Schedule Change 150 '!H25</f>
        <v>-6.5199999999999998E-3</v>
      </c>
      <c r="I17" s="252">
        <f t="shared" ref="I17:I22" si="0">G17+H17</f>
        <v>2.0000000000000001E-4</v>
      </c>
      <c r="J17" s="252">
        <f>'Rate Schedule 155 Change'!E25</f>
        <v>-1.6199999999999999E-3</v>
      </c>
      <c r="K17" s="409">
        <f>J17+I17</f>
        <v>-1.42E-3</v>
      </c>
      <c r="L17" s="254">
        <f>K28</f>
        <v>-6.0000000000000001E-3</v>
      </c>
      <c r="M17" s="253"/>
      <c r="N17" s="245"/>
      <c r="P17" s="371"/>
      <c r="Q17" s="369"/>
      <c r="R17" s="369"/>
      <c r="S17" s="369"/>
      <c r="T17" s="369"/>
      <c r="U17" s="391"/>
      <c r="V17" s="376"/>
    </row>
    <row r="18" spans="5:25">
      <c r="E18" s="242" t="s">
        <v>192</v>
      </c>
      <c r="F18" s="242">
        <v>112</v>
      </c>
      <c r="G18" s="252">
        <f>G17</f>
        <v>6.7200000000000003E-3</v>
      </c>
      <c r="H18" s="252">
        <f>H17</f>
        <v>-6.5199999999999998E-3</v>
      </c>
      <c r="I18" s="252">
        <f t="shared" si="0"/>
        <v>2.0000000000000001E-4</v>
      </c>
      <c r="J18" s="252">
        <v>0</v>
      </c>
      <c r="K18" s="409">
        <f t="shared" ref="K18:K22" si="1">J18+I18</f>
        <v>2.0000000000000001E-4</v>
      </c>
      <c r="L18" s="254">
        <f t="shared" ref="L18:L22" si="2">K29</f>
        <v>1E-3</v>
      </c>
      <c r="M18" s="253"/>
      <c r="N18" s="245"/>
      <c r="P18" s="371"/>
      <c r="Q18" s="369"/>
      <c r="R18" s="369"/>
      <c r="S18" s="369"/>
      <c r="T18" s="369"/>
      <c r="U18" s="369"/>
      <c r="V18" s="377">
        <f>SUM(V15:V17)</f>
        <v>50.656999999999996</v>
      </c>
    </row>
    <row r="19" spans="5:25">
      <c r="E19" s="242" t="s">
        <v>193</v>
      </c>
      <c r="F19" s="242">
        <v>121</v>
      </c>
      <c r="G19" s="252">
        <f>'Rate Schedule Change 150 '!I26</f>
        <v>6.7200000000000003E-3</v>
      </c>
      <c r="H19" s="252">
        <f>'Rate Schedule Change 150 '!H26</f>
        <v>-1.261E-2</v>
      </c>
      <c r="I19" s="252">
        <f t="shared" si="0"/>
        <v>-5.8900000000000003E-3</v>
      </c>
      <c r="J19" s="252">
        <f>'Rate Schedule 155 Change'!E26</f>
        <v>-4.0000000000000002E-4</v>
      </c>
      <c r="K19" s="409">
        <f t="shared" si="1"/>
        <v>-6.2899999999999996E-3</v>
      </c>
      <c r="L19" s="254">
        <f t="shared" si="2"/>
        <v>-2.1999999999999999E-2</v>
      </c>
      <c r="M19" s="253"/>
      <c r="N19" s="245"/>
      <c r="P19" s="371" t="s">
        <v>203</v>
      </c>
      <c r="Q19" s="369"/>
      <c r="R19" s="369"/>
      <c r="S19" s="369"/>
      <c r="T19" s="369"/>
      <c r="U19" s="369"/>
      <c r="V19" s="378">
        <f>ROUND(V18,2)</f>
        <v>50.66</v>
      </c>
    </row>
    <row r="20" spans="5:25">
      <c r="E20" s="242" t="s">
        <v>194</v>
      </c>
      <c r="F20" s="242">
        <v>122</v>
      </c>
      <c r="G20" s="252">
        <f>'Rate Schedule Change 150 '!I27</f>
        <v>6.7200000000000003E-3</v>
      </c>
      <c r="H20" s="252">
        <f>H19</f>
        <v>-1.261E-2</v>
      </c>
      <c r="I20" s="252">
        <f t="shared" si="0"/>
        <v>-5.8900000000000003E-3</v>
      </c>
      <c r="J20" s="252">
        <v>0</v>
      </c>
      <c r="K20" s="409">
        <f t="shared" si="1"/>
        <v>-5.8900000000000003E-3</v>
      </c>
      <c r="L20" s="254">
        <f t="shared" si="2"/>
        <v>-1.9E-2</v>
      </c>
      <c r="M20" s="253"/>
      <c r="N20" s="245"/>
      <c r="P20" s="371"/>
      <c r="Q20" s="369"/>
      <c r="R20" s="369"/>
      <c r="S20" s="369"/>
      <c r="T20" s="379"/>
      <c r="U20" s="369"/>
      <c r="V20" s="380"/>
    </row>
    <row r="21" spans="5:25">
      <c r="E21" s="242" t="s">
        <v>195</v>
      </c>
      <c r="F21" s="242">
        <v>131</v>
      </c>
      <c r="G21" s="252">
        <f>G20</f>
        <v>6.7200000000000003E-3</v>
      </c>
      <c r="H21" s="252">
        <f>'Rate Schedule Change 150 '!H27</f>
        <v>-3.0799999999999998E-3</v>
      </c>
      <c r="I21" s="252">
        <f t="shared" si="0"/>
        <v>3.64E-3</v>
      </c>
      <c r="J21" s="252">
        <v>0</v>
      </c>
      <c r="K21" s="409">
        <f t="shared" si="1"/>
        <v>3.64E-3</v>
      </c>
      <c r="L21" s="254">
        <f t="shared" si="2"/>
        <v>7.0000000000000001E-3</v>
      </c>
      <c r="M21" s="399"/>
      <c r="P21" s="381" t="s">
        <v>204</v>
      </c>
      <c r="Q21" s="382"/>
      <c r="R21" s="382" t="str">
        <f>IF(U21&lt;0,"Decrease","Increase")</f>
        <v>Increase</v>
      </c>
      <c r="S21" s="382"/>
      <c r="T21" s="369">
        <f>SUM(T16:T20)</f>
        <v>65</v>
      </c>
      <c r="U21" s="383">
        <f>V12</f>
        <v>4.0000000000000002E-4</v>
      </c>
      <c r="V21" s="384">
        <f>T21*U21</f>
        <v>0.03</v>
      </c>
    </row>
    <row r="22" spans="5:25">
      <c r="E22" s="242" t="s">
        <v>195</v>
      </c>
      <c r="F22" s="242">
        <v>132</v>
      </c>
      <c r="G22" s="252">
        <f>G21</f>
        <v>6.7200000000000003E-3</v>
      </c>
      <c r="H22" s="252">
        <f>H21</f>
        <v>-3.0799999999999998E-3</v>
      </c>
      <c r="I22" s="252">
        <f t="shared" si="0"/>
        <v>3.64E-3</v>
      </c>
      <c r="J22" s="252">
        <v>0</v>
      </c>
      <c r="K22" s="409">
        <f t="shared" si="1"/>
        <v>3.64E-3</v>
      </c>
      <c r="L22" s="254">
        <f t="shared" si="2"/>
        <v>8.9999999999999993E-3</v>
      </c>
      <c r="M22" s="399"/>
      <c r="P22" s="381"/>
      <c r="Q22" s="382"/>
      <c r="R22" s="382"/>
      <c r="S22" s="382"/>
      <c r="T22" s="369"/>
      <c r="U22" s="369"/>
      <c r="V22" s="380"/>
    </row>
    <row r="23" spans="5:25">
      <c r="G23" s="252"/>
      <c r="J23" s="399"/>
      <c r="K23" s="410"/>
      <c r="L23" s="400"/>
      <c r="M23" s="399"/>
      <c r="P23" s="381"/>
      <c r="Q23" s="385" t="s">
        <v>205</v>
      </c>
      <c r="R23" s="382" t="str">
        <f>IF(U21&lt;0,"Decrease","Increase")</f>
        <v>Increase</v>
      </c>
      <c r="S23" s="382"/>
      <c r="T23" s="369"/>
      <c r="U23" s="369"/>
      <c r="V23" s="419">
        <f>V21/V18</f>
        <v>5.9999999999999995E-4</v>
      </c>
    </row>
    <row r="24" spans="5:25" ht="16.5" thickBot="1">
      <c r="J24" s="399"/>
      <c r="K24" s="410"/>
      <c r="L24" s="400"/>
      <c r="M24" s="399"/>
      <c r="N24" s="399"/>
      <c r="O24" s="329"/>
      <c r="P24" s="392"/>
      <c r="Q24" s="393"/>
      <c r="R24" s="393"/>
      <c r="S24" s="393"/>
      <c r="T24" s="393"/>
      <c r="U24" s="393"/>
      <c r="V24" s="394"/>
    </row>
    <row r="25" spans="5:25" ht="30">
      <c r="E25" s="407"/>
      <c r="F25" s="407"/>
      <c r="G25" s="407" t="s">
        <v>123</v>
      </c>
      <c r="H25" s="411" t="s">
        <v>251</v>
      </c>
      <c r="I25" s="411" t="s">
        <v>252</v>
      </c>
      <c r="J25" s="411" t="s">
        <v>12</v>
      </c>
      <c r="K25" s="415" t="s">
        <v>253</v>
      </c>
      <c r="M25" s="420"/>
      <c r="N25" s="413"/>
      <c r="O25" s="413"/>
      <c r="P25"/>
      <c r="Q25"/>
      <c r="X25" s="329"/>
      <c r="Y25" s="329"/>
    </row>
    <row r="26" spans="5:25">
      <c r="E26" s="408" t="s">
        <v>191</v>
      </c>
      <c r="F26" s="408">
        <v>101</v>
      </c>
      <c r="G26" s="408">
        <f>'Input '!O8*0.98</f>
        <v>123998319</v>
      </c>
      <c r="H26" s="412">
        <v>0.63319000000000003</v>
      </c>
      <c r="I26" s="412">
        <f>H26+K15</f>
        <v>0.63358999999999999</v>
      </c>
      <c r="J26" s="412">
        <f t="shared" ref="J26:J33" si="3">I26-H26</f>
        <v>4.0000000000000002E-4</v>
      </c>
      <c r="K26" s="416">
        <f>J26/H26</f>
        <v>5.9999999999999995E-4</v>
      </c>
      <c r="M26" s="420"/>
      <c r="N26" s="413"/>
      <c r="O26" s="413"/>
      <c r="P26"/>
      <c r="Q26"/>
      <c r="X26" s="329"/>
      <c r="Y26" s="329"/>
    </row>
    <row r="27" spans="5:25">
      <c r="E27" s="408" t="s">
        <v>254</v>
      </c>
      <c r="F27" s="408">
        <v>102</v>
      </c>
      <c r="G27" s="408">
        <f>'Input '!O8*0.02</f>
        <v>2530578</v>
      </c>
      <c r="H27" s="412">
        <v>0.22856000000000001</v>
      </c>
      <c r="I27" s="412">
        <f>H27+K15</f>
        <v>0.22896</v>
      </c>
      <c r="J27" s="412">
        <f t="shared" si="3"/>
        <v>4.0000000000000002E-4</v>
      </c>
      <c r="K27" s="416">
        <f t="shared" ref="K27:K33" si="4">J27/H27</f>
        <v>1.8E-3</v>
      </c>
      <c r="M27" s="420"/>
      <c r="N27" s="413"/>
      <c r="O27" s="413"/>
      <c r="P27" s="259"/>
      <c r="Q27"/>
      <c r="V27" s="386">
        <f>V19+V21</f>
        <v>50.69</v>
      </c>
      <c r="Y27" s="329"/>
    </row>
    <row r="28" spans="5:25">
      <c r="E28" s="407" t="s">
        <v>192</v>
      </c>
      <c r="F28" s="407">
        <v>111</v>
      </c>
      <c r="G28" s="407">
        <v>54622969</v>
      </c>
      <c r="H28" s="412">
        <v>0.25618000000000002</v>
      </c>
      <c r="I28" s="412">
        <f t="shared" ref="I28:I33" si="5">H28+K17</f>
        <v>0.25475999999999999</v>
      </c>
      <c r="J28" s="412">
        <f t="shared" si="3"/>
        <v>-1.42E-3</v>
      </c>
      <c r="K28" s="416">
        <f t="shared" si="4"/>
        <v>-5.4999999999999997E-3</v>
      </c>
      <c r="M28" s="420"/>
      <c r="N28" s="413"/>
      <c r="O28" s="401"/>
      <c r="P28"/>
      <c r="Q28"/>
      <c r="X28" s="329"/>
      <c r="Y28" s="329"/>
    </row>
    <row r="29" spans="5:25">
      <c r="E29" s="407" t="s">
        <v>192</v>
      </c>
      <c r="F29" s="407">
        <v>112</v>
      </c>
      <c r="G29" s="407">
        <v>138419</v>
      </c>
      <c r="H29" s="412">
        <v>0.29548999999999997</v>
      </c>
      <c r="I29" s="412">
        <f t="shared" si="5"/>
        <v>0.29569000000000001</v>
      </c>
      <c r="J29" s="412">
        <f t="shared" si="3"/>
        <v>2.0000000000000001E-4</v>
      </c>
      <c r="K29" s="416">
        <f t="shared" si="4"/>
        <v>6.9999999999999999E-4</v>
      </c>
      <c r="M29" s="420"/>
      <c r="N29" s="413"/>
      <c r="O29" s="413"/>
      <c r="P29"/>
      <c r="Q29"/>
      <c r="X29" s="329"/>
      <c r="Y29" s="329"/>
    </row>
    <row r="30" spans="5:25">
      <c r="E30" s="407" t="s">
        <v>193</v>
      </c>
      <c r="F30" s="407">
        <v>121</v>
      </c>
      <c r="G30" s="407">
        <f>4750705*0.92</f>
        <v>4370649</v>
      </c>
      <c r="H30" s="412">
        <v>0.29243999999999998</v>
      </c>
      <c r="I30" s="412">
        <f t="shared" si="5"/>
        <v>0.28615000000000002</v>
      </c>
      <c r="J30" s="412">
        <f t="shared" si="3"/>
        <v>-6.2899999999999996E-3</v>
      </c>
      <c r="K30" s="416">
        <f t="shared" si="4"/>
        <v>-2.1499999999999998E-2</v>
      </c>
      <c r="M30" s="420"/>
      <c r="N30" s="413"/>
      <c r="O30" s="413"/>
      <c r="P30"/>
      <c r="Q30"/>
      <c r="X30" s="329"/>
      <c r="Y30" s="329"/>
    </row>
    <row r="31" spans="5:25">
      <c r="E31" s="407" t="s">
        <v>194</v>
      </c>
      <c r="F31" s="407">
        <v>122</v>
      </c>
      <c r="G31" s="407">
        <f>4750705*0.08</f>
        <v>380056</v>
      </c>
      <c r="H31" s="412">
        <v>0.30313000000000001</v>
      </c>
      <c r="I31" s="412">
        <f t="shared" si="5"/>
        <v>0.29724</v>
      </c>
      <c r="J31" s="412">
        <f t="shared" si="3"/>
        <v>-5.8900000000000003E-3</v>
      </c>
      <c r="K31" s="416">
        <f t="shared" si="4"/>
        <v>-1.9400000000000001E-2</v>
      </c>
      <c r="M31" s="420"/>
      <c r="N31" s="413"/>
      <c r="O31" s="413"/>
      <c r="P31"/>
      <c r="Q31"/>
      <c r="X31" s="329"/>
      <c r="Y31" s="329"/>
    </row>
    <row r="32" spans="5:25">
      <c r="E32" s="407" t="s">
        <v>195</v>
      </c>
      <c r="F32" s="407">
        <v>131</v>
      </c>
      <c r="G32" s="407">
        <v>0</v>
      </c>
      <c r="H32" s="412">
        <v>0.54474999999999996</v>
      </c>
      <c r="I32" s="412">
        <f t="shared" si="5"/>
        <v>0.54839000000000004</v>
      </c>
      <c r="J32" s="412">
        <f t="shared" si="3"/>
        <v>3.64E-3</v>
      </c>
      <c r="K32" s="416">
        <f t="shared" si="4"/>
        <v>6.7000000000000002E-3</v>
      </c>
      <c r="M32" s="420"/>
      <c r="N32" s="413"/>
      <c r="O32" s="413"/>
    </row>
    <row r="33" spans="5:15">
      <c r="E33" s="407" t="s">
        <v>195</v>
      </c>
      <c r="F33" s="407">
        <v>132</v>
      </c>
      <c r="G33" s="407">
        <v>932545</v>
      </c>
      <c r="H33" s="412">
        <v>0.40671000000000002</v>
      </c>
      <c r="I33" s="412">
        <f t="shared" si="5"/>
        <v>0.41034999999999999</v>
      </c>
      <c r="J33" s="412">
        <f t="shared" si="3"/>
        <v>3.64E-3</v>
      </c>
      <c r="K33" s="416">
        <f t="shared" si="4"/>
        <v>8.8999999999999999E-3</v>
      </c>
      <c r="M33" s="420"/>
      <c r="N33" s="414"/>
      <c r="O33" s="414"/>
    </row>
    <row r="34" spans="5:15">
      <c r="G34" s="402"/>
      <c r="H34" s="402"/>
      <c r="I34" s="406"/>
      <c r="J34" s="406"/>
      <c r="K34" s="402"/>
      <c r="M34" s="420"/>
      <c r="N34" s="414"/>
      <c r="O34" s="414"/>
    </row>
    <row r="35" spans="5:15">
      <c r="G35" s="402"/>
      <c r="I35" s="402"/>
      <c r="J35" s="402"/>
      <c r="K35" s="402"/>
      <c r="M35" s="413"/>
      <c r="N35" s="414"/>
      <c r="O35" s="414"/>
    </row>
    <row r="36" spans="5:15">
      <c r="G36" s="402"/>
      <c r="I36" s="402"/>
      <c r="J36" s="402"/>
      <c r="K36" s="402"/>
    </row>
    <row r="37" spans="5:15">
      <c r="G37" s="402"/>
      <c r="I37" s="402"/>
      <c r="J37" s="402"/>
      <c r="K37" s="402"/>
    </row>
    <row r="38" spans="5:15">
      <c r="G38" s="402"/>
      <c r="I38" s="402"/>
      <c r="J38" s="402"/>
      <c r="K38" s="402"/>
    </row>
    <row r="39" spans="5:15">
      <c r="G39" s="402"/>
      <c r="I39" s="402"/>
      <c r="J39" s="402"/>
      <c r="K39" s="402"/>
    </row>
    <row r="40" spans="5:15">
      <c r="G40" s="402"/>
      <c r="I40" s="402"/>
      <c r="J40" s="402"/>
      <c r="K40" s="402"/>
      <c r="M40" s="403"/>
    </row>
    <row r="41" spans="5:15">
      <c r="G41" s="402"/>
      <c r="I41" s="402"/>
      <c r="J41" s="402"/>
      <c r="K41" s="402"/>
      <c r="N41" s="260"/>
    </row>
    <row r="42" spans="5:15">
      <c r="G42" s="402"/>
      <c r="I42" s="402"/>
      <c r="J42" s="402"/>
      <c r="K42" s="402"/>
      <c r="N42" s="261"/>
    </row>
    <row r="43" spans="5:15">
      <c r="G43" s="402"/>
      <c r="I43" s="404"/>
      <c r="J43" s="402"/>
      <c r="K43" s="404"/>
    </row>
    <row r="44" spans="5:15">
      <c r="G44" s="402"/>
      <c r="I44" s="405"/>
      <c r="J44" s="402"/>
      <c r="K44" s="402"/>
    </row>
    <row r="45" spans="5:15">
      <c r="G45" s="402"/>
      <c r="I45" s="405"/>
      <c r="J45" s="402"/>
      <c r="K45" s="405"/>
    </row>
    <row r="46" spans="5:15">
      <c r="G46" s="402"/>
      <c r="I46" s="402"/>
      <c r="J46" s="402"/>
      <c r="K46" s="402"/>
    </row>
  </sheetData>
  <pageMargins left="0.7" right="0.7" top="0.75" bottom="0.75" header="0.3" footer="0.3"/>
  <pageSetup orientation="landscape" r:id="rId1"/>
  <customProperties>
    <customPr name="xxe4aPID" r:id="rId2"/>
  </customProperties>
  <ignoredErrors>
    <ignoredError sqref="G17:H17 I16 H19 H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E8" sqref="E8"/>
    </sheetView>
  </sheetViews>
  <sheetFormatPr defaultRowHeight="15"/>
  <cols>
    <col min="1" max="1" width="3.44140625" style="134" customWidth="1"/>
    <col min="2" max="2" width="26.6640625" style="134" customWidth="1"/>
    <col min="3" max="3" width="1.77734375" style="135" customWidth="1"/>
    <col min="4" max="4" width="15.88671875" style="134" customWidth="1"/>
    <col min="5" max="5" width="14.21875" style="134" customWidth="1"/>
    <col min="6" max="6" width="13.5546875" style="134" customWidth="1"/>
    <col min="7" max="7" width="1.77734375" style="134" customWidth="1"/>
    <col min="8" max="9" width="14.44140625" style="134" customWidth="1"/>
    <col min="10" max="13" width="8.88671875" style="134"/>
    <col min="14" max="14" width="11.5546875" style="134" bestFit="1" customWidth="1"/>
    <col min="15" max="16384" width="8.88671875" style="134"/>
  </cols>
  <sheetData>
    <row r="1" spans="1:14">
      <c r="B1" s="87" t="s">
        <v>0</v>
      </c>
    </row>
    <row r="2" spans="1:14">
      <c r="B2" s="87" t="s">
        <v>66</v>
      </c>
    </row>
    <row r="3" spans="1:14">
      <c r="B3" s="87" t="s">
        <v>112</v>
      </c>
    </row>
    <row r="6" spans="1:14" ht="30.75" customHeight="1">
      <c r="B6" s="87"/>
      <c r="D6" s="426" t="s">
        <v>112</v>
      </c>
      <c r="E6" s="427"/>
      <c r="F6" s="427"/>
      <c r="G6" s="139"/>
      <c r="H6" s="426" t="s">
        <v>143</v>
      </c>
      <c r="I6" s="428"/>
    </row>
    <row r="7" spans="1:14" ht="45">
      <c r="A7" s="154" t="s">
        <v>10</v>
      </c>
      <c r="B7" s="87"/>
      <c r="C7" s="18"/>
      <c r="D7" s="136" t="s">
        <v>108</v>
      </c>
      <c r="E7" s="136" t="s">
        <v>97</v>
      </c>
      <c r="F7" s="136" t="s">
        <v>11</v>
      </c>
      <c r="G7" s="136"/>
      <c r="H7" s="160" t="s">
        <v>145</v>
      </c>
      <c r="I7" s="161" t="s">
        <v>65</v>
      </c>
    </row>
    <row r="8" spans="1:14">
      <c r="A8" s="134">
        <v>1</v>
      </c>
      <c r="B8" s="78" t="s">
        <v>223</v>
      </c>
      <c r="C8" s="141"/>
      <c r="D8" s="26">
        <f>'Rate Schedule Change 150 '!N24</f>
        <v>188528</v>
      </c>
      <c r="E8" s="26">
        <f>'Rate Schedule 155 Change'!I24</f>
        <v>-137917</v>
      </c>
      <c r="F8" s="26">
        <f>D8+E8</f>
        <v>50611</v>
      </c>
      <c r="G8" s="138"/>
      <c r="H8" s="26">
        <v>104202001</v>
      </c>
      <c r="I8" s="147">
        <f>F8/H8</f>
        <v>0</v>
      </c>
    </row>
    <row r="9" spans="1:14">
      <c r="A9" s="134">
        <f>A8+1</f>
        <v>2</v>
      </c>
      <c r="B9" s="78" t="s">
        <v>67</v>
      </c>
      <c r="C9" s="141"/>
      <c r="D9" s="26">
        <f>'Rate Schedule Change 150 '!N25</f>
        <v>10952</v>
      </c>
      <c r="E9" s="26">
        <f>'Rate Schedule 155 Change'!I25+F20</f>
        <v>-109017</v>
      </c>
      <c r="F9" s="26">
        <f t="shared" ref="F9:F13" si="0">D9+E9</f>
        <v>-98065</v>
      </c>
      <c r="G9" s="137"/>
      <c r="H9" s="26">
        <v>28908087</v>
      </c>
      <c r="I9" s="147">
        <f t="shared" ref="I9:I13" si="1">F9/H9</f>
        <v>-3.0000000000000001E-3</v>
      </c>
    </row>
    <row r="10" spans="1:14">
      <c r="A10" s="134">
        <f>A9+1</f>
        <v>3</v>
      </c>
      <c r="B10" s="78" t="s">
        <v>68</v>
      </c>
      <c r="C10" s="141"/>
      <c r="D10" s="26">
        <f>'Rate Schedule Change 150 '!N26</f>
        <v>-27982</v>
      </c>
      <c r="E10" s="26">
        <f>'Rate Schedule 155 Change'!I26+F21</f>
        <v>-18580</v>
      </c>
      <c r="F10" s="26">
        <f t="shared" si="0"/>
        <v>-46562</v>
      </c>
      <c r="G10" s="137"/>
      <c r="H10" s="26">
        <v>2300670</v>
      </c>
      <c r="I10" s="147">
        <f t="shared" si="1"/>
        <v>-0.02</v>
      </c>
      <c r="K10" s="257"/>
    </row>
    <row r="11" spans="1:14">
      <c r="A11" s="134">
        <f>A10+1</f>
        <v>4</v>
      </c>
      <c r="B11" s="78" t="s">
        <v>69</v>
      </c>
      <c r="C11" s="141"/>
      <c r="D11" s="26">
        <f>'Rate Schedule Change 150 '!N27</f>
        <v>3395</v>
      </c>
      <c r="E11" s="26">
        <f>F22</f>
        <v>-26086</v>
      </c>
      <c r="F11" s="26">
        <f t="shared" si="0"/>
        <v>-22691</v>
      </c>
      <c r="G11" s="137"/>
      <c r="H11" s="26">
        <v>455758</v>
      </c>
      <c r="I11" s="147">
        <f>F11/H11</f>
        <v>-0.05</v>
      </c>
      <c r="N11" s="127"/>
    </row>
    <row r="12" spans="1:14">
      <c r="A12" s="134">
        <f t="shared" ref="A12:A15" si="2">A11+1</f>
        <v>5</v>
      </c>
      <c r="B12" s="78" t="s">
        <v>99</v>
      </c>
      <c r="C12" s="141"/>
      <c r="D12" s="26">
        <f>'Rate Schedule Change 150 '!N28</f>
        <v>0</v>
      </c>
      <c r="E12" s="26">
        <f>'Rate Schedule 155 Change'!I28</f>
        <v>0</v>
      </c>
      <c r="F12" s="26">
        <f t="shared" si="0"/>
        <v>0</v>
      </c>
      <c r="G12" s="137"/>
      <c r="H12" s="26">
        <v>3175045</v>
      </c>
      <c r="I12" s="147">
        <f t="shared" si="1"/>
        <v>0</v>
      </c>
      <c r="N12" s="138"/>
    </row>
    <row r="13" spans="1:14">
      <c r="A13" s="134">
        <f t="shared" si="2"/>
        <v>6</v>
      </c>
      <c r="B13" s="78" t="s">
        <v>144</v>
      </c>
      <c r="C13" s="141"/>
      <c r="D13" s="72">
        <v>0</v>
      </c>
      <c r="E13" s="26">
        <v>0</v>
      </c>
      <c r="F13" s="26">
        <f t="shared" si="0"/>
        <v>0</v>
      </c>
      <c r="G13" s="137">
        <v>0</v>
      </c>
      <c r="H13" s="417">
        <v>1330027</v>
      </c>
      <c r="I13" s="147">
        <f t="shared" si="1"/>
        <v>0</v>
      </c>
    </row>
    <row r="14" spans="1:14">
      <c r="A14" s="134">
        <f t="shared" si="2"/>
        <v>7</v>
      </c>
      <c r="B14" s="78" t="s">
        <v>11</v>
      </c>
      <c r="C14" s="141"/>
      <c r="D14" s="322">
        <f>SUM(D8:D13)</f>
        <v>174893</v>
      </c>
      <c r="E14" s="322">
        <f t="shared" ref="E14:F14" si="3">SUM(E8:E13)</f>
        <v>-291600</v>
      </c>
      <c r="F14" s="322">
        <f t="shared" si="3"/>
        <v>-116707</v>
      </c>
      <c r="G14" s="137"/>
      <c r="H14" s="322">
        <f>SUM(H8:H13)</f>
        <v>140371588</v>
      </c>
      <c r="I14" s="421">
        <f>F14/H14</f>
        <v>-1E-3</v>
      </c>
    </row>
    <row r="15" spans="1:14">
      <c r="A15" s="134">
        <f t="shared" si="2"/>
        <v>8</v>
      </c>
      <c r="B15" s="78"/>
      <c r="C15" s="141"/>
      <c r="D15" s="72"/>
      <c r="E15" s="72" t="s">
        <v>264</v>
      </c>
      <c r="F15" s="26">
        <v>-108617</v>
      </c>
      <c r="G15" s="137"/>
      <c r="H15" s="26"/>
      <c r="I15" s="147"/>
    </row>
    <row r="16" spans="1:14">
      <c r="E16" s="134" t="s">
        <v>265</v>
      </c>
      <c r="F16" s="425">
        <f>F14-F15</f>
        <v>-8090</v>
      </c>
    </row>
    <row r="18" spans="2:6">
      <c r="B18" s="134" t="s">
        <v>236</v>
      </c>
      <c r="D18" s="134" t="s">
        <v>256</v>
      </c>
      <c r="E18" s="134" t="s">
        <v>59</v>
      </c>
      <c r="F18" s="134" t="s">
        <v>12</v>
      </c>
    </row>
    <row r="19" spans="2:6">
      <c r="B19" s="134" t="s">
        <v>237</v>
      </c>
      <c r="D19" s="134">
        <f>'Rate Schedule 155 Change'!I15</f>
        <v>-16522368</v>
      </c>
      <c r="E19" s="134">
        <f>'Rate Schedule 155 Change'!I22</f>
        <v>-16750523</v>
      </c>
      <c r="F19" s="134">
        <f>E19-D19</f>
        <v>-228155</v>
      </c>
    </row>
    <row r="20" spans="2:6">
      <c r="B20" s="134" t="s">
        <v>238</v>
      </c>
      <c r="D20" s="169">
        <v>0</v>
      </c>
      <c r="E20" s="134">
        <f>'Input - Amortization Balances'!F12</f>
        <v>-20528</v>
      </c>
      <c r="F20" s="134">
        <f>E20-D20</f>
        <v>-20528</v>
      </c>
    </row>
    <row r="21" spans="2:6">
      <c r="B21" s="134" t="s">
        <v>239</v>
      </c>
      <c r="D21" s="169">
        <f>-14467.25-38782.21-96.52</f>
        <v>-53346</v>
      </c>
      <c r="E21" s="134">
        <f>'Input - Amortization Balances'!F13</f>
        <v>-70177</v>
      </c>
      <c r="F21" s="134">
        <f>E21-D21</f>
        <v>-16831</v>
      </c>
    </row>
    <row r="22" spans="2:6">
      <c r="B22" s="134" t="s">
        <v>240</v>
      </c>
      <c r="D22" s="169">
        <f>-48345.64-28312.9</f>
        <v>-76659</v>
      </c>
      <c r="E22" s="134">
        <f>'Input - Amortization Balances'!F14</f>
        <v>-102745</v>
      </c>
      <c r="F22" s="134">
        <f>E22-D22</f>
        <v>-26086</v>
      </c>
    </row>
    <row r="23" spans="2:6" ht="15.75" thickBot="1">
      <c r="B23" s="134" t="s">
        <v>11</v>
      </c>
      <c r="D23" s="323">
        <f>SUM(D19:D22)</f>
        <v>-16652373</v>
      </c>
      <c r="E23" s="323">
        <f t="shared" ref="E23:F23" si="4">SUM(E19:E22)</f>
        <v>-16943973</v>
      </c>
      <c r="F23" s="323">
        <f t="shared" si="4"/>
        <v>-291600</v>
      </c>
    </row>
    <row r="24" spans="2:6" ht="15.75" thickTop="1"/>
    <row r="27" spans="2:6">
      <c r="B27" s="169" t="s">
        <v>250</v>
      </c>
      <c r="C27" s="18"/>
      <c r="D27" s="169"/>
      <c r="E27" s="169"/>
    </row>
  </sheetData>
  <mergeCells count="2">
    <mergeCell ref="D6:F6"/>
    <mergeCell ref="H6:I6"/>
  </mergeCells>
  <pageMargins left="0.7" right="0.7" top="0.75" bottom="0.75" header="0.3" footer="0.3"/>
  <pageSetup scale="96" orientation="landscape" r:id="rId1"/>
  <headerFooter>
    <oddFooter>&amp;L&amp;"-,Regular"&amp;11&amp;A&amp;R&amp;"-,Regular"&amp;11Page: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I17" sqref="I17"/>
    </sheetView>
  </sheetViews>
  <sheetFormatPr defaultRowHeight="15"/>
  <cols>
    <col min="1" max="1" width="3.44140625" style="101" customWidth="1"/>
    <col min="2" max="2" width="9.109375" style="63" customWidth="1"/>
    <col min="3" max="3" width="11.21875" style="63" customWidth="1"/>
    <col min="4" max="4" width="11.21875" style="63" hidden="1" customWidth="1"/>
    <col min="5" max="5" width="8.88671875" style="63" customWidth="1"/>
    <col min="6" max="6" width="8.6640625" style="63" customWidth="1"/>
    <col min="7" max="7" width="9.109375" style="63" customWidth="1"/>
    <col min="8" max="9" width="8.5546875" style="63" customWidth="1"/>
    <col min="10" max="10" width="8.33203125" style="63" customWidth="1"/>
    <col min="11" max="11" width="4" style="63" customWidth="1"/>
    <col min="12" max="12" width="20.33203125" style="63" customWidth="1"/>
    <col min="13" max="13" width="13.88671875" style="63" customWidth="1"/>
    <col min="14" max="14" width="10.33203125" style="63" customWidth="1"/>
    <col min="15" max="16384" width="8.88671875" style="63"/>
  </cols>
  <sheetData>
    <row r="1" spans="1:14">
      <c r="B1" s="87" t="s">
        <v>0</v>
      </c>
      <c r="E1" s="64"/>
      <c r="F1" s="64"/>
      <c r="G1" s="64"/>
      <c r="J1" s="64"/>
    </row>
    <row r="2" spans="1:14">
      <c r="B2" s="87" t="s">
        <v>66</v>
      </c>
    </row>
    <row r="3" spans="1:14">
      <c r="B3" s="87" t="s">
        <v>98</v>
      </c>
    </row>
    <row r="4" spans="1:14">
      <c r="B4" s="87" t="s">
        <v>107</v>
      </c>
    </row>
    <row r="5" spans="1:14">
      <c r="B5" s="87"/>
    </row>
    <row r="6" spans="1:14" ht="15.75" customHeight="1">
      <c r="E6" s="433" t="s">
        <v>108</v>
      </c>
      <c r="F6" s="434"/>
      <c r="G6" s="434"/>
      <c r="H6" s="434"/>
      <c r="I6" s="434"/>
      <c r="J6" s="435"/>
      <c r="L6" s="432" t="s">
        <v>111</v>
      </c>
      <c r="M6" s="432"/>
      <c r="N6" s="432"/>
    </row>
    <row r="7" spans="1:14" ht="15.75" customHeight="1">
      <c r="B7" s="436" t="s">
        <v>45</v>
      </c>
      <c r="C7" s="437"/>
      <c r="D7" s="437"/>
      <c r="E7" s="433" t="s">
        <v>61</v>
      </c>
      <c r="F7" s="434"/>
      <c r="G7" s="435"/>
      <c r="H7" s="433" t="s">
        <v>62</v>
      </c>
      <c r="I7" s="434"/>
      <c r="J7" s="435"/>
      <c r="K7" s="78"/>
      <c r="L7" s="429" t="s">
        <v>230</v>
      </c>
      <c r="M7" s="430"/>
      <c r="N7" s="431"/>
    </row>
    <row r="8" spans="1:14" ht="45">
      <c r="A8" s="154" t="s">
        <v>10</v>
      </c>
      <c r="B8" s="88"/>
      <c r="C8" s="89"/>
      <c r="D8" s="113"/>
      <c r="E8" s="131" t="s">
        <v>115</v>
      </c>
      <c r="F8" s="80" t="s">
        <v>114</v>
      </c>
      <c r="G8" s="85" t="s">
        <v>58</v>
      </c>
      <c r="H8" s="131" t="s">
        <v>115</v>
      </c>
      <c r="I8" s="80" t="s">
        <v>114</v>
      </c>
      <c r="J8" s="85" t="s">
        <v>58</v>
      </c>
      <c r="K8" s="78"/>
      <c r="L8" s="77"/>
      <c r="M8" s="78" t="s">
        <v>123</v>
      </c>
      <c r="N8" s="79" t="s">
        <v>231</v>
      </c>
    </row>
    <row r="9" spans="1:14">
      <c r="B9" s="438" t="s">
        <v>46</v>
      </c>
      <c r="C9" s="439"/>
      <c r="D9" s="439"/>
      <c r="E9" s="132"/>
      <c r="F9" s="78"/>
      <c r="G9" s="79"/>
      <c r="H9" s="132"/>
      <c r="I9" s="78"/>
      <c r="J9" s="79"/>
      <c r="K9" s="78"/>
      <c r="L9" s="77"/>
      <c r="M9" s="78"/>
      <c r="N9" s="79"/>
    </row>
    <row r="10" spans="1:14">
      <c r="A10" s="101">
        <v>1</v>
      </c>
      <c r="B10" s="77" t="s">
        <v>223</v>
      </c>
      <c r="C10" s="78"/>
      <c r="D10" s="78"/>
      <c r="E10" s="168">
        <v>0.10743999999999999</v>
      </c>
      <c r="F10" s="167">
        <v>0.16436000000000001</v>
      </c>
      <c r="G10" s="83">
        <f>SUM(E10:F10)</f>
        <v>0.27179999999999999</v>
      </c>
      <c r="H10" s="168">
        <v>0.11261</v>
      </c>
      <c r="I10" s="167">
        <v>0.17227000000000001</v>
      </c>
      <c r="J10" s="83">
        <f>SUM(H10:I10)</f>
        <v>0.28488000000000002</v>
      </c>
      <c r="K10" s="78"/>
      <c r="L10" s="77" t="str">
        <f>B10</f>
        <v>Rate Schedule 101/102</v>
      </c>
      <c r="M10" s="317">
        <f>'Input '!O8</f>
        <v>126528897</v>
      </c>
      <c r="N10" s="316">
        <f>M10*J10</f>
        <v>36045552</v>
      </c>
    </row>
    <row r="11" spans="1:14">
      <c r="A11" s="101">
        <f t="shared" ref="A11:A28" si="0">A10+1</f>
        <v>2</v>
      </c>
      <c r="B11" s="77" t="s">
        <v>67</v>
      </c>
      <c r="C11" s="78"/>
      <c r="D11" s="78"/>
      <c r="E11" s="168">
        <v>9.8650000000000002E-2</v>
      </c>
      <c r="F11" s="167">
        <v>0.16436000000000001</v>
      </c>
      <c r="G11" s="83">
        <f>SUM(E11:F11)</f>
        <v>0.26301000000000002</v>
      </c>
      <c r="H11" s="168">
        <v>0.10341</v>
      </c>
      <c r="I11" s="167">
        <v>0.17227000000000001</v>
      </c>
      <c r="J11" s="83">
        <f t="shared" ref="J11:J14" si="1">SUM(H11:I11)</f>
        <v>0.27567999999999998</v>
      </c>
      <c r="K11" s="78"/>
      <c r="L11" s="77" t="str">
        <f>B11</f>
        <v>Rate Schedule 111/112</v>
      </c>
      <c r="M11" s="317">
        <f>'Input '!O9</f>
        <v>54761390</v>
      </c>
      <c r="N11" s="316">
        <f>M11*J11</f>
        <v>15096620</v>
      </c>
    </row>
    <row r="12" spans="1:14">
      <c r="A12" s="101">
        <f t="shared" si="0"/>
        <v>3</v>
      </c>
      <c r="B12" s="77" t="s">
        <v>68</v>
      </c>
      <c r="C12" s="78"/>
      <c r="D12" s="78"/>
      <c r="E12" s="168">
        <v>0.10433000000000001</v>
      </c>
      <c r="F12" s="167">
        <v>0.16436000000000001</v>
      </c>
      <c r="G12" s="83">
        <f>SUM(E12:F12)</f>
        <v>0.26868999999999998</v>
      </c>
      <c r="H12" s="168">
        <v>0.10936</v>
      </c>
      <c r="I12" s="167">
        <v>0.17227000000000001</v>
      </c>
      <c r="J12" s="83">
        <f t="shared" si="1"/>
        <v>0.28162999999999999</v>
      </c>
      <c r="K12" s="78"/>
      <c r="L12" s="77" t="str">
        <f>B12</f>
        <v>Rate Schedule 121/122</v>
      </c>
      <c r="M12" s="317">
        <f>'Input '!O10</f>
        <v>4750704</v>
      </c>
      <c r="N12" s="316">
        <f>M12*J12</f>
        <v>1337941</v>
      </c>
    </row>
    <row r="13" spans="1:14">
      <c r="A13" s="101">
        <f t="shared" si="0"/>
        <v>4</v>
      </c>
      <c r="B13" s="77" t="s">
        <v>69</v>
      </c>
      <c r="C13" s="78"/>
      <c r="D13" s="78"/>
      <c r="E13" s="168">
        <v>6.2480000000000001E-2</v>
      </c>
      <c r="F13" s="167">
        <v>0.16436000000000001</v>
      </c>
      <c r="G13" s="83">
        <f>SUM(E13:F13)</f>
        <v>0.22684000000000001</v>
      </c>
      <c r="H13" s="168">
        <v>6.5479999999999997E-2</v>
      </c>
      <c r="I13" s="167">
        <v>0.17227000000000001</v>
      </c>
      <c r="J13" s="83">
        <f t="shared" si="1"/>
        <v>0.23774999999999999</v>
      </c>
      <c r="K13" s="78"/>
      <c r="L13" s="77" t="str">
        <f>B13</f>
        <v>Rate Schedule 131/132</v>
      </c>
      <c r="M13" s="317">
        <f>'Input '!O12</f>
        <v>932543</v>
      </c>
      <c r="N13" s="316">
        <f>M13*J13</f>
        <v>221712</v>
      </c>
    </row>
    <row r="14" spans="1:14">
      <c r="A14" s="101">
        <f t="shared" si="0"/>
        <v>5</v>
      </c>
      <c r="B14" s="77" t="s">
        <v>260</v>
      </c>
      <c r="C14" s="78"/>
      <c r="D14" s="78"/>
      <c r="E14" s="168">
        <v>5.4000000000000001E-4</v>
      </c>
      <c r="F14" s="167">
        <v>0</v>
      </c>
      <c r="G14" s="83">
        <f>SUM(E14:F14)</f>
        <v>5.4000000000000001E-4</v>
      </c>
      <c r="H14" s="168">
        <v>5.5999999999999995E-4</v>
      </c>
      <c r="I14" s="167">
        <v>0</v>
      </c>
      <c r="J14" s="83">
        <f t="shared" si="1"/>
        <v>5.5999999999999995E-4</v>
      </c>
      <c r="K14" s="78"/>
      <c r="L14" s="77" t="str">
        <f>B14</f>
        <v>Rate Schedule 146/126,116</v>
      </c>
      <c r="M14" s="317">
        <f>'Demand '!I12</f>
        <v>36826388</v>
      </c>
      <c r="N14" s="316">
        <f>M14*J14</f>
        <v>20623</v>
      </c>
    </row>
    <row r="15" spans="1:14">
      <c r="A15" s="101">
        <f t="shared" si="0"/>
        <v>6</v>
      </c>
      <c r="B15" s="90"/>
      <c r="C15" s="91"/>
      <c r="D15" s="91"/>
      <c r="E15" s="166"/>
      <c r="F15" s="165"/>
      <c r="G15" s="93"/>
      <c r="H15" s="133"/>
      <c r="I15" s="92"/>
      <c r="J15" s="93"/>
      <c r="K15" s="78"/>
      <c r="L15" s="318" t="s">
        <v>11</v>
      </c>
      <c r="M15" s="319">
        <f>SUM(M10:M14)</f>
        <v>223799922</v>
      </c>
      <c r="N15" s="320">
        <f>SUM(N10:N14)</f>
        <v>52722448</v>
      </c>
    </row>
    <row r="16" spans="1:14">
      <c r="A16" s="101">
        <f t="shared" si="0"/>
        <v>7</v>
      </c>
      <c r="B16" s="438" t="s">
        <v>47</v>
      </c>
      <c r="C16" s="439"/>
      <c r="D16" s="439"/>
      <c r="E16" s="77"/>
      <c r="F16" s="78"/>
      <c r="G16" s="83"/>
      <c r="H16" s="77"/>
      <c r="I16" s="78"/>
      <c r="J16" s="83"/>
      <c r="K16" s="78"/>
      <c r="L16" s="429" t="s">
        <v>232</v>
      </c>
      <c r="M16" s="430"/>
      <c r="N16" s="431"/>
    </row>
    <row r="17" spans="1:14">
      <c r="A17" s="101">
        <f t="shared" si="0"/>
        <v>8</v>
      </c>
      <c r="B17" s="77" t="s">
        <v>223</v>
      </c>
      <c r="C17" s="78"/>
      <c r="D17" s="78"/>
      <c r="E17" s="86">
        <f>'Demand '!E25</f>
        <v>0.10238999999999999</v>
      </c>
      <c r="F17" s="82">
        <f>Commodity!M27</f>
        <v>0.17066999999999999</v>
      </c>
      <c r="G17" s="83">
        <f>F17+E17</f>
        <v>0.27306000000000002</v>
      </c>
      <c r="H17" s="86">
        <f>'Demand '!E30</f>
        <v>0.10738</v>
      </c>
      <c r="I17" s="82">
        <f>Commodity!M28</f>
        <v>0.17899000000000001</v>
      </c>
      <c r="J17" s="83">
        <f>I17+H17</f>
        <v>0.28637000000000001</v>
      </c>
      <c r="K17" s="78"/>
      <c r="L17" s="77" t="str">
        <f>L10</f>
        <v>Rate Schedule 101/102</v>
      </c>
      <c r="M17" s="317">
        <f>M10</f>
        <v>126528897</v>
      </c>
      <c r="N17" s="316">
        <f>J17*M17</f>
        <v>36234080</v>
      </c>
    </row>
    <row r="18" spans="1:14">
      <c r="A18" s="101">
        <f t="shared" si="0"/>
        <v>9</v>
      </c>
      <c r="B18" s="77" t="s">
        <v>67</v>
      </c>
      <c r="C18" s="78"/>
      <c r="D18" s="78"/>
      <c r="E18" s="86">
        <f>'Demand '!F25</f>
        <v>9.239E-2</v>
      </c>
      <c r="F18" s="82">
        <f>F17</f>
        <v>0.17066999999999999</v>
      </c>
      <c r="G18" s="83">
        <f>F18+E18</f>
        <v>0.26306000000000002</v>
      </c>
      <c r="H18" s="86">
        <f>'Demand '!F30</f>
        <v>9.6890000000000004E-2</v>
      </c>
      <c r="I18" s="82">
        <f>I17</f>
        <v>0.17899000000000001</v>
      </c>
      <c r="J18" s="83">
        <f>I18+H18</f>
        <v>0.27588000000000001</v>
      </c>
      <c r="K18" s="78"/>
      <c r="L18" s="77" t="str">
        <f t="shared" ref="L18:L22" si="2">L11</f>
        <v>Rate Schedule 111/112</v>
      </c>
      <c r="M18" s="317">
        <f t="shared" ref="M18:M22" si="3">M11</f>
        <v>54761390</v>
      </c>
      <c r="N18" s="316">
        <f>J18*M18</f>
        <v>15107572</v>
      </c>
    </row>
    <row r="19" spans="1:14">
      <c r="A19" s="101">
        <f t="shared" si="0"/>
        <v>10</v>
      </c>
      <c r="B19" s="77" t="s">
        <v>68</v>
      </c>
      <c r="C19" s="78"/>
      <c r="D19" s="78"/>
      <c r="E19" s="86">
        <f>'Demand '!G25</f>
        <v>9.2249999999999999E-2</v>
      </c>
      <c r="F19" s="82">
        <f>F18</f>
        <v>0.17066999999999999</v>
      </c>
      <c r="G19" s="83">
        <f>F19+E19</f>
        <v>0.26291999999999999</v>
      </c>
      <c r="H19" s="86">
        <f>'Demand '!G30</f>
        <v>9.6750000000000003E-2</v>
      </c>
      <c r="I19" s="82">
        <f>I18</f>
        <v>0.17899000000000001</v>
      </c>
      <c r="J19" s="83">
        <f>I19+H19</f>
        <v>0.27573999999999999</v>
      </c>
      <c r="K19" s="78"/>
      <c r="L19" s="77" t="str">
        <f t="shared" si="2"/>
        <v>Rate Schedule 121/122</v>
      </c>
      <c r="M19" s="317">
        <f t="shared" si="3"/>
        <v>4750704</v>
      </c>
      <c r="N19" s="316">
        <f>J19*M19</f>
        <v>1309959</v>
      </c>
    </row>
    <row r="20" spans="1:14">
      <c r="A20" s="101">
        <f t="shared" si="0"/>
        <v>11</v>
      </c>
      <c r="B20" s="77" t="s">
        <v>69</v>
      </c>
      <c r="C20" s="78"/>
      <c r="D20" s="78"/>
      <c r="E20" s="86">
        <f>'Demand '!H25</f>
        <v>5.9499999999999997E-2</v>
      </c>
      <c r="F20" s="82">
        <f>F19</f>
        <v>0.17066999999999999</v>
      </c>
      <c r="G20" s="83">
        <f>F20+E20</f>
        <v>0.23017000000000001</v>
      </c>
      <c r="H20" s="86">
        <f>'Demand '!H30</f>
        <v>6.2399999999999997E-2</v>
      </c>
      <c r="I20" s="82">
        <f>I19</f>
        <v>0.17899000000000001</v>
      </c>
      <c r="J20" s="83">
        <f>I20+H20</f>
        <v>0.24138999999999999</v>
      </c>
      <c r="K20" s="78"/>
      <c r="L20" s="77" t="str">
        <f t="shared" si="2"/>
        <v>Rate Schedule 131/132</v>
      </c>
      <c r="M20" s="317">
        <f t="shared" si="3"/>
        <v>932543</v>
      </c>
      <c r="N20" s="316">
        <f>J20*M20</f>
        <v>225107</v>
      </c>
    </row>
    <row r="21" spans="1:14">
      <c r="A21" s="101">
        <f t="shared" si="0"/>
        <v>12</v>
      </c>
      <c r="B21" s="77" t="s">
        <v>260</v>
      </c>
      <c r="C21" s="78"/>
      <c r="D21" s="78"/>
      <c r="E21" s="238">
        <f>'Demand '!I23</f>
        <v>5.4000000000000001E-4</v>
      </c>
      <c r="F21" s="237">
        <v>0</v>
      </c>
      <c r="G21" s="143">
        <f>F21+E21</f>
        <v>5.4000000000000001E-4</v>
      </c>
      <c r="H21" s="238">
        <f>'Demand '!I28</f>
        <v>5.5999999999999995E-4</v>
      </c>
      <c r="I21" s="81">
        <v>0</v>
      </c>
      <c r="J21" s="83">
        <f>I21+H21</f>
        <v>5.5999999999999995E-4</v>
      </c>
      <c r="K21" s="78"/>
      <c r="L21" s="77" t="str">
        <f t="shared" si="2"/>
        <v>Rate Schedule 146/126,116</v>
      </c>
      <c r="M21" s="317">
        <f>M14</f>
        <v>36826388</v>
      </c>
      <c r="N21" s="316">
        <f>J21*M21</f>
        <v>20623</v>
      </c>
    </row>
    <row r="22" spans="1:14">
      <c r="A22" s="101">
        <f t="shared" si="0"/>
        <v>13</v>
      </c>
      <c r="B22" s="90"/>
      <c r="C22" s="91"/>
      <c r="D22" s="91"/>
      <c r="E22" s="90"/>
      <c r="F22" s="91"/>
      <c r="G22" s="94"/>
      <c r="H22" s="90"/>
      <c r="I22" s="91"/>
      <c r="J22" s="94"/>
      <c r="K22" s="78"/>
      <c r="L22" s="318" t="str">
        <f t="shared" si="2"/>
        <v>Total</v>
      </c>
      <c r="M22" s="319">
        <f t="shared" si="3"/>
        <v>223799922</v>
      </c>
      <c r="N22" s="320">
        <f>SUM(N17:N21)</f>
        <v>52897341</v>
      </c>
    </row>
    <row r="23" spans="1:14">
      <c r="A23" s="101">
        <f t="shared" si="0"/>
        <v>14</v>
      </c>
      <c r="B23" s="438" t="s">
        <v>12</v>
      </c>
      <c r="C23" s="439"/>
      <c r="D23" s="439"/>
      <c r="E23" s="77"/>
      <c r="F23" s="78"/>
      <c r="G23" s="83"/>
      <c r="H23" s="77"/>
      <c r="I23" s="78"/>
      <c r="J23" s="83"/>
      <c r="K23" s="78"/>
      <c r="L23" s="429" t="s">
        <v>111</v>
      </c>
      <c r="M23" s="430"/>
      <c r="N23" s="431"/>
    </row>
    <row r="24" spans="1:14">
      <c r="A24" s="101">
        <f t="shared" si="0"/>
        <v>15</v>
      </c>
      <c r="B24" s="77" t="s">
        <v>223</v>
      </c>
      <c r="C24" s="78"/>
      <c r="D24" s="78"/>
      <c r="E24" s="86">
        <f t="shared" ref="E24:F28" si="4">E17-E10</f>
        <v>-5.0499999999999998E-3</v>
      </c>
      <c r="F24" s="82">
        <f t="shared" si="4"/>
        <v>6.3099999999999996E-3</v>
      </c>
      <c r="G24" s="83">
        <f>F24+E24</f>
        <v>1.2600000000000001E-3</v>
      </c>
      <c r="H24" s="86">
        <f>H17-H10</f>
        <v>-5.2300000000000003E-3</v>
      </c>
      <c r="I24" s="82">
        <f t="shared" ref="H24:I26" si="5">I17-I10</f>
        <v>6.7200000000000003E-3</v>
      </c>
      <c r="J24" s="83">
        <f>I24+H24</f>
        <v>1.49E-3</v>
      </c>
      <c r="K24" s="78"/>
      <c r="L24" s="77" t="str">
        <f>L17</f>
        <v>Rate Schedule 101/102</v>
      </c>
      <c r="M24" s="317">
        <f>M17</f>
        <v>126528897</v>
      </c>
      <c r="N24" s="316">
        <f>-N10+N17</f>
        <v>188528</v>
      </c>
    </row>
    <row r="25" spans="1:14">
      <c r="A25" s="101">
        <f t="shared" si="0"/>
        <v>16</v>
      </c>
      <c r="B25" s="77" t="s">
        <v>67</v>
      </c>
      <c r="C25" s="78"/>
      <c r="D25" s="78"/>
      <c r="E25" s="86">
        <f t="shared" si="4"/>
        <v>-6.2599999999999999E-3</v>
      </c>
      <c r="F25" s="82">
        <f t="shared" si="4"/>
        <v>6.3099999999999996E-3</v>
      </c>
      <c r="G25" s="83">
        <f>F25+E25</f>
        <v>5.0000000000000002E-5</v>
      </c>
      <c r="H25" s="86">
        <f t="shared" si="5"/>
        <v>-6.5199999999999998E-3</v>
      </c>
      <c r="I25" s="82">
        <f t="shared" si="5"/>
        <v>6.7200000000000003E-3</v>
      </c>
      <c r="J25" s="83">
        <f>I25+H25</f>
        <v>2.0000000000000001E-4</v>
      </c>
      <c r="K25" s="78"/>
      <c r="L25" s="77" t="str">
        <f t="shared" ref="L25:L28" si="6">L18</f>
        <v>Rate Schedule 111/112</v>
      </c>
      <c r="M25" s="317">
        <f>M18</f>
        <v>54761390</v>
      </c>
      <c r="N25" s="316">
        <f t="shared" ref="N25:N28" si="7">-N11+N18</f>
        <v>10952</v>
      </c>
    </row>
    <row r="26" spans="1:14">
      <c r="A26" s="101">
        <f t="shared" si="0"/>
        <v>17</v>
      </c>
      <c r="B26" s="77" t="s">
        <v>68</v>
      </c>
      <c r="C26" s="78"/>
      <c r="D26" s="78"/>
      <c r="E26" s="86">
        <f t="shared" si="4"/>
        <v>-1.208E-2</v>
      </c>
      <c r="F26" s="82">
        <f t="shared" si="4"/>
        <v>6.3099999999999996E-3</v>
      </c>
      <c r="G26" s="83">
        <f>F26+E26</f>
        <v>-5.77E-3</v>
      </c>
      <c r="H26" s="86">
        <f t="shared" si="5"/>
        <v>-1.261E-2</v>
      </c>
      <c r="I26" s="82">
        <f t="shared" si="5"/>
        <v>6.7200000000000003E-3</v>
      </c>
      <c r="J26" s="83">
        <f>I26+H26</f>
        <v>-5.8900000000000003E-3</v>
      </c>
      <c r="K26" s="78"/>
      <c r="L26" s="77" t="str">
        <f t="shared" si="6"/>
        <v>Rate Schedule 121/122</v>
      </c>
      <c r="M26" s="317">
        <f>M19</f>
        <v>4750704</v>
      </c>
      <c r="N26" s="316">
        <f t="shared" si="7"/>
        <v>-27982</v>
      </c>
    </row>
    <row r="27" spans="1:14">
      <c r="A27" s="101">
        <f t="shared" si="0"/>
        <v>18</v>
      </c>
      <c r="B27" s="77" t="s">
        <v>69</v>
      </c>
      <c r="C27" s="78"/>
      <c r="D27" s="78"/>
      <c r="E27" s="86">
        <f t="shared" si="4"/>
        <v>-2.98E-3</v>
      </c>
      <c r="F27" s="82">
        <f t="shared" si="4"/>
        <v>6.3099999999999996E-3</v>
      </c>
      <c r="G27" s="83">
        <f>F27+E27</f>
        <v>3.3300000000000001E-3</v>
      </c>
      <c r="H27" s="86">
        <f>H20-H13</f>
        <v>-3.0799999999999998E-3</v>
      </c>
      <c r="I27" s="82">
        <f>I20-I13</f>
        <v>6.7200000000000003E-3</v>
      </c>
      <c r="J27" s="83">
        <f>J20-J13</f>
        <v>3.64E-3</v>
      </c>
      <c r="K27" s="78"/>
      <c r="L27" s="77" t="str">
        <f t="shared" si="6"/>
        <v>Rate Schedule 131/132</v>
      </c>
      <c r="M27" s="317">
        <f>M20</f>
        <v>932543</v>
      </c>
      <c r="N27" s="316">
        <f t="shared" si="7"/>
        <v>3395</v>
      </c>
    </row>
    <row r="28" spans="1:14">
      <c r="A28" s="101">
        <f t="shared" si="0"/>
        <v>19</v>
      </c>
      <c r="B28" s="77" t="s">
        <v>260</v>
      </c>
      <c r="C28" s="112"/>
      <c r="D28" s="140"/>
      <c r="E28" s="115">
        <f t="shared" si="4"/>
        <v>0</v>
      </c>
      <c r="F28" s="116">
        <f t="shared" si="4"/>
        <v>0</v>
      </c>
      <c r="G28" s="117">
        <f>F28+E28</f>
        <v>0</v>
      </c>
      <c r="H28" s="115">
        <f>H21-H14</f>
        <v>0</v>
      </c>
      <c r="I28" s="240">
        <f>I21-I14</f>
        <v>0</v>
      </c>
      <c r="J28" s="117">
        <f>I28+H28</f>
        <v>0</v>
      </c>
      <c r="K28" s="78"/>
      <c r="L28" s="77" t="str">
        <f t="shared" si="6"/>
        <v>Rate Schedule 146/126,116</v>
      </c>
      <c r="M28" s="317">
        <f>M21</f>
        <v>36826388</v>
      </c>
      <c r="N28" s="316">
        <f t="shared" si="7"/>
        <v>0</v>
      </c>
    </row>
    <row r="29" spans="1:14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318" t="s">
        <v>11</v>
      </c>
      <c r="M29" s="319">
        <f>M22</f>
        <v>223799922</v>
      </c>
      <c r="N29" s="320">
        <f>-N15+N22</f>
        <v>174893</v>
      </c>
    </row>
    <row r="30" spans="1:14">
      <c r="E30" s="82"/>
      <c r="I30" s="137"/>
    </row>
    <row r="31" spans="1:14">
      <c r="E31" s="82"/>
      <c r="I31" s="137"/>
      <c r="J31" s="395"/>
    </row>
    <row r="32" spans="1:14">
      <c r="I32" s="137"/>
      <c r="J32" s="395"/>
    </row>
    <row r="33" spans="9:10">
      <c r="I33" s="137"/>
    </row>
    <row r="34" spans="9:10">
      <c r="J34" s="137"/>
    </row>
  </sheetData>
  <mergeCells count="11">
    <mergeCell ref="B7:D7"/>
    <mergeCell ref="B9:D9"/>
    <mergeCell ref="B16:D16"/>
    <mergeCell ref="B23:D23"/>
    <mergeCell ref="H7:J7"/>
    <mergeCell ref="E7:G7"/>
    <mergeCell ref="L23:N23"/>
    <mergeCell ref="L7:N7"/>
    <mergeCell ref="L6:N6"/>
    <mergeCell ref="L16:N16"/>
    <mergeCell ref="E6:J6"/>
  </mergeCells>
  <pageMargins left="0.38" right="0.56000000000000005" top="0.51" bottom="0.5" header="0.3" footer="0.3"/>
  <pageSetup scale="86" orientation="landscape" r:id="rId1"/>
  <headerFooter>
    <oddFooter>&amp;L&amp;"-,Regular"&amp;11Tab: &amp;A&amp;R&amp;"-,Regular"Page: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E31" sqref="E31"/>
    </sheetView>
  </sheetViews>
  <sheetFormatPr defaultRowHeight="15"/>
  <cols>
    <col min="1" max="1" width="3.44140625" style="101" customWidth="1"/>
    <col min="2" max="2" width="9.109375" style="63" customWidth="1"/>
    <col min="3" max="3" width="11.21875" style="63" customWidth="1"/>
    <col min="4" max="4" width="15.77734375" style="63" customWidth="1"/>
    <col min="5" max="5" width="19.21875" style="63" customWidth="1"/>
    <col min="6" max="6" width="5" style="63" customWidth="1"/>
    <col min="7" max="7" width="20.33203125" style="63" customWidth="1"/>
    <col min="8" max="9" width="13.77734375" style="63" customWidth="1"/>
    <col min="10" max="16384" width="8.88671875" style="63"/>
  </cols>
  <sheetData>
    <row r="1" spans="1:9">
      <c r="B1" s="87" t="s">
        <v>0</v>
      </c>
      <c r="D1" s="64"/>
      <c r="E1" s="64"/>
    </row>
    <row r="2" spans="1:9">
      <c r="B2" s="87" t="s">
        <v>66</v>
      </c>
    </row>
    <row r="3" spans="1:9">
      <c r="B3" s="87" t="s">
        <v>220</v>
      </c>
    </row>
    <row r="4" spans="1:9">
      <c r="B4" s="87" t="s">
        <v>233</v>
      </c>
    </row>
    <row r="5" spans="1:9">
      <c r="B5" s="87"/>
    </row>
    <row r="6" spans="1:9" ht="15.75" customHeight="1">
      <c r="G6" s="432" t="s">
        <v>111</v>
      </c>
      <c r="H6" s="432"/>
      <c r="I6" s="432"/>
    </row>
    <row r="7" spans="1:9" ht="15.75" customHeight="1">
      <c r="B7" s="436" t="s">
        <v>45</v>
      </c>
      <c r="C7" s="437"/>
      <c r="D7" s="434" t="s">
        <v>97</v>
      </c>
      <c r="E7" s="435"/>
      <c r="F7" s="78"/>
      <c r="G7" s="429" t="s">
        <v>230</v>
      </c>
      <c r="H7" s="430"/>
      <c r="I7" s="431"/>
    </row>
    <row r="8" spans="1:9" ht="45.75" customHeight="1">
      <c r="A8" s="154" t="s">
        <v>10</v>
      </c>
      <c r="B8" s="88"/>
      <c r="C8" s="113"/>
      <c r="D8" s="309" t="s">
        <v>234</v>
      </c>
      <c r="E8" s="309" t="s">
        <v>235</v>
      </c>
      <c r="F8" s="78"/>
      <c r="G8" s="77"/>
      <c r="H8" s="78" t="s">
        <v>123</v>
      </c>
      <c r="I8" s="79" t="s">
        <v>231</v>
      </c>
    </row>
    <row r="9" spans="1:9">
      <c r="B9" s="438" t="s">
        <v>46</v>
      </c>
      <c r="C9" s="439"/>
      <c r="D9" s="310"/>
      <c r="E9" s="310"/>
      <c r="F9" s="78"/>
      <c r="G9" s="77"/>
      <c r="H9" s="78"/>
      <c r="I9" s="79"/>
    </row>
    <row r="10" spans="1:9">
      <c r="A10" s="101">
        <v>1</v>
      </c>
      <c r="B10" s="77" t="s">
        <v>223</v>
      </c>
      <c r="C10" s="78"/>
      <c r="D10" s="311">
        <v>-9.0670000000000001E-2</v>
      </c>
      <c r="E10" s="311">
        <v>-9.5039999999999999E-2</v>
      </c>
      <c r="F10" s="78"/>
      <c r="G10" s="77" t="str">
        <f>B10</f>
        <v>Rate Schedule 101/102</v>
      </c>
      <c r="H10" s="317">
        <f>'Input '!O8</f>
        <v>126528897</v>
      </c>
      <c r="I10" s="316">
        <f>H10*E10</f>
        <v>-12025306</v>
      </c>
    </row>
    <row r="11" spans="1:9">
      <c r="A11" s="101">
        <f>A10+1</f>
        <v>2</v>
      </c>
      <c r="B11" s="77" t="s">
        <v>117</v>
      </c>
      <c r="C11" s="78"/>
      <c r="D11" s="311">
        <v>-7.4749999999999997E-2</v>
      </c>
      <c r="E11" s="311">
        <v>-7.8350000000000003E-2</v>
      </c>
      <c r="F11" s="78"/>
      <c r="G11" s="77" t="str">
        <f>B11</f>
        <v>Rate Schedule 111</v>
      </c>
      <c r="H11" s="317">
        <f>'For Cover Letter'!G28</f>
        <v>54622969</v>
      </c>
      <c r="I11" s="316">
        <f>H11*E11</f>
        <v>-4279710</v>
      </c>
    </row>
    <row r="12" spans="1:9">
      <c r="A12" s="101">
        <f t="shared" ref="A12:A28" si="0">A11+1</f>
        <v>3</v>
      </c>
      <c r="B12" s="77" t="s">
        <v>118</v>
      </c>
      <c r="C12" s="78"/>
      <c r="D12" s="311">
        <v>-4.7449999999999999E-2</v>
      </c>
      <c r="E12" s="311">
        <v>-4.9730000000000003E-2</v>
      </c>
      <c r="F12" s="78"/>
      <c r="G12" s="77" t="str">
        <f>B12</f>
        <v>Rate Schedule 121</v>
      </c>
      <c r="H12" s="317">
        <f>'For Cover Letter'!G30</f>
        <v>4370649</v>
      </c>
      <c r="I12" s="316">
        <f>H12*E12</f>
        <v>-217352</v>
      </c>
    </row>
    <row r="13" spans="1:9">
      <c r="A13" s="101">
        <f t="shared" si="0"/>
        <v>4</v>
      </c>
      <c r="B13" s="77" t="s">
        <v>48</v>
      </c>
      <c r="C13" s="78"/>
      <c r="D13" s="311">
        <v>0</v>
      </c>
      <c r="E13" s="311">
        <v>0</v>
      </c>
      <c r="F13" s="78"/>
      <c r="G13" s="77" t="str">
        <f>B13</f>
        <v>Rate Schedule 131</v>
      </c>
      <c r="H13" s="317"/>
      <c r="I13" s="316">
        <f>H13*E13</f>
        <v>0</v>
      </c>
    </row>
    <row r="14" spans="1:9">
      <c r="A14" s="101">
        <f t="shared" si="0"/>
        <v>5</v>
      </c>
      <c r="B14" s="77" t="s">
        <v>99</v>
      </c>
      <c r="C14" s="78"/>
      <c r="D14" s="311">
        <v>0</v>
      </c>
      <c r="E14" s="311">
        <v>0</v>
      </c>
      <c r="F14" s="78"/>
      <c r="G14" s="77" t="str">
        <f>B14</f>
        <v>Rate Schedule 146</v>
      </c>
      <c r="H14" s="81"/>
      <c r="I14" s="316">
        <f>H14*E14</f>
        <v>0</v>
      </c>
    </row>
    <row r="15" spans="1:9">
      <c r="A15" s="101">
        <f t="shared" si="0"/>
        <v>6</v>
      </c>
      <c r="B15" s="90"/>
      <c r="C15" s="91"/>
      <c r="D15" s="396"/>
      <c r="E15" s="396"/>
      <c r="F15" s="78"/>
      <c r="G15" s="318" t="s">
        <v>11</v>
      </c>
      <c r="H15" s="319">
        <f>SUM(H10:H14)</f>
        <v>185522515</v>
      </c>
      <c r="I15" s="320">
        <f>SUM(I10:I14)</f>
        <v>-16522368</v>
      </c>
    </row>
    <row r="16" spans="1:9">
      <c r="A16" s="101">
        <f t="shared" si="0"/>
        <v>7</v>
      </c>
      <c r="B16" s="438" t="s">
        <v>47</v>
      </c>
      <c r="C16" s="439"/>
      <c r="D16" s="312"/>
      <c r="E16" s="312"/>
      <c r="F16" s="78"/>
      <c r="G16" s="429" t="s">
        <v>232</v>
      </c>
      <c r="H16" s="430"/>
      <c r="I16" s="431"/>
    </row>
    <row r="17" spans="1:9">
      <c r="A17" s="101">
        <f t="shared" si="0"/>
        <v>8</v>
      </c>
      <c r="B17" s="77" t="s">
        <v>223</v>
      </c>
      <c r="C17" s="78"/>
      <c r="D17" s="312">
        <f>'Amortization Calculation'!C10</f>
        <v>-9.1660000000000005E-2</v>
      </c>
      <c r="E17" s="312">
        <f>ROUND(D17*$E$31,5)</f>
        <v>-9.6129999999999993E-2</v>
      </c>
      <c r="F17" s="78"/>
      <c r="G17" s="77" t="str">
        <f>G10</f>
        <v>Rate Schedule 101/102</v>
      </c>
      <c r="H17" s="317">
        <f>H10</f>
        <v>126528897</v>
      </c>
      <c r="I17" s="316">
        <f>E17*H17</f>
        <v>-12163223</v>
      </c>
    </row>
    <row r="18" spans="1:9">
      <c r="A18" s="101">
        <f t="shared" si="0"/>
        <v>9</v>
      </c>
      <c r="B18" s="77" t="s">
        <v>117</v>
      </c>
      <c r="C18" s="78"/>
      <c r="D18" s="312">
        <f>'Amortization Calculation'!C28</f>
        <v>-7.6249999999999998E-2</v>
      </c>
      <c r="E18" s="312">
        <f>ROUND(D18*$E$31,5)</f>
        <v>-7.9969999999999999E-2</v>
      </c>
      <c r="F18" s="78"/>
      <c r="G18" s="77" t="str">
        <f t="shared" ref="G18:H22" si="1">G11</f>
        <v>Rate Schedule 111</v>
      </c>
      <c r="H18" s="317">
        <f>H11</f>
        <v>54622969</v>
      </c>
      <c r="I18" s="316">
        <f>E18*H18</f>
        <v>-4368199</v>
      </c>
    </row>
    <row r="19" spans="1:9">
      <c r="A19" s="101">
        <f t="shared" si="0"/>
        <v>10</v>
      </c>
      <c r="B19" s="77" t="s">
        <v>118</v>
      </c>
      <c r="C19" s="78"/>
      <c r="D19" s="312">
        <f>'Amortization Calculation'!C46</f>
        <v>-4.7800000000000002E-2</v>
      </c>
      <c r="E19" s="312">
        <f>ROUND(D19*$E$31,5)</f>
        <v>-5.0130000000000001E-2</v>
      </c>
      <c r="F19" s="78"/>
      <c r="G19" s="77" t="str">
        <f t="shared" si="1"/>
        <v>Rate Schedule 121</v>
      </c>
      <c r="H19" s="317">
        <f t="shared" si="1"/>
        <v>4370649</v>
      </c>
      <c r="I19" s="316">
        <f>E19*H19</f>
        <v>-219101</v>
      </c>
    </row>
    <row r="20" spans="1:9">
      <c r="A20" s="101">
        <f t="shared" si="0"/>
        <v>11</v>
      </c>
      <c r="B20" s="77" t="s">
        <v>48</v>
      </c>
      <c r="C20" s="78"/>
      <c r="D20" s="312">
        <v>0</v>
      </c>
      <c r="E20" s="312">
        <v>0</v>
      </c>
      <c r="F20" s="78"/>
      <c r="G20" s="77" t="str">
        <f t="shared" si="1"/>
        <v>Rate Schedule 131</v>
      </c>
      <c r="H20" s="317">
        <f t="shared" si="1"/>
        <v>0</v>
      </c>
      <c r="I20" s="316">
        <f>E20*H20</f>
        <v>0</v>
      </c>
    </row>
    <row r="21" spans="1:9">
      <c r="A21" s="101">
        <f t="shared" si="0"/>
        <v>12</v>
      </c>
      <c r="B21" s="77" t="s">
        <v>99</v>
      </c>
      <c r="C21" s="78"/>
      <c r="D21" s="313">
        <v>0</v>
      </c>
      <c r="E21" s="312">
        <v>0</v>
      </c>
      <c r="F21" s="78"/>
      <c r="G21" s="77" t="str">
        <f t="shared" si="1"/>
        <v>Rate Schedule 146</v>
      </c>
      <c r="H21" s="81"/>
      <c r="I21" s="316">
        <f>E21*H21</f>
        <v>0</v>
      </c>
    </row>
    <row r="22" spans="1:9">
      <c r="A22" s="101">
        <f t="shared" si="0"/>
        <v>13</v>
      </c>
      <c r="B22" s="90"/>
      <c r="C22" s="91"/>
      <c r="D22" s="314"/>
      <c r="E22" s="314"/>
      <c r="F22" s="78"/>
      <c r="G22" s="318" t="str">
        <f t="shared" si="1"/>
        <v>Total</v>
      </c>
      <c r="H22" s="319">
        <f t="shared" si="1"/>
        <v>185522515</v>
      </c>
      <c r="I22" s="320">
        <f>SUM(I17:I21)</f>
        <v>-16750523</v>
      </c>
    </row>
    <row r="23" spans="1:9">
      <c r="A23" s="101">
        <f t="shared" si="0"/>
        <v>14</v>
      </c>
      <c r="B23" s="438" t="s">
        <v>12</v>
      </c>
      <c r="C23" s="439"/>
      <c r="D23" s="312"/>
      <c r="E23" s="312"/>
      <c r="F23" s="78"/>
      <c r="G23" s="429" t="s">
        <v>111</v>
      </c>
      <c r="H23" s="430"/>
      <c r="I23" s="431"/>
    </row>
    <row r="24" spans="1:9">
      <c r="A24" s="101">
        <f t="shared" si="0"/>
        <v>15</v>
      </c>
      <c r="B24" s="77" t="s">
        <v>223</v>
      </c>
      <c r="C24" s="78"/>
      <c r="D24" s="312">
        <f>D10-D17</f>
        <v>9.8999999999999999E-4</v>
      </c>
      <c r="E24" s="312">
        <f>E17-E10</f>
        <v>-1.09E-3</v>
      </c>
      <c r="F24" s="78"/>
      <c r="G24" s="77" t="str">
        <f>G17</f>
        <v>Rate Schedule 101/102</v>
      </c>
      <c r="H24" s="317">
        <f>H17</f>
        <v>126528897</v>
      </c>
      <c r="I24" s="316">
        <f>-I10+I17</f>
        <v>-137917</v>
      </c>
    </row>
    <row r="25" spans="1:9">
      <c r="A25" s="101">
        <f t="shared" si="0"/>
        <v>16</v>
      </c>
      <c r="B25" s="77" t="s">
        <v>117</v>
      </c>
      <c r="C25" s="78"/>
      <c r="D25" s="312">
        <f t="shared" ref="D25:D28" si="2">D11-D18</f>
        <v>1.5E-3</v>
      </c>
      <c r="E25" s="312">
        <f t="shared" ref="E25:E28" si="3">E18-E11</f>
        <v>-1.6199999999999999E-3</v>
      </c>
      <c r="F25" s="78"/>
      <c r="G25" s="77" t="str">
        <f t="shared" ref="G25:H29" si="4">G18</f>
        <v>Rate Schedule 111</v>
      </c>
      <c r="H25" s="317">
        <f>H18</f>
        <v>54622969</v>
      </c>
      <c r="I25" s="316">
        <f>-I11+I18</f>
        <v>-88489</v>
      </c>
    </row>
    <row r="26" spans="1:9">
      <c r="A26" s="101">
        <f t="shared" si="0"/>
        <v>17</v>
      </c>
      <c r="B26" s="77" t="s">
        <v>118</v>
      </c>
      <c r="C26" s="78"/>
      <c r="D26" s="312">
        <f t="shared" si="2"/>
        <v>3.5E-4</v>
      </c>
      <c r="E26" s="312">
        <f t="shared" si="3"/>
        <v>-4.0000000000000002E-4</v>
      </c>
      <c r="F26" s="78"/>
      <c r="G26" s="77" t="str">
        <f t="shared" si="4"/>
        <v>Rate Schedule 121</v>
      </c>
      <c r="H26" s="317">
        <f t="shared" si="4"/>
        <v>4370649</v>
      </c>
      <c r="I26" s="316">
        <f t="shared" ref="I26:I29" si="5">-I12+I19</f>
        <v>-1749</v>
      </c>
    </row>
    <row r="27" spans="1:9">
      <c r="A27" s="101">
        <f t="shared" si="0"/>
        <v>18</v>
      </c>
      <c r="B27" s="77" t="s">
        <v>48</v>
      </c>
      <c r="C27" s="78"/>
      <c r="D27" s="312">
        <f t="shared" si="2"/>
        <v>0</v>
      </c>
      <c r="E27" s="312">
        <f t="shared" si="3"/>
        <v>0</v>
      </c>
      <c r="F27" s="78"/>
      <c r="G27" s="77" t="str">
        <f t="shared" si="4"/>
        <v>Rate Schedule 131</v>
      </c>
      <c r="H27" s="317">
        <f t="shared" si="4"/>
        <v>0</v>
      </c>
      <c r="I27" s="316">
        <f t="shared" si="5"/>
        <v>0</v>
      </c>
    </row>
    <row r="28" spans="1:9">
      <c r="A28" s="101">
        <f t="shared" si="0"/>
        <v>19</v>
      </c>
      <c r="B28" s="84" t="s">
        <v>99</v>
      </c>
      <c r="C28" s="308"/>
      <c r="D28" s="315">
        <f t="shared" si="2"/>
        <v>0</v>
      </c>
      <c r="E28" s="315">
        <f t="shared" si="3"/>
        <v>0</v>
      </c>
      <c r="F28" s="78"/>
      <c r="G28" s="77" t="str">
        <f t="shared" si="4"/>
        <v>Rate Schedule 146</v>
      </c>
      <c r="H28" s="81">
        <f t="shared" si="4"/>
        <v>0</v>
      </c>
      <c r="I28" s="316">
        <f t="shared" si="5"/>
        <v>0</v>
      </c>
    </row>
    <row r="29" spans="1:9">
      <c r="B29" s="78"/>
      <c r="C29" s="78"/>
      <c r="D29" s="78"/>
      <c r="E29" s="78"/>
      <c r="F29" s="78"/>
      <c r="G29" s="318" t="s">
        <v>11</v>
      </c>
      <c r="H29" s="319">
        <f t="shared" si="4"/>
        <v>185522515</v>
      </c>
      <c r="I29" s="320">
        <f t="shared" si="5"/>
        <v>-228155</v>
      </c>
    </row>
    <row r="31" spans="1:9">
      <c r="B31" s="64"/>
      <c r="D31" s="321" t="s">
        <v>93</v>
      </c>
      <c r="E31" s="423">
        <f>'Conversion Factor'!G28</f>
        <v>1.0487299999999999</v>
      </c>
    </row>
    <row r="33" spans="2:5">
      <c r="B33" s="63" t="s">
        <v>261</v>
      </c>
    </row>
    <row r="34" spans="2:5">
      <c r="B34" s="63" t="s">
        <v>263</v>
      </c>
      <c r="E34" s="137"/>
    </row>
  </sheetData>
  <mergeCells count="9">
    <mergeCell ref="B23:C23"/>
    <mergeCell ref="G23:I23"/>
    <mergeCell ref="D7:E7"/>
    <mergeCell ref="G6:I6"/>
    <mergeCell ref="B7:C7"/>
    <mergeCell ref="G7:I7"/>
    <mergeCell ref="B9:C9"/>
    <mergeCell ref="B16:C16"/>
    <mergeCell ref="G16:I16"/>
  </mergeCells>
  <pageMargins left="0.7" right="0.7" top="0.75" bottom="0.75" header="0.3" footer="0.3"/>
  <pageSetup scale="91" orientation="landscape" r:id="rId1"/>
  <headerFooter>
    <oddFooter>&amp;L&amp;"-,Regular"&amp;11&amp;A&amp;R&amp;"-,Regular"&amp;11Page: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workbookViewId="0">
      <selection activeCell="C32" sqref="C32"/>
    </sheetView>
  </sheetViews>
  <sheetFormatPr defaultRowHeight="15.75" customHeight="1"/>
  <cols>
    <col min="1" max="1" width="4" style="169" customWidth="1"/>
    <col min="2" max="2" width="31.77734375" style="169" customWidth="1"/>
    <col min="3" max="15" width="13.21875" style="169" customWidth="1"/>
    <col min="16" max="16" width="2.6640625" style="169" customWidth="1"/>
    <col min="17" max="17" width="8.88671875" style="169"/>
    <col min="18" max="18" width="9.21875" style="169" bestFit="1" customWidth="1"/>
    <col min="19" max="16384" width="8.88671875" style="169"/>
  </cols>
  <sheetData>
    <row r="1" spans="1:17" ht="15.75" customHeight="1">
      <c r="A1" s="24" t="s">
        <v>70</v>
      </c>
      <c r="B1" s="24"/>
    </row>
    <row r="2" spans="1:17" ht="15.75" customHeight="1">
      <c r="A2" s="24" t="s">
        <v>13</v>
      </c>
      <c r="B2" s="24"/>
    </row>
    <row r="3" spans="1:17" ht="15.75" customHeight="1">
      <c r="A3" s="24"/>
      <c r="B3" s="24"/>
    </row>
    <row r="4" spans="1:17" ht="15.75" customHeight="1">
      <c r="A4" s="34" t="s">
        <v>44</v>
      </c>
      <c r="B4" s="24"/>
      <c r="C4" s="39"/>
      <c r="D4" s="39"/>
      <c r="E4" s="39"/>
      <c r="F4" s="39"/>
      <c r="G4" s="39"/>
      <c r="H4" s="39"/>
      <c r="I4" s="39"/>
      <c r="J4" s="39"/>
    </row>
    <row r="5" spans="1:17" ht="36.75" customHeight="1">
      <c r="A5" s="20" t="s">
        <v>10</v>
      </c>
    </row>
    <row r="6" spans="1:17" ht="15.75" customHeight="1">
      <c r="B6" s="158" t="s">
        <v>14</v>
      </c>
      <c r="O6" s="20"/>
      <c r="P6" s="20"/>
    </row>
    <row r="7" spans="1:17" ht="15.75" customHeight="1">
      <c r="A7" s="169">
        <v>1</v>
      </c>
      <c r="B7" s="37" t="s">
        <v>15</v>
      </c>
      <c r="C7" s="176">
        <v>43405</v>
      </c>
      <c r="D7" s="176">
        <v>43435</v>
      </c>
      <c r="E7" s="176">
        <v>43466</v>
      </c>
      <c r="F7" s="176">
        <v>43497</v>
      </c>
      <c r="G7" s="176">
        <v>43525</v>
      </c>
      <c r="H7" s="176">
        <v>43556</v>
      </c>
      <c r="I7" s="176">
        <v>43586</v>
      </c>
      <c r="J7" s="176">
        <v>43617</v>
      </c>
      <c r="K7" s="176">
        <v>43647</v>
      </c>
      <c r="L7" s="176">
        <v>43678</v>
      </c>
      <c r="M7" s="176">
        <v>43709</v>
      </c>
      <c r="N7" s="176">
        <v>43739</v>
      </c>
      <c r="O7" s="150" t="s">
        <v>11</v>
      </c>
      <c r="P7" s="150"/>
    </row>
    <row r="8" spans="1:17" ht="15.75" customHeight="1">
      <c r="A8" s="169">
        <f t="shared" ref="A8:A32" si="0">A7+1</f>
        <v>2</v>
      </c>
      <c r="B8" s="29" t="s">
        <v>223</v>
      </c>
      <c r="C8" s="174">
        <v>15387692</v>
      </c>
      <c r="D8" s="174">
        <v>22977493</v>
      </c>
      <c r="E8" s="174">
        <v>22572393</v>
      </c>
      <c r="F8" s="174">
        <v>18044864</v>
      </c>
      <c r="G8" s="174">
        <v>14969819</v>
      </c>
      <c r="H8" s="174">
        <v>9451270</v>
      </c>
      <c r="I8" s="174">
        <v>5030518</v>
      </c>
      <c r="J8" s="174">
        <v>2846317</v>
      </c>
      <c r="K8" s="174">
        <v>2184405</v>
      </c>
      <c r="L8" s="174">
        <v>2479638</v>
      </c>
      <c r="M8" s="174">
        <v>2527740</v>
      </c>
      <c r="N8" s="174">
        <v>8056748</v>
      </c>
      <c r="O8" s="30">
        <f>SUM(C8:N8)</f>
        <v>126528897</v>
      </c>
      <c r="P8" s="30"/>
    </row>
    <row r="9" spans="1:17" ht="15.75" customHeight="1">
      <c r="A9" s="169">
        <f t="shared" si="0"/>
        <v>3</v>
      </c>
      <c r="B9" s="29" t="s">
        <v>67</v>
      </c>
      <c r="C9" s="174">
        <v>7062090</v>
      </c>
      <c r="D9" s="174">
        <v>8755907</v>
      </c>
      <c r="E9" s="174">
        <v>8940258</v>
      </c>
      <c r="F9" s="174">
        <v>6647982</v>
      </c>
      <c r="G9" s="174">
        <v>6028813</v>
      </c>
      <c r="H9" s="174">
        <v>3798877</v>
      </c>
      <c r="I9" s="174">
        <v>2303539</v>
      </c>
      <c r="J9" s="174">
        <v>1563099</v>
      </c>
      <c r="K9" s="174">
        <v>1652404</v>
      </c>
      <c r="L9" s="174">
        <v>1404500</v>
      </c>
      <c r="M9" s="174">
        <v>2196048</v>
      </c>
      <c r="N9" s="174">
        <v>4407873</v>
      </c>
      <c r="O9" s="30">
        <f t="shared" ref="O9:O13" si="1">SUM(C9:N9)</f>
        <v>54761390</v>
      </c>
      <c r="P9" s="30"/>
    </row>
    <row r="10" spans="1:17" ht="15.75" customHeight="1">
      <c r="A10" s="169">
        <f t="shared" si="0"/>
        <v>4</v>
      </c>
      <c r="B10" s="29" t="s">
        <v>68</v>
      </c>
      <c r="C10" s="173">
        <v>620911</v>
      </c>
      <c r="D10" s="173">
        <v>527350</v>
      </c>
      <c r="E10" s="173">
        <v>575525</v>
      </c>
      <c r="F10" s="173">
        <v>472333</v>
      </c>
      <c r="G10" s="173">
        <v>434669</v>
      </c>
      <c r="H10" s="173">
        <v>313430</v>
      </c>
      <c r="I10" s="173">
        <v>252836</v>
      </c>
      <c r="J10" s="173">
        <v>211227</v>
      </c>
      <c r="K10" s="173">
        <v>281351</v>
      </c>
      <c r="L10" s="173">
        <v>238626</v>
      </c>
      <c r="M10" s="173">
        <v>327760</v>
      </c>
      <c r="N10" s="173">
        <v>494686</v>
      </c>
      <c r="O10" s="32">
        <f t="shared" si="1"/>
        <v>4750704</v>
      </c>
      <c r="P10" s="30"/>
    </row>
    <row r="11" spans="1:17" ht="15.75" customHeight="1">
      <c r="A11" s="169">
        <f t="shared" si="0"/>
        <v>5</v>
      </c>
      <c r="B11" s="24" t="s">
        <v>16</v>
      </c>
      <c r="C11" s="24">
        <f t="shared" ref="C11:N11" si="2">SUM(C8:C10)</f>
        <v>23070693</v>
      </c>
      <c r="D11" s="24">
        <f t="shared" si="2"/>
        <v>32260750</v>
      </c>
      <c r="E11" s="24">
        <f t="shared" si="2"/>
        <v>32088176</v>
      </c>
      <c r="F11" s="24">
        <f t="shared" si="2"/>
        <v>25165179</v>
      </c>
      <c r="G11" s="24">
        <f t="shared" si="2"/>
        <v>21433301</v>
      </c>
      <c r="H11" s="24">
        <f t="shared" si="2"/>
        <v>13563577</v>
      </c>
      <c r="I11" s="24">
        <f t="shared" si="2"/>
        <v>7586893</v>
      </c>
      <c r="J11" s="24">
        <f t="shared" si="2"/>
        <v>4620643</v>
      </c>
      <c r="K11" s="24">
        <f t="shared" si="2"/>
        <v>4118160</v>
      </c>
      <c r="L11" s="24">
        <f t="shared" si="2"/>
        <v>4122764</v>
      </c>
      <c r="M11" s="24">
        <f t="shared" si="2"/>
        <v>5051548</v>
      </c>
      <c r="N11" s="24">
        <f t="shared" si="2"/>
        <v>12959307</v>
      </c>
      <c r="O11" s="24">
        <f t="shared" si="1"/>
        <v>186040991</v>
      </c>
      <c r="P11" s="24"/>
    </row>
    <row r="12" spans="1:17" ht="15.75" customHeight="1">
      <c r="A12" s="169">
        <f t="shared" si="0"/>
        <v>6</v>
      </c>
      <c r="B12" s="31" t="s">
        <v>69</v>
      </c>
      <c r="C12" s="173">
        <v>118749</v>
      </c>
      <c r="D12" s="173">
        <v>130309</v>
      </c>
      <c r="E12" s="173">
        <v>138402</v>
      </c>
      <c r="F12" s="173">
        <v>110424</v>
      </c>
      <c r="G12" s="173">
        <v>100573</v>
      </c>
      <c r="H12" s="173">
        <v>69932</v>
      </c>
      <c r="I12" s="173">
        <v>51174</v>
      </c>
      <c r="J12" s="173">
        <v>38319</v>
      </c>
      <c r="K12" s="173">
        <v>44256</v>
      </c>
      <c r="L12" s="173">
        <v>24593</v>
      </c>
      <c r="M12" s="173">
        <v>35201</v>
      </c>
      <c r="N12" s="173">
        <v>70611</v>
      </c>
      <c r="O12" s="32">
        <f t="shared" si="1"/>
        <v>932543</v>
      </c>
      <c r="P12" s="30"/>
    </row>
    <row r="13" spans="1:17" ht="15.75" customHeight="1">
      <c r="A13" s="169">
        <f t="shared" si="0"/>
        <v>7</v>
      </c>
      <c r="B13" s="34" t="s">
        <v>17</v>
      </c>
      <c r="C13" s="24">
        <f t="shared" ref="C13:N13" si="3">C11+C12</f>
        <v>23189442</v>
      </c>
      <c r="D13" s="24">
        <f t="shared" si="3"/>
        <v>32391059</v>
      </c>
      <c r="E13" s="24">
        <f t="shared" si="3"/>
        <v>32226578</v>
      </c>
      <c r="F13" s="24">
        <f t="shared" si="3"/>
        <v>25275603</v>
      </c>
      <c r="G13" s="24">
        <f t="shared" si="3"/>
        <v>21533874</v>
      </c>
      <c r="H13" s="24">
        <f t="shared" si="3"/>
        <v>13633509</v>
      </c>
      <c r="I13" s="24">
        <f t="shared" si="3"/>
        <v>7638067</v>
      </c>
      <c r="J13" s="24">
        <f t="shared" si="3"/>
        <v>4658962</v>
      </c>
      <c r="K13" s="24">
        <f t="shared" si="3"/>
        <v>4162416</v>
      </c>
      <c r="L13" s="24">
        <f t="shared" si="3"/>
        <v>4147357</v>
      </c>
      <c r="M13" s="24">
        <f t="shared" si="3"/>
        <v>5086749</v>
      </c>
      <c r="N13" s="24">
        <f t="shared" si="3"/>
        <v>13029918</v>
      </c>
      <c r="O13" s="24">
        <f t="shared" si="1"/>
        <v>186973534</v>
      </c>
      <c r="P13" s="24"/>
    </row>
    <row r="14" spans="1:17" ht="15.75" customHeight="1">
      <c r="A14" s="169">
        <f t="shared" si="0"/>
        <v>8</v>
      </c>
      <c r="B14" s="29" t="s">
        <v>18</v>
      </c>
      <c r="C14" s="293">
        <v>373732</v>
      </c>
      <c r="D14" s="293">
        <v>321678</v>
      </c>
      <c r="E14" s="293">
        <v>323887</v>
      </c>
      <c r="F14" s="293">
        <v>381505</v>
      </c>
      <c r="G14" s="293">
        <v>362454</v>
      </c>
      <c r="H14" s="293">
        <v>216402</v>
      </c>
      <c r="I14" s="293">
        <v>120977</v>
      </c>
      <c r="J14" s="293">
        <v>73721</v>
      </c>
      <c r="K14" s="293">
        <v>112190</v>
      </c>
      <c r="L14" s="293">
        <v>112090</v>
      </c>
      <c r="M14" s="293">
        <v>137520</v>
      </c>
      <c r="N14" s="293">
        <v>290665</v>
      </c>
      <c r="O14" s="32">
        <f>SUM(C14:N14)</f>
        <v>2826821</v>
      </c>
      <c r="P14" s="49"/>
      <c r="Q14" s="99"/>
    </row>
    <row r="15" spans="1:17" s="24" customFormat="1" ht="15.75" customHeight="1">
      <c r="A15" s="169">
        <f t="shared" si="0"/>
        <v>9</v>
      </c>
      <c r="B15" s="70" t="s">
        <v>19</v>
      </c>
      <c r="C15" s="34">
        <f t="shared" ref="C15:O15" si="4">C13+C14</f>
        <v>23563174</v>
      </c>
      <c r="D15" s="34">
        <f t="shared" si="4"/>
        <v>32712737</v>
      </c>
      <c r="E15" s="34">
        <f t="shared" si="4"/>
        <v>32550465</v>
      </c>
      <c r="F15" s="34">
        <f t="shared" si="4"/>
        <v>25657108</v>
      </c>
      <c r="G15" s="34">
        <f t="shared" si="4"/>
        <v>21896328</v>
      </c>
      <c r="H15" s="34">
        <f t="shared" si="4"/>
        <v>13849911</v>
      </c>
      <c r="I15" s="34">
        <f t="shared" si="4"/>
        <v>7759044</v>
      </c>
      <c r="J15" s="34">
        <f t="shared" si="4"/>
        <v>4732683</v>
      </c>
      <c r="K15" s="34">
        <f t="shared" si="4"/>
        <v>4274606</v>
      </c>
      <c r="L15" s="34">
        <f t="shared" si="4"/>
        <v>4259447</v>
      </c>
      <c r="M15" s="34">
        <f t="shared" si="4"/>
        <v>5224269</v>
      </c>
      <c r="N15" s="34">
        <f t="shared" si="4"/>
        <v>13320583</v>
      </c>
      <c r="O15" s="34">
        <f t="shared" si="4"/>
        <v>189800355</v>
      </c>
      <c r="P15" s="35"/>
    </row>
    <row r="16" spans="1:17" ht="15.75" customHeight="1">
      <c r="A16" s="169">
        <f t="shared" si="0"/>
        <v>10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7" ht="15.75" customHeight="1">
      <c r="A17" s="169">
        <f t="shared" si="0"/>
        <v>11</v>
      </c>
      <c r="B17" s="159" t="s">
        <v>20</v>
      </c>
      <c r="C17" s="176">
        <f t="shared" ref="C17:N17" si="5">C7</f>
        <v>43405</v>
      </c>
      <c r="D17" s="176">
        <f t="shared" si="5"/>
        <v>43435</v>
      </c>
      <c r="E17" s="176">
        <f t="shared" si="5"/>
        <v>43466</v>
      </c>
      <c r="F17" s="176">
        <f t="shared" si="5"/>
        <v>43497</v>
      </c>
      <c r="G17" s="176">
        <f t="shared" si="5"/>
        <v>43525</v>
      </c>
      <c r="H17" s="176">
        <f t="shared" si="5"/>
        <v>43556</v>
      </c>
      <c r="I17" s="176">
        <f t="shared" si="5"/>
        <v>43586</v>
      </c>
      <c r="J17" s="176">
        <f t="shared" si="5"/>
        <v>43617</v>
      </c>
      <c r="K17" s="176">
        <f t="shared" si="5"/>
        <v>43647</v>
      </c>
      <c r="L17" s="176">
        <f t="shared" si="5"/>
        <v>43678</v>
      </c>
      <c r="M17" s="176">
        <f t="shared" si="5"/>
        <v>43709</v>
      </c>
      <c r="N17" s="176">
        <f t="shared" si="5"/>
        <v>43739</v>
      </c>
      <c r="O17" s="150" t="s">
        <v>11</v>
      </c>
    </row>
    <row r="18" spans="1:17" ht="33" customHeight="1">
      <c r="A18" s="169">
        <f t="shared" si="0"/>
        <v>12</v>
      </c>
      <c r="B18" s="54" t="s">
        <v>39</v>
      </c>
      <c r="C18" s="276">
        <v>0.68240000000000001</v>
      </c>
      <c r="D18" s="276">
        <v>0.68679999999999997</v>
      </c>
      <c r="E18" s="276">
        <v>0.6946</v>
      </c>
      <c r="F18" s="276">
        <v>0.69799999999999995</v>
      </c>
      <c r="G18" s="276">
        <v>0.68769999999999998</v>
      </c>
      <c r="H18" s="276">
        <v>0.68149999999999999</v>
      </c>
      <c r="I18" s="276">
        <v>0.66139999999999999</v>
      </c>
      <c r="J18" s="276">
        <v>0.65059999999999996</v>
      </c>
      <c r="K18" s="276">
        <v>0.64559999999999995</v>
      </c>
      <c r="L18" s="276">
        <v>0.64459999999999995</v>
      </c>
      <c r="M18" s="276">
        <v>0.65569999999999995</v>
      </c>
      <c r="N18" s="276">
        <v>0.68579999999999997</v>
      </c>
      <c r="O18" s="23"/>
    </row>
    <row r="19" spans="1:17" ht="15.75" customHeight="1">
      <c r="A19" s="169">
        <f t="shared" si="0"/>
        <v>13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7" ht="15.75" customHeight="1">
      <c r="A20" s="169">
        <f t="shared" si="0"/>
        <v>14</v>
      </c>
      <c r="B20" s="37" t="s">
        <v>21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7" ht="15.75" customHeight="1">
      <c r="A21" s="169">
        <f t="shared" si="0"/>
        <v>15</v>
      </c>
      <c r="B21" s="34" t="s">
        <v>22</v>
      </c>
      <c r="O21" s="20"/>
      <c r="P21" s="20"/>
    </row>
    <row r="22" spans="1:17" ht="15.75" customHeight="1">
      <c r="A22" s="169">
        <f t="shared" si="0"/>
        <v>16</v>
      </c>
      <c r="B22" s="169" t="s">
        <v>41</v>
      </c>
      <c r="C22" s="304">
        <v>13986500</v>
      </c>
      <c r="D22" s="304">
        <v>14957500</v>
      </c>
      <c r="E22" s="304">
        <v>14957500</v>
      </c>
      <c r="F22" s="304">
        <v>13207000</v>
      </c>
      <c r="G22" s="304">
        <v>14376250</v>
      </c>
      <c r="H22" s="304">
        <v>2310000</v>
      </c>
      <c r="I22" s="304">
        <v>2387000</v>
      </c>
      <c r="J22" s="304">
        <v>2310000</v>
      </c>
      <c r="K22" s="304">
        <v>2387000</v>
      </c>
      <c r="L22" s="304">
        <v>2387000</v>
      </c>
      <c r="M22" s="304">
        <v>2310000</v>
      </c>
      <c r="N22" s="304">
        <v>2387000</v>
      </c>
      <c r="O22" s="102">
        <f>SUM(C22:N22)</f>
        <v>87962750</v>
      </c>
      <c r="P22" s="20"/>
    </row>
    <row r="23" spans="1:17" ht="15.75" customHeight="1">
      <c r="A23" s="169">
        <f t="shared" si="0"/>
        <v>17</v>
      </c>
      <c r="B23" s="169" t="s">
        <v>42</v>
      </c>
      <c r="C23" s="172">
        <v>3860226</v>
      </c>
      <c r="D23" s="172">
        <v>4053154</v>
      </c>
      <c r="E23" s="172">
        <v>4058734</v>
      </c>
      <c r="F23" s="172">
        <v>3652581</v>
      </c>
      <c r="G23" s="172">
        <v>3964048</v>
      </c>
      <c r="H23" s="172">
        <v>356567</v>
      </c>
      <c r="I23" s="172">
        <v>368452</v>
      </c>
      <c r="J23" s="172">
        <v>356567</v>
      </c>
      <c r="K23" s="172">
        <v>368452</v>
      </c>
      <c r="L23" s="172">
        <v>368452</v>
      </c>
      <c r="M23" s="172">
        <v>356567</v>
      </c>
      <c r="N23" s="172">
        <v>368452</v>
      </c>
      <c r="O23" s="74">
        <f>SUM(C23:N23)</f>
        <v>22132252</v>
      </c>
      <c r="P23" s="20"/>
      <c r="Q23" s="72">
        <f>O23/O22</f>
        <v>0.25161</v>
      </c>
    </row>
    <row r="24" spans="1:17" ht="15.75" customHeight="1">
      <c r="A24" s="169">
        <f t="shared" si="0"/>
        <v>18</v>
      </c>
      <c r="O24" s="20"/>
      <c r="P24" s="20"/>
      <c r="Q24" s="72"/>
    </row>
    <row r="25" spans="1:17" ht="15.75" customHeight="1">
      <c r="A25" s="169">
        <f t="shared" si="0"/>
        <v>19</v>
      </c>
      <c r="B25" s="169" t="s">
        <v>71</v>
      </c>
      <c r="C25" s="169">
        <f>ROUND(C18*C22,0)</f>
        <v>9544388</v>
      </c>
      <c r="D25" s="169">
        <f t="shared" ref="D25:H25" si="6">ROUND(D18*D22,0)</f>
        <v>10272811</v>
      </c>
      <c r="E25" s="169">
        <f t="shared" si="6"/>
        <v>10389480</v>
      </c>
      <c r="F25" s="169">
        <f t="shared" si="6"/>
        <v>9218486</v>
      </c>
      <c r="G25" s="169">
        <f t="shared" si="6"/>
        <v>9886547</v>
      </c>
      <c r="H25" s="169">
        <f t="shared" si="6"/>
        <v>1574265</v>
      </c>
      <c r="I25" s="169">
        <f>I22*I18</f>
        <v>1578762</v>
      </c>
      <c r="J25" s="169">
        <f>J22*J18</f>
        <v>1502886</v>
      </c>
      <c r="K25" s="169">
        <f t="shared" ref="K25:N25" si="7">K22*K18</f>
        <v>1541047</v>
      </c>
      <c r="L25" s="169">
        <f t="shared" si="7"/>
        <v>1538660</v>
      </c>
      <c r="M25" s="169">
        <f t="shared" si="7"/>
        <v>1514667</v>
      </c>
      <c r="N25" s="169">
        <f t="shared" si="7"/>
        <v>1637005</v>
      </c>
      <c r="O25" s="169">
        <f>SUM(C25:N25)</f>
        <v>60199004</v>
      </c>
      <c r="P25" s="36"/>
      <c r="Q25" s="300"/>
    </row>
    <row r="26" spans="1:17" ht="15.75" customHeight="1">
      <c r="A26" s="169">
        <f t="shared" si="0"/>
        <v>20</v>
      </c>
      <c r="B26" s="169" t="s">
        <v>72</v>
      </c>
      <c r="C26" s="32">
        <f>ROUND(C23*C18,0)</f>
        <v>2634218</v>
      </c>
      <c r="D26" s="32">
        <f t="shared" ref="D26:H26" si="8">ROUND(D23*D18,0)</f>
        <v>2783706</v>
      </c>
      <c r="E26" s="32">
        <f t="shared" si="8"/>
        <v>2819197</v>
      </c>
      <c r="F26" s="32">
        <f t="shared" si="8"/>
        <v>2549502</v>
      </c>
      <c r="G26" s="32">
        <f t="shared" si="8"/>
        <v>2726076</v>
      </c>
      <c r="H26" s="32">
        <f t="shared" si="8"/>
        <v>243000</v>
      </c>
      <c r="I26" s="32">
        <f>I23*I18</f>
        <v>243694</v>
      </c>
      <c r="J26" s="32">
        <f>J23*J18</f>
        <v>231982</v>
      </c>
      <c r="K26" s="32">
        <f t="shared" ref="K26:N26" si="9">K23*K18</f>
        <v>237873</v>
      </c>
      <c r="L26" s="32">
        <f t="shared" si="9"/>
        <v>237504</v>
      </c>
      <c r="M26" s="32">
        <f t="shared" si="9"/>
        <v>233801</v>
      </c>
      <c r="N26" s="32">
        <f t="shared" si="9"/>
        <v>252684</v>
      </c>
      <c r="O26" s="32">
        <f>SUM(C26:N26)</f>
        <v>15193237</v>
      </c>
      <c r="P26" s="33"/>
      <c r="Q26" s="300"/>
    </row>
    <row r="27" spans="1:17" ht="15.75" customHeight="1">
      <c r="A27" s="169">
        <f t="shared" si="0"/>
        <v>21</v>
      </c>
      <c r="B27" s="169" t="s">
        <v>23</v>
      </c>
      <c r="C27" s="72">
        <f>ROUND(C26/C25,5)</f>
        <v>0.27600000000000002</v>
      </c>
      <c r="D27" s="72">
        <f t="shared" ref="D27:N27" si="10">ROUND(D26/D25,5)</f>
        <v>0.27098</v>
      </c>
      <c r="E27" s="72">
        <f t="shared" si="10"/>
        <v>0.27134999999999998</v>
      </c>
      <c r="F27" s="72">
        <f t="shared" si="10"/>
        <v>0.27655999999999997</v>
      </c>
      <c r="G27" s="72">
        <f t="shared" si="10"/>
        <v>0.27573999999999999</v>
      </c>
      <c r="H27" s="72">
        <f t="shared" si="10"/>
        <v>0.15436</v>
      </c>
      <c r="I27" s="72">
        <f t="shared" si="10"/>
        <v>0.15436</v>
      </c>
      <c r="J27" s="72">
        <f t="shared" si="10"/>
        <v>0.15436</v>
      </c>
      <c r="K27" s="72">
        <f t="shared" si="10"/>
        <v>0.15436</v>
      </c>
      <c r="L27" s="72">
        <f t="shared" si="10"/>
        <v>0.15436</v>
      </c>
      <c r="M27" s="72">
        <f t="shared" si="10"/>
        <v>0.15436</v>
      </c>
      <c r="N27" s="72">
        <f t="shared" si="10"/>
        <v>0.15436</v>
      </c>
      <c r="O27" s="301">
        <f>ROUND(O26/O25,5)</f>
        <v>0.25237999999999999</v>
      </c>
      <c r="P27" s="73"/>
      <c r="Q27" s="72">
        <f>O27</f>
        <v>0.25237999999999999</v>
      </c>
    </row>
    <row r="28" spans="1:17" ht="15.75" customHeight="1">
      <c r="A28" s="169">
        <f t="shared" si="0"/>
        <v>22</v>
      </c>
    </row>
    <row r="29" spans="1:17" ht="15.75" customHeight="1">
      <c r="A29" s="169">
        <f t="shared" si="0"/>
        <v>23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72"/>
      <c r="P29" s="73"/>
    </row>
    <row r="30" spans="1:17" ht="15.75" customHeight="1">
      <c r="A30" s="169">
        <f t="shared" si="0"/>
        <v>24</v>
      </c>
      <c r="B30" s="37" t="s">
        <v>40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17" ht="15.75" customHeight="1">
      <c r="A31" s="169">
        <f t="shared" si="0"/>
        <v>25</v>
      </c>
      <c r="B31" s="169" t="s">
        <v>43</v>
      </c>
      <c r="C31" s="175">
        <v>-375000</v>
      </c>
      <c r="D31" s="175">
        <v>-375000</v>
      </c>
      <c r="E31" s="175">
        <v>-375000</v>
      </c>
      <c r="F31" s="175">
        <v>-375000</v>
      </c>
      <c r="G31" s="175">
        <v>-375000</v>
      </c>
      <c r="H31" s="175">
        <v>-375000</v>
      </c>
      <c r="I31" s="175">
        <v>-375000</v>
      </c>
      <c r="J31" s="175">
        <v>-375000</v>
      </c>
      <c r="K31" s="175">
        <v>-375000</v>
      </c>
      <c r="L31" s="175">
        <v>-375000</v>
      </c>
      <c r="M31" s="175">
        <v>-375000</v>
      </c>
      <c r="N31" s="175">
        <v>-375000</v>
      </c>
      <c r="O31" s="169">
        <f>SUM(C31:N31)</f>
        <v>-4500000</v>
      </c>
    </row>
    <row r="32" spans="1:17" ht="15.75" customHeight="1">
      <c r="A32" s="169">
        <f t="shared" si="0"/>
        <v>26</v>
      </c>
      <c r="B32" s="169" t="s">
        <v>73</v>
      </c>
      <c r="C32" s="26">
        <f t="shared" ref="C32:N32" si="11">C31*C18</f>
        <v>-255900</v>
      </c>
      <c r="D32" s="26">
        <f t="shared" si="11"/>
        <v>-257550</v>
      </c>
      <c r="E32" s="26">
        <f t="shared" si="11"/>
        <v>-260475</v>
      </c>
      <c r="F32" s="26">
        <f t="shared" si="11"/>
        <v>-261750</v>
      </c>
      <c r="G32" s="26">
        <f t="shared" si="11"/>
        <v>-257888</v>
      </c>
      <c r="H32" s="26">
        <f t="shared" si="11"/>
        <v>-255563</v>
      </c>
      <c r="I32" s="26">
        <f t="shared" si="11"/>
        <v>-248025</v>
      </c>
      <c r="J32" s="26">
        <f t="shared" si="11"/>
        <v>-243975</v>
      </c>
      <c r="K32" s="26">
        <f t="shared" si="11"/>
        <v>-242100</v>
      </c>
      <c r="L32" s="26">
        <f t="shared" si="11"/>
        <v>-241725</v>
      </c>
      <c r="M32" s="26">
        <f t="shared" si="11"/>
        <v>-245888</v>
      </c>
      <c r="N32" s="26">
        <f t="shared" si="11"/>
        <v>-257175</v>
      </c>
      <c r="O32" s="26">
        <f>SUM(C32:N32)</f>
        <v>-3028014</v>
      </c>
    </row>
    <row r="33" spans="1:16" ht="15.75" customHeight="1">
      <c r="A33" s="169">
        <f t="shared" ref="A33:A54" si="12">A32+1</f>
        <v>27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36"/>
      <c r="P33" s="36"/>
    </row>
    <row r="34" spans="1:16" ht="15.75" customHeight="1">
      <c r="A34" s="169">
        <f t="shared" si="12"/>
        <v>28</v>
      </c>
      <c r="B34" s="37" t="s">
        <v>119</v>
      </c>
      <c r="C34" s="176">
        <f t="shared" ref="C34:N34" si="13">C17</f>
        <v>43405</v>
      </c>
      <c r="D34" s="176">
        <f t="shared" si="13"/>
        <v>43435</v>
      </c>
      <c r="E34" s="176">
        <f t="shared" si="13"/>
        <v>43466</v>
      </c>
      <c r="F34" s="176">
        <f t="shared" si="13"/>
        <v>43497</v>
      </c>
      <c r="G34" s="176">
        <f t="shared" si="13"/>
        <v>43525</v>
      </c>
      <c r="H34" s="176">
        <f t="shared" si="13"/>
        <v>43556</v>
      </c>
      <c r="I34" s="176">
        <f t="shared" si="13"/>
        <v>43586</v>
      </c>
      <c r="J34" s="176">
        <f t="shared" si="13"/>
        <v>43617</v>
      </c>
      <c r="K34" s="176">
        <f t="shared" si="13"/>
        <v>43647</v>
      </c>
      <c r="L34" s="176">
        <f t="shared" si="13"/>
        <v>43678</v>
      </c>
      <c r="M34" s="176">
        <f t="shared" si="13"/>
        <v>43709</v>
      </c>
      <c r="N34" s="176">
        <f t="shared" si="13"/>
        <v>43739</v>
      </c>
      <c r="O34" s="20"/>
      <c r="P34" s="20"/>
    </row>
    <row r="35" spans="1:16" ht="15.75" customHeight="1">
      <c r="A35" s="169">
        <f t="shared" si="12"/>
        <v>29</v>
      </c>
      <c r="B35" s="169" t="s">
        <v>241</v>
      </c>
      <c r="O35" s="150"/>
      <c r="P35" s="150"/>
    </row>
    <row r="36" spans="1:16" ht="15.75" customHeight="1">
      <c r="A36" s="169">
        <f t="shared" si="12"/>
        <v>30</v>
      </c>
      <c r="B36" s="169" t="s">
        <v>24</v>
      </c>
      <c r="C36" s="305">
        <v>1.3779999999999999</v>
      </c>
      <c r="D36" s="305">
        <v>1.494</v>
      </c>
      <c r="E36" s="305">
        <v>1.5860000000000001</v>
      </c>
      <c r="F36" s="305">
        <v>1.5740000000000001</v>
      </c>
      <c r="G36" s="305">
        <v>1.4370000000000001</v>
      </c>
      <c r="H36" s="305">
        <v>1.123</v>
      </c>
      <c r="I36" s="305">
        <v>1.0880000000000001</v>
      </c>
      <c r="J36" s="305">
        <v>1.127</v>
      </c>
      <c r="K36" s="305">
        <v>1.2010000000000001</v>
      </c>
      <c r="L36" s="305">
        <v>1.198</v>
      </c>
      <c r="M36" s="305">
        <v>1.1850000000000001</v>
      </c>
      <c r="N36" s="305">
        <v>1.2210000000000001</v>
      </c>
      <c r="O36" s="38"/>
      <c r="P36" s="38"/>
    </row>
    <row r="37" spans="1:16" ht="15.75" customHeight="1">
      <c r="A37" s="169">
        <f t="shared" si="12"/>
        <v>31</v>
      </c>
      <c r="B37" s="169" t="s">
        <v>25</v>
      </c>
      <c r="C37" s="305">
        <v>2.3130000000000002</v>
      </c>
      <c r="D37" s="305">
        <v>2.9710000000000001</v>
      </c>
      <c r="E37" s="305">
        <v>2.843</v>
      </c>
      <c r="F37" s="305">
        <v>2.427</v>
      </c>
      <c r="G37" s="305">
        <v>2.0790000000000002</v>
      </c>
      <c r="H37" s="305">
        <v>1.377</v>
      </c>
      <c r="I37" s="305">
        <v>1.359</v>
      </c>
      <c r="J37" s="305">
        <v>1.391</v>
      </c>
      <c r="K37" s="305">
        <v>1.7110000000000001</v>
      </c>
      <c r="L37" s="305">
        <v>1.7270000000000001</v>
      </c>
      <c r="M37" s="305">
        <v>1.7030000000000001</v>
      </c>
      <c r="N37" s="305">
        <v>1.825</v>
      </c>
      <c r="O37" s="38"/>
      <c r="P37" s="38"/>
    </row>
    <row r="38" spans="1:16" ht="15.75" customHeight="1">
      <c r="A38" s="169">
        <f t="shared" si="12"/>
        <v>32</v>
      </c>
      <c r="B38" s="169" t="s">
        <v>26</v>
      </c>
      <c r="C38" s="305">
        <v>2.2360000000000002</v>
      </c>
      <c r="D38" s="305">
        <v>2.5099999999999998</v>
      </c>
      <c r="E38" s="305">
        <v>2.657</v>
      </c>
      <c r="F38" s="305">
        <v>2.5430000000000001</v>
      </c>
      <c r="G38" s="305">
        <v>2.1190000000000002</v>
      </c>
      <c r="H38" s="305">
        <v>1.7829999999999999</v>
      </c>
      <c r="I38" s="305">
        <v>1.77</v>
      </c>
      <c r="J38" s="305">
        <v>1.804</v>
      </c>
      <c r="K38" s="305">
        <v>1.984</v>
      </c>
      <c r="L38" s="305">
        <v>1.996</v>
      </c>
      <c r="M38" s="305">
        <v>1.966</v>
      </c>
      <c r="N38" s="305">
        <v>1.9610000000000001</v>
      </c>
      <c r="O38" s="38"/>
      <c r="P38" s="38"/>
    </row>
    <row r="39" spans="1:16" ht="15.75" customHeight="1">
      <c r="A39" s="169">
        <f t="shared" si="12"/>
        <v>33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6" ht="15.75" customHeight="1">
      <c r="A40" s="169">
        <f t="shared" si="12"/>
        <v>34</v>
      </c>
      <c r="B40" s="70" t="s">
        <v>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1:16" ht="15.75" customHeight="1">
      <c r="A41" s="169">
        <f t="shared" si="12"/>
        <v>35</v>
      </c>
      <c r="B41" s="169" t="s">
        <v>24</v>
      </c>
      <c r="C41" s="306">
        <v>0.69</v>
      </c>
      <c r="D41" s="306">
        <v>0.74</v>
      </c>
      <c r="E41" s="307">
        <v>0.92</v>
      </c>
      <c r="F41" s="307">
        <v>0.85</v>
      </c>
      <c r="G41" s="307">
        <v>0.95</v>
      </c>
      <c r="H41" s="307">
        <v>0.93</v>
      </c>
      <c r="I41" s="307">
        <v>0.96</v>
      </c>
      <c r="J41" s="307">
        <v>1</v>
      </c>
      <c r="K41" s="307">
        <v>1</v>
      </c>
      <c r="L41" s="307">
        <v>1</v>
      </c>
      <c r="M41" s="307">
        <v>1</v>
      </c>
      <c r="N41" s="307">
        <v>0.9</v>
      </c>
      <c r="O41" s="39">
        <v>0.93</v>
      </c>
      <c r="P41" s="39"/>
    </row>
    <row r="42" spans="1:16" ht="15.75" customHeight="1">
      <c r="A42" s="169">
        <f t="shared" si="12"/>
        <v>36</v>
      </c>
      <c r="B42" s="169" t="s">
        <v>25</v>
      </c>
      <c r="C42" s="306">
        <v>0.14000000000000001</v>
      </c>
      <c r="D42" s="306">
        <v>0.01</v>
      </c>
      <c r="E42" s="307">
        <v>0.02</v>
      </c>
      <c r="F42" s="307">
        <v>0</v>
      </c>
      <c r="G42" s="307">
        <v>0.02</v>
      </c>
      <c r="H42" s="307">
        <v>0.06</v>
      </c>
      <c r="I42" s="307">
        <v>0.04</v>
      </c>
      <c r="J42" s="307">
        <v>0</v>
      </c>
      <c r="K42" s="307">
        <v>0</v>
      </c>
      <c r="L42" s="307">
        <v>0</v>
      </c>
      <c r="M42" s="307">
        <v>0</v>
      </c>
      <c r="N42" s="307">
        <v>0.08</v>
      </c>
      <c r="O42" s="39">
        <v>0.02</v>
      </c>
      <c r="P42" s="39"/>
    </row>
    <row r="43" spans="1:16" ht="15.75" customHeight="1">
      <c r="A43" s="169">
        <f t="shared" si="12"/>
        <v>37</v>
      </c>
      <c r="B43" s="169" t="s">
        <v>26</v>
      </c>
      <c r="C43" s="306">
        <v>0.17</v>
      </c>
      <c r="D43" s="306">
        <v>0.25</v>
      </c>
      <c r="E43" s="307">
        <v>0.06</v>
      </c>
      <c r="F43" s="307">
        <v>0.15</v>
      </c>
      <c r="G43" s="307">
        <v>0.03</v>
      </c>
      <c r="H43" s="307">
        <v>0</v>
      </c>
      <c r="I43" s="307">
        <v>0</v>
      </c>
      <c r="J43" s="307">
        <v>0</v>
      </c>
      <c r="K43" s="307">
        <v>0</v>
      </c>
      <c r="L43" s="307">
        <v>0</v>
      </c>
      <c r="M43" s="307">
        <v>0</v>
      </c>
      <c r="N43" s="307">
        <v>0.02</v>
      </c>
      <c r="O43" s="39">
        <v>0.05</v>
      </c>
      <c r="P43" s="39"/>
    </row>
    <row r="44" spans="1:16" ht="15.75" customHeight="1">
      <c r="A44" s="169">
        <f t="shared" si="12"/>
        <v>38</v>
      </c>
    </row>
    <row r="45" spans="1:16" ht="15.75" customHeight="1">
      <c r="A45" s="169">
        <f t="shared" si="12"/>
        <v>39</v>
      </c>
      <c r="B45" s="169" t="s">
        <v>28</v>
      </c>
      <c r="C45" s="73">
        <f>(C36*C41)+(C37*C42)+(C38*C43)</f>
        <v>1.6548</v>
      </c>
      <c r="D45" s="73">
        <f t="shared" ref="D45:N45" si="14">(D36*D41)+(D37*D42)+(D38*D43)</f>
        <v>1.7627999999999999</v>
      </c>
      <c r="E45" s="73">
        <f t="shared" si="14"/>
        <v>1.6754</v>
      </c>
      <c r="F45" s="73">
        <f t="shared" si="14"/>
        <v>1.7194</v>
      </c>
      <c r="G45" s="73">
        <f t="shared" si="14"/>
        <v>1.4702999999999999</v>
      </c>
      <c r="H45" s="73">
        <f t="shared" si="14"/>
        <v>1.127</v>
      </c>
      <c r="I45" s="73">
        <f t="shared" si="14"/>
        <v>1.0988</v>
      </c>
      <c r="J45" s="73">
        <f t="shared" si="14"/>
        <v>1.127</v>
      </c>
      <c r="K45" s="73">
        <f t="shared" si="14"/>
        <v>1.2010000000000001</v>
      </c>
      <c r="L45" s="73">
        <f t="shared" si="14"/>
        <v>1.198</v>
      </c>
      <c r="M45" s="73">
        <f t="shared" si="14"/>
        <v>1.1850000000000001</v>
      </c>
      <c r="N45" s="73">
        <f t="shared" si="14"/>
        <v>1.2841</v>
      </c>
      <c r="O45" s="72"/>
      <c r="P45" s="75"/>
    </row>
    <row r="46" spans="1:16" ht="15.75" customHeight="1">
      <c r="A46" s="169">
        <f>A45+1</f>
        <v>40</v>
      </c>
      <c r="B46" s="169" t="s">
        <v>120</v>
      </c>
      <c r="C46" s="36">
        <f>Commodity!D9</f>
        <v>14018786</v>
      </c>
      <c r="D46" s="36">
        <f>Commodity!D10</f>
        <v>22439926</v>
      </c>
      <c r="E46" s="36">
        <f>Commodity!D11</f>
        <v>22160985</v>
      </c>
      <c r="F46" s="36">
        <f>Commodity!D12</f>
        <v>16438622</v>
      </c>
      <c r="G46" s="36">
        <f>Commodity!D13</f>
        <v>12009781</v>
      </c>
      <c r="H46" s="36">
        <f>Commodity!D14</f>
        <v>12275646</v>
      </c>
      <c r="I46" s="36">
        <f>Commodity!D15</f>
        <v>6180282</v>
      </c>
      <c r="J46" s="36">
        <f>Commodity!D16</f>
        <v>3229797</v>
      </c>
      <c r="K46" s="36">
        <f>Commodity!D17</f>
        <v>2733559</v>
      </c>
      <c r="L46" s="36">
        <f>Commodity!D18</f>
        <v>2720787</v>
      </c>
      <c r="M46" s="36">
        <f>Commodity!D19</f>
        <v>3709602</v>
      </c>
      <c r="N46" s="36">
        <f>Commodity!D20</f>
        <v>11683578</v>
      </c>
      <c r="O46" s="36">
        <f>Commodity!P9</f>
        <v>0</v>
      </c>
      <c r="P46" s="75"/>
    </row>
    <row r="47" spans="1:16" ht="15.75" customHeight="1">
      <c r="A47" s="169">
        <f t="shared" si="12"/>
        <v>41</v>
      </c>
      <c r="B47" s="169" t="s">
        <v>121</v>
      </c>
      <c r="C47" s="26">
        <f t="shared" ref="C47:N47" si="15">(C46*C45)/10</f>
        <v>2319829</v>
      </c>
      <c r="D47" s="26">
        <f t="shared" si="15"/>
        <v>3955710</v>
      </c>
      <c r="E47" s="26">
        <f t="shared" si="15"/>
        <v>3712851</v>
      </c>
      <c r="F47" s="26">
        <f t="shared" si="15"/>
        <v>2826457</v>
      </c>
      <c r="G47" s="26">
        <f t="shared" si="15"/>
        <v>1765798</v>
      </c>
      <c r="H47" s="26">
        <f t="shared" si="15"/>
        <v>1383465</v>
      </c>
      <c r="I47" s="26">
        <f t="shared" si="15"/>
        <v>679089</v>
      </c>
      <c r="J47" s="26">
        <f t="shared" si="15"/>
        <v>363998</v>
      </c>
      <c r="K47" s="26">
        <f t="shared" si="15"/>
        <v>328300</v>
      </c>
      <c r="L47" s="26">
        <f t="shared" si="15"/>
        <v>325950</v>
      </c>
      <c r="M47" s="26">
        <f t="shared" si="15"/>
        <v>439588</v>
      </c>
      <c r="N47" s="26">
        <f t="shared" si="15"/>
        <v>1500288</v>
      </c>
      <c r="O47" s="26">
        <f>SUM(C47:N47)</f>
        <v>19601323</v>
      </c>
      <c r="P47" s="75"/>
    </row>
    <row r="48" spans="1:16" ht="15.75" customHeight="1">
      <c r="A48" s="169">
        <f t="shared" si="12"/>
        <v>42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5.75" customHeight="1">
      <c r="A49" s="169">
        <f>A48+1</f>
        <v>43</v>
      </c>
    </row>
    <row r="50" spans="1:16" ht="15.75" customHeight="1">
      <c r="A50" s="169">
        <f>A49+1</f>
        <v>44</v>
      </c>
      <c r="B50" s="37" t="s">
        <v>29</v>
      </c>
    </row>
    <row r="51" spans="1:16" ht="15.75" customHeight="1">
      <c r="A51" s="169">
        <f t="shared" si="12"/>
        <v>45</v>
      </c>
      <c r="B51" s="169" t="s">
        <v>30</v>
      </c>
      <c r="C51" s="175">
        <v>11702</v>
      </c>
      <c r="D51" s="175">
        <v>10808</v>
      </c>
      <c r="E51" s="175">
        <v>10736</v>
      </c>
      <c r="F51" s="175">
        <v>11723</v>
      </c>
      <c r="G51" s="175">
        <v>11442</v>
      </c>
      <c r="H51" s="175">
        <v>22212</v>
      </c>
      <c r="I51" s="175">
        <v>20751</v>
      </c>
      <c r="J51" s="175">
        <v>14602</v>
      </c>
      <c r="K51" s="175">
        <v>6107</v>
      </c>
      <c r="L51" s="175">
        <v>6093</v>
      </c>
      <c r="M51" s="175">
        <v>6284</v>
      </c>
      <c r="N51" s="175">
        <v>11349</v>
      </c>
      <c r="O51" s="169">
        <f>SUM(C51:N51)</f>
        <v>143809</v>
      </c>
    </row>
    <row r="52" spans="1:16" ht="15.75" customHeight="1">
      <c r="A52" s="169">
        <f t="shared" si="12"/>
        <v>46</v>
      </c>
    </row>
    <row r="53" spans="1:16" ht="15.75" customHeight="1">
      <c r="A53" s="169">
        <f t="shared" si="12"/>
        <v>47</v>
      </c>
    </row>
    <row r="54" spans="1:16" ht="15.75" customHeight="1">
      <c r="A54" s="169">
        <f t="shared" si="12"/>
        <v>48</v>
      </c>
      <c r="B54" s="52" t="s">
        <v>122</v>
      </c>
      <c r="C54" s="53">
        <f t="shared" ref="C54:O54" si="16">C51+C47+C32+C26</f>
        <v>4709849</v>
      </c>
      <c r="D54" s="53">
        <f t="shared" si="16"/>
        <v>6492674</v>
      </c>
      <c r="E54" s="53">
        <f t="shared" si="16"/>
        <v>6282309</v>
      </c>
      <c r="F54" s="53">
        <f t="shared" si="16"/>
        <v>5125932</v>
      </c>
      <c r="G54" s="53">
        <f t="shared" si="16"/>
        <v>4245428</v>
      </c>
      <c r="H54" s="53">
        <f t="shared" si="16"/>
        <v>1393114</v>
      </c>
      <c r="I54" s="53">
        <f t="shared" si="16"/>
        <v>695509</v>
      </c>
      <c r="J54" s="53">
        <f t="shared" si="16"/>
        <v>366607</v>
      </c>
      <c r="K54" s="53">
        <f t="shared" si="16"/>
        <v>330180</v>
      </c>
      <c r="L54" s="53">
        <f t="shared" si="16"/>
        <v>327822</v>
      </c>
      <c r="M54" s="53">
        <f t="shared" si="16"/>
        <v>433785</v>
      </c>
      <c r="N54" s="53">
        <f t="shared" si="16"/>
        <v>1507146</v>
      </c>
      <c r="O54" s="53">
        <f t="shared" si="16"/>
        <v>31910355</v>
      </c>
      <c r="P54" s="53"/>
    </row>
  </sheetData>
  <pageMargins left="0.14000000000000001" right="0.06" top="0.25" bottom="0.5" header="0.5" footer="0.25"/>
  <pageSetup scale="54" orientation="landscape" r:id="rId1"/>
  <headerFooter alignWithMargins="0">
    <oddFooter>&amp;L&amp;"-,Regular"&amp;11Tab: &amp;A&amp;R&amp;"-,Regular"&amp;11Page: &amp;P of &amp;N</oddFooter>
  </headerFooter>
  <rowBreaks count="1" manualBreakCount="1">
    <brk id="54" max="20" man="1"/>
  </rowBreaks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selection activeCell="M25" sqref="M25"/>
    </sheetView>
  </sheetViews>
  <sheetFormatPr defaultColWidth="10.88671875" defaultRowHeight="15.75" customHeight="1"/>
  <cols>
    <col min="1" max="1" width="12.5546875" style="169" customWidth="1"/>
    <col min="2" max="2" width="11.21875" style="169" bestFit="1" customWidth="1"/>
    <col min="3" max="3" width="11.88671875" style="169" bestFit="1" customWidth="1"/>
    <col min="4" max="4" width="15.21875" style="169" customWidth="1"/>
    <col min="5" max="5" width="14.77734375" style="169" bestFit="1" customWidth="1"/>
    <col min="6" max="6" width="13.44140625" style="169" customWidth="1"/>
    <col min="7" max="7" width="14.88671875" style="169" customWidth="1"/>
    <col min="8" max="8" width="13.109375" style="169" customWidth="1"/>
    <col min="9" max="9" width="14" style="169" customWidth="1"/>
    <col min="10" max="10" width="15.88671875" style="169" customWidth="1"/>
    <col min="11" max="11" width="4.109375" style="169" customWidth="1"/>
    <col min="12" max="12" width="18.109375" style="169" customWidth="1"/>
    <col min="13" max="13" width="11.77734375" style="169" bestFit="1" customWidth="1"/>
    <col min="14" max="14" width="14.21875" style="169" bestFit="1" customWidth="1"/>
    <col min="15" max="15" width="13.33203125" style="169" bestFit="1" customWidth="1"/>
    <col min="16" max="16" width="11.5546875" style="169" bestFit="1" customWidth="1"/>
    <col min="17" max="16384" width="10.88671875" style="169"/>
  </cols>
  <sheetData>
    <row r="1" spans="1:16" ht="15.75" customHeight="1">
      <c r="A1" s="169" t="s">
        <v>0</v>
      </c>
      <c r="N1" s="150"/>
      <c r="P1" s="25"/>
    </row>
    <row r="2" spans="1:16" ht="15.75" customHeight="1">
      <c r="A2" s="169" t="s">
        <v>66</v>
      </c>
      <c r="E2" s="40"/>
    </row>
    <row r="3" spans="1:16" ht="15.75" customHeight="1">
      <c r="A3" s="169" t="s">
        <v>31</v>
      </c>
      <c r="F3" s="41"/>
    </row>
    <row r="5" spans="1:16" ht="15.75" customHeight="1">
      <c r="A5" s="150"/>
      <c r="B5" s="31"/>
      <c r="C5" s="18"/>
      <c r="D5" s="156"/>
      <c r="E5" s="48"/>
      <c r="F5" s="48"/>
      <c r="G5" s="48"/>
      <c r="H5" s="48"/>
      <c r="I5" s="48"/>
      <c r="J5" s="48"/>
      <c r="K5" s="48"/>
      <c r="L5" s="48"/>
      <c r="M5" s="48"/>
      <c r="N5" s="18"/>
      <c r="P5" s="27"/>
    </row>
    <row r="6" spans="1:16" ht="52.5" customHeight="1">
      <c r="A6" s="150"/>
      <c r="B6" s="442" t="s">
        <v>184</v>
      </c>
      <c r="C6" s="443"/>
      <c r="D6" s="442" t="s">
        <v>33</v>
      </c>
      <c r="E6" s="443"/>
      <c r="F6" s="444" t="s">
        <v>212</v>
      </c>
      <c r="G6" s="445"/>
      <c r="H6" s="236" t="s">
        <v>183</v>
      </c>
      <c r="I6" s="230" t="s">
        <v>211</v>
      </c>
      <c r="J6" s="230" t="s">
        <v>182</v>
      </c>
      <c r="L6" s="235" t="s">
        <v>181</v>
      </c>
      <c r="M6" s="230" t="s">
        <v>23</v>
      </c>
      <c r="O6" s="27"/>
    </row>
    <row r="7" spans="1:16" ht="15.75" customHeight="1">
      <c r="B7" s="21" t="s">
        <v>32</v>
      </c>
      <c r="C7" s="43" t="s">
        <v>176</v>
      </c>
      <c r="D7" s="21" t="s">
        <v>32</v>
      </c>
      <c r="E7" s="43" t="s">
        <v>176</v>
      </c>
      <c r="F7" s="21" t="s">
        <v>32</v>
      </c>
      <c r="G7" s="43" t="s">
        <v>176</v>
      </c>
      <c r="H7" s="95" t="s">
        <v>176</v>
      </c>
      <c r="I7" s="95" t="s">
        <v>176</v>
      </c>
      <c r="J7" s="95" t="s">
        <v>176</v>
      </c>
      <c r="L7" s="42"/>
      <c r="M7" s="234"/>
      <c r="O7" s="62"/>
    </row>
    <row r="8" spans="1:16" ht="15.75" customHeight="1">
      <c r="B8" s="229" t="s">
        <v>175</v>
      </c>
      <c r="C8" s="228" t="s">
        <v>174</v>
      </c>
      <c r="D8" s="229" t="s">
        <v>242</v>
      </c>
      <c r="E8" s="228" t="s">
        <v>243</v>
      </c>
      <c r="F8" s="229" t="s">
        <v>244</v>
      </c>
      <c r="G8" s="228" t="s">
        <v>245</v>
      </c>
      <c r="H8" s="233" t="s">
        <v>173</v>
      </c>
      <c r="I8" s="233" t="s">
        <v>172</v>
      </c>
      <c r="J8" s="233" t="s">
        <v>180</v>
      </c>
      <c r="L8" s="233" t="s">
        <v>179</v>
      </c>
      <c r="M8" s="328" t="s">
        <v>178</v>
      </c>
      <c r="O8" s="62"/>
    </row>
    <row r="9" spans="1:16" ht="15.75" customHeight="1">
      <c r="A9" s="227">
        <v>43405</v>
      </c>
      <c r="B9" s="22">
        <f>'Input '!C25</f>
        <v>9544388</v>
      </c>
      <c r="C9" s="226">
        <f>'Input '!C26</f>
        <v>2634218</v>
      </c>
      <c r="D9" s="22">
        <f>'Input '!C15-B9</f>
        <v>14018786</v>
      </c>
      <c r="E9" s="226">
        <f>(D9*'Input '!C45)/10</f>
        <v>2319829</v>
      </c>
      <c r="F9" s="22">
        <f>B9+D9</f>
        <v>23563174</v>
      </c>
      <c r="G9" s="226">
        <f>E9+C9</f>
        <v>4954047</v>
      </c>
      <c r="H9" s="96">
        <f>'Input '!C51</f>
        <v>11702</v>
      </c>
      <c r="I9" s="96">
        <f>'Input '!C32</f>
        <v>-255900</v>
      </c>
      <c r="J9" s="96">
        <f>H9+G9+I9</f>
        <v>4709849</v>
      </c>
      <c r="L9" s="22">
        <f>'Input '!C13</f>
        <v>23189442</v>
      </c>
      <c r="M9" s="295">
        <f t="shared" ref="M9:M21" si="0">J9/L9</f>
        <v>0.2031</v>
      </c>
      <c r="O9" s="62"/>
    </row>
    <row r="10" spans="1:16" ht="15.75" customHeight="1">
      <c r="A10" s="227">
        <v>43435</v>
      </c>
      <c r="B10" s="22">
        <f>'Input '!D25</f>
        <v>10272811</v>
      </c>
      <c r="C10" s="226">
        <f>'Input '!D26</f>
        <v>2783706</v>
      </c>
      <c r="D10" s="22">
        <f>'Input '!D15-B10</f>
        <v>22439926</v>
      </c>
      <c r="E10" s="226">
        <f>(D10*'Input '!D45)/10</f>
        <v>3955710</v>
      </c>
      <c r="F10" s="22">
        <f t="shared" ref="F10:F20" si="1">B10+D10</f>
        <v>32712737</v>
      </c>
      <c r="G10" s="226">
        <f t="shared" ref="G10:G20" si="2">E10+C10</f>
        <v>6739416</v>
      </c>
      <c r="H10" s="96">
        <f>'Input '!D51</f>
        <v>10808</v>
      </c>
      <c r="I10" s="96">
        <f>'Input '!D32</f>
        <v>-257550</v>
      </c>
      <c r="J10" s="96">
        <f t="shared" ref="J10:J20" si="3">H10+G10+I10</f>
        <v>6492674</v>
      </c>
      <c r="L10" s="22">
        <f>'Input '!D13</f>
        <v>32391059</v>
      </c>
      <c r="M10" s="295">
        <f t="shared" si="0"/>
        <v>0.20044999999999999</v>
      </c>
      <c r="O10" s="62"/>
    </row>
    <row r="11" spans="1:16" ht="15.75" customHeight="1">
      <c r="A11" s="227">
        <v>43466</v>
      </c>
      <c r="B11" s="22">
        <f>'Input '!E25</f>
        <v>10389480</v>
      </c>
      <c r="C11" s="226">
        <f>'Input '!E26</f>
        <v>2819197</v>
      </c>
      <c r="D11" s="22">
        <f>'Input '!E15-B11</f>
        <v>22160985</v>
      </c>
      <c r="E11" s="226">
        <f>(D11*'Input '!E45)/10</f>
        <v>3712851</v>
      </c>
      <c r="F11" s="22">
        <f t="shared" si="1"/>
        <v>32550465</v>
      </c>
      <c r="G11" s="226">
        <f t="shared" si="2"/>
        <v>6532048</v>
      </c>
      <c r="H11" s="96">
        <f>'Input '!E51</f>
        <v>10736</v>
      </c>
      <c r="I11" s="96">
        <f>'Input '!E32</f>
        <v>-260475</v>
      </c>
      <c r="J11" s="96">
        <f t="shared" si="3"/>
        <v>6282309</v>
      </c>
      <c r="L11" s="22">
        <f>'Input '!E13</f>
        <v>32226578</v>
      </c>
      <c r="M11" s="295">
        <f t="shared" si="0"/>
        <v>0.19494</v>
      </c>
      <c r="O11" s="62"/>
    </row>
    <row r="12" spans="1:16" ht="15.75" customHeight="1">
      <c r="A12" s="227">
        <v>43497</v>
      </c>
      <c r="B12" s="22">
        <f>'Input '!F25</f>
        <v>9218486</v>
      </c>
      <c r="C12" s="226">
        <f>'Input '!F26</f>
        <v>2549502</v>
      </c>
      <c r="D12" s="22">
        <f>'Input '!F15-B12</f>
        <v>16438622</v>
      </c>
      <c r="E12" s="226">
        <f>(D12*'Input '!F45)/10</f>
        <v>2826457</v>
      </c>
      <c r="F12" s="22">
        <f t="shared" si="1"/>
        <v>25657108</v>
      </c>
      <c r="G12" s="226">
        <f t="shared" si="2"/>
        <v>5375959</v>
      </c>
      <c r="H12" s="96">
        <f>'Input '!F51</f>
        <v>11723</v>
      </c>
      <c r="I12" s="96">
        <f>'Input '!F32</f>
        <v>-261750</v>
      </c>
      <c r="J12" s="96">
        <f t="shared" si="3"/>
        <v>5125932</v>
      </c>
      <c r="L12" s="22">
        <f>'Input '!F13</f>
        <v>25275603</v>
      </c>
      <c r="M12" s="295">
        <f t="shared" si="0"/>
        <v>0.20280000000000001</v>
      </c>
      <c r="O12" s="62"/>
    </row>
    <row r="13" spans="1:16" ht="15.75" customHeight="1">
      <c r="A13" s="227">
        <v>43525</v>
      </c>
      <c r="B13" s="22">
        <f>'Input '!G25</f>
        <v>9886547</v>
      </c>
      <c r="C13" s="226">
        <f>'Input '!G26</f>
        <v>2726076</v>
      </c>
      <c r="D13" s="22">
        <f>'Input '!G15-B13</f>
        <v>12009781</v>
      </c>
      <c r="E13" s="226">
        <f>(D13*'Input '!G45)/10</f>
        <v>1765798</v>
      </c>
      <c r="F13" s="22">
        <f t="shared" si="1"/>
        <v>21896328</v>
      </c>
      <c r="G13" s="226">
        <f t="shared" si="2"/>
        <v>4491874</v>
      </c>
      <c r="H13" s="96">
        <f>'Input '!G51</f>
        <v>11442</v>
      </c>
      <c r="I13" s="96">
        <f>'Input '!G32</f>
        <v>-257888</v>
      </c>
      <c r="J13" s="96">
        <f t="shared" si="3"/>
        <v>4245428</v>
      </c>
      <c r="L13" s="22">
        <f>'Input '!G13</f>
        <v>21533874</v>
      </c>
      <c r="M13" s="295">
        <f t="shared" si="0"/>
        <v>0.19714999999999999</v>
      </c>
      <c r="O13" s="62"/>
    </row>
    <row r="14" spans="1:16" ht="15.75" customHeight="1">
      <c r="A14" s="227">
        <v>43556</v>
      </c>
      <c r="B14" s="22">
        <f>'Input '!H25</f>
        <v>1574265</v>
      </c>
      <c r="C14" s="226">
        <f>'Input '!H26</f>
        <v>243000</v>
      </c>
      <c r="D14" s="22">
        <f>'Input '!H15-B14</f>
        <v>12275646</v>
      </c>
      <c r="E14" s="226">
        <f>(D14*'Input '!H45)/10</f>
        <v>1383465</v>
      </c>
      <c r="F14" s="22">
        <f t="shared" si="1"/>
        <v>13849911</v>
      </c>
      <c r="G14" s="226">
        <f t="shared" si="2"/>
        <v>1626465</v>
      </c>
      <c r="H14" s="96">
        <f>'Input '!H51</f>
        <v>22212</v>
      </c>
      <c r="I14" s="96">
        <f>'Input '!H32</f>
        <v>-255563</v>
      </c>
      <c r="J14" s="96">
        <f t="shared" si="3"/>
        <v>1393114</v>
      </c>
      <c r="L14" s="22">
        <f>'Input '!H13</f>
        <v>13633509</v>
      </c>
      <c r="M14" s="295">
        <f t="shared" si="0"/>
        <v>0.10218000000000001</v>
      </c>
      <c r="O14" s="62"/>
    </row>
    <row r="15" spans="1:16" ht="15.75" customHeight="1">
      <c r="A15" s="227">
        <v>43586</v>
      </c>
      <c r="B15" s="22">
        <f>'Input '!I25</f>
        <v>1578762</v>
      </c>
      <c r="C15" s="226">
        <f>'Input '!I26</f>
        <v>243694</v>
      </c>
      <c r="D15" s="22">
        <f>'Input '!I15-B15</f>
        <v>6180282</v>
      </c>
      <c r="E15" s="226">
        <f>(D15*'Input '!I45)/10</f>
        <v>679089</v>
      </c>
      <c r="F15" s="22">
        <f t="shared" si="1"/>
        <v>7759044</v>
      </c>
      <c r="G15" s="226">
        <f t="shared" si="2"/>
        <v>922783</v>
      </c>
      <c r="H15" s="96">
        <f>'Input '!I51</f>
        <v>20751</v>
      </c>
      <c r="I15" s="96">
        <f>'Input '!I32</f>
        <v>-248025</v>
      </c>
      <c r="J15" s="96">
        <f t="shared" si="3"/>
        <v>695509</v>
      </c>
      <c r="L15" s="22">
        <f>'Input '!I13</f>
        <v>7638067</v>
      </c>
      <c r="M15" s="295">
        <f t="shared" si="0"/>
        <v>9.1060000000000002E-2</v>
      </c>
      <c r="O15" s="62"/>
    </row>
    <row r="16" spans="1:16" ht="15.75" customHeight="1">
      <c r="A16" s="227">
        <v>43617</v>
      </c>
      <c r="B16" s="22">
        <f>'Input '!J25</f>
        <v>1502886</v>
      </c>
      <c r="C16" s="226">
        <f>'Input '!J26</f>
        <v>231982</v>
      </c>
      <c r="D16" s="22">
        <f>'Input '!J15-B16</f>
        <v>3229797</v>
      </c>
      <c r="E16" s="226">
        <f>(D16*'Input '!J45)/10</f>
        <v>363998</v>
      </c>
      <c r="F16" s="22">
        <f t="shared" si="1"/>
        <v>4732683</v>
      </c>
      <c r="G16" s="226">
        <f t="shared" si="2"/>
        <v>595980</v>
      </c>
      <c r="H16" s="96">
        <f>'Input '!J51</f>
        <v>14602</v>
      </c>
      <c r="I16" s="96">
        <f>'Input '!J32</f>
        <v>-243975</v>
      </c>
      <c r="J16" s="96">
        <f t="shared" si="3"/>
        <v>366607</v>
      </c>
      <c r="L16" s="22">
        <f>'Input '!J13</f>
        <v>4658962</v>
      </c>
      <c r="M16" s="295">
        <f t="shared" si="0"/>
        <v>7.8689999999999996E-2</v>
      </c>
      <c r="O16" s="62"/>
    </row>
    <row r="17" spans="1:16" ht="15.75" customHeight="1">
      <c r="A17" s="227">
        <v>43647</v>
      </c>
      <c r="B17" s="22">
        <f>'Input '!K25</f>
        <v>1541047</v>
      </c>
      <c r="C17" s="226">
        <f>'Input '!K26</f>
        <v>237873</v>
      </c>
      <c r="D17" s="22">
        <f>'Input '!K15-B17</f>
        <v>2733559</v>
      </c>
      <c r="E17" s="226">
        <f>(D17*'Input '!K45)/10</f>
        <v>328300</v>
      </c>
      <c r="F17" s="22">
        <f t="shared" si="1"/>
        <v>4274606</v>
      </c>
      <c r="G17" s="226">
        <f t="shared" si="2"/>
        <v>566173</v>
      </c>
      <c r="H17" s="96">
        <f>'Input '!K51</f>
        <v>6107</v>
      </c>
      <c r="I17" s="96">
        <f>'Input '!K32</f>
        <v>-242100</v>
      </c>
      <c r="J17" s="96">
        <f t="shared" si="3"/>
        <v>330180</v>
      </c>
      <c r="L17" s="22">
        <f>'Input '!K13</f>
        <v>4162416</v>
      </c>
      <c r="M17" s="295">
        <f t="shared" si="0"/>
        <v>7.9320000000000002E-2</v>
      </c>
      <c r="O17" s="62"/>
    </row>
    <row r="18" spans="1:16" ht="15.75" customHeight="1">
      <c r="A18" s="227">
        <v>43678</v>
      </c>
      <c r="B18" s="22">
        <f>'Input '!L25</f>
        <v>1538660</v>
      </c>
      <c r="C18" s="226">
        <f>'Input '!L26</f>
        <v>237504</v>
      </c>
      <c r="D18" s="22">
        <f>'Input '!L15-B18</f>
        <v>2720787</v>
      </c>
      <c r="E18" s="226">
        <f>(D18*'Input '!L45)/10</f>
        <v>325950</v>
      </c>
      <c r="F18" s="22">
        <f t="shared" si="1"/>
        <v>4259447</v>
      </c>
      <c r="G18" s="226">
        <f t="shared" si="2"/>
        <v>563454</v>
      </c>
      <c r="H18" s="96">
        <f>'Input '!L51</f>
        <v>6093</v>
      </c>
      <c r="I18" s="96">
        <f>'Input '!L32</f>
        <v>-241725</v>
      </c>
      <c r="J18" s="96">
        <f t="shared" si="3"/>
        <v>327822</v>
      </c>
      <c r="L18" s="22">
        <f>'Input '!L13</f>
        <v>4147357</v>
      </c>
      <c r="M18" s="295">
        <f t="shared" si="0"/>
        <v>7.9039999999999999E-2</v>
      </c>
      <c r="O18" s="62"/>
    </row>
    <row r="19" spans="1:16" ht="15.75" customHeight="1">
      <c r="A19" s="227">
        <v>43709</v>
      </c>
      <c r="B19" s="22">
        <f>'Input '!M25</f>
        <v>1514667</v>
      </c>
      <c r="C19" s="226">
        <f>'Input '!M26</f>
        <v>233801</v>
      </c>
      <c r="D19" s="22">
        <f>'Input '!M15-B19</f>
        <v>3709602</v>
      </c>
      <c r="E19" s="226">
        <f>(D19*'Input '!M45)/10</f>
        <v>439588</v>
      </c>
      <c r="F19" s="22">
        <f t="shared" si="1"/>
        <v>5224269</v>
      </c>
      <c r="G19" s="226">
        <f t="shared" si="2"/>
        <v>673389</v>
      </c>
      <c r="H19" s="96">
        <f>'Input '!M51</f>
        <v>6284</v>
      </c>
      <c r="I19" s="96">
        <f>'Input '!M32</f>
        <v>-245888</v>
      </c>
      <c r="J19" s="96">
        <f t="shared" si="3"/>
        <v>433785</v>
      </c>
      <c r="L19" s="22">
        <f>'Input '!M13</f>
        <v>5086749</v>
      </c>
      <c r="M19" s="295">
        <f t="shared" si="0"/>
        <v>8.5279999999999995E-2</v>
      </c>
      <c r="O19" s="62"/>
    </row>
    <row r="20" spans="1:16" ht="15.75" customHeight="1">
      <c r="A20" s="227">
        <v>43739</v>
      </c>
      <c r="B20" s="22">
        <f>'Input '!N25</f>
        <v>1637005</v>
      </c>
      <c r="C20" s="226">
        <f>'Input '!N26</f>
        <v>252684</v>
      </c>
      <c r="D20" s="22">
        <f>'Input '!N15-B20</f>
        <v>11683578</v>
      </c>
      <c r="E20" s="226">
        <f>('Input '!N45*D20)/10</f>
        <v>1500288</v>
      </c>
      <c r="F20" s="22">
        <f t="shared" si="1"/>
        <v>13320583</v>
      </c>
      <c r="G20" s="226">
        <f t="shared" si="2"/>
        <v>1752972</v>
      </c>
      <c r="H20" s="96">
        <f>'Input '!N51</f>
        <v>11349</v>
      </c>
      <c r="I20" s="96">
        <f>'Input '!N32</f>
        <v>-257175</v>
      </c>
      <c r="J20" s="96">
        <f t="shared" si="3"/>
        <v>1507146</v>
      </c>
      <c r="L20" s="22">
        <f>'Input '!N13</f>
        <v>13029918</v>
      </c>
      <c r="M20" s="295">
        <f t="shared" si="0"/>
        <v>0.11567</v>
      </c>
      <c r="O20" s="62"/>
    </row>
    <row r="21" spans="1:16" ht="15.75" customHeight="1">
      <c r="B21" s="109">
        <f>SUM(B9:B20)</f>
        <v>60199004</v>
      </c>
      <c r="C21" s="262">
        <f>SUM(C9:C20)</f>
        <v>15193237</v>
      </c>
      <c r="D21" s="109">
        <f t="shared" ref="D21:J21" si="4">SUM(D9:D20)</f>
        <v>129601351</v>
      </c>
      <c r="E21" s="110">
        <f t="shared" si="4"/>
        <v>19601323</v>
      </c>
      <c r="F21" s="109">
        <f t="shared" si="4"/>
        <v>189800355</v>
      </c>
      <c r="G21" s="232">
        <f t="shared" si="4"/>
        <v>34794560</v>
      </c>
      <c r="H21" s="225">
        <f t="shared" si="4"/>
        <v>143809</v>
      </c>
      <c r="I21" s="225">
        <f t="shared" si="4"/>
        <v>-3028014</v>
      </c>
      <c r="J21" s="231">
        <f t="shared" si="4"/>
        <v>31910355</v>
      </c>
      <c r="L21" s="109">
        <f>SUM(L9:L20)</f>
        <v>186973534</v>
      </c>
      <c r="M21" s="296">
        <f t="shared" si="0"/>
        <v>0.17066999999999999</v>
      </c>
      <c r="O21" s="62"/>
    </row>
    <row r="22" spans="1:16" ht="15.75" customHeight="1">
      <c r="A22" s="150" t="s">
        <v>177</v>
      </c>
      <c r="B22" s="29">
        <f>'Input '!O25</f>
        <v>60199004</v>
      </c>
      <c r="C22" s="298">
        <f>C21/B21</f>
        <v>0.25237999999999999</v>
      </c>
      <c r="D22" s="155"/>
      <c r="E22" s="155">
        <f>E21/D21</f>
        <v>0.1512</v>
      </c>
      <c r="F22" s="48"/>
      <c r="G22" s="155">
        <f>G21/F21</f>
        <v>0.18329999999999999</v>
      </c>
      <c r="H22" s="48"/>
      <c r="I22" s="48"/>
      <c r="O22" s="178"/>
      <c r="P22" s="62"/>
    </row>
    <row r="23" spans="1:16" ht="15.75" customHeight="1">
      <c r="A23" s="150"/>
      <c r="B23" s="29"/>
      <c r="C23" s="281">
        <f>(B21/F21)</f>
        <v>0.317</v>
      </c>
      <c r="D23" s="282"/>
      <c r="E23" s="281">
        <f>D21/F21</f>
        <v>0.68300000000000005</v>
      </c>
      <c r="F23" s="48"/>
      <c r="G23" s="48"/>
      <c r="H23" s="48"/>
      <c r="I23" s="48"/>
      <c r="O23" s="178"/>
      <c r="P23" s="62"/>
    </row>
    <row r="24" spans="1:16" ht="15.75" customHeight="1">
      <c r="A24" s="150"/>
      <c r="B24" s="29"/>
      <c r="C24" s="18"/>
      <c r="D24" s="255"/>
      <c r="E24" s="49"/>
      <c r="F24" s="48"/>
      <c r="G24" s="48"/>
      <c r="H24" s="48"/>
      <c r="I24" s="48"/>
      <c r="O24" s="178"/>
      <c r="P24" s="62"/>
    </row>
    <row r="25" spans="1:16" ht="15.75" customHeight="1">
      <c r="A25" s="18"/>
      <c r="B25" s="18"/>
      <c r="C25" s="18"/>
      <c r="D25" s="299"/>
      <c r="E25" s="18"/>
      <c r="I25" s="18"/>
      <c r="L25" s="178" t="s">
        <v>34</v>
      </c>
      <c r="M25" s="422">
        <f>'Conversion Factor'!G28</f>
        <v>1.0487299999999999</v>
      </c>
    </row>
    <row r="26" spans="1:16" ht="53.25" customHeight="1">
      <c r="A26" s="19"/>
      <c r="B26" s="278"/>
      <c r="C26" s="278"/>
      <c r="D26" s="275"/>
      <c r="E26" s="275"/>
      <c r="F26" s="18"/>
      <c r="I26" s="18"/>
      <c r="K26" s="440" t="s">
        <v>57</v>
      </c>
      <c r="L26" s="441"/>
      <c r="M26" s="76"/>
    </row>
    <row r="27" spans="1:16" ht="15.75" customHeight="1">
      <c r="A27" s="18"/>
      <c r="B27" s="155"/>
      <c r="C27" s="298"/>
      <c r="D27" s="18"/>
      <c r="E27" s="298"/>
      <c r="F27" s="18"/>
      <c r="I27" s="18"/>
      <c r="K27" s="22" t="s">
        <v>35</v>
      </c>
      <c r="L27" s="50"/>
      <c r="M27" s="45">
        <f>M21</f>
        <v>0.17066999999999999</v>
      </c>
    </row>
    <row r="28" spans="1:16" ht="15.75" customHeight="1">
      <c r="A28" s="18"/>
      <c r="B28" s="155"/>
      <c r="C28" s="298"/>
      <c r="D28" s="18"/>
      <c r="E28" s="298"/>
      <c r="F28" s="18"/>
      <c r="I28" s="18"/>
      <c r="K28" s="57" t="s">
        <v>36</v>
      </c>
      <c r="L28" s="58"/>
      <c r="M28" s="59">
        <f>M27*M25</f>
        <v>0.17899000000000001</v>
      </c>
    </row>
    <row r="29" spans="1:16" ht="15.75" customHeight="1">
      <c r="A29" s="277"/>
      <c r="B29" s="283"/>
      <c r="C29" s="298"/>
      <c r="D29" s="273"/>
      <c r="E29" s="298"/>
      <c r="F29" s="18"/>
      <c r="I29" s="18"/>
    </row>
    <row r="30" spans="1:16" ht="15.75" customHeight="1">
      <c r="A30" s="18"/>
      <c r="B30" s="155"/>
      <c r="C30" s="298"/>
      <c r="D30" s="49"/>
      <c r="E30" s="298"/>
      <c r="F30" s="18"/>
      <c r="I30" s="18"/>
    </row>
    <row r="31" spans="1:16" ht="15.75" customHeight="1">
      <c r="A31" s="18"/>
      <c r="B31" s="155"/>
      <c r="C31" s="298"/>
      <c r="D31" s="49"/>
      <c r="E31" s="298"/>
      <c r="F31" s="18"/>
      <c r="I31" s="18"/>
      <c r="K31" s="440" t="s">
        <v>59</v>
      </c>
      <c r="L31" s="441"/>
      <c r="M31" s="76"/>
    </row>
    <row r="32" spans="1:16" ht="15.75" customHeight="1">
      <c r="A32" s="18"/>
      <c r="B32" s="155"/>
      <c r="C32" s="298"/>
      <c r="D32" s="18"/>
      <c r="E32" s="298"/>
      <c r="F32" s="18"/>
      <c r="K32" s="22" t="s">
        <v>213</v>
      </c>
      <c r="L32" s="50"/>
      <c r="M32" s="223">
        <v>0.16436000000000001</v>
      </c>
    </row>
    <row r="33" spans="1:13" ht="15.75" customHeight="1">
      <c r="A33" s="18"/>
      <c r="B33" s="155"/>
      <c r="C33" s="298"/>
      <c r="D33" s="18"/>
      <c r="E33" s="298"/>
      <c r="F33" s="18"/>
      <c r="K33" s="57" t="s">
        <v>214</v>
      </c>
      <c r="L33" s="58"/>
      <c r="M33" s="224">
        <f>'Rate Schedule Change 150 '!I10</f>
        <v>0.17227000000000001</v>
      </c>
    </row>
    <row r="34" spans="1:13" ht="15.75" customHeight="1">
      <c r="A34" s="18"/>
      <c r="B34" s="155"/>
      <c r="C34" s="298"/>
      <c r="D34" s="18"/>
      <c r="E34" s="298"/>
      <c r="F34" s="18"/>
    </row>
    <row r="35" spans="1:13" ht="15.75" customHeight="1">
      <c r="A35" s="18"/>
      <c r="B35" s="155"/>
      <c r="C35" s="298"/>
      <c r="D35" s="18"/>
      <c r="E35" s="298"/>
      <c r="F35" s="18"/>
      <c r="L35" s="169" t="s">
        <v>12</v>
      </c>
      <c r="M35" s="72">
        <f>M28-M33</f>
        <v>6.7200000000000003E-3</v>
      </c>
    </row>
    <row r="36" spans="1:13" ht="15.75" customHeight="1">
      <c r="A36" s="18"/>
      <c r="B36" s="155"/>
      <c r="C36" s="298"/>
      <c r="D36" s="18"/>
      <c r="E36" s="298"/>
      <c r="F36" s="18"/>
      <c r="M36" s="26">
        <f>M35*L21</f>
        <v>1256462</v>
      </c>
    </row>
    <row r="37" spans="1:13" ht="15.75" customHeight="1">
      <c r="A37" s="18"/>
      <c r="B37" s="283"/>
      <c r="C37" s="298"/>
      <c r="D37" s="18"/>
      <c r="E37" s="298"/>
      <c r="F37" s="18"/>
    </row>
    <row r="38" spans="1:13" ht="15.75" customHeight="1">
      <c r="A38" s="18"/>
      <c r="B38" s="155"/>
      <c r="C38" s="297"/>
      <c r="D38" s="18"/>
      <c r="E38" s="18"/>
      <c r="F38" s="18"/>
    </row>
    <row r="39" spans="1:13" ht="15.75" customHeight="1">
      <c r="A39" s="274"/>
      <c r="B39" s="18"/>
      <c r="C39" s="48"/>
      <c r="D39" s="48"/>
      <c r="E39" s="48"/>
      <c r="F39" s="18"/>
    </row>
    <row r="40" spans="1:13" ht="15.75" customHeight="1">
      <c r="A40" s="274"/>
      <c r="B40" s="18"/>
      <c r="C40" s="48"/>
      <c r="D40" s="48"/>
      <c r="E40" s="48"/>
      <c r="F40" s="18"/>
    </row>
    <row r="41" spans="1:13" ht="15.75" customHeight="1">
      <c r="A41" s="18"/>
      <c r="B41" s="18"/>
      <c r="C41" s="48"/>
      <c r="D41" s="48"/>
      <c r="E41" s="48"/>
      <c r="F41" s="18"/>
    </row>
    <row r="42" spans="1:13" ht="15.75" customHeight="1">
      <c r="A42" s="18"/>
      <c r="B42" s="18"/>
      <c r="C42" s="18"/>
      <c r="D42" s="18"/>
      <c r="E42" s="18"/>
      <c r="F42" s="18"/>
    </row>
    <row r="43" spans="1:13" ht="15.75" customHeight="1">
      <c r="B43" s="18"/>
      <c r="C43" s="239"/>
    </row>
    <row r="46" spans="1:13" ht="30" customHeight="1"/>
  </sheetData>
  <mergeCells count="5">
    <mergeCell ref="K31:L31"/>
    <mergeCell ref="D6:E6"/>
    <mergeCell ref="F6:G6"/>
    <mergeCell ref="B6:C6"/>
    <mergeCell ref="K26:L26"/>
  </mergeCells>
  <pageMargins left="0.7" right="0.7" top="0.75" bottom="0.75" header="0.3" footer="0.3"/>
  <pageSetup scale="57" orientation="landscape" r:id="rId1"/>
  <headerFooter alignWithMargins="0">
    <oddFooter>&amp;L&amp;"-,Regular"&amp;11Tab: &amp;A&amp;R&amp;"-,Regular"&amp;11Page: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workbookViewId="0">
      <selection activeCell="I3" sqref="I3"/>
    </sheetView>
  </sheetViews>
  <sheetFormatPr defaultRowHeight="15"/>
  <cols>
    <col min="1" max="1" width="3.44140625" style="63" customWidth="1"/>
    <col min="2" max="2" width="1.33203125" style="63" customWidth="1"/>
    <col min="3" max="3" width="35.5546875" style="63" customWidth="1"/>
    <col min="4" max="4" width="9.88671875" style="63" customWidth="1"/>
    <col min="5" max="7" width="10.88671875" style="63" customWidth="1"/>
    <col min="8" max="9" width="9.109375" style="63" customWidth="1"/>
    <col min="10" max="10" width="8.88671875" style="63"/>
    <col min="11" max="11" width="11.77734375" style="63" bestFit="1" customWidth="1"/>
    <col min="12" max="16384" width="8.88671875" style="63"/>
  </cols>
  <sheetData>
    <row r="1" spans="1:13">
      <c r="B1" s="63" t="s">
        <v>0</v>
      </c>
    </row>
    <row r="2" spans="1:13">
      <c r="B2" s="63" t="s">
        <v>110</v>
      </c>
    </row>
    <row r="3" spans="1:13">
      <c r="B3" s="63" t="s">
        <v>66</v>
      </c>
      <c r="H3" s="63" t="s">
        <v>93</v>
      </c>
      <c r="I3" s="423">
        <f>'Conversion Factor'!G28</f>
        <v>1.0487299999999999</v>
      </c>
    </row>
    <row r="6" spans="1:13">
      <c r="D6" s="114" t="s">
        <v>11</v>
      </c>
      <c r="E6" s="114" t="s">
        <v>8</v>
      </c>
      <c r="F6" s="114" t="s">
        <v>8</v>
      </c>
      <c r="G6" s="114" t="s">
        <v>8</v>
      </c>
      <c r="H6" s="114" t="s">
        <v>8</v>
      </c>
      <c r="I6" s="118" t="s">
        <v>8</v>
      </c>
    </row>
    <row r="7" spans="1:13">
      <c r="D7" s="78"/>
      <c r="E7" s="114" t="s">
        <v>100</v>
      </c>
      <c r="F7" s="114" t="s">
        <v>90</v>
      </c>
      <c r="G7" s="114" t="s">
        <v>91</v>
      </c>
      <c r="H7" s="114" t="s">
        <v>92</v>
      </c>
      <c r="I7" s="118" t="s">
        <v>101</v>
      </c>
    </row>
    <row r="8" spans="1:13">
      <c r="D8" s="78"/>
      <c r="E8" s="114"/>
      <c r="F8" s="114"/>
      <c r="G8" s="114"/>
      <c r="H8" s="114"/>
      <c r="I8" s="118"/>
    </row>
    <row r="9" spans="1:13" ht="17.25" customHeight="1">
      <c r="A9" s="153" t="s">
        <v>51</v>
      </c>
      <c r="B9" s="63" t="s">
        <v>32</v>
      </c>
    </row>
    <row r="10" spans="1:13" ht="15.75" thickBot="1">
      <c r="A10" s="63">
        <f>A17+1</f>
        <v>7</v>
      </c>
      <c r="C10" s="63" t="s">
        <v>103</v>
      </c>
      <c r="D10" s="164">
        <f>'Input - Demand Contracts'!F23</f>
        <v>18527935</v>
      </c>
      <c r="H10" s="129"/>
      <c r="I10" s="129"/>
      <c r="J10" s="129"/>
      <c r="L10" s="129"/>
      <c r="M10" s="137"/>
    </row>
    <row r="11" spans="1:13" ht="15.75" thickTop="1">
      <c r="A11" s="153"/>
    </row>
    <row r="12" spans="1:13">
      <c r="A12" s="63">
        <v>1</v>
      </c>
      <c r="C12" s="63" t="s">
        <v>102</v>
      </c>
      <c r="D12" s="63">
        <f>SUM(E12:I12)</f>
        <v>223799922</v>
      </c>
      <c r="E12" s="119">
        <f>'Input '!O8</f>
        <v>126528897</v>
      </c>
      <c r="F12" s="119">
        <f>'Input '!O9</f>
        <v>54761390</v>
      </c>
      <c r="G12" s="119">
        <f>'Input '!O10</f>
        <v>4750704</v>
      </c>
      <c r="H12" s="119">
        <f>'Input '!O12</f>
        <v>932543</v>
      </c>
      <c r="I12" s="126">
        <v>36826388</v>
      </c>
      <c r="J12" s="87"/>
    </row>
    <row r="13" spans="1:13">
      <c r="A13" s="63">
        <f>A12+1</f>
        <v>2</v>
      </c>
      <c r="D13" s="123">
        <f>SUM(E13:H13)</f>
        <v>1</v>
      </c>
      <c r="E13" s="125">
        <f>E12/($E$12+$F$12+$G$12+$H$12)</f>
        <v>0.67669999999999997</v>
      </c>
      <c r="F13" s="125">
        <f>F12/($E$12+$F$12+$G$12+$H$12)</f>
        <v>0.29289999999999999</v>
      </c>
      <c r="G13" s="125">
        <f>G12/($E$12+$F$12+$G$12+$H$12)</f>
        <v>2.5399999999999999E-2</v>
      </c>
      <c r="H13" s="125">
        <f>H12/($E$12+$F$12+$G$12+$H$12)</f>
        <v>5.0000000000000001E-3</v>
      </c>
      <c r="I13" s="126"/>
      <c r="J13" s="87"/>
    </row>
    <row r="14" spans="1:13">
      <c r="A14" s="63">
        <f t="shared" ref="A14:A30" si="0">A13+1</f>
        <v>3</v>
      </c>
      <c r="E14" s="124"/>
      <c r="F14" s="119"/>
      <c r="G14" s="119"/>
      <c r="H14" s="119"/>
      <c r="I14" s="126"/>
      <c r="J14" s="87"/>
    </row>
    <row r="15" spans="1:13">
      <c r="A15" s="63">
        <f t="shared" si="0"/>
        <v>4</v>
      </c>
      <c r="C15" s="179" t="s">
        <v>249</v>
      </c>
      <c r="D15" s="145">
        <f>SUM(E15:I15)</f>
        <v>1299175</v>
      </c>
      <c r="E15" s="397">
        <v>954637</v>
      </c>
      <c r="F15" s="397">
        <v>317147</v>
      </c>
      <c r="G15" s="397">
        <v>27391</v>
      </c>
      <c r="H15" s="397"/>
      <c r="I15" s="398"/>
      <c r="J15" s="87"/>
    </row>
    <row r="16" spans="1:13">
      <c r="A16" s="63">
        <f t="shared" si="0"/>
        <v>5</v>
      </c>
      <c r="C16" s="103"/>
      <c r="D16" s="39">
        <f>SUM(E16:G16)</f>
        <v>1</v>
      </c>
      <c r="E16" s="220">
        <f>E15/$D$15</f>
        <v>0.73480000000000001</v>
      </c>
      <c r="F16" s="220">
        <f>F15/$D$15</f>
        <v>0.24410000000000001</v>
      </c>
      <c r="G16" s="220">
        <f>G15/$D$15</f>
        <v>2.1100000000000001E-2</v>
      </c>
      <c r="H16" s="221">
        <f>H15/$D$15</f>
        <v>0</v>
      </c>
      <c r="I16" s="222">
        <f>I15/$D$15</f>
        <v>0</v>
      </c>
      <c r="J16" s="87"/>
    </row>
    <row r="17" spans="1:18">
      <c r="A17" s="63">
        <f t="shared" si="0"/>
        <v>6</v>
      </c>
      <c r="C17" s="103"/>
      <c r="E17" s="120"/>
      <c r="F17" s="120"/>
      <c r="G17" s="120"/>
      <c r="H17" s="120"/>
      <c r="I17" s="120"/>
      <c r="J17" s="87"/>
      <c r="K17" s="149" t="s">
        <v>124</v>
      </c>
    </row>
    <row r="18" spans="1:18">
      <c r="A18" s="63">
        <f>A10+1</f>
        <v>8</v>
      </c>
      <c r="C18" s="63" t="s">
        <v>104</v>
      </c>
      <c r="D18" s="121">
        <f>D10*0.6</f>
        <v>11116761</v>
      </c>
      <c r="E18" s="162">
        <f>($D$18-$I$18)*E13</f>
        <v>7509255</v>
      </c>
      <c r="F18" s="162">
        <f>($D$18-$I$18)*F13</f>
        <v>3250275</v>
      </c>
      <c r="G18" s="162">
        <f>($D$18-$I$18)*G13</f>
        <v>281861</v>
      </c>
      <c r="H18" s="162">
        <f>($D$18-$I$18)*H13</f>
        <v>55484</v>
      </c>
      <c r="I18" s="162">
        <f>I12*0.00054</f>
        <v>19886</v>
      </c>
      <c r="K18" s="63">
        <f>SUM(E18:I18)</f>
        <v>11116761</v>
      </c>
    </row>
    <row r="19" spans="1:18">
      <c r="A19" s="63">
        <f t="shared" si="0"/>
        <v>9</v>
      </c>
      <c r="C19" s="63" t="s">
        <v>105</v>
      </c>
      <c r="D19" s="122">
        <f>D10*0.4</f>
        <v>7411174</v>
      </c>
      <c r="E19" s="418">
        <f>$D$19*E16</f>
        <v>5445731</v>
      </c>
      <c r="F19" s="418">
        <f>$D$19*F16</f>
        <v>1809068</v>
      </c>
      <c r="G19" s="418">
        <f>$D$19*G16</f>
        <v>156376</v>
      </c>
      <c r="H19" s="418">
        <f>$D$19*H16</f>
        <v>0</v>
      </c>
      <c r="I19" s="418">
        <f>$D$19*I16</f>
        <v>0</v>
      </c>
      <c r="K19" s="63">
        <f>SUM(E19:I19)</f>
        <v>7411175</v>
      </c>
    </row>
    <row r="20" spans="1:18">
      <c r="C20" s="63" t="s">
        <v>11</v>
      </c>
      <c r="D20" s="121">
        <f>D18+D19</f>
        <v>18527935</v>
      </c>
      <c r="E20" s="121">
        <f t="shared" ref="E20:I20" si="1">E18+E19</f>
        <v>12954986</v>
      </c>
      <c r="F20" s="121">
        <f t="shared" si="1"/>
        <v>5059343</v>
      </c>
      <c r="G20" s="121">
        <f t="shared" si="1"/>
        <v>438237</v>
      </c>
      <c r="H20" s="121">
        <f t="shared" si="1"/>
        <v>55484</v>
      </c>
      <c r="I20" s="121">
        <f t="shared" si="1"/>
        <v>19886</v>
      </c>
    </row>
    <row r="21" spans="1:18">
      <c r="A21" s="63">
        <f>A19+1</f>
        <v>10</v>
      </c>
      <c r="E21" s="258">
        <f>E20/$D$20</f>
        <v>0.69920000000000004</v>
      </c>
      <c r="F21" s="258">
        <f>F20/$D$20</f>
        <v>0.27310000000000001</v>
      </c>
      <c r="G21" s="258">
        <f t="shared" ref="G21:I21" si="2">G20/$D$20</f>
        <v>2.3699999999999999E-2</v>
      </c>
      <c r="H21" s="258">
        <f t="shared" si="2"/>
        <v>3.0000000000000001E-3</v>
      </c>
      <c r="I21" s="258">
        <f t="shared" si="2"/>
        <v>1.1000000000000001E-3</v>
      </c>
      <c r="N21" s="123"/>
      <c r="O21" s="123"/>
      <c r="P21" s="123"/>
      <c r="Q21" s="123"/>
      <c r="R21" s="123"/>
    </row>
    <row r="22" spans="1:18">
      <c r="A22" s="63">
        <f t="shared" si="0"/>
        <v>11</v>
      </c>
      <c r="C22" s="87" t="s">
        <v>141</v>
      </c>
    </row>
    <row r="23" spans="1:18">
      <c r="A23" s="63">
        <f t="shared" si="0"/>
        <v>12</v>
      </c>
      <c r="C23" s="63" t="s">
        <v>104</v>
      </c>
      <c r="E23" s="127">
        <f>E18/E12</f>
        <v>5.935E-2</v>
      </c>
      <c r="F23" s="127">
        <f>F18/F12</f>
        <v>5.935E-2</v>
      </c>
      <c r="G23" s="127">
        <f>G18/G12</f>
        <v>5.9330000000000001E-2</v>
      </c>
      <c r="H23" s="127">
        <f>H18/H12</f>
        <v>5.9499999999999997E-2</v>
      </c>
      <c r="I23" s="127">
        <f>I18/I12</f>
        <v>5.4000000000000001E-4</v>
      </c>
    </row>
    <row r="24" spans="1:18">
      <c r="A24" s="63">
        <f t="shared" si="0"/>
        <v>13</v>
      </c>
      <c r="C24" s="63" t="s">
        <v>196</v>
      </c>
      <c r="E24" s="128">
        <f>E19/E12</f>
        <v>4.3040000000000002E-2</v>
      </c>
      <c r="F24" s="128">
        <f>F19/F12</f>
        <v>3.304E-2</v>
      </c>
      <c r="G24" s="128">
        <f>G19/G12</f>
        <v>3.2919999999999998E-2</v>
      </c>
      <c r="H24" s="151"/>
      <c r="I24" s="128">
        <f>I19/I12</f>
        <v>0</v>
      </c>
    </row>
    <row r="25" spans="1:18">
      <c r="A25" s="63">
        <f t="shared" si="0"/>
        <v>14</v>
      </c>
      <c r="C25" s="130" t="s">
        <v>106</v>
      </c>
      <c r="E25" s="72">
        <f>SUM(E23:E24)</f>
        <v>0.10238999999999999</v>
      </c>
      <c r="F25" s="72">
        <f>SUM(F23:F24)</f>
        <v>9.239E-2</v>
      </c>
      <c r="G25" s="72">
        <f>SUM(G23:G24)</f>
        <v>9.2249999999999999E-2</v>
      </c>
      <c r="H25" s="72">
        <f>SUM(H23:H24)</f>
        <v>5.9499999999999997E-2</v>
      </c>
      <c r="I25" s="127">
        <f>SUM(I23:I24)</f>
        <v>5.4000000000000001E-4</v>
      </c>
    </row>
    <row r="26" spans="1:18">
      <c r="A26" s="63">
        <f t="shared" si="0"/>
        <v>15</v>
      </c>
      <c r="E26" s="145"/>
      <c r="F26" s="145"/>
      <c r="G26" s="145"/>
      <c r="H26" s="145"/>
    </row>
    <row r="27" spans="1:18">
      <c r="A27" s="63">
        <f t="shared" si="0"/>
        <v>16</v>
      </c>
      <c r="E27" s="145"/>
      <c r="F27" s="145"/>
      <c r="G27" s="145"/>
      <c r="H27" s="145"/>
    </row>
    <row r="28" spans="1:18">
      <c r="A28" s="63">
        <f t="shared" si="0"/>
        <v>17</v>
      </c>
      <c r="C28" s="63" t="s">
        <v>104</v>
      </c>
      <c r="E28" s="72">
        <f>E23*$I$3</f>
        <v>6.2239999999999997E-2</v>
      </c>
      <c r="F28" s="72">
        <f t="shared" ref="F28:I29" si="3">F23*$I$3</f>
        <v>6.2239999999999997E-2</v>
      </c>
      <c r="G28" s="72">
        <f t="shared" si="3"/>
        <v>6.2219999999999998E-2</v>
      </c>
      <c r="H28" s="72">
        <f t="shared" si="3"/>
        <v>6.2399999999999997E-2</v>
      </c>
      <c r="I28" s="72">
        <v>5.5999999999999995E-4</v>
      </c>
    </row>
    <row r="29" spans="1:18">
      <c r="A29" s="63">
        <f t="shared" si="0"/>
        <v>18</v>
      </c>
      <c r="C29" s="63" t="s">
        <v>196</v>
      </c>
      <c r="E29" s="72">
        <f>E24*$I$3</f>
        <v>4.514E-2</v>
      </c>
      <c r="F29" s="72">
        <f t="shared" si="3"/>
        <v>3.465E-2</v>
      </c>
      <c r="G29" s="72">
        <f t="shared" si="3"/>
        <v>3.4520000000000002E-2</v>
      </c>
      <c r="H29" s="72">
        <f t="shared" si="3"/>
        <v>0</v>
      </c>
      <c r="I29" s="127">
        <f t="shared" si="3"/>
        <v>0</v>
      </c>
    </row>
    <row r="30" spans="1:18">
      <c r="A30" s="63">
        <f t="shared" si="0"/>
        <v>19</v>
      </c>
      <c r="C30" s="130" t="s">
        <v>109</v>
      </c>
      <c r="E30" s="146">
        <f>ROUND(E25*$I$3,5)</f>
        <v>0.10738</v>
      </c>
      <c r="F30" s="146">
        <f t="shared" ref="F30:H30" si="4">ROUND(F25*$I$3,5)</f>
        <v>9.6890000000000004E-2</v>
      </c>
      <c r="G30" s="146">
        <f t="shared" si="4"/>
        <v>9.6750000000000003E-2</v>
      </c>
      <c r="H30" s="146">
        <f t="shared" si="4"/>
        <v>6.2399999999999997E-2</v>
      </c>
      <c r="I30" s="146">
        <f>I28</f>
        <v>5.5999999999999995E-4</v>
      </c>
    </row>
    <row r="31" spans="1:18">
      <c r="C31" s="130"/>
      <c r="E31" s="298"/>
      <c r="F31" s="298"/>
      <c r="G31" s="298"/>
      <c r="H31" s="298"/>
      <c r="I31" s="298"/>
      <c r="J31" s="78"/>
    </row>
    <row r="32" spans="1:18">
      <c r="C32" s="130"/>
      <c r="D32" s="63" t="s">
        <v>258</v>
      </c>
      <c r="E32" s="298">
        <f>E30</f>
        <v>0.10738</v>
      </c>
      <c r="F32" s="298">
        <f t="shared" ref="F32:I32" si="5">F30</f>
        <v>9.6890000000000004E-2</v>
      </c>
      <c r="G32" s="298">
        <f t="shared" si="5"/>
        <v>9.6750000000000003E-2</v>
      </c>
      <c r="H32" s="298">
        <f t="shared" si="5"/>
        <v>6.2399999999999997E-2</v>
      </c>
      <c r="I32" s="298">
        <f t="shared" si="5"/>
        <v>5.5999999999999995E-4</v>
      </c>
      <c r="J32" s="78"/>
    </row>
    <row r="33" spans="4:9">
      <c r="D33" s="63" t="s">
        <v>257</v>
      </c>
      <c r="E33" s="298">
        <v>0.11261</v>
      </c>
      <c r="F33" s="298">
        <v>0.10341</v>
      </c>
      <c r="G33" s="298">
        <v>0.10936</v>
      </c>
      <c r="H33" s="298">
        <v>6.5479999999999997E-2</v>
      </c>
      <c r="I33" s="298">
        <v>5.5999999999999995E-4</v>
      </c>
    </row>
    <row r="34" spans="4:9">
      <c r="E34" s="146">
        <f>E32-E33</f>
        <v>-5.2300000000000003E-3</v>
      </c>
      <c r="F34" s="146">
        <f t="shared" ref="F34:I34" si="6">F32-F33</f>
        <v>-6.5199999999999998E-3</v>
      </c>
      <c r="G34" s="146">
        <f t="shared" si="6"/>
        <v>-1.261E-2</v>
      </c>
      <c r="H34" s="146">
        <f t="shared" si="6"/>
        <v>-3.0799999999999998E-3</v>
      </c>
      <c r="I34" s="146">
        <f t="shared" si="6"/>
        <v>0</v>
      </c>
    </row>
    <row r="38" spans="4:9">
      <c r="G38" s="152"/>
    </row>
    <row r="39" spans="4:9">
      <c r="G39" s="163"/>
    </row>
    <row r="41" spans="4:9">
      <c r="G41" s="137"/>
    </row>
  </sheetData>
  <pageMargins left="0.75" right="0.5" top="1" bottom="1" header="0.5" footer="0.5"/>
  <pageSetup scale="76" orientation="portrait" r:id="rId1"/>
  <headerFooter alignWithMargins="0">
    <oddFooter>&amp;L&amp;"-,Regular"&amp;11&amp;A&amp;R&amp;"-,Regular"&amp;11Page: &amp;P of &amp;N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zoomScaleNormal="100" workbookViewId="0">
      <selection activeCell="C32" sqref="C32"/>
    </sheetView>
  </sheetViews>
  <sheetFormatPr defaultRowHeight="15" outlineLevelCol="1"/>
  <cols>
    <col min="1" max="1" width="13.5546875" style="182" customWidth="1"/>
    <col min="2" max="2" width="30.109375" style="182" bestFit="1" customWidth="1"/>
    <col min="3" max="3" width="20.109375" style="183" bestFit="1" customWidth="1"/>
    <col min="4" max="4" width="16.6640625" style="184" bestFit="1" customWidth="1"/>
    <col min="5" max="5" width="10.77734375" style="185" customWidth="1"/>
    <col min="6" max="6" width="12.44140625" style="186" customWidth="1"/>
    <col min="7" max="7" width="14" style="182" customWidth="1"/>
    <col min="8" max="8" width="12" style="187" customWidth="1" outlineLevel="1"/>
    <col min="9" max="13" width="10.33203125" style="187" customWidth="1" outlineLevel="1"/>
    <col min="14" max="14" width="11.6640625" style="187" customWidth="1" outlineLevel="1"/>
    <col min="15" max="19" width="10.33203125" style="187" customWidth="1" outlineLevel="1"/>
    <col min="20" max="20" width="17.44140625" style="187" customWidth="1"/>
    <col min="21" max="22" width="8.88671875" style="182"/>
    <col min="23" max="23" width="8.88671875" style="188"/>
    <col min="24" max="24" width="45.5546875" style="188" bestFit="1" customWidth="1"/>
    <col min="25" max="25" width="21.21875" style="188" bestFit="1" customWidth="1"/>
    <col min="26" max="26" width="21.21875" style="192" customWidth="1"/>
    <col min="27" max="27" width="9.33203125" style="193" customWidth="1"/>
    <col min="28" max="28" width="16.33203125" style="188" customWidth="1"/>
    <col min="29" max="29" width="16.33203125" style="188" hidden="1" customWidth="1"/>
    <col min="30" max="30" width="8.88671875" style="188"/>
    <col min="31" max="16384" width="8.88671875" style="182"/>
  </cols>
  <sheetData>
    <row r="1" spans="1:30">
      <c r="A1" s="169" t="s">
        <v>0</v>
      </c>
      <c r="B1" s="188"/>
      <c r="C1" s="189"/>
      <c r="D1" s="190"/>
      <c r="E1" s="191"/>
      <c r="F1" s="188"/>
    </row>
    <row r="2" spans="1:30">
      <c r="A2" s="169" t="s">
        <v>158</v>
      </c>
      <c r="B2" s="188"/>
      <c r="C2" s="188"/>
      <c r="D2" s="192"/>
      <c r="E2" s="193"/>
      <c r="F2" s="188"/>
    </row>
    <row r="3" spans="1:30" s="177" customFormat="1">
      <c r="A3" s="169" t="s">
        <v>146</v>
      </c>
      <c r="B3" s="188"/>
      <c r="C3" s="188"/>
      <c r="D3" s="192"/>
      <c r="E3" s="193"/>
      <c r="F3" s="188"/>
      <c r="AC3" s="188"/>
      <c r="AD3" s="188"/>
    </row>
    <row r="4" spans="1:30" s="177" customFormat="1">
      <c r="A4" s="188"/>
      <c r="B4" s="188"/>
      <c r="C4" s="194"/>
      <c r="D4" s="195"/>
      <c r="E4" s="196" t="s">
        <v>246</v>
      </c>
      <c r="F4" s="188"/>
      <c r="AC4" s="188"/>
      <c r="AD4" s="188"/>
    </row>
    <row r="5" spans="1:30" ht="30">
      <c r="A5" s="197" t="s">
        <v>10</v>
      </c>
      <c r="B5" s="198" t="s">
        <v>2</v>
      </c>
      <c r="C5" s="263" t="s">
        <v>207</v>
      </c>
      <c r="D5" s="44" t="s">
        <v>170</v>
      </c>
      <c r="E5" s="199" t="s">
        <v>171</v>
      </c>
      <c r="F5" s="198" t="s">
        <v>168</v>
      </c>
    </row>
    <row r="6" spans="1:30">
      <c r="A6" s="150"/>
      <c r="B6" s="150"/>
      <c r="C6" s="150"/>
      <c r="D6" s="19"/>
      <c r="E6" s="193"/>
      <c r="F6" s="200"/>
    </row>
    <row r="7" spans="1:30">
      <c r="A7" s="150">
        <v>1</v>
      </c>
      <c r="B7" s="18" t="s">
        <v>147</v>
      </c>
      <c r="C7" s="202">
        <f>N38</f>
        <v>16294068</v>
      </c>
      <c r="D7" s="203" t="s">
        <v>74</v>
      </c>
      <c r="E7" s="196">
        <v>0.69099999999999995</v>
      </c>
      <c r="F7" s="138">
        <f>C7*E7</f>
        <v>11259201</v>
      </c>
      <c r="AC7" s="198" t="s">
        <v>169</v>
      </c>
    </row>
    <row r="8" spans="1:30">
      <c r="A8" s="150">
        <f>A7+1</f>
        <v>2</v>
      </c>
      <c r="B8" s="18"/>
      <c r="C8" s="204"/>
      <c r="D8" s="205"/>
      <c r="E8" s="206"/>
      <c r="F8" s="134"/>
      <c r="AC8" s="201">
        <f>1-F6</f>
        <v>1</v>
      </c>
    </row>
    <row r="9" spans="1:30">
      <c r="A9" s="150">
        <f t="shared" ref="A9:A25" si="0">A8+1</f>
        <v>3</v>
      </c>
      <c r="B9" s="18" t="s">
        <v>148</v>
      </c>
      <c r="C9" s="202">
        <f>N37</f>
        <v>2614309</v>
      </c>
      <c r="D9" s="203" t="s">
        <v>74</v>
      </c>
      <c r="E9" s="196">
        <f>E7</f>
        <v>0.69099999999999995</v>
      </c>
      <c r="F9" s="138">
        <f>C9*E9</f>
        <v>1806488</v>
      </c>
      <c r="AC9" s="134">
        <f>C7*AC8</f>
        <v>16294068</v>
      </c>
    </row>
    <row r="10" spans="1:30">
      <c r="A10" s="150">
        <f t="shared" si="0"/>
        <v>4</v>
      </c>
      <c r="B10" s="18"/>
      <c r="C10" s="204"/>
      <c r="D10" s="203"/>
      <c r="E10" s="206"/>
      <c r="F10" s="207"/>
      <c r="AC10" s="134"/>
    </row>
    <row r="11" spans="1:30">
      <c r="A11" s="150">
        <f t="shared" si="0"/>
        <v>5</v>
      </c>
      <c r="B11" s="34" t="s">
        <v>149</v>
      </c>
      <c r="C11" s="208">
        <f>SUM(C7:C10)</f>
        <v>18908377</v>
      </c>
      <c r="D11" s="209"/>
      <c r="E11" s="210"/>
      <c r="F11" s="211">
        <f>SUM(F7:F9)</f>
        <v>13065689</v>
      </c>
      <c r="AC11" s="134">
        <f>C9*AC8</f>
        <v>2614309</v>
      </c>
    </row>
    <row r="12" spans="1:30">
      <c r="A12" s="150">
        <f t="shared" si="0"/>
        <v>6</v>
      </c>
      <c r="B12" s="18"/>
      <c r="C12" s="204"/>
      <c r="D12" s="209"/>
      <c r="E12" s="210"/>
      <c r="F12" s="134"/>
      <c r="AC12" s="207"/>
    </row>
    <row r="13" spans="1:30">
      <c r="A13" s="150">
        <f t="shared" si="0"/>
        <v>7</v>
      </c>
      <c r="B13" s="18" t="s">
        <v>150</v>
      </c>
      <c r="C13" s="202">
        <f>N47</f>
        <v>4681428</v>
      </c>
      <c r="D13" s="203" t="s">
        <v>74</v>
      </c>
      <c r="E13" s="213">
        <f>E7</f>
        <v>0.69099999999999995</v>
      </c>
      <c r="F13" s="138">
        <f>C13*E13</f>
        <v>3234867</v>
      </c>
      <c r="AC13" s="212">
        <f>SUM(AC9:AC11)</f>
        <v>18908377</v>
      </c>
    </row>
    <row r="14" spans="1:30">
      <c r="A14" s="150">
        <f t="shared" si="0"/>
        <v>8</v>
      </c>
      <c r="B14" s="18"/>
      <c r="C14" s="202"/>
      <c r="F14" s="134"/>
      <c r="AC14" s="134"/>
    </row>
    <row r="15" spans="1:30">
      <c r="A15" s="150">
        <f t="shared" si="0"/>
        <v>9</v>
      </c>
      <c r="B15" s="169" t="s">
        <v>151</v>
      </c>
      <c r="C15" s="202">
        <f>N48</f>
        <v>2239692</v>
      </c>
      <c r="D15" s="203" t="s">
        <v>74</v>
      </c>
      <c r="E15" s="213">
        <f>E7</f>
        <v>0.69099999999999995</v>
      </c>
      <c r="F15" s="138">
        <f>C15*E15</f>
        <v>1547627</v>
      </c>
      <c r="AC15" s="134"/>
    </row>
    <row r="16" spans="1:30">
      <c r="A16" s="150">
        <f t="shared" si="0"/>
        <v>10</v>
      </c>
      <c r="B16" s="18"/>
      <c r="C16" s="204"/>
      <c r="D16" s="182"/>
      <c r="E16" s="182"/>
      <c r="F16" s="134"/>
      <c r="AC16" s="134"/>
    </row>
    <row r="17" spans="1:30">
      <c r="A17" s="150">
        <f t="shared" si="0"/>
        <v>11</v>
      </c>
      <c r="B17" s="18" t="s">
        <v>152</v>
      </c>
      <c r="C17" s="202">
        <f>N49</f>
        <v>983722</v>
      </c>
      <c r="D17" s="203" t="s">
        <v>74</v>
      </c>
      <c r="E17" s="213">
        <f>E7</f>
        <v>0.69099999999999995</v>
      </c>
      <c r="F17" s="138">
        <f>C17*E17</f>
        <v>679752</v>
      </c>
      <c r="AC17" s="134"/>
    </row>
    <row r="18" spans="1:30">
      <c r="A18" s="150">
        <f t="shared" si="0"/>
        <v>12</v>
      </c>
      <c r="B18" s="18"/>
      <c r="C18" s="214"/>
      <c r="D18" s="205"/>
      <c r="E18" s="206"/>
      <c r="F18" s="207"/>
      <c r="AC18" s="134"/>
    </row>
    <row r="19" spans="1:30">
      <c r="A19" s="150">
        <f t="shared" si="0"/>
        <v>13</v>
      </c>
      <c r="B19" s="34" t="s">
        <v>153</v>
      </c>
      <c r="C19" s="215">
        <f>SUM(C13:C18)</f>
        <v>7904842</v>
      </c>
      <c r="D19" s="209"/>
      <c r="E19" s="210"/>
      <c r="F19" s="215">
        <f>SUM(F13:F18)</f>
        <v>5462246</v>
      </c>
      <c r="AC19" s="134">
        <f>C17*AC8</f>
        <v>983722</v>
      </c>
    </row>
    <row r="20" spans="1:30">
      <c r="A20" s="150">
        <f t="shared" si="0"/>
        <v>14</v>
      </c>
      <c r="B20" s="18"/>
      <c r="C20" s="205"/>
      <c r="D20" s="205"/>
      <c r="E20" s="206"/>
      <c r="F20" s="134"/>
      <c r="AC20" s="134"/>
    </row>
    <row r="21" spans="1:30">
      <c r="A21" s="150">
        <f t="shared" si="0"/>
        <v>15</v>
      </c>
      <c r="B21" s="34" t="s">
        <v>154</v>
      </c>
      <c r="C21" s="216">
        <f>C19+C11</f>
        <v>26813219</v>
      </c>
      <c r="D21" s="144"/>
      <c r="E21" s="265"/>
      <c r="F21" s="216">
        <f>F19+F11</f>
        <v>18527935</v>
      </c>
      <c r="AC21" s="135"/>
    </row>
    <row r="22" spans="1:30">
      <c r="A22" s="150">
        <f t="shared" si="0"/>
        <v>16</v>
      </c>
      <c r="B22" s="18"/>
      <c r="C22" s="48"/>
      <c r="D22" s="48"/>
      <c r="E22" s="196"/>
      <c r="F22" s="207"/>
      <c r="AC22" s="207"/>
    </row>
    <row r="23" spans="1:30">
      <c r="A23" s="150">
        <f t="shared" si="0"/>
        <v>17</v>
      </c>
      <c r="B23" s="34" t="s">
        <v>155</v>
      </c>
      <c r="C23" s="217">
        <f>SUM(C21:C22)</f>
        <v>26813219</v>
      </c>
      <c r="D23" s="256"/>
      <c r="E23" s="181"/>
      <c r="F23" s="217">
        <f>SUM(F21:F22)</f>
        <v>18527935</v>
      </c>
      <c r="AC23" s="209">
        <f>SUM(AC15:AC22)</f>
        <v>983722</v>
      </c>
    </row>
    <row r="24" spans="1:30">
      <c r="A24" s="150">
        <f t="shared" si="0"/>
        <v>18</v>
      </c>
      <c r="B24" s="18" t="s">
        <v>156</v>
      </c>
      <c r="C24" s="241"/>
      <c r="D24" s="141"/>
      <c r="E24" s="196"/>
      <c r="F24" s="207">
        <f>'Input '!O11</f>
        <v>186040991</v>
      </c>
      <c r="AC24" s="134"/>
    </row>
    <row r="25" spans="1:30">
      <c r="A25" s="150">
        <f t="shared" si="0"/>
        <v>19</v>
      </c>
      <c r="B25" s="34" t="s">
        <v>157</v>
      </c>
      <c r="C25" s="219"/>
      <c r="D25" s="219"/>
      <c r="E25" s="213"/>
      <c r="F25" s="218">
        <f>F23/F24</f>
        <v>9.9589999999999998E-2</v>
      </c>
      <c r="AC25" s="216">
        <f>AC23+AC13</f>
        <v>19892099</v>
      </c>
    </row>
    <row r="26" spans="1:30" s="266" customFormat="1">
      <c r="A26" s="19"/>
      <c r="B26" s="34"/>
      <c r="C26" s="219"/>
      <c r="D26" s="219"/>
      <c r="E26" s="213"/>
      <c r="F26" s="135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W26" s="268"/>
      <c r="X26" s="268"/>
      <c r="Y26" s="268"/>
      <c r="Z26" s="192"/>
      <c r="AA26" s="193"/>
      <c r="AB26" s="268"/>
      <c r="AC26" s="135"/>
      <c r="AD26" s="268"/>
    </row>
    <row r="27" spans="1:30" s="266" customFormat="1">
      <c r="A27" s="19"/>
      <c r="B27" s="34"/>
      <c r="C27" s="324"/>
      <c r="D27" s="144"/>
      <c r="E27" s="181"/>
      <c r="F27" s="144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W27" s="268"/>
      <c r="X27" s="268"/>
      <c r="Y27" s="268"/>
      <c r="Z27" s="192"/>
      <c r="AA27" s="193"/>
      <c r="AB27" s="268"/>
      <c r="AC27" s="135"/>
      <c r="AD27" s="268"/>
    </row>
    <row r="28" spans="1:30" s="266" customFormat="1">
      <c r="A28" s="19"/>
      <c r="C28" s="297"/>
      <c r="D28" s="141"/>
      <c r="E28" s="196"/>
      <c r="F28" s="141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W28" s="268"/>
      <c r="X28" s="268"/>
      <c r="Y28" s="268"/>
      <c r="Z28" s="192"/>
      <c r="AA28" s="193"/>
      <c r="AB28" s="268"/>
      <c r="AC28" s="135"/>
      <c r="AD28" s="268"/>
    </row>
    <row r="29" spans="1:30" s="266" customFormat="1">
      <c r="A29" s="19"/>
      <c r="B29" s="34"/>
      <c r="C29" s="325"/>
      <c r="D29" s="219"/>
      <c r="E29" s="213"/>
      <c r="F29" s="219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W29" s="268"/>
      <c r="X29" s="268"/>
      <c r="Y29" s="268"/>
      <c r="Z29" s="192"/>
      <c r="AA29" s="193"/>
      <c r="AB29" s="268"/>
      <c r="AC29" s="135"/>
      <c r="AD29" s="268"/>
    </row>
    <row r="30" spans="1:30" s="266" customFormat="1">
      <c r="A30" s="19"/>
      <c r="C30" s="326"/>
      <c r="D30" s="269"/>
      <c r="E30" s="270"/>
      <c r="F30" s="271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W30" s="19"/>
      <c r="X30" s="34"/>
      <c r="Y30" s="144"/>
      <c r="Z30" s="144"/>
      <c r="AA30" s="181"/>
      <c r="AB30" s="268"/>
      <c r="AC30" s="144"/>
      <c r="AD30" s="268"/>
    </row>
    <row r="31" spans="1:30" s="266" customFormat="1">
      <c r="A31" s="19"/>
      <c r="C31" s="326"/>
      <c r="D31" s="269"/>
      <c r="E31" s="270"/>
      <c r="F31" s="271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W31" s="19"/>
      <c r="X31" s="18"/>
      <c r="Y31" s="205"/>
      <c r="Z31" s="205"/>
      <c r="AA31" s="206"/>
      <c r="AB31" s="268"/>
      <c r="AC31" s="135"/>
      <c r="AD31" s="268"/>
    </row>
    <row r="32" spans="1:30" ht="15.75">
      <c r="A32" s="286" t="s">
        <v>159</v>
      </c>
      <c r="B32" s="1" t="s">
        <v>160</v>
      </c>
      <c r="C32" s="32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64"/>
      <c r="P32" s="264"/>
      <c r="Q32" s="264"/>
      <c r="R32" s="264"/>
      <c r="S32" s="264"/>
      <c r="T32" s="264"/>
    </row>
    <row r="33" spans="1:20" ht="15.75">
      <c r="A33" s="289" t="s">
        <v>197</v>
      </c>
      <c r="B33" s="1" t="s">
        <v>198</v>
      </c>
      <c r="C33" s="3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64"/>
      <c r="P33" s="264"/>
      <c r="Q33" s="264"/>
      <c r="R33" s="264"/>
      <c r="S33" s="264"/>
      <c r="T33" s="264"/>
    </row>
    <row r="34" spans="1:20" ht="15.75">
      <c r="A34" s="29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64"/>
      <c r="P34" s="264"/>
      <c r="Q34" s="264"/>
      <c r="R34" s="264"/>
      <c r="S34" s="264"/>
      <c r="T34" s="264"/>
    </row>
    <row r="35" spans="1:20" ht="31.5">
      <c r="A35" s="289" t="s">
        <v>161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64"/>
      <c r="P35" s="264"/>
      <c r="Q35" s="264"/>
      <c r="R35" s="264"/>
      <c r="S35" s="264"/>
      <c r="T35" s="264"/>
    </row>
    <row r="36" spans="1:20" ht="15.75">
      <c r="A36" s="289" t="s">
        <v>215</v>
      </c>
      <c r="B36" s="287">
        <v>201811</v>
      </c>
      <c r="C36" s="287">
        <v>201812</v>
      </c>
      <c r="D36" s="287">
        <v>201901</v>
      </c>
      <c r="E36" s="287">
        <v>201902</v>
      </c>
      <c r="F36" s="287">
        <v>201903</v>
      </c>
      <c r="G36" s="287">
        <v>201904</v>
      </c>
      <c r="H36" s="287">
        <v>201905</v>
      </c>
      <c r="I36" s="287">
        <v>201906</v>
      </c>
      <c r="J36" s="287">
        <v>201907</v>
      </c>
      <c r="K36" s="287">
        <v>201908</v>
      </c>
      <c r="L36" s="287">
        <v>201909</v>
      </c>
      <c r="M36" s="287">
        <v>201910</v>
      </c>
      <c r="N36" s="286" t="s">
        <v>162</v>
      </c>
      <c r="O36" s="264"/>
      <c r="P36" s="264"/>
      <c r="Q36" s="264"/>
      <c r="R36" s="264"/>
      <c r="S36" s="264"/>
      <c r="T36" s="264"/>
    </row>
    <row r="37" spans="1:20" ht="15.75">
      <c r="A37" s="291" t="s">
        <v>163</v>
      </c>
      <c r="B37" s="285">
        <v>244577</v>
      </c>
      <c r="C37" s="285">
        <v>252729</v>
      </c>
      <c r="D37" s="285">
        <v>252729</v>
      </c>
      <c r="E37" s="285">
        <v>228272</v>
      </c>
      <c r="F37" s="285">
        <v>252729</v>
      </c>
      <c r="G37" s="285">
        <v>185335</v>
      </c>
      <c r="H37" s="285">
        <v>191513</v>
      </c>
      <c r="I37" s="285">
        <v>185335</v>
      </c>
      <c r="J37" s="285">
        <v>191513</v>
      </c>
      <c r="K37" s="285">
        <v>191513</v>
      </c>
      <c r="L37" s="285">
        <v>185335</v>
      </c>
      <c r="M37" s="285">
        <v>252729</v>
      </c>
      <c r="N37" s="285">
        <f>SUM(B37:M37)</f>
        <v>2614309</v>
      </c>
      <c r="O37" s="264"/>
      <c r="P37" s="264"/>
      <c r="Q37" s="264"/>
      <c r="R37" s="264"/>
      <c r="S37" s="264"/>
      <c r="T37" s="264"/>
    </row>
    <row r="38" spans="1:20" ht="15.75">
      <c r="A38" s="291" t="s">
        <v>164</v>
      </c>
      <c r="B38" s="285">
        <v>1339238</v>
      </c>
      <c r="C38" s="285">
        <v>1383880</v>
      </c>
      <c r="D38" s="285">
        <v>1383880</v>
      </c>
      <c r="E38" s="285">
        <v>1249956</v>
      </c>
      <c r="F38" s="285">
        <v>1383880</v>
      </c>
      <c r="G38" s="285">
        <v>1339238</v>
      </c>
      <c r="H38" s="285">
        <v>1383880</v>
      </c>
      <c r="I38" s="285">
        <v>1339238</v>
      </c>
      <c r="J38" s="285">
        <v>1383880</v>
      </c>
      <c r="K38" s="285">
        <v>1383880</v>
      </c>
      <c r="L38" s="285">
        <v>1339238</v>
      </c>
      <c r="M38" s="285">
        <v>1383880</v>
      </c>
      <c r="N38" s="285">
        <f>SUM(B38:M38)</f>
        <v>16294068</v>
      </c>
      <c r="O38" s="264"/>
      <c r="P38" s="264"/>
      <c r="Q38" s="264"/>
      <c r="R38" s="264"/>
      <c r="S38" s="264"/>
      <c r="T38" s="264"/>
    </row>
    <row r="39" spans="1:20" ht="15.75">
      <c r="A39" s="292" t="s">
        <v>162</v>
      </c>
      <c r="B39" s="288">
        <f>SUM(B37:B38)</f>
        <v>1583815</v>
      </c>
      <c r="C39" s="288">
        <f t="shared" ref="C39:N39" si="1">SUM(C37:C38)</f>
        <v>1636609</v>
      </c>
      <c r="D39" s="288">
        <f t="shared" si="1"/>
        <v>1636609</v>
      </c>
      <c r="E39" s="288">
        <f t="shared" si="1"/>
        <v>1478228</v>
      </c>
      <c r="F39" s="288">
        <f t="shared" si="1"/>
        <v>1636609</v>
      </c>
      <c r="G39" s="288">
        <f t="shared" si="1"/>
        <v>1524573</v>
      </c>
      <c r="H39" s="288">
        <f t="shared" si="1"/>
        <v>1575393</v>
      </c>
      <c r="I39" s="288">
        <f t="shared" si="1"/>
        <v>1524573</v>
      </c>
      <c r="J39" s="288">
        <f t="shared" si="1"/>
        <v>1575393</v>
      </c>
      <c r="K39" s="288">
        <f t="shared" si="1"/>
        <v>1575393</v>
      </c>
      <c r="L39" s="288">
        <f t="shared" si="1"/>
        <v>1524573</v>
      </c>
      <c r="M39" s="288">
        <f t="shared" si="1"/>
        <v>1636609</v>
      </c>
      <c r="N39" s="288">
        <f t="shared" si="1"/>
        <v>18908377</v>
      </c>
      <c r="O39" s="264"/>
      <c r="P39" s="264"/>
      <c r="Q39" s="264"/>
      <c r="R39" s="264"/>
      <c r="S39" s="264"/>
      <c r="T39" s="264"/>
    </row>
    <row r="40" spans="1:20" ht="15.75">
      <c r="A40" s="29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64"/>
      <c r="P40" s="264"/>
      <c r="Q40" s="264"/>
      <c r="R40" s="264"/>
      <c r="S40" s="264"/>
      <c r="T40" s="264"/>
    </row>
    <row r="41" spans="1:20" ht="15.75">
      <c r="A41" s="29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64"/>
      <c r="P41" s="264"/>
      <c r="Q41" s="264"/>
      <c r="R41" s="264"/>
      <c r="S41" s="264"/>
      <c r="T41" s="264"/>
    </row>
    <row r="42" spans="1:20" ht="15.75">
      <c r="A42" s="289" t="s">
        <v>159</v>
      </c>
      <c r="B42" s="1" t="s">
        <v>160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64"/>
      <c r="P42" s="264"/>
      <c r="Q42" s="264"/>
      <c r="R42" s="264"/>
      <c r="S42" s="264"/>
      <c r="T42" s="264"/>
    </row>
    <row r="43" spans="1:20" ht="15.75">
      <c r="A43" s="289" t="s">
        <v>197</v>
      </c>
      <c r="B43" s="1" t="s">
        <v>198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64"/>
      <c r="P43" s="264"/>
      <c r="Q43" s="264"/>
      <c r="R43" s="264"/>
      <c r="S43" s="264"/>
      <c r="T43" s="264"/>
    </row>
    <row r="44" spans="1:20" ht="15.75">
      <c r="A44" s="29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64"/>
      <c r="P44" s="264"/>
      <c r="Q44" s="264"/>
      <c r="R44" s="264"/>
      <c r="S44" s="264"/>
      <c r="T44" s="279"/>
    </row>
    <row r="45" spans="1:20" ht="31.5">
      <c r="A45" s="289" t="s">
        <v>222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T45" s="280"/>
    </row>
    <row r="46" spans="1:20" ht="15.75">
      <c r="A46" s="1" t="s">
        <v>215</v>
      </c>
      <c r="B46" s="287">
        <v>201811</v>
      </c>
      <c r="C46" s="287">
        <v>201812</v>
      </c>
      <c r="D46" s="287">
        <v>201901</v>
      </c>
      <c r="E46" s="287">
        <v>201902</v>
      </c>
      <c r="F46" s="287">
        <v>201903</v>
      </c>
      <c r="G46" s="287">
        <v>201904</v>
      </c>
      <c r="H46" s="287">
        <v>201905</v>
      </c>
      <c r="I46" s="287">
        <v>201906</v>
      </c>
      <c r="J46" s="287">
        <v>201907</v>
      </c>
      <c r="K46" s="287">
        <v>201908</v>
      </c>
      <c r="L46" s="287">
        <v>201909</v>
      </c>
      <c r="M46" s="287">
        <v>201910</v>
      </c>
      <c r="N46" s="286" t="s">
        <v>162</v>
      </c>
      <c r="T46" s="280"/>
    </row>
    <row r="47" spans="1:20" ht="15.75">
      <c r="A47" s="284" t="s">
        <v>165</v>
      </c>
      <c r="B47" s="285">
        <v>390119</v>
      </c>
      <c r="C47" s="285">
        <v>390119</v>
      </c>
      <c r="D47" s="285">
        <v>390119</v>
      </c>
      <c r="E47" s="285">
        <v>390119</v>
      </c>
      <c r="F47" s="285">
        <v>390119</v>
      </c>
      <c r="G47" s="285">
        <v>390119</v>
      </c>
      <c r="H47" s="285">
        <v>390119</v>
      </c>
      <c r="I47" s="285">
        <v>390119</v>
      </c>
      <c r="J47" s="285">
        <v>390119</v>
      </c>
      <c r="K47" s="285">
        <v>390119</v>
      </c>
      <c r="L47" s="285">
        <v>390119</v>
      </c>
      <c r="M47" s="285">
        <v>390119</v>
      </c>
      <c r="N47" s="285">
        <f>SUM(B47:M47)</f>
        <v>4681428</v>
      </c>
      <c r="T47" s="280"/>
    </row>
    <row r="48" spans="1:20" ht="15.75">
      <c r="A48" s="284" t="s">
        <v>166</v>
      </c>
      <c r="B48" s="285">
        <v>186641</v>
      </c>
      <c r="C48" s="285">
        <v>186641</v>
      </c>
      <c r="D48" s="285">
        <v>186641</v>
      </c>
      <c r="E48" s="285">
        <v>186641</v>
      </c>
      <c r="F48" s="285">
        <v>186641</v>
      </c>
      <c r="G48" s="285">
        <v>186641</v>
      </c>
      <c r="H48" s="285">
        <v>186641</v>
      </c>
      <c r="I48" s="285">
        <v>186641</v>
      </c>
      <c r="J48" s="285">
        <v>186641</v>
      </c>
      <c r="K48" s="285">
        <v>186641</v>
      </c>
      <c r="L48" s="285">
        <v>186641</v>
      </c>
      <c r="M48" s="285">
        <v>186641</v>
      </c>
      <c r="N48" s="285">
        <f>SUM(B48:M48)</f>
        <v>2239692</v>
      </c>
      <c r="T48" s="280"/>
    </row>
    <row r="49" spans="1:20" ht="15.75">
      <c r="A49" s="284" t="s">
        <v>167</v>
      </c>
      <c r="B49" s="285">
        <v>90166</v>
      </c>
      <c r="C49" s="285">
        <v>90166</v>
      </c>
      <c r="D49" s="285">
        <v>80339</v>
      </c>
      <c r="E49" s="285">
        <v>80339</v>
      </c>
      <c r="F49" s="285">
        <v>80339</v>
      </c>
      <c r="G49" s="285">
        <v>80339</v>
      </c>
      <c r="H49" s="285">
        <v>80339</v>
      </c>
      <c r="I49" s="285">
        <v>80339</v>
      </c>
      <c r="J49" s="285">
        <v>80339</v>
      </c>
      <c r="K49" s="285">
        <v>80339</v>
      </c>
      <c r="L49" s="285">
        <v>80339</v>
      </c>
      <c r="M49" s="285">
        <v>80339</v>
      </c>
      <c r="N49" s="285">
        <f>SUM(B49:M49)</f>
        <v>983722</v>
      </c>
      <c r="T49" s="280"/>
    </row>
    <row r="50" spans="1:20" ht="15.75">
      <c r="A50" s="292" t="s">
        <v>162</v>
      </c>
      <c r="B50" s="288">
        <f>SUM(B47:B49)</f>
        <v>666926</v>
      </c>
      <c r="C50" s="288">
        <f t="shared" ref="C50:M50" si="2">SUM(C47:C49)</f>
        <v>666926</v>
      </c>
      <c r="D50" s="288">
        <f t="shared" si="2"/>
        <v>657099</v>
      </c>
      <c r="E50" s="288">
        <f t="shared" si="2"/>
        <v>657099</v>
      </c>
      <c r="F50" s="288">
        <f t="shared" si="2"/>
        <v>657099</v>
      </c>
      <c r="G50" s="288">
        <f t="shared" si="2"/>
        <v>657099</v>
      </c>
      <c r="H50" s="288">
        <f t="shared" si="2"/>
        <v>657099</v>
      </c>
      <c r="I50" s="288">
        <f t="shared" si="2"/>
        <v>657099</v>
      </c>
      <c r="J50" s="288">
        <f t="shared" si="2"/>
        <v>657099</v>
      </c>
      <c r="K50" s="288">
        <f t="shared" si="2"/>
        <v>657099</v>
      </c>
      <c r="L50" s="288">
        <f t="shared" si="2"/>
        <v>657099</v>
      </c>
      <c r="M50" s="288">
        <f t="shared" si="2"/>
        <v>657099</v>
      </c>
      <c r="N50" s="288">
        <f>SUM(N47:N49)</f>
        <v>7904842</v>
      </c>
      <c r="T50" s="280"/>
    </row>
    <row r="52" spans="1:20" ht="15.75">
      <c r="A52" s="134" t="s">
        <v>259</v>
      </c>
      <c r="N52" s="288">
        <f>N39+N50</f>
        <v>26813219</v>
      </c>
    </row>
  </sheetData>
  <pageMargins left="0.7" right="0.7" top="0.75" bottom="0.75" header="0.3" footer="0.3"/>
  <pageSetup scale="73" fitToHeight="10" orientation="portrait" r:id="rId1"/>
  <headerFooter>
    <oddFooter>&amp;L&amp;"-,Regular"&amp;A&amp;R&amp;"-,Regular"Page: &amp;P of &amp;N</oddFooter>
  </headerFooter>
  <customProperties>
    <customPr name="xxe4aP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26"/>
  <sheetViews>
    <sheetView topLeftCell="A7" workbookViewId="0">
      <selection activeCell="C32" sqref="C32"/>
    </sheetView>
  </sheetViews>
  <sheetFormatPr defaultColWidth="7.5546875" defaultRowHeight="15"/>
  <cols>
    <col min="1" max="1" width="4.5546875" style="63" bestFit="1" customWidth="1"/>
    <col min="2" max="2" width="20" style="63" customWidth="1"/>
    <col min="3" max="3" width="23.88671875" style="63" hidden="1" customWidth="1"/>
    <col min="4" max="4" width="11.44140625" style="63" customWidth="1"/>
    <col min="5" max="5" width="13.6640625" style="63" customWidth="1"/>
    <col min="6" max="6" width="13.88671875" style="63" customWidth="1"/>
    <col min="7" max="7" width="7.5546875" style="63"/>
    <col min="8" max="8" width="8.44140625" style="63" bestFit="1" customWidth="1"/>
    <col min="9" max="9" width="7.5546875" style="63"/>
    <col min="10" max="10" width="12.33203125" style="63" bestFit="1" customWidth="1"/>
    <col min="11" max="16384" width="7.5546875" style="63"/>
  </cols>
  <sheetData>
    <row r="1" spans="1:8">
      <c r="B1" s="63" t="s">
        <v>0</v>
      </c>
    </row>
    <row r="2" spans="1:8">
      <c r="B2" s="63" t="s">
        <v>66</v>
      </c>
    </row>
    <row r="3" spans="1:8">
      <c r="B3" s="63" t="s">
        <v>75</v>
      </c>
    </row>
    <row r="4" spans="1:8">
      <c r="B4" s="103"/>
      <c r="C4" s="103"/>
      <c r="D4" s="101"/>
      <c r="E4" s="101"/>
    </row>
    <row r="5" spans="1:8">
      <c r="B5" s="103"/>
      <c r="C5" s="103"/>
      <c r="D5" s="101"/>
      <c r="E5" s="101"/>
    </row>
    <row r="7" spans="1:8">
      <c r="D7" s="101" t="s">
        <v>9</v>
      </c>
      <c r="E7" s="101" t="s">
        <v>59</v>
      </c>
    </row>
    <row r="8" spans="1:8">
      <c r="D8" s="101" t="s">
        <v>76</v>
      </c>
      <c r="E8" s="101" t="s">
        <v>77</v>
      </c>
      <c r="F8" s="101" t="s">
        <v>11</v>
      </c>
    </row>
    <row r="9" spans="1:8">
      <c r="D9" s="101" t="s">
        <v>78</v>
      </c>
      <c r="E9" s="101" t="s">
        <v>79</v>
      </c>
      <c r="F9" s="63" t="s">
        <v>142</v>
      </c>
    </row>
    <row r="10" spans="1:8">
      <c r="D10" s="171" t="s">
        <v>221</v>
      </c>
      <c r="E10" s="171" t="s">
        <v>221</v>
      </c>
    </row>
    <row r="11" spans="1:8" ht="30" customHeight="1">
      <c r="A11" s="20" t="s">
        <v>10</v>
      </c>
      <c r="D11" s="145"/>
      <c r="E11" s="145"/>
      <c r="F11" s="145"/>
    </row>
    <row r="12" spans="1:8">
      <c r="A12" s="63">
        <v>1</v>
      </c>
      <c r="B12" s="63" t="s">
        <v>116</v>
      </c>
      <c r="C12" s="63" t="s">
        <v>80</v>
      </c>
      <c r="D12" s="180">
        <v>-426.56</v>
      </c>
      <c r="E12" s="180">
        <v>-20101.060000000001</v>
      </c>
      <c r="F12" s="303">
        <f>SUM(D12:E12)</f>
        <v>-20527.62</v>
      </c>
    </row>
    <row r="13" spans="1:8">
      <c r="A13" s="63">
        <f>A12+1</f>
        <v>2</v>
      </c>
      <c r="B13" s="63" t="s">
        <v>94</v>
      </c>
      <c r="C13" s="63" t="s">
        <v>81</v>
      </c>
      <c r="D13" s="180">
        <v>-106.43</v>
      </c>
      <c r="E13" s="180">
        <f>9739.68-79809.85</f>
        <v>-70070.17</v>
      </c>
      <c r="F13" s="303">
        <f>SUM(D13:E13)</f>
        <v>-70176.600000000006</v>
      </c>
    </row>
    <row r="14" spans="1:8">
      <c r="A14" s="63">
        <f>A13+1</f>
        <v>3</v>
      </c>
      <c r="B14" s="63" t="s">
        <v>38</v>
      </c>
      <c r="C14" s="63" t="s">
        <v>82</v>
      </c>
      <c r="D14" s="180">
        <v>-555.54</v>
      </c>
      <c r="E14" s="180">
        <f>-64148.16-38040.97</f>
        <v>-102189.13</v>
      </c>
      <c r="F14" s="303">
        <f>SUM(D14:E14)</f>
        <v>-102744.67</v>
      </c>
    </row>
    <row r="15" spans="1:8">
      <c r="D15" s="180"/>
      <c r="E15" s="180"/>
      <c r="F15" s="303"/>
    </row>
    <row r="16" spans="1:8">
      <c r="A16" s="63">
        <f>A14+1</f>
        <v>4</v>
      </c>
      <c r="B16" s="63" t="s">
        <v>216</v>
      </c>
      <c r="D16" s="180">
        <v>-42984.66</v>
      </c>
      <c r="E16" s="180">
        <v>-11379446.24</v>
      </c>
      <c r="F16" s="303">
        <f t="shared" ref="F16:F20" si="0">SUM(D16:E16)</f>
        <v>-11422430.9</v>
      </c>
      <c r="H16" s="123">
        <f>E16/F24</f>
        <v>0.72</v>
      </c>
    </row>
    <row r="17" spans="1:6">
      <c r="A17" s="63">
        <f t="shared" ref="A17:A20" si="1">A16+1</f>
        <v>5</v>
      </c>
      <c r="B17" s="63" t="s">
        <v>84</v>
      </c>
      <c r="D17" s="180">
        <v>-259503.59</v>
      </c>
      <c r="E17" s="180">
        <v>-3845933.29</v>
      </c>
      <c r="F17" s="303">
        <f t="shared" si="0"/>
        <v>-4105436.88</v>
      </c>
    </row>
    <row r="18" spans="1:6">
      <c r="A18" s="63">
        <f>A17+1</f>
        <v>6</v>
      </c>
      <c r="B18" s="63" t="s">
        <v>85</v>
      </c>
      <c r="D18" s="180">
        <v>-20485.52</v>
      </c>
      <c r="E18" s="180">
        <v>-202120.14</v>
      </c>
      <c r="F18" s="303">
        <f t="shared" si="0"/>
        <v>-222605.66</v>
      </c>
    </row>
    <row r="19" spans="1:6">
      <c r="A19" s="63">
        <f>A18+1</f>
        <v>7</v>
      </c>
      <c r="B19" s="63" t="s">
        <v>86</v>
      </c>
      <c r="D19" s="180">
        <v>0</v>
      </c>
      <c r="E19" s="180">
        <v>0</v>
      </c>
      <c r="F19" s="303">
        <f t="shared" si="0"/>
        <v>0</v>
      </c>
    </row>
    <row r="20" spans="1:6">
      <c r="A20" s="63">
        <f t="shared" si="1"/>
        <v>8</v>
      </c>
      <c r="B20" s="63" t="s">
        <v>87</v>
      </c>
      <c r="D20" s="180"/>
      <c r="E20" s="180">
        <v>0</v>
      </c>
      <c r="F20" s="303">
        <f t="shared" si="0"/>
        <v>0</v>
      </c>
    </row>
    <row r="21" spans="1:6">
      <c r="C21" s="63" t="s">
        <v>11</v>
      </c>
      <c r="D21" s="180"/>
      <c r="E21" s="180"/>
      <c r="F21" s="303"/>
    </row>
    <row r="22" spans="1:6" ht="15.75" thickBot="1">
      <c r="A22" s="63">
        <f>A20+1</f>
        <v>9</v>
      </c>
      <c r="B22" s="63" t="s">
        <v>88</v>
      </c>
      <c r="D22" s="157">
        <f>SUM(D12:D20)</f>
        <v>-324062.3</v>
      </c>
      <c r="E22" s="157">
        <f>SUM(E12:E20)</f>
        <v>-15619860.029999999</v>
      </c>
      <c r="F22" s="157">
        <f>D22+E22</f>
        <v>-15943922.33</v>
      </c>
    </row>
    <row r="23" spans="1:6" ht="15.75" thickTop="1">
      <c r="D23" s="75"/>
      <c r="E23" s="75"/>
    </row>
    <row r="24" spans="1:6">
      <c r="D24" s="75"/>
      <c r="E24" s="75" t="s">
        <v>217</v>
      </c>
      <c r="F24" s="108">
        <f>F16+F17+F18</f>
        <v>-15750473.439999999</v>
      </c>
    </row>
    <row r="25" spans="1:6">
      <c r="D25" s="145"/>
      <c r="E25" s="145" t="s">
        <v>218</v>
      </c>
      <c r="F25" s="294">
        <f>F12+F13+F14</f>
        <v>-193448.89</v>
      </c>
    </row>
    <row r="26" spans="1:6">
      <c r="D26" s="145"/>
      <c r="E26" s="145"/>
      <c r="F26" s="108">
        <f>SUM(F24:F25)</f>
        <v>-15943922.33</v>
      </c>
    </row>
  </sheetData>
  <pageMargins left="0.75" right="0.75" top="1" bottom="0.5" header="0.5" footer="0.5"/>
  <pageSetup orientation="portrait" r:id="rId1"/>
  <headerFooter alignWithMargins="0">
    <oddFooter xml:space="preserve">&amp;L&amp;"-,Regular"&amp;11&amp;A&amp;R&amp;"-,Regular"&amp;11Page: &amp;P of &amp;N </oddFooter>
  </headerFooter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faCMCtii8CDgIFAh4AAERjb20uZXhjZWw0YXBwcy53YW5kLm9yYWNsZS5n
bHdhbmQuY2FsY3VsYXRpb25zLmdldGJhbGFuY2UuR2V0QmFsYW5jZQIBAAk1ODQw
NTAwOTYCAgABMAIDAAYyMDE2MDYCBAAEUEpURAIFAANVU0QCBgAFVG90YWwCBwAB
QQIIAAACCQADMDAxAgoABjE5MTAxNQILAAJHRAIMAAJXQQINAAJETAIIAggCCAII
AggCCAIIAggCCAIIAggCCAIIAggCCAIIAggCCg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4AAAAAdXICGgACW0Ks8xf4BghU4AIAAHhwAAAAAHh4d10CHgACAQICAhsABjIwMTcwNwIcAANQVEQCBQIGAgcCCAIJAh0ABjE5MTAyNQIeAAElAh4CDQIIAggCCAIIAggCCAIIAggCCAIIAggCCAIIAggCCAIIAggCCgIDAh9zcQB+AAAAAAACc3EAfgAE///////////////+/////gAAAAF1cQB+AAcAAAACD0J4eHdKAh4AAgECAgIbAiAAA1lURAIFAgYCBwIIAgkCHQIeAh4CDQIIAggCCAIIAggCCAIIAggCCAIIAggCCAIIAggCCAIIAggCCgIDAiFzcQB+AAAAAAACc3EAfgAE///////////////+/////v////91cQB+AAcAAAADBDQ4eHh3RQIeAAIBAgICAwIEAgUCBgIHAggCCQIdAgsCDAINAggCCAIIAggCCAIIAggCCAIIAggCCAIIAggCCAIIAggCCAIKAgMCInNxAH4AAAAAAAJzcQB+AAT///////////////7////+/////3VxAH4ABwAAAAMKgFR4eHdNAh4AAgECAgIjAAYyMDE1MDYCBAIFAgYCBwIIAgkCHQILAgwCDQIIAggCCAIIAggCCAIIAggCCAIIAggCCAIIAggCCAIIAggCCgIDAiRzcQB+AAAAAAACc3EAfgAE///////////////+/////v////91cQB+AAcAAAADK84t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C8840655DF834D9146E3231B1BC14A" ma:contentTypeVersion="68" ma:contentTypeDescription="" ma:contentTypeScope="" ma:versionID="b7797d96184383d2cfa5dd77c5f780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E3E002-86C5-4BD1-A6D3-88421593F756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D4A196F1-D3D0-4833-80D5-E415CF85A7B7}"/>
</file>

<file path=customXml/itemProps3.xml><?xml version="1.0" encoding="utf-8"?>
<ds:datastoreItem xmlns:ds="http://schemas.openxmlformats.org/officeDocument/2006/customXml" ds:itemID="{1CFABA2F-E46C-4193-A3BA-C8E57251F2CD}"/>
</file>

<file path=customXml/itemProps4.xml><?xml version="1.0" encoding="utf-8"?>
<ds:datastoreItem xmlns:ds="http://schemas.openxmlformats.org/officeDocument/2006/customXml" ds:itemID="{AD3FB9AF-8261-4B35-BEEC-A7C0A9FB2118}"/>
</file>

<file path=customXml/itemProps5.xml><?xml version="1.0" encoding="utf-8"?>
<ds:datastoreItem xmlns:ds="http://schemas.openxmlformats.org/officeDocument/2006/customXml" ds:itemID="{2E0ADA5F-62A9-48BA-8FBB-A63EF94EF6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Total Revenue Change</vt:lpstr>
      <vt:lpstr>Rate Schedule Change 150 </vt:lpstr>
      <vt:lpstr>Rate Schedule 155 Change</vt:lpstr>
      <vt:lpstr>Input </vt:lpstr>
      <vt:lpstr>Commodity</vt:lpstr>
      <vt:lpstr>Demand </vt:lpstr>
      <vt:lpstr>Input - Demand Contracts</vt:lpstr>
      <vt:lpstr>Input - Amortization Balances</vt:lpstr>
      <vt:lpstr>Amortization Calculation</vt:lpstr>
      <vt:lpstr>Conversion Factor</vt:lpstr>
      <vt:lpstr>For Cover Letter</vt:lpstr>
      <vt:lpstr>'Input - Amortization Balances'!PAGEL</vt:lpstr>
      <vt:lpstr>'Amortization Calculation'!Print_Area</vt:lpstr>
      <vt:lpstr>Commodity!Print_Area</vt:lpstr>
      <vt:lpstr>'Conversion Factor'!Print_Area</vt:lpstr>
      <vt:lpstr>'Demand '!Print_Area</vt:lpstr>
      <vt:lpstr>'For Cover Letter'!Print_Area</vt:lpstr>
      <vt:lpstr>'Input '!Print_Area</vt:lpstr>
      <vt:lpstr>'Input - Amortization Balances'!Print_Area</vt:lpstr>
      <vt:lpstr>'Input - Demand Contracts'!Print_Area</vt:lpstr>
      <vt:lpstr>'Rate Schedule Change 150 '!Print_Area</vt:lpstr>
      <vt:lpstr>'Total Revenue Change'!Print_Area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annette brandon</cp:lastModifiedBy>
  <cp:lastPrinted>2018-08-10T16:01:13Z</cp:lastPrinted>
  <dcterms:created xsi:type="dcterms:W3CDTF">2012-08-22T15:21:07Z</dcterms:created>
  <dcterms:modified xsi:type="dcterms:W3CDTF">2018-09-13T17:58:07Z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0x0101006E56B4D1795A2E4DB2F0B01679ED314A0057C8840655DF834D9146E3231B1BC14A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