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4520" windowHeight="12756" tabRatio="927"/>
  </bookViews>
  <sheets>
    <sheet name="2017 GRC Adjustments" sheetId="1" r:id="rId1"/>
    <sheet name="Prop and Liab Ins. (ELEC)" sheetId="4" r:id="rId2"/>
    <sheet name="Defd gains loss" sheetId="3" r:id="rId3"/>
    <sheet name="2017 GRC Pwr Costs" sheetId="6" r:id="rId4"/>
    <sheet name="Dep Study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9" i="6" l="1"/>
  <c r="C9" i="6"/>
  <c r="D8" i="6"/>
  <c r="C8" i="6"/>
  <c r="D7" i="6"/>
  <c r="C7" i="6"/>
  <c r="D6" i="6"/>
  <c r="C6" i="6"/>
  <c r="D5" i="6"/>
  <c r="C5" i="6"/>
  <c r="Y264" i="1"/>
  <c r="Y226" i="1"/>
  <c r="G12" i="6"/>
  <c r="AK266" i="1"/>
  <c r="AJ266" i="1"/>
  <c r="AD266" i="1"/>
  <c r="AA266" i="1"/>
  <c r="AA261" i="1"/>
  <c r="AK248" i="1"/>
  <c r="AJ244" i="1"/>
  <c r="AD244" i="1"/>
  <c r="AD174" i="1"/>
  <c r="AD151" i="1"/>
  <c r="Z52" i="1"/>
  <c r="Z43" i="1"/>
  <c r="Z40" i="1"/>
  <c r="Z39" i="1"/>
  <c r="Z28" i="1"/>
  <c r="Z19" i="1"/>
  <c r="F269" i="1"/>
  <c r="J266" i="1"/>
  <c r="F266" i="1"/>
  <c r="C248" i="1"/>
  <c r="C247" i="1"/>
  <c r="J201" i="1"/>
  <c r="D201" i="1"/>
  <c r="C201" i="1"/>
  <c r="C28" i="1"/>
  <c r="C27" i="1"/>
  <c r="D16" i="1"/>
  <c r="C16" i="1"/>
  <c r="D8" i="1"/>
  <c r="C8" i="1"/>
  <c r="AK275" i="1"/>
  <c r="AJ275" i="1"/>
  <c r="AI275" i="1"/>
  <c r="AG275" i="1"/>
  <c r="AD275" i="1"/>
  <c r="AA275" i="1"/>
  <c r="Y275" i="1"/>
  <c r="J275" i="1"/>
  <c r="F275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W234" i="1" l="1"/>
  <c r="W233" i="1"/>
  <c r="W227" i="1"/>
  <c r="B271" i="1" l="1"/>
  <c r="B270" i="1"/>
  <c r="B269" i="1"/>
  <c r="B266" i="1"/>
  <c r="B265" i="1"/>
  <c r="B264" i="1"/>
  <c r="B261" i="1"/>
  <c r="B256" i="1"/>
  <c r="B255" i="1"/>
  <c r="B252" i="1"/>
  <c r="B251" i="1"/>
  <c r="B250" i="1"/>
  <c r="B249" i="1"/>
  <c r="B248" i="1"/>
  <c r="B247" i="1"/>
  <c r="B244" i="1"/>
  <c r="B241" i="1"/>
  <c r="B240" i="1"/>
  <c r="B239" i="1"/>
  <c r="B236" i="1"/>
  <c r="B235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4" i="1"/>
  <c r="B211" i="1"/>
  <c r="B210" i="1"/>
  <c r="B209" i="1"/>
  <c r="B208" i="1"/>
  <c r="B207" i="1"/>
  <c r="B206" i="1"/>
  <c r="B205" i="1"/>
  <c r="B202" i="1"/>
  <c r="B201" i="1"/>
  <c r="B200" i="1"/>
  <c r="B199" i="1"/>
  <c r="B198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55" i="1"/>
  <c r="B52" i="1"/>
  <c r="B49" i="1"/>
  <c r="B48" i="1"/>
  <c r="B47" i="1"/>
  <c r="B46" i="1"/>
  <c r="B45" i="1"/>
  <c r="B44" i="1"/>
  <c r="B43" i="1"/>
  <c r="B40" i="1"/>
  <c r="B39" i="1"/>
  <c r="B33" i="1"/>
  <c r="B32" i="1"/>
  <c r="B31" i="1"/>
  <c r="B30" i="1"/>
  <c r="B29" i="1"/>
  <c r="B28" i="1"/>
  <c r="B27" i="1"/>
  <c r="B26" i="1"/>
  <c r="B25" i="1"/>
  <c r="B24" i="1"/>
  <c r="B23" i="1"/>
  <c r="B20" i="1"/>
  <c r="B19" i="1"/>
  <c r="B16" i="1"/>
  <c r="B13" i="1"/>
  <c r="B12" i="1"/>
  <c r="B11" i="1"/>
  <c r="B10" i="1"/>
  <c r="B9" i="1"/>
  <c r="B8" i="1"/>
  <c r="A18" i="3" l="1"/>
  <c r="A10" i="3"/>
  <c r="D8" i="4" l="1"/>
  <c r="AF234" i="1" l="1"/>
  <c r="AF233" i="1" l="1"/>
  <c r="AC256" i="1" l="1"/>
  <c r="AC255" i="1"/>
  <c r="AB234" i="1" l="1"/>
  <c r="R209" i="1" l="1"/>
  <c r="R207" i="1"/>
  <c r="R206" i="1"/>
  <c r="R205" i="1"/>
  <c r="R200" i="1"/>
  <c r="R199" i="1"/>
  <c r="R198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50" i="1"/>
  <c r="R149" i="1"/>
  <c r="R143" i="1"/>
  <c r="R142" i="1"/>
  <c r="R141" i="1"/>
  <c r="R134" i="1"/>
  <c r="R133" i="1"/>
  <c r="R140" i="1"/>
  <c r="R139" i="1"/>
  <c r="R138" i="1"/>
  <c r="R137" i="1"/>
  <c r="R136" i="1"/>
  <c r="R135" i="1"/>
  <c r="R132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4" i="1"/>
  <c r="R73" i="1"/>
  <c r="R72" i="1"/>
  <c r="R71" i="1"/>
  <c r="R70" i="1"/>
  <c r="R69" i="1"/>
  <c r="R68" i="1"/>
  <c r="R67" i="1"/>
  <c r="R66" i="1"/>
  <c r="R65" i="1"/>
  <c r="R64" i="1"/>
  <c r="D11" i="4" l="1"/>
  <c r="C11" i="4" l="1"/>
  <c r="C7" i="4"/>
  <c r="C8" i="4" l="1"/>
  <c r="D7" i="4" l="1"/>
  <c r="E206" i="1" l="1"/>
  <c r="E205" i="1" l="1"/>
  <c r="E248" i="1" l="1"/>
  <c r="E223" i="1"/>
  <c r="E214" i="1"/>
  <c r="E55" i="1"/>
  <c r="E28" i="1"/>
  <c r="AM9" i="1" l="1"/>
  <c r="AM10" i="1"/>
  <c r="AM11" i="1"/>
  <c r="AM12" i="1"/>
  <c r="AM13" i="1"/>
  <c r="Y272" i="1" l="1"/>
  <c r="Y262" i="1"/>
  <c r="Y257" i="1"/>
  <c r="Y253" i="1"/>
  <c r="Y245" i="1"/>
  <c r="Y242" i="1"/>
  <c r="Y237" i="1"/>
  <c r="Y215" i="1"/>
  <c r="Y212" i="1"/>
  <c r="Y203" i="1"/>
  <c r="Y196" i="1"/>
  <c r="Y159" i="1"/>
  <c r="Y130" i="1"/>
  <c r="Y53" i="1"/>
  <c r="Y50" i="1"/>
  <c r="Y41" i="1"/>
  <c r="Y34" i="1"/>
  <c r="Y21" i="1"/>
  <c r="Y17" i="1"/>
  <c r="Y14" i="1"/>
  <c r="Y267" i="1"/>
  <c r="Y230" i="1"/>
  <c r="Y57" i="1" l="1"/>
  <c r="Y231" i="1"/>
  <c r="Y258" i="1"/>
  <c r="Y35" i="1"/>
  <c r="Y59" i="1" l="1"/>
  <c r="Y274" i="1"/>
  <c r="F14" i="1" l="1"/>
  <c r="F17" i="1"/>
  <c r="F21" i="1"/>
  <c r="F34" i="1"/>
  <c r="F41" i="1"/>
  <c r="F50" i="1"/>
  <c r="F53" i="1"/>
  <c r="F56" i="1"/>
  <c r="F130" i="1"/>
  <c r="F159" i="1"/>
  <c r="F57" i="1" l="1"/>
  <c r="F35" i="1"/>
  <c r="F59" i="1" l="1"/>
  <c r="X14" i="1"/>
  <c r="X17" i="1"/>
  <c r="X21" i="1"/>
  <c r="X34" i="1"/>
  <c r="X41" i="1"/>
  <c r="X50" i="1"/>
  <c r="X53" i="1"/>
  <c r="X130" i="1"/>
  <c r="X159" i="1"/>
  <c r="X196" i="1"/>
  <c r="X203" i="1"/>
  <c r="X212" i="1"/>
  <c r="X215" i="1"/>
  <c r="X237" i="1"/>
  <c r="X242" i="1"/>
  <c r="X245" i="1"/>
  <c r="X253" i="1"/>
  <c r="X257" i="1"/>
  <c r="X272" i="1"/>
  <c r="X35" i="1" l="1"/>
  <c r="X57" i="1"/>
  <c r="X258" i="1"/>
  <c r="X59" i="1" l="1"/>
  <c r="AM265" i="1"/>
  <c r="AM271" i="1" l="1"/>
  <c r="AM270" i="1"/>
  <c r="AM252" i="1"/>
  <c r="AM251" i="1"/>
  <c r="AM240" i="1"/>
  <c r="AM211" i="1"/>
  <c r="AM210" i="1"/>
  <c r="AM208" i="1"/>
  <c r="AM160" i="1"/>
  <c r="AM49" i="1"/>
  <c r="AM48" i="1"/>
  <c r="AM47" i="1"/>
  <c r="AM46" i="1"/>
  <c r="AM45" i="1"/>
  <c r="AM33" i="1"/>
  <c r="AM32" i="1"/>
  <c r="AM31" i="1"/>
  <c r="AM30" i="1"/>
  <c r="AM29" i="1"/>
  <c r="AM26" i="1"/>
  <c r="AM25" i="1"/>
  <c r="AM24" i="1"/>
  <c r="AM23" i="1"/>
  <c r="AM20" i="1"/>
  <c r="E8" i="6" l="1"/>
  <c r="E9" i="6"/>
  <c r="E5" i="6"/>
  <c r="E7" i="6"/>
  <c r="E6" i="6"/>
  <c r="D10" i="6"/>
  <c r="G6" i="6" s="1"/>
  <c r="C10" i="6"/>
  <c r="E10" i="6" l="1"/>
  <c r="G5" i="6"/>
  <c r="G8" i="6"/>
  <c r="G10" i="6"/>
  <c r="G7" i="6"/>
  <c r="G9" i="6"/>
  <c r="G14" i="1" l="1"/>
  <c r="G17" i="1"/>
  <c r="G21" i="1"/>
  <c r="G34" i="1"/>
  <c r="G41" i="1"/>
  <c r="G50" i="1"/>
  <c r="G53" i="1"/>
  <c r="G56" i="1"/>
  <c r="G130" i="1"/>
  <c r="G159" i="1"/>
  <c r="F196" i="1"/>
  <c r="F203" i="1"/>
  <c r="F212" i="1"/>
  <c r="F215" i="1"/>
  <c r="F230" i="1"/>
  <c r="F237" i="1"/>
  <c r="F242" i="1"/>
  <c r="F245" i="1"/>
  <c r="G196" i="1"/>
  <c r="G203" i="1"/>
  <c r="G212" i="1"/>
  <c r="G215" i="1"/>
  <c r="G230" i="1"/>
  <c r="G237" i="1"/>
  <c r="G242" i="1"/>
  <c r="G245" i="1"/>
  <c r="G57" i="1" l="1"/>
  <c r="G35" i="1"/>
  <c r="G231" i="1"/>
  <c r="F231" i="1"/>
  <c r="G59" i="1" l="1"/>
  <c r="AK272" i="1"/>
  <c r="AL272" i="1"/>
  <c r="AK262" i="1"/>
  <c r="AK257" i="1"/>
  <c r="AL257" i="1"/>
  <c r="AK245" i="1"/>
  <c r="AK242" i="1"/>
  <c r="AK237" i="1"/>
  <c r="AK230" i="1"/>
  <c r="AK212" i="1"/>
  <c r="AL212" i="1"/>
  <c r="AK215" i="1"/>
  <c r="AL215" i="1"/>
  <c r="AK203" i="1"/>
  <c r="AL203" i="1"/>
  <c r="AK196" i="1"/>
  <c r="AL196" i="1"/>
  <c r="AK159" i="1"/>
  <c r="AL159" i="1"/>
  <c r="AK130" i="1"/>
  <c r="AK53" i="1"/>
  <c r="AL53" i="1"/>
  <c r="AK50" i="1"/>
  <c r="AK41" i="1"/>
  <c r="AL41" i="1"/>
  <c r="AK34" i="1"/>
  <c r="AL34" i="1"/>
  <c r="AK21" i="1"/>
  <c r="AL21" i="1"/>
  <c r="AK17" i="1"/>
  <c r="AL17" i="1"/>
  <c r="AK14" i="1"/>
  <c r="AL14" i="1"/>
  <c r="AK57" i="1" l="1"/>
  <c r="AK35" i="1"/>
  <c r="AL35" i="1"/>
  <c r="AK231" i="1"/>
  <c r="AK59" i="1" l="1"/>
  <c r="AM256" i="1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17" i="6"/>
  <c r="D42" i="6" l="1"/>
  <c r="D22" i="6"/>
  <c r="D17" i="6"/>
  <c r="D38" i="6"/>
  <c r="D27" i="6"/>
  <c r="D33" i="6"/>
  <c r="AJ272" i="1"/>
  <c r="AI272" i="1"/>
  <c r="AH272" i="1"/>
  <c r="AG272" i="1"/>
  <c r="AF272" i="1"/>
  <c r="AE272" i="1"/>
  <c r="AD272" i="1"/>
  <c r="AA272" i="1"/>
  <c r="Z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E272" i="1"/>
  <c r="D272" i="1"/>
  <c r="C272" i="1"/>
  <c r="AN271" i="1"/>
  <c r="AN270" i="1"/>
  <c r="AB272" i="1"/>
  <c r="B272" i="1"/>
  <c r="AC267" i="1"/>
  <c r="M267" i="1"/>
  <c r="B267" i="1"/>
  <c r="AN265" i="1"/>
  <c r="AJ262" i="1"/>
  <c r="AI262" i="1"/>
  <c r="AH262" i="1"/>
  <c r="AG262" i="1"/>
  <c r="AF262" i="1"/>
  <c r="AE262" i="1"/>
  <c r="AD262" i="1"/>
  <c r="AC262" i="1"/>
  <c r="AB262" i="1"/>
  <c r="W262" i="1"/>
  <c r="V262" i="1"/>
  <c r="U262" i="1"/>
  <c r="T262" i="1"/>
  <c r="S262" i="1"/>
  <c r="Q262" i="1"/>
  <c r="P262" i="1"/>
  <c r="O262" i="1"/>
  <c r="N262" i="1"/>
  <c r="M262" i="1"/>
  <c r="L262" i="1"/>
  <c r="J262" i="1"/>
  <c r="I262" i="1"/>
  <c r="H262" i="1"/>
  <c r="G262" i="1"/>
  <c r="F262" i="1"/>
  <c r="B262" i="1"/>
  <c r="AJ257" i="1"/>
  <c r="AI257" i="1"/>
  <c r="AH257" i="1"/>
  <c r="AG257" i="1"/>
  <c r="AF257" i="1"/>
  <c r="AE257" i="1"/>
  <c r="AD257" i="1"/>
  <c r="AA257" i="1"/>
  <c r="Z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AB257" i="1"/>
  <c r="B257" i="1"/>
  <c r="AI253" i="1"/>
  <c r="AH253" i="1"/>
  <c r="AG253" i="1"/>
  <c r="AF253" i="1"/>
  <c r="AD253" i="1"/>
  <c r="AC253" i="1"/>
  <c r="AB253" i="1"/>
  <c r="AA253" i="1"/>
  <c r="Z253" i="1"/>
  <c r="W253" i="1"/>
  <c r="T253" i="1"/>
  <c r="S253" i="1"/>
  <c r="R253" i="1"/>
  <c r="Q253" i="1"/>
  <c r="N253" i="1"/>
  <c r="M253" i="1"/>
  <c r="L253" i="1"/>
  <c r="K253" i="1"/>
  <c r="J253" i="1"/>
  <c r="I253" i="1"/>
  <c r="H253" i="1"/>
  <c r="G253" i="1"/>
  <c r="F253" i="1"/>
  <c r="AN252" i="1"/>
  <c r="AN251" i="1"/>
  <c r="B253" i="1"/>
  <c r="AJ253" i="1"/>
  <c r="AI245" i="1"/>
  <c r="AH245" i="1"/>
  <c r="AG245" i="1"/>
  <c r="AF245" i="1"/>
  <c r="AB245" i="1"/>
  <c r="AA245" i="1"/>
  <c r="Z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E245" i="1"/>
  <c r="D245" i="1"/>
  <c r="C245" i="1"/>
  <c r="AC245" i="1"/>
  <c r="B245" i="1"/>
  <c r="AI242" i="1"/>
  <c r="AH242" i="1"/>
  <c r="AF242" i="1"/>
  <c r="AE242" i="1"/>
  <c r="AD242" i="1"/>
  <c r="AC242" i="1"/>
  <c r="AB242" i="1"/>
  <c r="AA242" i="1"/>
  <c r="Z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E242" i="1"/>
  <c r="D242" i="1"/>
  <c r="C242" i="1"/>
  <c r="AN240" i="1"/>
  <c r="AI237" i="1"/>
  <c r="AE237" i="1"/>
  <c r="AC237" i="1"/>
  <c r="Z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E237" i="1"/>
  <c r="D237" i="1"/>
  <c r="C237" i="1"/>
  <c r="AJ237" i="1"/>
  <c r="AG237" i="1"/>
  <c r="AD237" i="1"/>
  <c r="AA237" i="1"/>
  <c r="B237" i="1"/>
  <c r="AI230" i="1"/>
  <c r="AH230" i="1"/>
  <c r="AG230" i="1"/>
  <c r="AE230" i="1"/>
  <c r="AD230" i="1"/>
  <c r="AC230" i="1"/>
  <c r="AB230" i="1"/>
  <c r="AA230" i="1"/>
  <c r="Z230" i="1"/>
  <c r="V230" i="1"/>
  <c r="H230" i="1"/>
  <c r="O230" i="1"/>
  <c r="U230" i="1"/>
  <c r="M230" i="1"/>
  <c r="J230" i="1"/>
  <c r="AJ230" i="1"/>
  <c r="AF230" i="1"/>
  <c r="AJ215" i="1"/>
  <c r="AI215" i="1"/>
  <c r="AH215" i="1"/>
  <c r="AG215" i="1"/>
  <c r="AF215" i="1"/>
  <c r="AE215" i="1"/>
  <c r="AD215" i="1"/>
  <c r="AC215" i="1"/>
  <c r="AB215" i="1"/>
  <c r="AA215" i="1"/>
  <c r="Z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D215" i="1"/>
  <c r="C215" i="1"/>
  <c r="B215" i="1"/>
  <c r="AJ212" i="1"/>
  <c r="AI212" i="1"/>
  <c r="AH212" i="1"/>
  <c r="AG212" i="1"/>
  <c r="AF212" i="1"/>
  <c r="AE212" i="1"/>
  <c r="AD212" i="1"/>
  <c r="AC212" i="1"/>
  <c r="AB212" i="1"/>
  <c r="AA212" i="1"/>
  <c r="Z212" i="1"/>
  <c r="W212" i="1"/>
  <c r="V212" i="1"/>
  <c r="U212" i="1"/>
  <c r="T212" i="1"/>
  <c r="Q212" i="1"/>
  <c r="P212" i="1"/>
  <c r="O212" i="1"/>
  <c r="N212" i="1"/>
  <c r="M212" i="1"/>
  <c r="J212" i="1"/>
  <c r="I212" i="1"/>
  <c r="H212" i="1"/>
  <c r="D212" i="1"/>
  <c r="C212" i="1"/>
  <c r="AN210" i="1"/>
  <c r="AJ203" i="1"/>
  <c r="AI203" i="1"/>
  <c r="AH203" i="1"/>
  <c r="AG203" i="1"/>
  <c r="AF203" i="1"/>
  <c r="AE203" i="1"/>
  <c r="AD203" i="1"/>
  <c r="AC203" i="1"/>
  <c r="AB203" i="1"/>
  <c r="AA203" i="1"/>
  <c r="Z203" i="1"/>
  <c r="U203" i="1"/>
  <c r="T203" i="1"/>
  <c r="Q203" i="1"/>
  <c r="P203" i="1"/>
  <c r="O203" i="1"/>
  <c r="I203" i="1"/>
  <c r="W203" i="1"/>
  <c r="N203" i="1"/>
  <c r="H203" i="1"/>
  <c r="AJ196" i="1"/>
  <c r="AI196" i="1"/>
  <c r="AH196" i="1"/>
  <c r="AG196" i="1"/>
  <c r="AF196" i="1"/>
  <c r="AE196" i="1"/>
  <c r="AB196" i="1"/>
  <c r="AA196" i="1"/>
  <c r="Z196" i="1"/>
  <c r="W196" i="1"/>
  <c r="V196" i="1"/>
  <c r="U196" i="1"/>
  <c r="T196" i="1"/>
  <c r="Q196" i="1"/>
  <c r="P196" i="1"/>
  <c r="O196" i="1"/>
  <c r="N196" i="1"/>
  <c r="M196" i="1"/>
  <c r="J196" i="1"/>
  <c r="I196" i="1"/>
  <c r="H196" i="1"/>
  <c r="E196" i="1"/>
  <c r="D196" i="1"/>
  <c r="C196" i="1"/>
  <c r="AC196" i="1"/>
  <c r="AJ159" i="1"/>
  <c r="AI159" i="1"/>
  <c r="AH159" i="1"/>
  <c r="AG159" i="1"/>
  <c r="AF159" i="1"/>
  <c r="AE159" i="1"/>
  <c r="AB159" i="1"/>
  <c r="AA159" i="1"/>
  <c r="W159" i="1"/>
  <c r="V159" i="1"/>
  <c r="U159" i="1"/>
  <c r="T159" i="1"/>
  <c r="Q159" i="1"/>
  <c r="P159" i="1"/>
  <c r="O159" i="1"/>
  <c r="N159" i="1"/>
  <c r="M159" i="1"/>
  <c r="J159" i="1"/>
  <c r="I159" i="1"/>
  <c r="H159" i="1"/>
  <c r="E159" i="1"/>
  <c r="D159" i="1"/>
  <c r="C159" i="1"/>
  <c r="AC159" i="1"/>
  <c r="AI130" i="1"/>
  <c r="AH130" i="1"/>
  <c r="AG130" i="1"/>
  <c r="AE130" i="1"/>
  <c r="AD130" i="1"/>
  <c r="AC130" i="1"/>
  <c r="AB130" i="1"/>
  <c r="AA130" i="1"/>
  <c r="W130" i="1"/>
  <c r="V130" i="1"/>
  <c r="U130" i="1"/>
  <c r="T130" i="1"/>
  <c r="Q130" i="1"/>
  <c r="P130" i="1"/>
  <c r="O130" i="1"/>
  <c r="N130" i="1"/>
  <c r="M130" i="1"/>
  <c r="J130" i="1"/>
  <c r="I130" i="1"/>
  <c r="H130" i="1"/>
  <c r="E130" i="1"/>
  <c r="D130" i="1"/>
  <c r="C130" i="1"/>
  <c r="AF130" i="1"/>
  <c r="D56" i="1"/>
  <c r="C56" i="1"/>
  <c r="B56" i="1"/>
  <c r="AJ53" i="1"/>
  <c r="AI53" i="1"/>
  <c r="AH53" i="1"/>
  <c r="AG53" i="1"/>
  <c r="AF53" i="1"/>
  <c r="AE53" i="1"/>
  <c r="AD53" i="1"/>
  <c r="AC53" i="1"/>
  <c r="AB53" i="1"/>
  <c r="AA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E53" i="1"/>
  <c r="D53" i="1"/>
  <c r="C53" i="1"/>
  <c r="B53" i="1"/>
  <c r="AI50" i="1"/>
  <c r="AH50" i="1"/>
  <c r="AG50" i="1"/>
  <c r="AF50" i="1"/>
  <c r="AE50" i="1"/>
  <c r="AD50" i="1"/>
  <c r="AC50" i="1"/>
  <c r="AB50" i="1"/>
  <c r="AA50" i="1"/>
  <c r="W50" i="1"/>
  <c r="V50" i="1"/>
  <c r="U50" i="1"/>
  <c r="T50" i="1"/>
  <c r="Q50" i="1"/>
  <c r="P50" i="1"/>
  <c r="O50" i="1"/>
  <c r="N50" i="1"/>
  <c r="M50" i="1"/>
  <c r="J50" i="1"/>
  <c r="I50" i="1"/>
  <c r="H50" i="1"/>
  <c r="D50" i="1"/>
  <c r="C50" i="1"/>
  <c r="AN49" i="1"/>
  <c r="AN47" i="1"/>
  <c r="AN46" i="1"/>
  <c r="AJ50" i="1"/>
  <c r="S50" i="1"/>
  <c r="AJ41" i="1"/>
  <c r="AI41" i="1"/>
  <c r="AH41" i="1"/>
  <c r="AG41" i="1"/>
  <c r="AF41" i="1"/>
  <c r="AE41" i="1"/>
  <c r="AD41" i="1"/>
  <c r="AC41" i="1"/>
  <c r="AB41" i="1"/>
  <c r="AA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E41" i="1"/>
  <c r="D41" i="1"/>
  <c r="C41" i="1"/>
  <c r="B41" i="1"/>
  <c r="AJ34" i="1"/>
  <c r="AI34" i="1"/>
  <c r="AH34" i="1"/>
  <c r="AG34" i="1"/>
  <c r="AF34" i="1"/>
  <c r="AE34" i="1"/>
  <c r="AD34" i="1"/>
  <c r="AC34" i="1"/>
  <c r="AB34" i="1"/>
  <c r="AA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4" i="1"/>
  <c r="AN33" i="1"/>
  <c r="AN32" i="1"/>
  <c r="AN31" i="1"/>
  <c r="AN30" i="1"/>
  <c r="AN26" i="1"/>
  <c r="AN25" i="1"/>
  <c r="AJ21" i="1"/>
  <c r="AI21" i="1"/>
  <c r="AH21" i="1"/>
  <c r="AG21" i="1"/>
  <c r="AF21" i="1"/>
  <c r="AE21" i="1"/>
  <c r="AD21" i="1"/>
  <c r="AC21" i="1"/>
  <c r="AB21" i="1"/>
  <c r="AA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E21" i="1"/>
  <c r="D21" i="1"/>
  <c r="C21" i="1"/>
  <c r="B21" i="1"/>
  <c r="AN20" i="1"/>
  <c r="AJ17" i="1"/>
  <c r="AI17" i="1"/>
  <c r="AH17" i="1"/>
  <c r="AG17" i="1"/>
  <c r="AF17" i="1"/>
  <c r="AE17" i="1"/>
  <c r="AD17" i="1"/>
  <c r="AC17" i="1"/>
  <c r="AB17" i="1"/>
  <c r="AA17" i="1"/>
  <c r="Z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B17" i="1"/>
  <c r="AJ14" i="1"/>
  <c r="AI14" i="1"/>
  <c r="AH14" i="1"/>
  <c r="AG14" i="1"/>
  <c r="AF14" i="1"/>
  <c r="AE14" i="1"/>
  <c r="AD14" i="1"/>
  <c r="AC14" i="1"/>
  <c r="AB14" i="1"/>
  <c r="AA14" i="1"/>
  <c r="Z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AN13" i="1"/>
  <c r="AN12" i="1"/>
  <c r="AN11" i="1"/>
  <c r="AN10" i="1"/>
  <c r="AN9" i="1"/>
  <c r="T57" i="1" l="1"/>
  <c r="D26" i="6"/>
  <c r="D18" i="6" s="1"/>
  <c r="AI267" i="1"/>
  <c r="D46" i="6"/>
  <c r="D39" i="6" s="1"/>
  <c r="D37" i="6"/>
  <c r="D34" i="6" s="1"/>
  <c r="E50" i="1"/>
  <c r="I57" i="1"/>
  <c r="S212" i="1"/>
  <c r="D57" i="1"/>
  <c r="W35" i="1"/>
  <c r="AG57" i="1"/>
  <c r="M258" i="1"/>
  <c r="Q258" i="1"/>
  <c r="Z258" i="1"/>
  <c r="AD35" i="1"/>
  <c r="U57" i="1"/>
  <c r="P57" i="1"/>
  <c r="U35" i="1"/>
  <c r="I35" i="1"/>
  <c r="M35" i="1"/>
  <c r="M57" i="1"/>
  <c r="Q57" i="1"/>
  <c r="S203" i="1"/>
  <c r="N258" i="1"/>
  <c r="P253" i="1"/>
  <c r="P258" i="1" s="1"/>
  <c r="AC231" i="1"/>
  <c r="AI258" i="1"/>
  <c r="R35" i="1"/>
  <c r="S258" i="1"/>
  <c r="H57" i="1"/>
  <c r="AH35" i="1"/>
  <c r="AE57" i="1"/>
  <c r="J57" i="1"/>
  <c r="N57" i="1"/>
  <c r="V57" i="1"/>
  <c r="AB57" i="1"/>
  <c r="AF57" i="1"/>
  <c r="S159" i="1"/>
  <c r="AH231" i="1"/>
  <c r="AF231" i="1"/>
  <c r="U231" i="1"/>
  <c r="AJ242" i="1"/>
  <c r="AI35" i="1"/>
  <c r="Q35" i="1"/>
  <c r="AD57" i="1"/>
  <c r="AH57" i="1"/>
  <c r="O57" i="1"/>
  <c r="S57" i="1"/>
  <c r="W57" i="1"/>
  <c r="AC57" i="1"/>
  <c r="S130" i="1"/>
  <c r="G258" i="1"/>
  <c r="V253" i="1"/>
  <c r="V258" i="1" s="1"/>
  <c r="AE35" i="1"/>
  <c r="I242" i="1"/>
  <c r="N35" i="1"/>
  <c r="AB35" i="1"/>
  <c r="AJ35" i="1"/>
  <c r="O35" i="1"/>
  <c r="AA57" i="1"/>
  <c r="AI57" i="1"/>
  <c r="C57" i="1"/>
  <c r="AA231" i="1"/>
  <c r="AA35" i="1"/>
  <c r="B159" i="1"/>
  <c r="AI231" i="1"/>
  <c r="AN24" i="1"/>
  <c r="B34" i="1"/>
  <c r="J35" i="1"/>
  <c r="V35" i="1"/>
  <c r="AF35" i="1"/>
  <c r="AN45" i="1"/>
  <c r="K35" i="1"/>
  <c r="S35" i="1"/>
  <c r="B14" i="1"/>
  <c r="AN29" i="1"/>
  <c r="B50" i="1"/>
  <c r="AJ57" i="1"/>
  <c r="O231" i="1"/>
  <c r="AB231" i="1"/>
  <c r="AE231" i="1"/>
  <c r="L35" i="1"/>
  <c r="T35" i="1"/>
  <c r="AG35" i="1"/>
  <c r="AN48" i="1"/>
  <c r="B230" i="1"/>
  <c r="B242" i="1"/>
  <c r="B258" i="1" s="1"/>
  <c r="K258" i="1"/>
  <c r="AN23" i="1"/>
  <c r="B196" i="1"/>
  <c r="B203" i="1"/>
  <c r="AN211" i="1"/>
  <c r="F258" i="1"/>
  <c r="R258" i="1"/>
  <c r="B212" i="1"/>
  <c r="AN208" i="1" s="1"/>
  <c r="I237" i="1"/>
  <c r="H35" i="1"/>
  <c r="P35" i="1"/>
  <c r="AC35" i="1"/>
  <c r="B130" i="1"/>
  <c r="AG231" i="1"/>
  <c r="J258" i="1"/>
  <c r="AA258" i="1"/>
  <c r="S196" i="1"/>
  <c r="H231" i="1"/>
  <c r="D253" i="1"/>
  <c r="D258" i="1" s="1"/>
  <c r="L258" i="1"/>
  <c r="T258" i="1"/>
  <c r="V59" i="1" l="1"/>
  <c r="W59" i="1"/>
  <c r="T59" i="1"/>
  <c r="I59" i="1"/>
  <c r="AG59" i="1"/>
  <c r="J59" i="1"/>
  <c r="M59" i="1"/>
  <c r="U59" i="1"/>
  <c r="H59" i="1"/>
  <c r="AB59" i="1"/>
  <c r="D43" i="6"/>
  <c r="D23" i="6"/>
  <c r="D28" i="6"/>
  <c r="AN256" i="1"/>
  <c r="AE59" i="1"/>
  <c r="S59" i="1"/>
  <c r="AI59" i="1"/>
  <c r="AI274" i="1" s="1"/>
  <c r="O59" i="1"/>
  <c r="AD59" i="1"/>
  <c r="AH59" i="1"/>
  <c r="P59" i="1"/>
  <c r="N59" i="1"/>
  <c r="Q59" i="1"/>
  <c r="AJ59" i="1"/>
  <c r="AC59" i="1"/>
  <c r="AF59" i="1"/>
  <c r="B35" i="1"/>
  <c r="L212" i="1"/>
  <c r="B57" i="1"/>
  <c r="I258" i="1"/>
  <c r="B231" i="1"/>
  <c r="AA59" i="1"/>
  <c r="L50" i="1" l="1"/>
  <c r="L57" i="1" s="1"/>
  <c r="L59" i="1" s="1"/>
  <c r="L130" i="1"/>
  <c r="L159" i="1"/>
  <c r="L196" i="1"/>
  <c r="L203" i="1"/>
  <c r="B59" i="1"/>
  <c r="B274" i="1" s="1"/>
  <c r="AJ130" i="1" l="1"/>
  <c r="AJ231" i="1" s="1"/>
  <c r="AM255" i="1" l="1"/>
  <c r="AC257" i="1"/>
  <c r="AC258" i="1" s="1"/>
  <c r="AN255" i="1" l="1"/>
  <c r="AM257" i="1"/>
  <c r="AN257" i="1" l="1"/>
  <c r="D12" i="4" l="1"/>
  <c r="E8" i="4" l="1"/>
  <c r="C9" i="4" l="1"/>
  <c r="C12" i="4"/>
  <c r="E11" i="4"/>
  <c r="E12" i="4" s="1"/>
  <c r="P222" i="1" s="1"/>
  <c r="C14" i="4" l="1"/>
  <c r="D9" i="4" l="1"/>
  <c r="D14" i="4" s="1"/>
  <c r="E7" i="4"/>
  <c r="E9" i="4" s="1"/>
  <c r="P221" i="1" s="1"/>
  <c r="E14" i="4" l="1"/>
  <c r="AM264" i="1" l="1"/>
  <c r="AN264" i="1" s="1"/>
  <c r="AD196" i="1" l="1"/>
  <c r="AD159" i="1"/>
  <c r="AD231" i="1" l="1"/>
  <c r="AD245" i="1" l="1"/>
  <c r="AD258" i="1" s="1"/>
  <c r="AD267" i="1"/>
  <c r="AD274" i="1" l="1"/>
  <c r="AG267" i="1" l="1"/>
  <c r="AJ245" i="1" l="1"/>
  <c r="AJ258" i="1" s="1"/>
  <c r="AJ267" i="1" l="1"/>
  <c r="AJ274" i="1" s="1"/>
  <c r="Z159" i="1" l="1"/>
  <c r="AK267" i="1" l="1"/>
  <c r="AK253" i="1"/>
  <c r="AK258" i="1" s="1"/>
  <c r="AK274" i="1" l="1"/>
  <c r="AA262" i="1" l="1"/>
  <c r="AA267" i="1" l="1"/>
  <c r="AA274" i="1" s="1"/>
  <c r="AG242" i="1" l="1"/>
  <c r="AG258" i="1" s="1"/>
  <c r="AG274" i="1" s="1"/>
  <c r="C253" i="1" l="1"/>
  <c r="C258" i="1" s="1"/>
  <c r="C17" i="1" l="1"/>
  <c r="AL253" i="1" l="1"/>
  <c r="AL245" i="1" l="1"/>
  <c r="AM55" i="1" l="1"/>
  <c r="E56" i="1"/>
  <c r="E57" i="1" s="1"/>
  <c r="E253" i="1" l="1"/>
  <c r="E258" i="1" s="1"/>
  <c r="E212" i="1"/>
  <c r="AM56" i="1"/>
  <c r="AN56" i="1" s="1"/>
  <c r="AN55" i="1"/>
  <c r="D17" i="1" l="1"/>
  <c r="F272" i="1" l="1"/>
  <c r="E34" i="1" l="1"/>
  <c r="AM214" i="1" l="1"/>
  <c r="E215" i="1"/>
  <c r="AN214" i="1" l="1"/>
  <c r="AM215" i="1"/>
  <c r="AN215" i="1" s="1"/>
  <c r="D14" i="1" l="1"/>
  <c r="D35" i="1" s="1"/>
  <c r="D59" i="1" s="1"/>
  <c r="AL242" i="1" l="1"/>
  <c r="AM239" i="1"/>
  <c r="AN239" i="1" s="1"/>
  <c r="AL237" i="1" l="1"/>
  <c r="AL258" i="1" s="1"/>
  <c r="F267" i="1" l="1"/>
  <c r="F274" i="1" s="1"/>
  <c r="AM27" i="1" l="1"/>
  <c r="C34" i="1"/>
  <c r="AN27" i="1" l="1"/>
  <c r="C14" i="1" l="1"/>
  <c r="C35" i="1" s="1"/>
  <c r="C59" i="1" s="1"/>
  <c r="D203" i="1" l="1"/>
  <c r="J267" i="1" l="1"/>
  <c r="J203" i="1"/>
  <c r="J231" i="1" s="1"/>
  <c r="J274" i="1" l="1"/>
  <c r="C203" i="1" l="1"/>
  <c r="W230" i="1" l="1"/>
  <c r="W231" i="1" s="1"/>
  <c r="R159" i="1" l="1"/>
  <c r="R130" i="1"/>
  <c r="R196" i="1"/>
  <c r="R203" i="1"/>
  <c r="K198" i="1" l="1"/>
  <c r="AM198" i="1" s="1"/>
  <c r="K199" i="1"/>
  <c r="AM199" i="1" s="1"/>
  <c r="AN199" i="1" s="1"/>
  <c r="K200" i="1"/>
  <c r="K90" i="1"/>
  <c r="K86" i="1"/>
  <c r="K82" i="1"/>
  <c r="K77" i="1"/>
  <c r="K72" i="1"/>
  <c r="K66" i="1"/>
  <c r="K88" i="1"/>
  <c r="K80" i="1"/>
  <c r="K74" i="1"/>
  <c r="K91" i="1"/>
  <c r="K78" i="1"/>
  <c r="K93" i="1"/>
  <c r="K89" i="1"/>
  <c r="K85" i="1"/>
  <c r="K81" i="1"/>
  <c r="K76" i="1"/>
  <c r="K71" i="1"/>
  <c r="K64" i="1"/>
  <c r="K92" i="1"/>
  <c r="K84" i="1"/>
  <c r="K70" i="1"/>
  <c r="K87" i="1"/>
  <c r="K83" i="1"/>
  <c r="K73" i="1"/>
  <c r="K67" i="1"/>
  <c r="K142" i="1"/>
  <c r="AM142" i="1" s="1"/>
  <c r="AN142" i="1" s="1"/>
  <c r="K150" i="1"/>
  <c r="AM150" i="1" s="1"/>
  <c r="AN150" i="1" s="1"/>
  <c r="K139" i="1"/>
  <c r="AM139" i="1" s="1"/>
  <c r="AN139" i="1" s="1"/>
  <c r="K138" i="1"/>
  <c r="AM138" i="1" s="1"/>
  <c r="AN138" i="1" s="1"/>
  <c r="K137" i="1"/>
  <c r="AM137" i="1" s="1"/>
  <c r="AN137" i="1" s="1"/>
  <c r="K141" i="1"/>
  <c r="AM141" i="1" s="1"/>
  <c r="AN141" i="1" s="1"/>
  <c r="K135" i="1"/>
  <c r="AM135" i="1" s="1"/>
  <c r="AN135" i="1" s="1"/>
  <c r="K134" i="1"/>
  <c r="AM134" i="1" s="1"/>
  <c r="AN134" i="1" s="1"/>
  <c r="K136" i="1"/>
  <c r="AM136" i="1" s="1"/>
  <c r="AN136" i="1" s="1"/>
  <c r="K149" i="1"/>
  <c r="AM149" i="1" s="1"/>
  <c r="AN149" i="1" s="1"/>
  <c r="K143" i="1"/>
  <c r="AM143" i="1" s="1"/>
  <c r="AN143" i="1" s="1"/>
  <c r="K132" i="1"/>
  <c r="AM132" i="1" s="1"/>
  <c r="AN132" i="1" s="1"/>
  <c r="K177" i="1"/>
  <c r="AM177" i="1" s="1"/>
  <c r="AN177" i="1" s="1"/>
  <c r="K176" i="1"/>
  <c r="AM176" i="1" s="1"/>
  <c r="AN176" i="1" s="1"/>
  <c r="K163" i="1"/>
  <c r="AM163" i="1" s="1"/>
  <c r="AN163" i="1" s="1"/>
  <c r="K178" i="1"/>
  <c r="AM178" i="1" s="1"/>
  <c r="AN178" i="1" s="1"/>
  <c r="K162" i="1"/>
  <c r="AM162" i="1" s="1"/>
  <c r="AN162" i="1" s="1"/>
  <c r="K172" i="1"/>
  <c r="AM172" i="1" s="1"/>
  <c r="AN172" i="1" s="1"/>
  <c r="K175" i="1"/>
  <c r="AM175" i="1" s="1"/>
  <c r="AN175" i="1" s="1"/>
  <c r="K169" i="1"/>
  <c r="AM169" i="1" s="1"/>
  <c r="AN169" i="1" s="1"/>
  <c r="K168" i="1"/>
  <c r="AM168" i="1" s="1"/>
  <c r="AN168" i="1" s="1"/>
  <c r="K170" i="1"/>
  <c r="AM170" i="1" s="1"/>
  <c r="AN170" i="1" s="1"/>
  <c r="K167" i="1"/>
  <c r="AM167" i="1" s="1"/>
  <c r="AN167" i="1" s="1"/>
  <c r="K165" i="1"/>
  <c r="AM165" i="1" s="1"/>
  <c r="AN165" i="1" s="1"/>
  <c r="K164" i="1"/>
  <c r="AM164" i="1" s="1"/>
  <c r="AN164" i="1" s="1"/>
  <c r="K171" i="1"/>
  <c r="AM171" i="1" s="1"/>
  <c r="AN171" i="1" s="1"/>
  <c r="K166" i="1"/>
  <c r="AM166" i="1" s="1"/>
  <c r="AN166" i="1" s="1"/>
  <c r="K161" i="1"/>
  <c r="AM161" i="1" s="1"/>
  <c r="K173" i="1"/>
  <c r="AM173" i="1" s="1"/>
  <c r="AN173" i="1" s="1"/>
  <c r="K174" i="1"/>
  <c r="AM174" i="1" s="1"/>
  <c r="AN174" i="1" s="1"/>
  <c r="AM226" i="1"/>
  <c r="AN226" i="1" s="1"/>
  <c r="AM218" i="1"/>
  <c r="AN218" i="1" s="1"/>
  <c r="AM225" i="1"/>
  <c r="AN225" i="1" s="1"/>
  <c r="AM220" i="1"/>
  <c r="AN220" i="1" s="1"/>
  <c r="AM219" i="1"/>
  <c r="AN219" i="1" s="1"/>
  <c r="AM145" i="1"/>
  <c r="AN145" i="1" s="1"/>
  <c r="AM133" i="1"/>
  <c r="AN133" i="1" s="1"/>
  <c r="AM147" i="1"/>
  <c r="AN147" i="1" s="1"/>
  <c r="AM148" i="1"/>
  <c r="AN148" i="1" s="1"/>
  <c r="AM144" i="1"/>
  <c r="AN144" i="1" s="1"/>
  <c r="AM140" i="1"/>
  <c r="AN140" i="1" s="1"/>
  <c r="AM146" i="1"/>
  <c r="AN146" i="1" s="1"/>
  <c r="AM151" i="1"/>
  <c r="AN151" i="1" s="1"/>
  <c r="AM202" i="1"/>
  <c r="AN202" i="1" s="1"/>
  <c r="AM228" i="1"/>
  <c r="AN228" i="1" s="1"/>
  <c r="AM227" i="1"/>
  <c r="AN227" i="1" s="1"/>
  <c r="AM229" i="1"/>
  <c r="AN229" i="1" s="1"/>
  <c r="AM192" i="1"/>
  <c r="AN192" i="1" s="1"/>
  <c r="AM188" i="1"/>
  <c r="AN188" i="1" s="1"/>
  <c r="AM184" i="1"/>
  <c r="AN184" i="1" s="1"/>
  <c r="AM180" i="1"/>
  <c r="AN180" i="1" s="1"/>
  <c r="AM194" i="1"/>
  <c r="AN194" i="1" s="1"/>
  <c r="AM186" i="1"/>
  <c r="AN186" i="1" s="1"/>
  <c r="AM189" i="1"/>
  <c r="AN189" i="1" s="1"/>
  <c r="AM181" i="1"/>
  <c r="AN181" i="1" s="1"/>
  <c r="AM195" i="1"/>
  <c r="AN195" i="1" s="1"/>
  <c r="AM191" i="1"/>
  <c r="AN191" i="1" s="1"/>
  <c r="AM187" i="1"/>
  <c r="AN187" i="1" s="1"/>
  <c r="AM183" i="1"/>
  <c r="AN183" i="1" s="1"/>
  <c r="AM179" i="1"/>
  <c r="AN179" i="1" s="1"/>
  <c r="AM190" i="1"/>
  <c r="AN190" i="1" s="1"/>
  <c r="AM182" i="1"/>
  <c r="AN182" i="1" s="1"/>
  <c r="AM193" i="1"/>
  <c r="AN193" i="1" s="1"/>
  <c r="AM185" i="1"/>
  <c r="AN185" i="1" s="1"/>
  <c r="R212" i="1"/>
  <c r="K207" i="1" l="1"/>
  <c r="AM207" i="1" s="1"/>
  <c r="AN207" i="1" s="1"/>
  <c r="K205" i="1"/>
  <c r="AM205" i="1" s="1"/>
  <c r="K209" i="1"/>
  <c r="AM209" i="1" s="1"/>
  <c r="AN209" i="1" s="1"/>
  <c r="K206" i="1"/>
  <c r="AM206" i="1" s="1"/>
  <c r="AN206" i="1" s="1"/>
  <c r="AM75" i="1"/>
  <c r="AN75" i="1" s="1"/>
  <c r="AM85" i="1"/>
  <c r="AN85" i="1" s="1"/>
  <c r="AM65" i="1"/>
  <c r="AN65" i="1" s="1"/>
  <c r="AM79" i="1"/>
  <c r="AN79" i="1" s="1"/>
  <c r="AM78" i="1"/>
  <c r="AN78" i="1" s="1"/>
  <c r="AM84" i="1"/>
  <c r="AN84" i="1" s="1"/>
  <c r="AM68" i="1"/>
  <c r="AN68" i="1" s="1"/>
  <c r="AM88" i="1"/>
  <c r="AN88" i="1" s="1"/>
  <c r="AM66" i="1"/>
  <c r="AN66" i="1" s="1"/>
  <c r="AM72" i="1"/>
  <c r="AN72" i="1" s="1"/>
  <c r="AM82" i="1"/>
  <c r="AN82" i="1" s="1"/>
  <c r="AM74" i="1"/>
  <c r="AN74" i="1" s="1"/>
  <c r="AM80" i="1"/>
  <c r="AN80" i="1" s="1"/>
  <c r="AM77" i="1"/>
  <c r="AN77" i="1" s="1"/>
  <c r="AM91" i="1"/>
  <c r="AN91" i="1" s="1"/>
  <c r="AM89" i="1"/>
  <c r="AN89" i="1" s="1"/>
  <c r="AM71" i="1"/>
  <c r="AN71" i="1" s="1"/>
  <c r="AM90" i="1"/>
  <c r="AN90" i="1" s="1"/>
  <c r="AM70" i="1"/>
  <c r="AN70" i="1" s="1"/>
  <c r="AM69" i="1"/>
  <c r="AN69" i="1" s="1"/>
  <c r="K196" i="1"/>
  <c r="K203" i="1"/>
  <c r="AM81" i="1"/>
  <c r="AN81" i="1" s="1"/>
  <c r="AN161" i="1"/>
  <c r="AM196" i="1"/>
  <c r="AN196" i="1" s="1"/>
  <c r="K159" i="1"/>
  <c r="AM159" i="1" s="1"/>
  <c r="AN159" i="1" s="1"/>
  <c r="AL130" i="1"/>
  <c r="AN198" i="1"/>
  <c r="AM93" i="1"/>
  <c r="AN93" i="1" s="1"/>
  <c r="AM86" i="1"/>
  <c r="AN86" i="1" s="1"/>
  <c r="K130" i="1"/>
  <c r="AM64" i="1"/>
  <c r="K212" i="1" l="1"/>
  <c r="AL50" i="1"/>
  <c r="AL57" i="1" s="1"/>
  <c r="AL59" i="1" s="1"/>
  <c r="AN205" i="1"/>
  <c r="AM212" i="1"/>
  <c r="AN212" i="1" s="1"/>
  <c r="AN64" i="1"/>
  <c r="AL230" i="1" l="1"/>
  <c r="AL231" i="1" s="1"/>
  <c r="P230" i="1" l="1"/>
  <c r="P231" i="1" s="1"/>
  <c r="AM221" i="1"/>
  <c r="AN221" i="1" l="1"/>
  <c r="AG276" i="1" l="1"/>
  <c r="AI276" i="1"/>
  <c r="AI5" i="1" l="1"/>
  <c r="AI1" i="1"/>
  <c r="AG5" i="1"/>
  <c r="AG1" i="1"/>
  <c r="F276" i="1" l="1"/>
  <c r="F5" i="1" l="1"/>
  <c r="F1" i="1"/>
  <c r="AD276" i="1"/>
  <c r="AK276" i="1" l="1"/>
  <c r="AD5" i="1"/>
  <c r="AD1" i="1"/>
  <c r="AJ276" i="1"/>
  <c r="AM40" i="1"/>
  <c r="AN40" i="1" s="1"/>
  <c r="Z53" i="1" l="1"/>
  <c r="AM52" i="1"/>
  <c r="AJ5" i="1"/>
  <c r="AJ1" i="1"/>
  <c r="AK1" i="1"/>
  <c r="AK5" i="1"/>
  <c r="J276" i="1"/>
  <c r="Z34" i="1" l="1"/>
  <c r="AM28" i="1"/>
  <c r="H9" i="6"/>
  <c r="H6" i="6"/>
  <c r="H8" i="6"/>
  <c r="H5" i="6"/>
  <c r="H7" i="6"/>
  <c r="H15" i="6" s="1"/>
  <c r="AN52" i="1"/>
  <c r="AM53" i="1"/>
  <c r="AM19" i="1"/>
  <c r="Z21" i="1"/>
  <c r="J5" i="1"/>
  <c r="J1" i="1"/>
  <c r="H16" i="6" l="1"/>
  <c r="J16" i="6" s="1"/>
  <c r="Z92" i="1" s="1"/>
  <c r="AM92" i="1" s="1"/>
  <c r="AN92" i="1" s="1"/>
  <c r="AN53" i="1"/>
  <c r="J15" i="6"/>
  <c r="Z83" i="1" s="1"/>
  <c r="AM83" i="1" s="1"/>
  <c r="AN83" i="1" s="1"/>
  <c r="I15" i="6"/>
  <c r="Z76" i="1" s="1"/>
  <c r="AM76" i="1" s="1"/>
  <c r="AN76" i="1" s="1"/>
  <c r="Z35" i="1"/>
  <c r="H14" i="6"/>
  <c r="H10" i="6"/>
  <c r="AN28" i="1"/>
  <c r="AM34" i="1"/>
  <c r="AM21" i="1"/>
  <c r="AN21" i="1" s="1"/>
  <c r="AN19" i="1"/>
  <c r="AM39" i="1"/>
  <c r="Z41" i="1"/>
  <c r="I16" i="6" l="1"/>
  <c r="Z87" i="1" s="1"/>
  <c r="AM87" i="1" s="1"/>
  <c r="AN87" i="1" s="1"/>
  <c r="AM41" i="1"/>
  <c r="AN41" i="1" s="1"/>
  <c r="AN39" i="1"/>
  <c r="I14" i="6"/>
  <c r="Z67" i="1" s="1"/>
  <c r="J14" i="6"/>
  <c r="Z73" i="1" s="1"/>
  <c r="AM73" i="1" s="1"/>
  <c r="AN73" i="1" s="1"/>
  <c r="AN34" i="1"/>
  <c r="Z130" i="1" l="1"/>
  <c r="Z231" i="1" s="1"/>
  <c r="AM67" i="1"/>
  <c r="Z50" i="1"/>
  <c r="Z57" i="1" s="1"/>
  <c r="Z59" i="1" s="1"/>
  <c r="AM43" i="1"/>
  <c r="AN67" i="1" l="1"/>
  <c r="AM130" i="1"/>
  <c r="AN43" i="1"/>
  <c r="AN130" i="1" l="1"/>
  <c r="Y276" i="1" l="1"/>
  <c r="Y5" i="1" l="1"/>
  <c r="Y1" i="1"/>
  <c r="AA276" i="1" l="1"/>
  <c r="AA1" i="1" l="1"/>
  <c r="AA5" i="1"/>
  <c r="R261" i="1" l="1"/>
  <c r="R262" i="1" s="1"/>
  <c r="E16" i="1" l="1"/>
  <c r="E17" i="1" l="1"/>
  <c r="AM16" i="1"/>
  <c r="A15" i="3"/>
  <c r="A7" i="3"/>
  <c r="A14" i="3"/>
  <c r="A6" i="3"/>
  <c r="M200" i="1"/>
  <c r="A16" i="3" l="1"/>
  <c r="A17" i="3" s="1"/>
  <c r="A19" i="3" s="1"/>
  <c r="O250" i="1" s="1"/>
  <c r="AM250" i="1" s="1"/>
  <c r="AN250" i="1" s="1"/>
  <c r="M203" i="1"/>
  <c r="M231" i="1" s="1"/>
  <c r="M274" i="1" s="1"/>
  <c r="AM17" i="1"/>
  <c r="AN16" i="1"/>
  <c r="A8" i="3"/>
  <c r="A9" i="3" s="1"/>
  <c r="A11" i="3" s="1"/>
  <c r="O249" i="1" l="1"/>
  <c r="A21" i="3"/>
  <c r="AN17" i="1"/>
  <c r="O253" i="1" l="1"/>
  <c r="O258" i="1" s="1"/>
  <c r="AM249" i="1"/>
  <c r="AN249" i="1" l="1"/>
  <c r="B275" i="1" l="1"/>
  <c r="B276" i="1" s="1"/>
  <c r="B1" i="1" s="1"/>
  <c r="M275" i="1" l="1"/>
  <c r="M276" i="1" s="1"/>
  <c r="U247" i="1"/>
  <c r="U248" i="1"/>
  <c r="U253" i="1" l="1"/>
  <c r="U258" i="1" s="1"/>
  <c r="M5" i="1"/>
  <c r="M1" i="1"/>
  <c r="K217" i="1"/>
  <c r="X224" i="1"/>
  <c r="X230" i="1" s="1"/>
  <c r="X231" i="1" s="1"/>
  <c r="L222" i="1"/>
  <c r="L230" i="1" s="1"/>
  <c r="L231" i="1" s="1"/>
  <c r="AE248" i="1"/>
  <c r="AM248" i="1" s="1"/>
  <c r="AN248" i="1" s="1"/>
  <c r="E224" i="1"/>
  <c r="E8" i="1"/>
  <c r="K44" i="1"/>
  <c r="AB235" i="1"/>
  <c r="AB237" i="1" s="1"/>
  <c r="AB258" i="1" s="1"/>
  <c r="R217" i="1"/>
  <c r="R230" i="1" s="1"/>
  <c r="R231" i="1" s="1"/>
  <c r="H236" i="1"/>
  <c r="AM236" i="1" s="1"/>
  <c r="AN236" i="1" s="1"/>
  <c r="V200" i="1"/>
  <c r="X261" i="1"/>
  <c r="X262" i="1" s="1"/>
  <c r="N224" i="1"/>
  <c r="N230" i="1" s="1"/>
  <c r="N231" i="1" s="1"/>
  <c r="R44" i="1"/>
  <c r="R50" i="1" s="1"/>
  <c r="R57" i="1" s="1"/>
  <c r="R59" i="1" s="1"/>
  <c r="AE244" i="1"/>
  <c r="V203" i="1" l="1"/>
  <c r="V231" i="1" s="1"/>
  <c r="AM200" i="1"/>
  <c r="AN200" i="1" s="1"/>
  <c r="L274" i="1"/>
  <c r="AM244" i="1"/>
  <c r="AE245" i="1"/>
  <c r="H235" i="1"/>
  <c r="H237" i="1" s="1"/>
  <c r="AE247" i="1"/>
  <c r="E230" i="1"/>
  <c r="K230" i="1"/>
  <c r="K231" i="1" s="1"/>
  <c r="AM217" i="1"/>
  <c r="AF235" i="1"/>
  <c r="AF237" i="1" s="1"/>
  <c r="AF258" i="1" s="1"/>
  <c r="W235" i="1"/>
  <c r="AM44" i="1"/>
  <c r="K50" i="1"/>
  <c r="K57" i="1" s="1"/>
  <c r="K59" i="1" s="1"/>
  <c r="E14" i="1"/>
  <c r="E35" i="1" s="1"/>
  <c r="E59" i="1" s="1"/>
  <c r="AM8" i="1"/>
  <c r="I222" i="1"/>
  <c r="AH235" i="1"/>
  <c r="AH237" i="1" s="1"/>
  <c r="AH258" i="1" s="1"/>
  <c r="C224" i="1"/>
  <c r="C230" i="1" s="1"/>
  <c r="C231" i="1" s="1"/>
  <c r="AB266" i="1"/>
  <c r="AB267" i="1" s="1"/>
  <c r="AB274" i="1" s="1"/>
  <c r="L266" i="1"/>
  <c r="L267" i="1" s="1"/>
  <c r="D224" i="1"/>
  <c r="D230" i="1" s="1"/>
  <c r="D231" i="1" s="1"/>
  <c r="S223" i="1"/>
  <c r="S230" i="1" s="1"/>
  <c r="S231" i="1" s="1"/>
  <c r="Q223" i="1"/>
  <c r="N266" i="1"/>
  <c r="N267" i="1" s="1"/>
  <c r="N274" i="1" s="1"/>
  <c r="U266" i="1"/>
  <c r="U267" i="1" s="1"/>
  <c r="U274" i="1" s="1"/>
  <c r="H241" i="1"/>
  <c r="R266" i="1"/>
  <c r="R267" i="1" s="1"/>
  <c r="R274" i="1" s="1"/>
  <c r="I230" i="1" l="1"/>
  <c r="I231" i="1" s="1"/>
  <c r="AM222" i="1"/>
  <c r="AN222" i="1" s="1"/>
  <c r="AM224" i="1"/>
  <c r="AN224" i="1" s="1"/>
  <c r="Q230" i="1"/>
  <c r="Q231" i="1" s="1"/>
  <c r="AE253" i="1"/>
  <c r="AE258" i="1" s="1"/>
  <c r="AM247" i="1"/>
  <c r="AM241" i="1"/>
  <c r="H242" i="1"/>
  <c r="H258" i="1" s="1"/>
  <c r="AN244" i="1"/>
  <c r="AM245" i="1"/>
  <c r="AN245" i="1" s="1"/>
  <c r="AN8" i="1"/>
  <c r="AM14" i="1"/>
  <c r="AN217" i="1"/>
  <c r="AN44" i="1"/>
  <c r="AM50" i="1"/>
  <c r="W237" i="1"/>
  <c r="W258" i="1" s="1"/>
  <c r="AM235" i="1"/>
  <c r="O266" i="1"/>
  <c r="O267" i="1" s="1"/>
  <c r="O274" i="1" s="1"/>
  <c r="I266" i="1"/>
  <c r="I267" i="1" s="1"/>
  <c r="K261" i="1"/>
  <c r="P266" i="1"/>
  <c r="P267" i="1" s="1"/>
  <c r="P274" i="1" s="1"/>
  <c r="AH266" i="1"/>
  <c r="AH267" i="1" s="1"/>
  <c r="AH274" i="1" s="1"/>
  <c r="S266" i="1"/>
  <c r="S267" i="1" s="1"/>
  <c r="S274" i="1" s="1"/>
  <c r="Q266" i="1"/>
  <c r="Q267" i="1" s="1"/>
  <c r="V266" i="1"/>
  <c r="V267" i="1" s="1"/>
  <c r="V274" i="1" s="1"/>
  <c r="X266" i="1"/>
  <c r="X267" i="1" s="1"/>
  <c r="X274" i="1" s="1"/>
  <c r="AF266" i="1"/>
  <c r="AF267" i="1" s="1"/>
  <c r="AF274" i="1" s="1"/>
  <c r="H266" i="1"/>
  <c r="H267" i="1" s="1"/>
  <c r="AE266" i="1"/>
  <c r="AE267" i="1" s="1"/>
  <c r="W266" i="1"/>
  <c r="W267" i="1" s="1"/>
  <c r="Q274" i="1" l="1"/>
  <c r="AE274" i="1"/>
  <c r="U275" i="1"/>
  <c r="U276" i="1" s="1"/>
  <c r="I274" i="1"/>
  <c r="N275" i="1"/>
  <c r="N276" i="1" s="1"/>
  <c r="L275" i="1"/>
  <c r="L276" i="1" s="1"/>
  <c r="G88" i="8"/>
  <c r="H274" i="1"/>
  <c r="W274" i="1"/>
  <c r="AM242" i="1"/>
  <c r="AN242" i="1" s="1"/>
  <c r="AN241" i="1"/>
  <c r="AN247" i="1"/>
  <c r="AM253" i="1"/>
  <c r="AN253" i="1" s="1"/>
  <c r="K262" i="1"/>
  <c r="AN50" i="1"/>
  <c r="AM57" i="1"/>
  <c r="AN57" i="1" s="1"/>
  <c r="AN14" i="1"/>
  <c r="AM35" i="1"/>
  <c r="AB275" i="1"/>
  <c r="AB276" i="1" s="1"/>
  <c r="AN235" i="1"/>
  <c r="AM237" i="1"/>
  <c r="K266" i="1"/>
  <c r="K267" i="1" s="1"/>
  <c r="Z261" i="1"/>
  <c r="Z262" i="1" s="1"/>
  <c r="E201" i="1"/>
  <c r="AC269" i="1"/>
  <c r="Q275" i="1" l="1"/>
  <c r="Q276" i="1" s="1"/>
  <c r="X275" i="1"/>
  <c r="X276" i="1" s="1"/>
  <c r="L1" i="1"/>
  <c r="L5" i="1"/>
  <c r="I275" i="1"/>
  <c r="I276" i="1" s="1"/>
  <c r="S275" i="1"/>
  <c r="S276" i="1" s="1"/>
  <c r="U1" i="1"/>
  <c r="U5" i="1"/>
  <c r="V275" i="1"/>
  <c r="V276" i="1" s="1"/>
  <c r="N5" i="1"/>
  <c r="N1" i="1"/>
  <c r="H234" i="1"/>
  <c r="A1" i="8"/>
  <c r="AH275" i="1"/>
  <c r="AH276" i="1" s="1"/>
  <c r="AE275" i="1"/>
  <c r="AE276" i="1" s="1"/>
  <c r="AM269" i="1"/>
  <c r="AC272" i="1"/>
  <c r="AC274" i="1" s="1"/>
  <c r="P275" i="1"/>
  <c r="P276" i="1" s="1"/>
  <c r="AB1" i="1"/>
  <c r="AB5" i="1"/>
  <c r="R275" i="1"/>
  <c r="R276" i="1" s="1"/>
  <c r="AM201" i="1"/>
  <c r="E203" i="1"/>
  <c r="E231" i="1" s="1"/>
  <c r="W275" i="1"/>
  <c r="W276" i="1" s="1"/>
  <c r="O275" i="1"/>
  <c r="O276" i="1" s="1"/>
  <c r="AN237" i="1"/>
  <c r="AM258" i="1"/>
  <c r="AN258" i="1" s="1"/>
  <c r="AM59" i="1"/>
  <c r="AN35" i="1"/>
  <c r="AF275" i="1"/>
  <c r="AF276" i="1" s="1"/>
  <c r="K274" i="1"/>
  <c r="C261" i="1"/>
  <c r="C262" i="1" s="1"/>
  <c r="D261" i="1"/>
  <c r="D262" i="1" s="1"/>
  <c r="I5" i="1" l="1"/>
  <c r="I1" i="1"/>
  <c r="X1" i="1"/>
  <c r="X5" i="1"/>
  <c r="V5" i="1"/>
  <c r="V1" i="1"/>
  <c r="S5" i="1"/>
  <c r="S1" i="1"/>
  <c r="Q5" i="1"/>
  <c r="Q1" i="1"/>
  <c r="AE5" i="1"/>
  <c r="AE1" i="1"/>
  <c r="H275" i="1"/>
  <c r="H276" i="1" s="1"/>
  <c r="AH1" i="1"/>
  <c r="AH5" i="1"/>
  <c r="W5" i="1"/>
  <c r="W1" i="1"/>
  <c r="P5" i="1"/>
  <c r="P1" i="1"/>
  <c r="AC275" i="1"/>
  <c r="AC276" i="1" s="1"/>
  <c r="K275" i="1"/>
  <c r="K276" i="1" s="1"/>
  <c r="AF1" i="1"/>
  <c r="AF5" i="1"/>
  <c r="R5" i="1"/>
  <c r="R1" i="1"/>
  <c r="AN59" i="1"/>
  <c r="O5" i="1"/>
  <c r="O1" i="1"/>
  <c r="AN201" i="1"/>
  <c r="AM203" i="1"/>
  <c r="AM272" i="1"/>
  <c r="AN272" i="1" s="1"/>
  <c r="AN269" i="1"/>
  <c r="C266" i="1"/>
  <c r="C267" i="1" s="1"/>
  <c r="C274" i="1" s="1"/>
  <c r="E266" i="1"/>
  <c r="D266" i="1"/>
  <c r="D267" i="1" s="1"/>
  <c r="D274" i="1" s="1"/>
  <c r="H1" i="1" l="1"/>
  <c r="H5" i="1"/>
  <c r="K1" i="1"/>
  <c r="K5" i="1"/>
  <c r="AC1" i="1"/>
  <c r="AC5" i="1"/>
  <c r="AN203" i="1"/>
  <c r="E267" i="1"/>
  <c r="C275" i="1" l="1"/>
  <c r="C276" i="1" s="1"/>
  <c r="D275" i="1" l="1"/>
  <c r="D276" i="1" s="1"/>
  <c r="C1" i="1"/>
  <c r="C5" i="1"/>
  <c r="E275" i="1"/>
  <c r="Z266" i="1"/>
  <c r="Z267" i="1" s="1"/>
  <c r="Z274" i="1" s="1"/>
  <c r="D1" i="1" l="1"/>
  <c r="D5" i="1"/>
  <c r="Z275" i="1" l="1"/>
  <c r="Z276" i="1" s="1"/>
  <c r="Z1" i="1" l="1"/>
  <c r="Z5" i="1"/>
  <c r="T223" i="1" l="1"/>
  <c r="T230" i="1" l="1"/>
  <c r="T231" i="1" s="1"/>
  <c r="AM223" i="1"/>
  <c r="AN223" i="1" l="1"/>
  <c r="AM230" i="1"/>
  <c r="T266" i="1"/>
  <c r="T267" i="1" s="1"/>
  <c r="T274" i="1" s="1"/>
  <c r="T275" i="1" l="1"/>
  <c r="T276" i="1" s="1"/>
  <c r="AN230" i="1"/>
  <c r="AM231" i="1"/>
  <c r="AN231" i="1" s="1"/>
  <c r="AL261" i="1"/>
  <c r="AL266" i="1"/>
  <c r="T1" i="1" l="1"/>
  <c r="T5" i="1"/>
  <c r="AL262" i="1"/>
  <c r="AL267" i="1"/>
  <c r="AL275" i="1" l="1"/>
  <c r="AL274" i="1"/>
  <c r="AL276" i="1" l="1"/>
  <c r="AL5" i="1"/>
  <c r="AL1" i="1"/>
  <c r="G266" i="1" l="1"/>
  <c r="G267" i="1" l="1"/>
  <c r="G274" i="1" s="1"/>
  <c r="AM266" i="1"/>
  <c r="AM267" i="1" l="1"/>
  <c r="AN267" i="1" s="1"/>
  <c r="AN266" i="1"/>
  <c r="AM275" i="1"/>
  <c r="G275" i="1"/>
  <c r="G276" i="1" s="1"/>
  <c r="G1" i="1" l="1"/>
  <c r="G5" i="1"/>
  <c r="AN275" i="1"/>
  <c r="E261" i="1" l="1"/>
  <c r="E262" i="1" l="1"/>
  <c r="E274" i="1" s="1"/>
  <c r="E276" i="1" s="1"/>
  <c r="AM261" i="1"/>
  <c r="AN261" i="1" l="1"/>
  <c r="AM262" i="1"/>
  <c r="E1" i="1"/>
  <c r="E5" i="1"/>
  <c r="AM274" i="1" l="1"/>
  <c r="AN262" i="1"/>
  <c r="AN274" i="1" l="1"/>
  <c r="AN276" i="1" s="1"/>
  <c r="AM276" i="1"/>
  <c r="AM1" i="1" l="1"/>
  <c r="AM5" i="1"/>
  <c r="AN5" i="1"/>
  <c r="AN1" i="1"/>
</calcChain>
</file>

<file path=xl/comments1.xml><?xml version="1.0" encoding="utf-8"?>
<comments xmlns="http://schemas.openxmlformats.org/spreadsheetml/2006/main">
  <authors>
    <author>SFree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</commentList>
</comments>
</file>

<file path=xl/sharedStrings.xml><?xml version="1.0" encoding="utf-8"?>
<sst xmlns="http://schemas.openxmlformats.org/spreadsheetml/2006/main" count="458" uniqueCount="377">
  <si>
    <t>PUGET SOUND ENERGY</t>
  </si>
  <si>
    <t>INCOME STATEMENT DETAIL</t>
  </si>
  <si>
    <t>TOTAL</t>
  </si>
  <si>
    <t>ADJUSTED</t>
  </si>
  <si>
    <t>ADJUSTMENTS</t>
  </si>
  <si>
    <t>RESULTS OF</t>
  </si>
  <si>
    <t>Adjustment</t>
  </si>
  <si>
    <t>FERC Account Description</t>
  </si>
  <si>
    <t>Direct</t>
  </si>
  <si>
    <t>OPERATIONS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</si>
  <si>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</si>
  <si>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</si>
  <si>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</si>
  <si>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</si>
  <si>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</si>
  <si>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</si>
  <si>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</si>
  <si>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</si>
  <si>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</si>
  <si>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</si>
  <si>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</si>
  <si>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</si>
  <si>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</si>
  <si>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</si>
  <si>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</si>
  <si>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</si>
  <si>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</si>
  <si>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</si>
  <si>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</si>
  <si>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</si>
  <si>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</si>
  <si>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</si>
  <si>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</si>
  <si>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</si>
  <si>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</si>
  <si>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</si>
  <si>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</si>
  <si>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</si>
  <si>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</si>
  <si>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</si>
  <si>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</si>
  <si>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</si>
  <si>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</si>
  <si>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</si>
  <si>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</si>
  <si>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</si>
  <si>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</si>
  <si>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</si>
  <si>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</si>
  <si>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</si>
  <si>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</si>
  <si>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</si>
  <si>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</si>
  <si>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</si>
  <si>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</si>
  <si>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</si>
  <si>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</si>
  <si>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</si>
  <si>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</si>
  <si>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</si>
  <si>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</si>
  <si>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</si>
  <si>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</si>
  <si>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</si>
  <si>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</si>
  <si>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</si>
  <si>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</si>
  <si>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</si>
  <si>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</si>
  <si>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</si>
  <si>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</si>
  <si>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</si>
  <si>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</si>
  <si>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</si>
  <si>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</si>
  <si>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</si>
  <si>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</si>
  <si>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</si>
  <si>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</si>
  <si>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</si>
  <si>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</si>
  <si>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</si>
  <si>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</si>
  <si>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</si>
  <si>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</si>
  <si>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</si>
  <si>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</si>
  <si>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</si>
  <si>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</si>
  <si>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</si>
  <si>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</si>
  <si>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</si>
  <si>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</si>
  <si>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</si>
  <si>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</si>
  <si>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</si>
  <si>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</si>
  <si>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</si>
  <si>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</si>
  <si>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</si>
  <si>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</si>
  <si>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</si>
  <si>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</si>
  <si>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</si>
  <si>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</si>
  <si>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</si>
  <si>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</si>
  <si>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</si>
  <si>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</si>
  <si>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</si>
  <si>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</si>
  <si>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</si>
  <si>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</si>
  <si>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</si>
  <si>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</si>
  <si>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</si>
  <si>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</si>
  <si>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</si>
  <si>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</si>
  <si>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</si>
  <si>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</si>
  <si>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</si>
  <si>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</si>
  <si>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</si>
  <si>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</si>
  <si>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</si>
  <si>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</si>
  <si>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</si>
  <si>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</si>
  <si>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</si>
  <si>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</si>
  <si>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</si>
  <si>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</si>
  <si>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</si>
  <si>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</si>
  <si>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</si>
  <si>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</si>
  <si>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</si>
  <si>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</si>
  <si>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</si>
  <si>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</si>
  <si>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</si>
  <si>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</si>
  <si>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</si>
  <si>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</si>
  <si>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</si>
  <si>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</si>
  <si>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</si>
  <si>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</si>
  <si>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</si>
  <si>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</si>
  <si>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</si>
  <si>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</si>
  <si>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</si>
  <si>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</si>
  <si>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</si>
  <si>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</si>
  <si>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</si>
  <si>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</si>
  <si>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</si>
  <si>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</si>
  <si>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</si>
  <si>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</si>
  <si>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</si>
  <si>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</si>
  <si>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</si>
  <si>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</si>
  <si>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</si>
  <si>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</si>
  <si>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</si>
  <si>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</si>
  <si>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</si>
  <si>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</si>
  <si>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</si>
  <si>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</si>
  <si>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</si>
  <si>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</si>
  <si>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</si>
  <si>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</si>
  <si>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</si>
  <si>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</si>
  <si>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</si>
  <si>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</si>
  <si>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</si>
  <si>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</si>
  <si>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</si>
  <si>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</si>
  <si>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</si>
  <si>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</si>
  <si>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</si>
  <si>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</si>
  <si>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</si>
  <si>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</si>
  <si>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</si>
  <si>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</si>
  <si>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</si>
  <si>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</si>
  <si>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</si>
  <si>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</si>
  <si>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</si>
  <si>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</si>
  <si>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</si>
  <si>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</si>
  <si>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</si>
  <si>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</si>
  <si>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</si>
  <si>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</si>
  <si>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</si>
  <si>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</si>
  <si>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</si>
  <si>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</si>
  <si>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</si>
  <si>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</si>
  <si>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</si>
  <si>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</si>
  <si>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</si>
  <si>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</si>
  <si>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</si>
  <si>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</si>
  <si>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</si>
  <si>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</si>
  <si>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</si>
  <si>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</si>
  <si>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</si>
  <si>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</si>
  <si>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</si>
  <si>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</si>
  <si>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</si>
  <si>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</si>
  <si>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</si>
  <si>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</si>
  <si>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</si>
  <si>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</si>
  <si>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</si>
  <si>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</si>
  <si>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</si>
  <si>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</si>
  <si>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</si>
  <si>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</si>
  <si>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</si>
  <si>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</si>
  <si>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</si>
  <si>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</si>
  <si>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</si>
  <si>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</si>
  <si>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</si>
  <si>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</si>
  <si>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</si>
  <si>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</si>
  <si>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</si>
  <si>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</si>
  <si>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</si>
  <si>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</si>
  <si>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</si>
  <si>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</si>
  <si>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</si>
  <si>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</si>
  <si>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</si>
  <si>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</si>
  <si>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</si>
  <si>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</si>
  <si>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</si>
  <si>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</si>
  <si>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</si>
  <si>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</si>
  <si>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</si>
  <si>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</si>
  <si>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</si>
  <si>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</si>
  <si>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</si>
  <si>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</si>
  <si>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</si>
  <si>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</si>
  <si>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</si>
  <si>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Total</t>
  </si>
  <si>
    <t>model summary=&gt;</t>
  </si>
  <si>
    <t>Done</t>
  </si>
  <si>
    <t>Determination of Property Gains / Losses by FERC</t>
  </si>
  <si>
    <t>Gains</t>
  </si>
  <si>
    <t>Description</t>
  </si>
  <si>
    <t>Previously Approved</t>
  </si>
  <si>
    <t>New</t>
  </si>
  <si>
    <t>Total Gains</t>
  </si>
  <si>
    <t>Annual Amort (3 year period)</t>
  </si>
  <si>
    <t>Test Year</t>
  </si>
  <si>
    <t>FERC 411.6</t>
  </si>
  <si>
    <t>Losses</t>
  </si>
  <si>
    <t>FERC 411.7</t>
  </si>
  <si>
    <t>Total Expense Change</t>
  </si>
  <si>
    <t>Property and Liability Insruance Adjustment</t>
  </si>
  <si>
    <t>Determination of FERC Account</t>
  </si>
  <si>
    <t>ELECTRIC</t>
  </si>
  <si>
    <t>Type</t>
  </si>
  <si>
    <t>FERC</t>
  </si>
  <si>
    <t>Restated</t>
  </si>
  <si>
    <t>Property</t>
  </si>
  <si>
    <t>Liability</t>
  </si>
  <si>
    <t>Subtotal 925</t>
  </si>
  <si>
    <t>Determination of Power Cost Adjustment by FERC</t>
  </si>
  <si>
    <t>2016 GRC Initial Filing</t>
  </si>
  <si>
    <t>Adjustments</t>
  </si>
  <si>
    <t>Rate Year Mar 17 - Feb 18</t>
  </si>
  <si>
    <t>Coal</t>
  </si>
  <si>
    <t>Gas Fired Turbines</t>
  </si>
  <si>
    <t>Hydro</t>
  </si>
  <si>
    <t>Wind</t>
  </si>
  <si>
    <t>Other</t>
  </si>
  <si>
    <t>Prod. O&amp;M incl. Benefits/Taxes</t>
  </si>
  <si>
    <t>check</t>
  </si>
  <si>
    <t>Oper</t>
  </si>
  <si>
    <t>Maint</t>
  </si>
  <si>
    <t>Steam</t>
  </si>
  <si>
    <t>Op &amp; Maint</t>
  </si>
  <si>
    <t>2016 Prod O&amp;M Adj</t>
  </si>
  <si>
    <t>FOR THE 12 MONTHS ENDED SEPTEMBER 30, 2016</t>
  </si>
  <si>
    <t>Common</t>
  </si>
  <si>
    <t>2017 GRC</t>
  </si>
  <si>
    <t>Test Year        10/01/2015 - 09/30/2016</t>
  </si>
  <si>
    <t>IS by FERC</t>
  </si>
  <si>
    <t>RB by FERC</t>
  </si>
  <si>
    <t>Direct Electric</t>
  </si>
  <si>
    <t>ARC</t>
  </si>
  <si>
    <t>ARO</t>
  </si>
  <si>
    <t>311 Structures and improvements. - (Steam Production)</t>
  </si>
  <si>
    <t>312 Boiler plant equipment. - (Steam Production)</t>
  </si>
  <si>
    <t>314 Turbogenerator units. - (Steam Production)</t>
  </si>
  <si>
    <t>315 Accessory electric equipment. - (Steam Production)</t>
  </si>
  <si>
    <t>316 Miscellaneous power plant equipment - (Steam Production)</t>
  </si>
  <si>
    <t>330 Land and land rights. - (Hydraulic Production)</t>
  </si>
  <si>
    <t>331 Structures and improvements. - (Hydraulic Production)</t>
  </si>
  <si>
    <t>332 Reservoirs, dams, and waterways. - (Hydraulic Production)</t>
  </si>
  <si>
    <t>333 Water wheels, turbines and generators. - (Hydraulic Production)</t>
  </si>
  <si>
    <t>334 Accessory electric equipment. - (Hydraulic Production)</t>
  </si>
  <si>
    <t>335 Miscellaneous power plant equipment. - (Hydraulic Production)</t>
  </si>
  <si>
    <t>336 Roads, railroads and bridges. - (Hydraulic Production)</t>
  </si>
  <si>
    <t>340 Land and land rights. - (Other Production)</t>
  </si>
  <si>
    <t>341 Structures and improvements. - (Other Production)</t>
  </si>
  <si>
    <t>341.01 STRUCTURES AND IMPROVEMENTS - WIND</t>
  </si>
  <si>
    <t>342 Fuel holders, producers, and accessories. - (Other Production)</t>
  </si>
  <si>
    <t>344 Generators. - (Other Production)</t>
  </si>
  <si>
    <t>345 Accessory electric equipment. - (Other Production)</t>
  </si>
  <si>
    <t>346 Miscellaneous power plant equipment. - (Other Production)</t>
  </si>
  <si>
    <t>348   Energy Storage Equipment—Production - (Other Production)</t>
  </si>
  <si>
    <t>350 Land and land rights. - (Transmission Plant)</t>
  </si>
  <si>
    <t>352 Structures and improvements. - (Transmission Plant)</t>
  </si>
  <si>
    <t>353 Station equipment. - (Transmission Plant)</t>
  </si>
  <si>
    <t>354 Towers and fixtures. - (Transmission Plant)</t>
  </si>
  <si>
    <t>355 Poles and fixtures. - (Transmission Plant)</t>
  </si>
  <si>
    <t>356 Overhead conductors and devices. - (Transmission Plant)</t>
  </si>
  <si>
    <t>357 Underground conduit. - (Transmission Plant)</t>
  </si>
  <si>
    <t>358 Underground conductors and devices. - (Transmission Plant)</t>
  </si>
  <si>
    <t>359 Roads and trails. - (Transmission Plant)</t>
  </si>
  <si>
    <t>360 Land and land rights. - (Distribution Plant)</t>
  </si>
  <si>
    <t>361 Structures and improvements. - (Distribution Plant)</t>
  </si>
  <si>
    <t>362 Station equipment. - (Distribution Plant)</t>
  </si>
  <si>
    <t>363 Storage battery equipment. - (Distribution Plant)</t>
  </si>
  <si>
    <t>364 Poles, towers and fixtures. - (Distribution Plant)</t>
  </si>
  <si>
    <t>365 Overhead conductors and devices - (Distribution Plant)</t>
  </si>
  <si>
    <t>366 Underground conduit. - (Distribution Plant)</t>
  </si>
  <si>
    <t>367 Underground conductors and devices - (Distribution Plant)</t>
  </si>
  <si>
    <t>368 Line transformers. - (Distribution Plant)</t>
  </si>
  <si>
    <t>369 Services. - (Distribution Plant)</t>
  </si>
  <si>
    <t>370 Meters. - (Distribution Plant)</t>
  </si>
  <si>
    <t>373 Street lighting and signal systems. - (Distribution Plant)</t>
  </si>
  <si>
    <t>LAND AND LAND RIGHTS - EASEMENTS</t>
  </si>
  <si>
    <t>390 Structures and improvements. - (General Plant)</t>
  </si>
  <si>
    <t>391 Office furniture and equipment. - (General Plant)</t>
  </si>
  <si>
    <t>392 Transportation equipment. - (General Plant)</t>
  </si>
  <si>
    <t>393 Stores equipment. - (General Plant)</t>
  </si>
  <si>
    <t>394 Tools, shop and garage equipment. - (General Plant)</t>
  </si>
  <si>
    <t>395 Laboratory equipment. - (General Plant)</t>
  </si>
  <si>
    <t>396 Power operated equipment. - (General Plant)</t>
  </si>
  <si>
    <t>397 Communication equipment. - (General Plant)</t>
  </si>
  <si>
    <t>398 Miscellaneous equipment. - (General Plant)</t>
  </si>
  <si>
    <t>&lt;=== double click here for 300 level FERC detail</t>
  </si>
  <si>
    <t>Roughly 40% 353 and 60% 363</t>
  </si>
  <si>
    <t>Goldendales is 344.2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</si>
</sst>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#,##0_);[Red]\(#,##0\);&quot; &quot;"/>
    <numFmt numFmtId="167" formatCode="_(&quot;$&quot;* #,##0_);_(&quot;$&quot;* \(#,##0\);_(&quot;$&quot;* &quot;-&quot;??_);_(@_)"/>
    <numFmt numFmtId="168" formatCode="0.00000%"/>
    <numFmt numFmtId="169" formatCode="_(* #,##0.00000_);_(* \(#,##0.00000\);_(* &quot;-&quot;??_);_(@_)"/>
    <numFmt numFmtId="170" formatCode="0.0000000"/>
    <numFmt numFmtId="171" formatCode="d\.mmm\.yy"/>
    <numFmt numFmtId="172" formatCode="#."/>
    <numFmt numFmtId="173" formatCode="_(* ###0_);_(* \(###0\);_(* &quot;-&quot;_);_(@_)"/>
    <numFmt numFmtId="174" formatCode="0.00_)"/>
    <numFmt numFmtId="175" formatCode="&quot;$&quot;#,##0;\-&quot;$&quot;#,##0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&quot;$&quot;#,##0.00"/>
    <numFmt numFmtId="179" formatCode="0.0%"/>
    <numFmt numFmtId="180" formatCode="0000"/>
    <numFmt numFmtId="181" formatCode="000000"/>
    <numFmt numFmtId="182" formatCode="[$-409]mmm\-yy;@"/>
    <numFmt numFmtId="183" formatCode="_-* #,##0.00\ _D_M_-;\-* #,##0.00\ _D_M_-;_-* &quot;-&quot;??\ _D_M_-;_-@_-"/>
    <numFmt numFmtId="184" formatCode="_-* #,##0.00\ &quot;DM&quot;_-;\-* #,##0.00\ &quot;DM&quot;_-;_-* &quot;-&quot;??\ &quot;DM&quot;_-;_-@_-"/>
    <numFmt numFmtId="185" formatCode="mmmm\ d\,\ yyyy"/>
    <numFmt numFmtId="186" formatCode="_([$€-2]* #,##0.00_);_([$€-2]* \(#,##0.00\);_([$€-2]* &quot;-&quot;??_)"/>
    <numFmt numFmtId="187" formatCode="_(&quot;$&quot;* #,##0.0_);_(&quot;$&quot;* \(#,##0.0\);_(&quot;$&quot;* &quot;-&quot;??_);_(@_)"/>
    <numFmt numFmtId="188" formatCode="#,##0.00\ ;\(#,##0.00\)"/>
    <numFmt numFmtId="189" formatCode="_(&quot;$&quot;* #,##0.000000_);_(&quot;$&quot;* \(#,##0.000000\);_(&quot;$&quot;* &quot;-&quot;??????_);_(@_)"/>
    <numFmt numFmtId="190" formatCode="0000000"/>
    <numFmt numFmtId="191" formatCode="0.0000%"/>
    <numFmt numFmtId="192" formatCode="#,##0.0000000;\(#,##0.0000000\)"/>
    <numFmt numFmtId="193" formatCode="0.0000"/>
    <numFmt numFmtId="194" formatCode="_(&quot;$&quot;* #,##0.000_);_(&quot;$&quot;* \(#,##0.000\);_(&quot;$&quot;* &quot;-&quot;??_);_(@_)"/>
    <numFmt numFmtId="195" formatCode="0.000%"/>
    <numFmt numFmtId="196" formatCode="[$-409]d\-mmm\-yy;@"/>
    <numFmt numFmtId="197" formatCode="_(* #,##0_);_(* \(#,##0\);_(* &quot;-&quot;?_);_(@_)"/>
    <numFmt numFmtId="198" formatCode="#,##0.0_);\(#,##0.0\)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indexed="10"/>
      <name val="Arial"/>
      <family val="2"/>
    </font>
    <font>
      <b/>
      <sz val="12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1"/>
      <name val="univers (E1)"/>
    </font>
    <font>
      <sz val="12"/>
      <name val="Times"/>
      <family val="1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10"/>
      <name val="Geneva"/>
    </font>
    <font>
      <sz val="11"/>
      <color theme="1"/>
      <name val="Times New Roman"/>
      <family val="2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0"/>
      <color rgb="FF00B050"/>
      <name val="Arial"/>
      <family val="2"/>
    </font>
    <font>
      <b/>
      <sz val="10"/>
      <color rgb="FFFF3399"/>
      <name val="Arial"/>
      <family val="2"/>
    </font>
    <font>
      <b/>
      <i/>
      <sz val="10"/>
      <color rgb="FF9999FF"/>
      <name val="Arial"/>
      <family val="2"/>
    </font>
    <font>
      <sz val="10"/>
      <color rgb="FFC00000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C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DF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60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31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</borders>
  <cellStyleXfs count="8275">
    <xf numFmtId="164" fontId="0" fillId="0" borderId="0">
      <alignment horizontal="left" wrapText="1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14" fillId="0" borderId="0"/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0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14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171" fontId="16" fillId="0" borderId="0" applyFill="0" applyBorder="0" applyAlignment="0"/>
    <xf numFmtId="41" fontId="6" fillId="13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72" fontId="21" fillId="0" borderId="0">
      <protection locked="0"/>
    </xf>
    <xf numFmtId="0" fontId="19" fillId="0" borderId="0"/>
    <xf numFmtId="0" fontId="22" fillId="0" borderId="0" applyNumberFormat="0" applyAlignment="0">
      <alignment horizontal="left"/>
    </xf>
    <xf numFmtId="0" fontId="23" fillId="0" borderId="0" applyNumberFormat="0" applyAlignment="0"/>
    <xf numFmtId="0" fontId="18" fillId="0" borderId="0"/>
    <xf numFmtId="0" fontId="19" fillId="0" borderId="0"/>
    <xf numFmtId="0" fontId="18" fillId="0" borderId="0"/>
    <xf numFmtId="0" fontId="1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6" fillId="0" borderId="0"/>
    <xf numFmtId="2" fontId="17" fillId="0" borderId="0" applyFont="0" applyFill="0" applyBorder="0" applyAlignment="0" applyProtection="0"/>
    <xf numFmtId="0" fontId="18" fillId="0" borderId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0" fontId="25" fillId="0" borderId="6" applyNumberFormat="0" applyAlignment="0" applyProtection="0">
      <alignment horizontal="left"/>
    </xf>
    <xf numFmtId="0" fontId="25" fillId="0" borderId="4">
      <alignment horizontal="left"/>
    </xf>
    <xf numFmtId="38" fontId="26" fillId="0" borderId="0"/>
    <xf numFmtId="40" fontId="26" fillId="0" borderId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41" fontId="27" fillId="15" borderId="8">
      <alignment horizontal="left"/>
      <protection locked="0"/>
    </xf>
    <xf numFmtId="10" fontId="27" fillId="15" borderId="8">
      <alignment horizontal="right"/>
      <protection locked="0"/>
    </xf>
    <xf numFmtId="0" fontId="24" fillId="13" borderId="0"/>
    <xf numFmtId="3" fontId="28" fillId="0" borderId="0" applyFill="0" applyBorder="0" applyAlignment="0" applyProtection="0"/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37" fontId="29" fillId="0" borderId="0"/>
    <xf numFmtId="174" fontId="30" fillId="0" borderId="0"/>
    <xf numFmtId="175" fontId="6" fillId="0" borderId="0"/>
    <xf numFmtId="175" fontId="6" fillId="0" borderId="0"/>
    <xf numFmtId="175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8" fillId="0" borderId="0"/>
    <xf numFmtId="0" fontId="18" fillId="0" borderId="0"/>
    <xf numFmtId="0" fontId="19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6" fillId="17" borderId="8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2">
      <alignment horizontal="center"/>
    </xf>
    <xf numFmtId="3" fontId="31" fillId="0" borderId="0" applyFont="0" applyFill="0" applyBorder="0" applyAlignment="0" applyProtection="0"/>
    <xf numFmtId="0" fontId="31" fillId="18" borderId="0" applyNumberFormat="0" applyFont="0" applyBorder="0" applyAlignment="0" applyProtection="0"/>
    <xf numFmtId="0" fontId="19" fillId="0" borderId="0"/>
    <xf numFmtId="3" fontId="34" fillId="0" borderId="0" applyFill="0" applyBorder="0" applyAlignment="0" applyProtection="0"/>
    <xf numFmtId="0" fontId="35" fillId="0" borderId="0"/>
    <xf numFmtId="3" fontId="34" fillId="0" borderId="0" applyFill="0" applyBorder="0" applyAlignment="0" applyProtection="0"/>
    <xf numFmtId="42" fontId="6" fillId="14" borderId="0"/>
    <xf numFmtId="42" fontId="6" fillId="14" borderId="5">
      <alignment vertical="center"/>
    </xf>
    <xf numFmtId="0" fontId="5" fillId="14" borderId="1" applyNumberFormat="0">
      <alignment horizontal="center" vertical="center" wrapText="1"/>
    </xf>
    <xf numFmtId="10" fontId="6" fillId="14" borderId="0"/>
    <xf numFmtId="176" fontId="6" fillId="14" borderId="0"/>
    <xf numFmtId="165" fontId="26" fillId="0" borderId="0" applyBorder="0" applyAlignment="0"/>
    <xf numFmtId="42" fontId="6" fillId="14" borderId="3">
      <alignment horizontal="left"/>
    </xf>
    <xf numFmtId="176" fontId="36" fillId="14" borderId="3">
      <alignment horizontal="left"/>
    </xf>
    <xf numFmtId="14" fontId="37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32" fillId="15" borderId="13" applyNumberFormat="0" applyProtection="0">
      <alignment vertical="center"/>
    </xf>
    <xf numFmtId="4" fontId="38" fillId="15" borderId="13" applyNumberFormat="0" applyProtection="0">
      <alignment vertical="center"/>
    </xf>
    <xf numFmtId="4" fontId="32" fillId="15" borderId="13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20" borderId="13" applyNumberFormat="0" applyProtection="0">
      <alignment horizontal="right" vertical="center"/>
    </xf>
    <xf numFmtId="4" fontId="32" fillId="21" borderId="13" applyNumberFormat="0" applyProtection="0">
      <alignment horizontal="right" vertical="center"/>
    </xf>
    <xf numFmtId="4" fontId="32" fillId="22" borderId="13" applyNumberFormat="0" applyProtection="0">
      <alignment horizontal="right" vertical="center"/>
    </xf>
    <xf numFmtId="4" fontId="32" fillId="23" borderId="13" applyNumberFormat="0" applyProtection="0">
      <alignment horizontal="right" vertical="center"/>
    </xf>
    <xf numFmtId="4" fontId="32" fillId="24" borderId="13" applyNumberFormat="0" applyProtection="0">
      <alignment horizontal="right" vertical="center"/>
    </xf>
    <xf numFmtId="4" fontId="32" fillId="25" borderId="13" applyNumberFormat="0" applyProtection="0">
      <alignment horizontal="right" vertical="center"/>
    </xf>
    <xf numFmtId="4" fontId="32" fillId="26" borderId="13" applyNumberFormat="0" applyProtection="0">
      <alignment horizontal="right" vertical="center"/>
    </xf>
    <xf numFmtId="4" fontId="32" fillId="27" borderId="13" applyNumberFormat="0" applyProtection="0">
      <alignment horizontal="right" vertical="center"/>
    </xf>
    <xf numFmtId="4" fontId="32" fillId="28" borderId="13" applyNumberFormat="0" applyProtection="0">
      <alignment horizontal="right" vertical="center"/>
    </xf>
    <xf numFmtId="4" fontId="39" fillId="29" borderId="13" applyNumberFormat="0" applyProtection="0">
      <alignment horizontal="left" vertical="center" indent="1"/>
    </xf>
    <xf numFmtId="4" fontId="32" fillId="30" borderId="14" applyNumberFormat="0" applyProtection="0">
      <alignment horizontal="left" vertical="center" indent="1"/>
    </xf>
    <xf numFmtId="4" fontId="40" fillId="31" borderId="0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30" borderId="13" applyNumberFormat="0" applyProtection="0">
      <alignment horizontal="left" vertical="center" indent="1"/>
    </xf>
    <xf numFmtId="4" fontId="32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34" borderId="13" applyNumberFormat="0" applyProtection="0">
      <alignment vertical="center"/>
    </xf>
    <xf numFmtId="4" fontId="38" fillId="34" borderId="13" applyNumberFormat="0" applyProtection="0">
      <alignment vertical="center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0" borderId="13" applyNumberFormat="0" applyProtection="0">
      <alignment horizontal="right" vertical="center"/>
    </xf>
    <xf numFmtId="4" fontId="38" fillId="30" borderId="13" applyNumberFormat="0" applyProtection="0">
      <alignment horizontal="right" vertical="center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41" fillId="0" borderId="0"/>
    <xf numFmtId="4" fontId="42" fillId="30" borderId="13" applyNumberFormat="0" applyProtection="0">
      <alignment horizontal="right" vertical="center"/>
    </xf>
    <xf numFmtId="39" fontId="6" fillId="35" borderId="0"/>
    <xf numFmtId="38" fontId="24" fillId="0" borderId="15"/>
    <xf numFmtId="38" fontId="24" fillId="0" borderId="15"/>
    <xf numFmtId="38" fontId="24" fillId="0" borderId="15"/>
    <xf numFmtId="38" fontId="24" fillId="0" borderId="15"/>
    <xf numFmtId="38" fontId="26" fillId="0" borderId="16"/>
    <xf numFmtId="39" fontId="37" fillId="36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40" fontId="43" fillId="0" borderId="0" applyBorder="0">
      <alignment horizontal="right"/>
    </xf>
    <xf numFmtId="41" fontId="44" fillId="14" borderId="0">
      <alignment horizontal="left"/>
    </xf>
    <xf numFmtId="178" fontId="45" fillId="14" borderId="0">
      <alignment horizontal="left" vertical="center"/>
    </xf>
    <xf numFmtId="0" fontId="5" fillId="14" borderId="0">
      <alignment horizontal="left" wrapText="1"/>
    </xf>
    <xf numFmtId="0" fontId="46" fillId="0" borderId="0">
      <alignment horizontal="left" vertical="center"/>
    </xf>
    <xf numFmtId="0" fontId="19" fillId="0" borderId="17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14" fillId="0" borderId="0"/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0" fontId="70" fillId="0" borderId="0">
      <alignment horizontal="left"/>
    </xf>
    <xf numFmtId="181" fontId="71" fillId="0" borderId="0">
      <alignment horizontal="left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" fillId="49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" fillId="5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6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" fillId="6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" fillId="6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5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5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5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62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6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7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65" fillId="51" borderId="0" applyNumberFormat="0" applyBorder="0" applyAlignment="0" applyProtection="0"/>
    <xf numFmtId="0" fontId="72" fillId="73" borderId="0" applyNumberFormat="0" applyBorder="0" applyAlignment="0" applyProtection="0"/>
    <xf numFmtId="0" fontId="65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3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55" borderId="0" applyNumberFormat="0" applyBorder="0" applyAlignment="0" applyProtection="0"/>
    <xf numFmtId="0" fontId="72" fillId="10" borderId="0" applyNumberFormat="0" applyBorder="0" applyAlignment="0" applyProtection="0"/>
    <xf numFmtId="0" fontId="65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10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59" borderId="0" applyNumberFormat="0" applyBorder="0" applyAlignment="0" applyProtection="0"/>
    <xf numFmtId="0" fontId="72" fillId="11" borderId="0" applyNumberFormat="0" applyBorder="0" applyAlignment="0" applyProtection="0"/>
    <xf numFmtId="0" fontId="65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63" borderId="0" applyNumberFormat="0" applyBorder="0" applyAlignment="0" applyProtection="0"/>
    <xf numFmtId="0" fontId="72" fillId="75" borderId="0" applyNumberFormat="0" applyBorder="0" applyAlignment="0" applyProtection="0"/>
    <xf numFmtId="0" fontId="65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75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67" borderId="0" applyNumberFormat="0" applyBorder="0" applyAlignment="0" applyProtection="0"/>
    <xf numFmtId="0" fontId="72" fillId="76" borderId="0" applyNumberFormat="0" applyBorder="0" applyAlignment="0" applyProtection="0"/>
    <xf numFmtId="0" fontId="65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6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1" borderId="0" applyNumberFormat="0" applyBorder="0" applyAlignment="0" applyProtection="0"/>
    <xf numFmtId="0" fontId="72" fillId="77" borderId="0" applyNumberFormat="0" applyBorder="0" applyAlignment="0" applyProtection="0"/>
    <xf numFmtId="0" fontId="65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77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15" fillId="78" borderId="0" applyNumberFormat="0" applyBorder="0" applyAlignment="0" applyProtection="0"/>
    <xf numFmtId="0" fontId="15" fillId="79" borderId="0" applyNumberFormat="0" applyBorder="0" applyAlignment="0" applyProtection="0"/>
    <xf numFmtId="0" fontId="72" fillId="80" borderId="0" applyNumberFormat="0" applyBorder="0" applyAlignment="0" applyProtection="0"/>
    <xf numFmtId="0" fontId="65" fillId="48" borderId="0" applyNumberFormat="0" applyBorder="0" applyAlignment="0" applyProtection="0"/>
    <xf numFmtId="0" fontId="72" fillId="81" borderId="0" applyNumberFormat="0" applyBorder="0" applyAlignment="0" applyProtection="0"/>
    <xf numFmtId="0" fontId="65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1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15" fillId="83" borderId="0" applyNumberFormat="0" applyBorder="0" applyAlignment="0" applyProtection="0"/>
    <xf numFmtId="0" fontId="15" fillId="84" borderId="0" applyNumberFormat="0" applyBorder="0" applyAlignment="0" applyProtection="0"/>
    <xf numFmtId="0" fontId="72" fillId="85" borderId="0" applyNumberFormat="0" applyBorder="0" applyAlignment="0" applyProtection="0"/>
    <xf numFmtId="0" fontId="65" fillId="52" borderId="0" applyNumberFormat="0" applyBorder="0" applyAlignment="0" applyProtection="0"/>
    <xf numFmtId="0" fontId="72" fillId="86" borderId="0" applyNumberFormat="0" applyBorder="0" applyAlignment="0" applyProtection="0"/>
    <xf numFmtId="0" fontId="65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86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15" fillId="87" borderId="0" applyNumberFormat="0" applyBorder="0" applyAlignment="0" applyProtection="0"/>
    <xf numFmtId="0" fontId="15" fillId="88" borderId="0" applyNumberFormat="0" applyBorder="0" applyAlignment="0" applyProtection="0"/>
    <xf numFmtId="0" fontId="72" fillId="89" borderId="0" applyNumberFormat="0" applyBorder="0" applyAlignment="0" applyProtection="0"/>
    <xf numFmtId="0" fontId="65" fillId="56" borderId="0" applyNumberFormat="0" applyBorder="0" applyAlignment="0" applyProtection="0"/>
    <xf numFmtId="0" fontId="72" fillId="90" borderId="0" applyNumberFormat="0" applyBorder="0" applyAlignment="0" applyProtection="0"/>
    <xf numFmtId="0" fontId="65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90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15" fillId="88" borderId="0" applyNumberFormat="0" applyBorder="0" applyAlignment="0" applyProtection="0"/>
    <xf numFmtId="0" fontId="15" fillId="89" borderId="0" applyNumberFormat="0" applyBorder="0" applyAlignment="0" applyProtection="0"/>
    <xf numFmtId="0" fontId="72" fillId="89" borderId="0" applyNumberFormat="0" applyBorder="0" applyAlignment="0" applyProtection="0"/>
    <xf numFmtId="0" fontId="65" fillId="60" borderId="0" applyNumberFormat="0" applyBorder="0" applyAlignment="0" applyProtection="0"/>
    <xf numFmtId="0" fontId="72" fillId="75" borderId="0" applyNumberFormat="0" applyBorder="0" applyAlignment="0" applyProtection="0"/>
    <xf numFmtId="0" fontId="65" fillId="91" borderId="0" applyNumberFormat="0" applyBorder="0" applyAlignment="0" applyProtection="0"/>
    <xf numFmtId="0" fontId="72" fillId="91" borderId="0" applyNumberFormat="0" applyBorder="0" applyAlignment="0" applyProtection="0"/>
    <xf numFmtId="0" fontId="72" fillId="75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15" fillId="78" borderId="0" applyNumberFormat="0" applyBorder="0" applyAlignment="0" applyProtection="0"/>
    <xf numFmtId="0" fontId="15" fillId="79" borderId="0" applyNumberFormat="0" applyBorder="0" applyAlignment="0" applyProtection="0"/>
    <xf numFmtId="0" fontId="72" fillId="79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15" fillId="92" borderId="0" applyNumberFormat="0" applyBorder="0" applyAlignment="0" applyProtection="0"/>
    <xf numFmtId="0" fontId="15" fillId="84" borderId="0" applyNumberFormat="0" applyBorder="0" applyAlignment="0" applyProtection="0"/>
    <xf numFmtId="0" fontId="72" fillId="93" borderId="0" applyNumberFormat="0" applyBorder="0" applyAlignment="0" applyProtection="0"/>
    <xf numFmtId="0" fontId="65" fillId="68" borderId="0" applyNumberFormat="0" applyBorder="0" applyAlignment="0" applyProtection="0"/>
    <xf numFmtId="0" fontId="72" fillId="74" borderId="0" applyNumberFormat="0" applyBorder="0" applyAlignment="0" applyProtection="0"/>
    <xf numFmtId="0" fontId="65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74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56" fillId="42" borderId="0" applyNumberFormat="0" applyBorder="0" applyAlignment="0" applyProtection="0"/>
    <xf numFmtId="0" fontId="73" fillId="4" borderId="0" applyNumberFormat="0" applyBorder="0" applyAlignment="0" applyProtection="0"/>
    <xf numFmtId="0" fontId="56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4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71" fillId="0" borderId="0" applyFont="0" applyFill="0" applyBorder="0" applyAlignment="0" applyProtection="0">
      <alignment horizontal="right"/>
    </xf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0" fontId="60" fillId="45" borderId="31" applyNumberFormat="0" applyAlignment="0" applyProtection="0"/>
    <xf numFmtId="0" fontId="74" fillId="94" borderId="37" applyNumberFormat="0" applyAlignment="0" applyProtection="0"/>
    <xf numFmtId="0" fontId="74" fillId="94" borderId="37" applyNumberFormat="0" applyAlignment="0" applyProtection="0"/>
    <xf numFmtId="41" fontId="6" fillId="14" borderId="0"/>
    <xf numFmtId="0" fontId="75" fillId="95" borderId="31" applyNumberFormat="0" applyAlignment="0" applyProtection="0"/>
    <xf numFmtId="0" fontId="75" fillId="95" borderId="31" applyNumberFormat="0" applyAlignment="0" applyProtection="0"/>
    <xf numFmtId="0" fontId="75" fillId="95" borderId="31" applyNumberFormat="0" applyAlignment="0" applyProtection="0"/>
    <xf numFmtId="41" fontId="6" fillId="14" borderId="0"/>
    <xf numFmtId="41" fontId="6" fillId="14" borderId="0"/>
    <xf numFmtId="41" fontId="6" fillId="14" borderId="0"/>
    <xf numFmtId="0" fontId="60" fillId="45" borderId="31" applyNumberFormat="0" applyAlignment="0" applyProtection="0"/>
    <xf numFmtId="0" fontId="75" fillId="95" borderId="31" applyNumberFormat="0" applyAlignment="0" applyProtection="0"/>
    <xf numFmtId="0" fontId="75" fillId="95" borderId="31" applyNumberFormat="0" applyAlignment="0" applyProtection="0"/>
    <xf numFmtId="0" fontId="75" fillId="95" borderId="31" applyNumberFormat="0" applyAlignment="0" applyProtection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0" fontId="62" fillId="46" borderId="34" applyNumberFormat="0" applyAlignment="0" applyProtection="0"/>
    <xf numFmtId="0" fontId="76" fillId="96" borderId="38" applyNumberFormat="0" applyAlignment="0" applyProtection="0"/>
    <xf numFmtId="0" fontId="76" fillId="96" borderId="38" applyNumberFormat="0" applyAlignment="0" applyProtection="0"/>
    <xf numFmtId="0" fontId="62" fillId="46" borderId="34" applyNumberFormat="0" applyAlignment="0" applyProtection="0"/>
    <xf numFmtId="0" fontId="76" fillId="96" borderId="38" applyNumberFormat="0" applyAlignment="0" applyProtection="0"/>
    <xf numFmtId="0" fontId="76" fillId="96" borderId="38" applyNumberFormat="0" applyAlignment="0" applyProtection="0"/>
    <xf numFmtId="41" fontId="6" fillId="13" borderId="0"/>
    <xf numFmtId="41" fontId="6" fillId="13" borderId="0"/>
    <xf numFmtId="41" fontId="6" fillId="13" borderId="0"/>
    <xf numFmtId="41" fontId="6" fillId="1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8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3" fontId="6" fillId="0" borderId="0" applyFont="0" applyFill="0" applyBorder="0" applyAlignment="0" applyProtection="0"/>
    <xf numFmtId="4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9" fillId="0" borderId="0"/>
    <xf numFmtId="0" fontId="79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66" fillId="0" borderId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79" fillId="0" borderId="0"/>
    <xf numFmtId="0" fontId="79" fillId="0" borderId="0"/>
    <xf numFmtId="0" fontId="22" fillId="0" borderId="0" applyNumberFormat="0" applyAlignment="0">
      <alignment horizontal="left"/>
    </xf>
    <xf numFmtId="0" fontId="22" fillId="0" borderId="0" applyNumberFormat="0" applyAlignment="0">
      <alignment horizontal="left"/>
    </xf>
    <xf numFmtId="0" fontId="22" fillId="0" borderId="0" applyNumberFormat="0" applyAlignment="0">
      <alignment horizontal="left"/>
    </xf>
    <xf numFmtId="0" fontId="23" fillId="0" borderId="0" applyNumberFormat="0" applyAlignment="0"/>
    <xf numFmtId="0" fontId="23" fillId="0" borderId="0" applyNumberFormat="0" applyAlignment="0"/>
    <xf numFmtId="0" fontId="23" fillId="0" borderId="0" applyNumberFormat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7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6" fillId="0" borderId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85" fontId="66" fillId="0" borderId="0" applyFill="0" applyBorder="0" applyAlignment="0" applyProtection="0"/>
    <xf numFmtId="0" fontId="82" fillId="0" borderId="0" applyFont="0" applyFill="0" applyBorder="0" applyAlignment="0" applyProtection="0"/>
    <xf numFmtId="0" fontId="68" fillId="97" borderId="0" applyNumberFormat="0" applyBorder="0" applyAlignment="0" applyProtection="0"/>
    <xf numFmtId="0" fontId="68" fillId="98" borderId="0" applyNumberFormat="0" applyBorder="0" applyAlignment="0" applyProtection="0"/>
    <xf numFmtId="0" fontId="68" fillId="99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66" fillId="0" borderId="0" applyFill="0" applyBorder="0" applyAlignment="0" applyProtection="0"/>
    <xf numFmtId="0" fontId="55" fillId="41" borderId="0" applyNumberFormat="0" applyBorder="0" applyAlignment="0" applyProtection="0"/>
    <xf numFmtId="0" fontId="84" fillId="5" borderId="0" applyNumberFormat="0" applyBorder="0" applyAlignment="0" applyProtection="0"/>
    <xf numFmtId="0" fontId="55" fillId="7" borderId="0" applyNumberFormat="0" applyBorder="0" applyAlignment="0" applyProtection="0"/>
    <xf numFmtId="0" fontId="84" fillId="7" borderId="0" applyNumberFormat="0" applyBorder="0" applyAlignment="0" applyProtection="0"/>
    <xf numFmtId="0" fontId="84" fillId="5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38" fontId="6" fillId="13" borderId="0" applyNumberFormat="0" applyBorder="0" applyAlignment="0" applyProtection="0"/>
    <xf numFmtId="38" fontId="24" fillId="13" borderId="0" applyNumberFormat="0" applyBorder="0" applyAlignment="0" applyProtection="0"/>
    <xf numFmtId="38" fontId="6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6" fillId="13" borderId="0" applyNumberFormat="0" applyBorder="0" applyAlignment="0" applyProtection="0"/>
    <xf numFmtId="38" fontId="24" fillId="13" borderId="0" applyNumberFormat="0" applyBorder="0" applyAlignment="0" applyProtection="0"/>
    <xf numFmtId="187" fontId="67" fillId="0" borderId="0" applyNumberFormat="0" applyFill="0" applyBorder="0" applyProtection="0">
      <alignment horizontal="right"/>
    </xf>
    <xf numFmtId="0" fontId="25" fillId="0" borderId="6" applyNumberFormat="0" applyAlignment="0" applyProtection="0">
      <alignment horizontal="left"/>
    </xf>
    <xf numFmtId="0" fontId="25" fillId="0" borderId="6" applyNumberFormat="0" applyAlignment="0" applyProtection="0">
      <alignment horizontal="left"/>
    </xf>
    <xf numFmtId="0" fontId="25" fillId="0" borderId="6" applyNumberFormat="0" applyAlignment="0" applyProtection="0">
      <alignment horizontal="left"/>
    </xf>
    <xf numFmtId="0" fontId="25" fillId="0" borderId="6" applyNumberFormat="0" applyAlignment="0" applyProtection="0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14" fontId="5" fillId="100" borderId="12">
      <alignment horizontal="center" vertical="center" wrapText="1"/>
    </xf>
    <xf numFmtId="0" fontId="52" fillId="0" borderId="28" applyNumberFormat="0" applyFill="0" applyAlignment="0" applyProtection="0"/>
    <xf numFmtId="0" fontId="85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7" fillId="0" borderId="40" applyNumberFormat="0" applyFill="0" applyAlignment="0" applyProtection="0"/>
    <xf numFmtId="0" fontId="52" fillId="0" borderId="28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7" fillId="0" borderId="4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3" fillId="0" borderId="29" applyNumberFormat="0" applyFill="0" applyAlignment="0" applyProtection="0"/>
    <xf numFmtId="0" fontId="88" fillId="0" borderId="41" applyNumberFormat="0" applyFill="0" applyAlignment="0" applyProtection="0"/>
    <xf numFmtId="0" fontId="89" fillId="0" borderId="42" applyNumberFormat="0" applyFill="0" applyAlignment="0" applyProtection="0"/>
    <xf numFmtId="0" fontId="89" fillId="0" borderId="42" applyNumberFormat="0" applyFill="0" applyAlignment="0" applyProtection="0"/>
    <xf numFmtId="0" fontId="89" fillId="0" borderId="42" applyNumberFormat="0" applyFill="0" applyAlignment="0" applyProtection="0"/>
    <xf numFmtId="0" fontId="90" fillId="0" borderId="42" applyNumberFormat="0" applyFill="0" applyAlignment="0" applyProtection="0"/>
    <xf numFmtId="0" fontId="53" fillId="0" borderId="29" applyNumberFormat="0" applyFill="0" applyAlignment="0" applyProtection="0"/>
    <xf numFmtId="0" fontId="89" fillId="0" borderId="42" applyNumberFormat="0" applyFill="0" applyAlignment="0" applyProtection="0"/>
    <xf numFmtId="0" fontId="89" fillId="0" borderId="42" applyNumberFormat="0" applyFill="0" applyAlignment="0" applyProtection="0"/>
    <xf numFmtId="0" fontId="90" fillId="0" borderId="42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4" fillId="0" borderId="30" applyNumberFormat="0" applyFill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2" fillId="0" borderId="44" applyNumberFormat="0" applyFill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2" fillId="0" borderId="44" applyNumberFormat="0" applyFill="0" applyAlignment="0" applyProtection="0"/>
    <xf numFmtId="0" fontId="93" fillId="0" borderId="44" applyNumberFormat="0" applyFill="0" applyAlignment="0" applyProtection="0"/>
    <xf numFmtId="0" fontId="5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26" fillId="0" borderId="0"/>
    <xf numFmtId="38" fontId="26" fillId="0" borderId="0"/>
    <xf numFmtId="38" fontId="26" fillId="0" borderId="0"/>
    <xf numFmtId="40" fontId="26" fillId="0" borderId="0"/>
    <xf numFmtId="40" fontId="26" fillId="0" borderId="0"/>
    <xf numFmtId="40" fontId="26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0" fontId="96" fillId="8" borderId="37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96" fillId="8" borderId="37" applyNumberFormat="0" applyAlignment="0" applyProtection="0"/>
    <xf numFmtId="0" fontId="96" fillId="8" borderId="37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96" fillId="8" borderId="37" applyNumberFormat="0" applyAlignment="0" applyProtection="0"/>
    <xf numFmtId="0" fontId="96" fillId="8" borderId="37" applyNumberFormat="0" applyAlignment="0" applyProtection="0"/>
    <xf numFmtId="0" fontId="58" fillId="72" borderId="31" applyNumberFormat="0" applyAlignment="0" applyProtection="0"/>
    <xf numFmtId="0" fontId="96" fillId="72" borderId="37" applyNumberFormat="0" applyAlignment="0" applyProtection="0"/>
    <xf numFmtId="0" fontId="58" fillId="44" borderId="31" applyNumberFormat="0" applyAlignment="0" applyProtection="0"/>
    <xf numFmtId="0" fontId="58" fillId="72" borderId="31" applyNumberFormat="0" applyAlignment="0" applyProtection="0"/>
    <xf numFmtId="0" fontId="58" fillId="72" borderId="31" applyNumberFormat="0" applyAlignment="0" applyProtection="0"/>
    <xf numFmtId="0" fontId="58" fillId="72" borderId="31" applyNumberFormat="0" applyAlignment="0" applyProtection="0"/>
    <xf numFmtId="0" fontId="96" fillId="72" borderId="37" applyNumberFormat="0" applyAlignment="0" applyProtection="0"/>
    <xf numFmtId="0" fontId="58" fillId="44" borderId="31" applyNumberFormat="0" applyAlignment="0" applyProtection="0"/>
    <xf numFmtId="0" fontId="58" fillId="72" borderId="31" applyNumberFormat="0" applyAlignment="0" applyProtection="0"/>
    <xf numFmtId="0" fontId="58" fillId="72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41" fontId="27" fillId="15" borderId="8">
      <alignment horizontal="left"/>
      <protection locked="0"/>
    </xf>
    <xf numFmtId="10" fontId="27" fillId="15" borderId="8">
      <alignment horizontal="right"/>
      <protection locked="0"/>
    </xf>
    <xf numFmtId="10" fontId="27" fillId="15" borderId="8">
      <alignment horizontal="right"/>
      <protection locked="0"/>
    </xf>
    <xf numFmtId="41" fontId="27" fillId="15" borderId="8">
      <alignment horizontal="left"/>
      <protection locked="0"/>
    </xf>
    <xf numFmtId="0" fontId="24" fillId="13" borderId="0"/>
    <xf numFmtId="0" fontId="24" fillId="13" borderId="0"/>
    <xf numFmtId="0" fontId="24" fillId="13" borderId="0"/>
    <xf numFmtId="3" fontId="28" fillId="0" borderId="0" applyFill="0" applyBorder="0" applyAlignment="0" applyProtection="0"/>
    <xf numFmtId="3" fontId="28" fillId="0" borderId="0" applyFill="0" applyBorder="0" applyAlignment="0" applyProtection="0"/>
    <xf numFmtId="0" fontId="61" fillId="0" borderId="33" applyNumberFormat="0" applyFill="0" applyAlignment="0" applyProtection="0"/>
    <xf numFmtId="0" fontId="97" fillId="0" borderId="45" applyNumberFormat="0" applyFill="0" applyAlignment="0" applyProtection="0"/>
    <xf numFmtId="0" fontId="98" fillId="0" borderId="46" applyNumberFormat="0" applyFill="0" applyAlignment="0" applyProtection="0"/>
    <xf numFmtId="0" fontId="98" fillId="0" borderId="46" applyNumberFormat="0" applyFill="0" applyAlignment="0" applyProtection="0"/>
    <xf numFmtId="0" fontId="97" fillId="0" borderId="45" applyNumberFormat="0" applyFill="0" applyAlignment="0" applyProtection="0"/>
    <xf numFmtId="0" fontId="98" fillId="0" borderId="46" applyNumberFormat="0" applyFill="0" applyAlignment="0" applyProtection="0"/>
    <xf numFmtId="0" fontId="98" fillId="0" borderId="46" applyNumberFormat="0" applyFill="0" applyAlignment="0" applyProtection="0"/>
    <xf numFmtId="0" fontId="99" fillId="0" borderId="46" applyNumberFormat="0" applyFill="0" applyAlignment="0" applyProtection="0"/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0" fontId="57" fillId="43" borderId="0" applyNumberFormat="0" applyBorder="0" applyAlignment="0" applyProtection="0"/>
    <xf numFmtId="0" fontId="100" fillId="72" borderId="0" applyNumberFormat="0" applyBorder="0" applyAlignment="0" applyProtection="0"/>
    <xf numFmtId="0" fontId="101" fillId="43" borderId="0" applyNumberFormat="0" applyBorder="0" applyAlignment="0" applyProtection="0"/>
    <xf numFmtId="0" fontId="102" fillId="72" borderId="0" applyNumberFormat="0" applyBorder="0" applyAlignment="0" applyProtection="0"/>
    <xf numFmtId="0" fontId="100" fillId="72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37" fontId="29" fillId="0" borderId="0"/>
    <xf numFmtId="37" fontId="29" fillId="0" borderId="0"/>
    <xf numFmtId="37" fontId="29" fillId="0" borderId="0"/>
    <xf numFmtId="175" fontId="6" fillId="0" borderId="0"/>
    <xf numFmtId="174" fontId="6" fillId="0" borderId="0"/>
    <xf numFmtId="174" fontId="30" fillId="0" borderId="0"/>
    <xf numFmtId="175" fontId="6" fillId="0" borderId="0"/>
    <xf numFmtId="175" fontId="6" fillId="0" borderId="0"/>
    <xf numFmtId="174" fontId="6" fillId="0" borderId="0"/>
    <xf numFmtId="174" fontId="30" fillId="0" borderId="0"/>
    <xf numFmtId="175" fontId="6" fillId="0" borderId="0"/>
    <xf numFmtId="175" fontId="6" fillId="0" borderId="0"/>
    <xf numFmtId="175" fontId="6" fillId="0" borderId="0"/>
    <xf numFmtId="0" fontId="6" fillId="0" borderId="0"/>
    <xf numFmtId="0" fontId="6" fillId="0" borderId="0"/>
    <xf numFmtId="174" fontId="30" fillId="0" borderId="0"/>
    <xf numFmtId="188" fontId="6" fillId="0" borderId="0"/>
    <xf numFmtId="174" fontId="6" fillId="0" borderId="0"/>
    <xf numFmtId="188" fontId="6" fillId="0" borderId="0"/>
    <xf numFmtId="188" fontId="6" fillId="0" borderId="0"/>
    <xf numFmtId="174" fontId="30" fillId="0" borderId="0"/>
    <xf numFmtId="188" fontId="6" fillId="0" borderId="0"/>
    <xf numFmtId="189" fontId="37" fillId="0" borderId="0"/>
    <xf numFmtId="190" fontId="103" fillId="0" borderId="0"/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04" fillId="0" borderId="0"/>
    <xf numFmtId="0" fontId="6" fillId="0" borderId="0"/>
    <xf numFmtId="0" fontId="6" fillId="0" borderId="0"/>
    <xf numFmtId="164" fontId="37" fillId="0" borderId="0">
      <alignment horizontal="left" wrapText="1"/>
    </xf>
    <xf numFmtId="164" fontId="3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24" fillId="10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37" fillId="0" borderId="0">
      <alignment horizontal="left" wrapText="1"/>
    </xf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164" fontId="6" fillId="0" borderId="0">
      <alignment horizontal="left" wrapText="1"/>
    </xf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1" fontId="6" fillId="0" borderId="0">
      <alignment horizontal="left" wrapText="1"/>
    </xf>
    <xf numFmtId="191" fontId="6" fillId="0" borderId="0">
      <alignment horizontal="left" wrapText="1"/>
    </xf>
    <xf numFmtId="0" fontId="1" fillId="0" borderId="0"/>
    <xf numFmtId="191" fontId="6" fillId="0" borderId="0">
      <alignment horizontal="left" wrapText="1"/>
    </xf>
    <xf numFmtId="0" fontId="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91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wrapText="1"/>
    </xf>
    <xf numFmtId="0" fontId="15" fillId="0" borderId="0"/>
    <xf numFmtId="0" fontId="15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164" fontId="6" fillId="0" borderId="0">
      <alignment horizontal="left" wrapText="1"/>
    </xf>
    <xf numFmtId="0" fontId="105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4" fontId="6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5" fillId="0" borderId="0"/>
    <xf numFmtId="0" fontId="6" fillId="0" borderId="0"/>
    <xf numFmtId="0" fontId="6" fillId="0" borderId="0">
      <alignment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>
      <alignment horizontal="left" wrapText="1"/>
    </xf>
    <xf numFmtId="164" fontId="37" fillId="0" borderId="0">
      <alignment horizontal="left" wrapText="1"/>
    </xf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15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6" fillId="16" borderId="11" applyNumberFormat="0" applyFont="0" applyAlignment="0" applyProtection="0"/>
    <xf numFmtId="0" fontId="6" fillId="16" borderId="11" applyNumberFormat="0" applyFont="0" applyAlignment="0" applyProtection="0"/>
    <xf numFmtId="0" fontId="6" fillId="16" borderId="11" applyNumberFormat="0" applyFont="0" applyAlignment="0" applyProtection="0"/>
    <xf numFmtId="0" fontId="15" fillId="16" borderId="11" applyNumberFormat="0" applyFont="0" applyAlignment="0" applyProtection="0"/>
    <xf numFmtId="0" fontId="1" fillId="47" borderId="35" applyNumberFormat="0" applyFont="0" applyAlignment="0" applyProtection="0"/>
    <xf numFmtId="0" fontId="6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59" fillId="45" borderId="32" applyNumberFormat="0" applyAlignment="0" applyProtection="0"/>
    <xf numFmtId="0" fontId="107" fillId="94" borderId="13" applyNumberFormat="0" applyAlignment="0" applyProtection="0"/>
    <xf numFmtId="0" fontId="107" fillId="94" borderId="13" applyNumberFormat="0" applyAlignment="0" applyProtection="0"/>
    <xf numFmtId="0" fontId="59" fillId="95" borderId="32" applyNumberFormat="0" applyAlignment="0" applyProtection="0"/>
    <xf numFmtId="0" fontId="107" fillId="95" borderId="13" applyNumberFormat="0" applyAlignment="0" applyProtection="0"/>
    <xf numFmtId="0" fontId="107" fillId="94" borderId="13" applyNumberFormat="0" applyAlignment="0" applyProtection="0"/>
    <xf numFmtId="0" fontId="59" fillId="95" borderId="32" applyNumberFormat="0" applyAlignment="0" applyProtection="0"/>
    <xf numFmtId="0" fontId="59" fillId="95" borderId="32" applyNumberFormat="0" applyAlignment="0" applyProtection="0"/>
    <xf numFmtId="0" fontId="59" fillId="95" borderId="32" applyNumberFormat="0" applyAlignment="0" applyProtection="0"/>
    <xf numFmtId="0" fontId="79" fillId="0" borderId="0"/>
    <xf numFmtId="0" fontId="79" fillId="0" borderId="0"/>
    <xf numFmtId="17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10" fontId="6" fillId="0" borderId="8"/>
    <xf numFmtId="10" fontId="6" fillId="0" borderId="8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6" fillId="0" borderId="8"/>
    <xf numFmtId="10" fontId="6" fillId="0" borderId="8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6" fillId="0" borderId="8"/>
    <xf numFmtId="9" fontId="108" fillId="0" borderId="0" applyFont="0" applyFill="0" applyBorder="0" applyAlignment="0" applyProtection="0"/>
    <xf numFmtId="9" fontId="78" fillId="0" borderId="0" applyFont="0" applyFill="0" applyBorder="0" applyAlignment="0" applyProtection="0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6" fillId="0" borderId="8"/>
    <xf numFmtId="10" fontId="6" fillId="0" borderId="8"/>
    <xf numFmtId="9" fontId="31" fillId="0" borderId="0" applyFont="0" applyFill="0" applyBorder="0" applyAlignment="0" applyProtection="0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41" fontId="6" fillId="17" borderId="8"/>
    <xf numFmtId="41" fontId="6" fillId="17" borderId="8"/>
    <xf numFmtId="41" fontId="6" fillId="17" borderId="8"/>
    <xf numFmtId="41" fontId="6" fillId="17" borderId="8"/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2">
      <alignment horizontal="center"/>
    </xf>
    <xf numFmtId="0" fontId="33" fillId="0" borderId="12">
      <alignment horizontal="center"/>
    </xf>
    <xf numFmtId="0" fontId="33" fillId="0" borderId="12">
      <alignment horizontal="center"/>
    </xf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18" borderId="0" applyNumberFormat="0" applyFont="0" applyBorder="0" applyAlignment="0" applyProtection="0"/>
    <xf numFmtId="0" fontId="31" fillId="18" borderId="0" applyNumberFormat="0" applyFont="0" applyBorder="0" applyAlignment="0" applyProtection="0"/>
    <xf numFmtId="0" fontId="31" fillId="18" borderId="0" applyNumberFormat="0" applyFont="0" applyBorder="0" applyAlignment="0" applyProtection="0"/>
    <xf numFmtId="0" fontId="79" fillId="0" borderId="0"/>
    <xf numFmtId="0" fontId="79" fillId="0" borderId="0"/>
    <xf numFmtId="0" fontId="109" fillId="0" borderId="0"/>
    <xf numFmtId="0" fontId="109" fillId="0" borderId="0"/>
    <xf numFmtId="3" fontId="34" fillId="0" borderId="0" applyFill="0" applyBorder="0" applyAlignment="0" applyProtection="0"/>
    <xf numFmtId="3" fontId="34" fillId="0" borderId="0" applyFill="0" applyBorder="0" applyAlignment="0" applyProtection="0"/>
    <xf numFmtId="0" fontId="110" fillId="102" borderId="0"/>
    <xf numFmtId="0" fontId="111" fillId="102" borderId="47"/>
    <xf numFmtId="0" fontId="112" fillId="103" borderId="48"/>
    <xf numFmtId="0" fontId="112" fillId="103" borderId="48"/>
    <xf numFmtId="0" fontId="113" fillId="102" borderId="49"/>
    <xf numFmtId="0" fontId="113" fillId="102" borderId="49"/>
    <xf numFmtId="42" fontId="6" fillId="14" borderId="0"/>
    <xf numFmtId="42" fontId="6" fillId="14" borderId="0"/>
    <xf numFmtId="42" fontId="6" fillId="14" borderId="0"/>
    <xf numFmtId="42" fontId="6" fillId="14" borderId="0"/>
    <xf numFmtId="42" fontId="6" fillId="14" borderId="5">
      <alignment vertical="center"/>
    </xf>
    <xf numFmtId="42" fontId="6" fillId="14" borderId="5">
      <alignment vertical="center"/>
    </xf>
    <xf numFmtId="42" fontId="6" fillId="14" borderId="5">
      <alignment vertical="center"/>
    </xf>
    <xf numFmtId="42" fontId="6" fillId="14" borderId="5">
      <alignment vertical="center"/>
    </xf>
    <xf numFmtId="42" fontId="6" fillId="14" borderId="5">
      <alignment vertical="center"/>
    </xf>
    <xf numFmtId="0" fontId="5" fillId="14" borderId="1" applyNumberFormat="0">
      <alignment horizontal="center" vertical="center" wrapText="1"/>
    </xf>
    <xf numFmtId="0" fontId="5" fillId="14" borderId="1" applyNumberFormat="0">
      <alignment horizontal="center" vertical="center" wrapText="1"/>
    </xf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42" fontId="6" fillId="14" borderId="0"/>
    <xf numFmtId="165" fontId="26" fillId="0" borderId="0" applyBorder="0" applyAlignment="0"/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176" fontId="36" fillId="14" borderId="16">
      <alignment horizontal="left"/>
    </xf>
    <xf numFmtId="176" fontId="36" fillId="14" borderId="16">
      <alignment horizontal="left"/>
    </xf>
    <xf numFmtId="165" fontId="26" fillId="0" borderId="0" applyBorder="0" applyAlignment="0"/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4" fontId="32" fillId="15" borderId="13" applyNumberFormat="0" applyProtection="0">
      <alignment vertical="center"/>
    </xf>
    <xf numFmtId="4" fontId="32" fillId="15" borderId="13" applyNumberFormat="0" applyProtection="0">
      <alignment vertical="center"/>
    </xf>
    <xf numFmtId="4" fontId="24" fillId="72" borderId="50" applyNumberFormat="0" applyProtection="0">
      <alignment vertical="center"/>
    </xf>
    <xf numFmtId="4" fontId="38" fillId="15" borderId="13" applyNumberFormat="0" applyProtection="0">
      <alignment vertical="center"/>
    </xf>
    <xf numFmtId="4" fontId="38" fillId="15" borderId="13" applyNumberFormat="0" applyProtection="0">
      <alignment vertical="center"/>
    </xf>
    <xf numFmtId="4" fontId="32" fillId="15" borderId="13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4" fontId="24" fillId="15" borderId="50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0" fontId="6" fillId="104" borderId="0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24" fillId="76" borderId="50" applyNumberFormat="0" applyProtection="0">
      <alignment horizontal="left" vertical="center" indent="1"/>
    </xf>
    <xf numFmtId="4" fontId="32" fillId="20" borderId="13" applyNumberFormat="0" applyProtection="0">
      <alignment horizontal="right" vertical="center"/>
    </xf>
    <xf numFmtId="4" fontId="32" fillId="20" borderId="13" applyNumberFormat="0" applyProtection="0">
      <alignment horizontal="right" vertical="center"/>
    </xf>
    <xf numFmtId="4" fontId="32" fillId="21" borderId="13" applyNumberFormat="0" applyProtection="0">
      <alignment horizontal="right" vertical="center"/>
    </xf>
    <xf numFmtId="4" fontId="32" fillId="21" borderId="13" applyNumberFormat="0" applyProtection="0">
      <alignment horizontal="right" vertical="center"/>
    </xf>
    <xf numFmtId="4" fontId="32" fillId="22" borderId="13" applyNumberFormat="0" applyProtection="0">
      <alignment horizontal="right" vertical="center"/>
    </xf>
    <xf numFmtId="4" fontId="32" fillId="22" borderId="13" applyNumberFormat="0" applyProtection="0">
      <alignment horizontal="right" vertical="center"/>
    </xf>
    <xf numFmtId="4" fontId="32" fillId="23" borderId="13" applyNumberFormat="0" applyProtection="0">
      <alignment horizontal="right" vertical="center"/>
    </xf>
    <xf numFmtId="4" fontId="32" fillId="23" borderId="13" applyNumberFormat="0" applyProtection="0">
      <alignment horizontal="right" vertical="center"/>
    </xf>
    <xf numFmtId="4" fontId="32" fillId="24" borderId="13" applyNumberFormat="0" applyProtection="0">
      <alignment horizontal="right" vertical="center"/>
    </xf>
    <xf numFmtId="4" fontId="32" fillId="24" borderId="13" applyNumberFormat="0" applyProtection="0">
      <alignment horizontal="right" vertical="center"/>
    </xf>
    <xf numFmtId="4" fontId="32" fillId="25" borderId="13" applyNumberFormat="0" applyProtection="0">
      <alignment horizontal="right" vertical="center"/>
    </xf>
    <xf numFmtId="4" fontId="32" fillId="25" borderId="13" applyNumberFormat="0" applyProtection="0">
      <alignment horizontal="right" vertical="center"/>
    </xf>
    <xf numFmtId="4" fontId="32" fillId="26" borderId="13" applyNumberFormat="0" applyProtection="0">
      <alignment horizontal="right" vertical="center"/>
    </xf>
    <xf numFmtId="4" fontId="32" fillId="26" borderId="13" applyNumberFormat="0" applyProtection="0">
      <alignment horizontal="right" vertical="center"/>
    </xf>
    <xf numFmtId="4" fontId="32" fillId="27" borderId="13" applyNumberFormat="0" applyProtection="0">
      <alignment horizontal="right" vertical="center"/>
    </xf>
    <xf numFmtId="4" fontId="32" fillId="27" borderId="13" applyNumberFormat="0" applyProtection="0">
      <alignment horizontal="right" vertical="center"/>
    </xf>
    <xf numFmtId="4" fontId="32" fillId="28" borderId="13" applyNumberFormat="0" applyProtection="0">
      <alignment horizontal="right" vertical="center"/>
    </xf>
    <xf numFmtId="4" fontId="32" fillId="28" borderId="13" applyNumberFormat="0" applyProtection="0">
      <alignment horizontal="right" vertical="center"/>
    </xf>
    <xf numFmtId="4" fontId="39" fillId="29" borderId="13" applyNumberFormat="0" applyProtection="0">
      <alignment horizontal="left" vertical="center" indent="1"/>
    </xf>
    <xf numFmtId="4" fontId="39" fillId="29" borderId="13" applyNumberFormat="0" applyProtection="0">
      <alignment horizontal="left" vertical="center" indent="1"/>
    </xf>
    <xf numFmtId="4" fontId="32" fillId="30" borderId="14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30" borderId="13" applyNumberFormat="0" applyProtection="0">
      <alignment horizontal="left" vertical="center" indent="1"/>
    </xf>
    <xf numFmtId="4" fontId="32" fillId="30" borderId="13" applyNumberFormat="0" applyProtection="0">
      <alignment horizontal="left" vertical="center" indent="1"/>
    </xf>
    <xf numFmtId="4" fontId="32" fillId="32" borderId="13" applyNumberFormat="0" applyProtection="0">
      <alignment horizontal="left" vertical="center" indent="1"/>
    </xf>
    <xf numFmtId="4" fontId="32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24" fillId="91" borderId="51" applyNumberFormat="0" applyProtection="0">
      <alignment horizontal="left" vertical="top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24" fillId="105" borderId="51" applyNumberFormat="0" applyProtection="0">
      <alignment horizontal="left" vertical="top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95" borderId="7" applyNumberFormat="0">
      <protection locked="0"/>
    </xf>
    <xf numFmtId="0" fontId="6" fillId="95" borderId="7" applyNumberFormat="0">
      <protection locked="0"/>
    </xf>
    <xf numFmtId="0" fontId="6" fillId="95" borderId="7" applyNumberFormat="0">
      <protection locked="0"/>
    </xf>
    <xf numFmtId="0" fontId="6" fillId="95" borderId="7" applyNumberFormat="0">
      <protection locked="0"/>
    </xf>
    <xf numFmtId="0" fontId="26" fillId="91" borderId="52" applyBorder="0"/>
    <xf numFmtId="4" fontId="32" fillId="34" borderId="13" applyNumberFormat="0" applyProtection="0">
      <alignment vertical="center"/>
    </xf>
    <xf numFmtId="4" fontId="32" fillId="34" borderId="13" applyNumberFormat="0" applyProtection="0">
      <alignment vertical="center"/>
    </xf>
    <xf numFmtId="4" fontId="38" fillId="34" borderId="13" applyNumberFormat="0" applyProtection="0">
      <alignment vertical="center"/>
    </xf>
    <xf numFmtId="4" fontId="38" fillId="34" borderId="13" applyNumberFormat="0" applyProtection="0">
      <alignment vertical="center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0" borderId="13" applyNumberFormat="0" applyProtection="0">
      <alignment horizontal="right" vertical="center"/>
    </xf>
    <xf numFmtId="4" fontId="32" fillId="30" borderId="13" applyNumberFormat="0" applyProtection="0">
      <alignment horizontal="right" vertical="center"/>
    </xf>
    <xf numFmtId="4" fontId="32" fillId="30" borderId="13" applyNumberFormat="0" applyProtection="0">
      <alignment horizontal="right" vertical="center"/>
    </xf>
    <xf numFmtId="4" fontId="24" fillId="0" borderId="50" applyNumberFormat="0" applyProtection="0">
      <alignment horizontal="right" vertical="center"/>
    </xf>
    <xf numFmtId="4" fontId="38" fillId="30" borderId="13" applyNumberFormat="0" applyProtection="0">
      <alignment horizontal="right" vertical="center"/>
    </xf>
    <xf numFmtId="4" fontId="38" fillId="30" borderId="13" applyNumberFormat="0" applyProtection="0">
      <alignment horizontal="right" vertical="center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24" fillId="76" borderId="50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24" fillId="106" borderId="7"/>
    <xf numFmtId="4" fontId="42" fillId="30" borderId="13" applyNumberFormat="0" applyProtection="0">
      <alignment horizontal="right" vertical="center"/>
    </xf>
    <xf numFmtId="4" fontId="42" fillId="30" borderId="13" applyNumberFormat="0" applyProtection="0">
      <alignment horizontal="right" vertical="center"/>
    </xf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0" fontId="114" fillId="0" borderId="0" applyNumberFormat="0" applyFill="0" applyBorder="0" applyAlignment="0" applyProtection="0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6" fillId="0" borderId="16"/>
    <xf numFmtId="38" fontId="26" fillId="0" borderId="16"/>
    <xf numFmtId="38" fontId="26" fillId="0" borderId="16"/>
    <xf numFmtId="38" fontId="26" fillId="0" borderId="16"/>
    <xf numFmtId="38" fontId="26" fillId="0" borderId="16"/>
    <xf numFmtId="38" fontId="26" fillId="0" borderId="16"/>
    <xf numFmtId="38" fontId="26" fillId="0" borderId="16"/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horizontal="left" wrapText="1"/>
    </xf>
    <xf numFmtId="192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9" fontId="6" fillId="0" borderId="0">
      <alignment horizontal="left" wrapText="1"/>
    </xf>
    <xf numFmtId="193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94" fontId="6" fillId="0" borderId="0">
      <alignment horizontal="left" wrapText="1"/>
    </xf>
    <xf numFmtId="194" fontId="6" fillId="0" borderId="0">
      <alignment horizontal="left" wrapText="1"/>
    </xf>
    <xf numFmtId="194" fontId="6" fillId="0" borderId="0">
      <alignment horizontal="left" wrapText="1"/>
    </xf>
    <xf numFmtId="194" fontId="6" fillId="0" borderId="0">
      <alignment horizontal="left" wrapText="1"/>
    </xf>
    <xf numFmtId="191" fontId="6" fillId="0" borderId="0">
      <alignment horizontal="left" wrapText="1"/>
    </xf>
    <xf numFmtId="0" fontId="6" fillId="0" borderId="0">
      <alignment horizontal="left" wrapText="1"/>
    </xf>
    <xf numFmtId="168" fontId="6" fillId="0" borderId="0">
      <alignment horizontal="left" wrapText="1"/>
    </xf>
    <xf numFmtId="195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79" fontId="6" fillId="0" borderId="0">
      <alignment horizontal="left" wrapText="1"/>
    </xf>
    <xf numFmtId="195" fontId="6" fillId="0" borderId="0">
      <alignment horizontal="left" wrapText="1"/>
    </xf>
    <xf numFmtId="191" fontId="6" fillId="0" borderId="0">
      <alignment horizontal="left" wrapText="1"/>
    </xf>
    <xf numFmtId="179" fontId="6" fillId="0" borderId="0">
      <alignment horizontal="left" wrapText="1"/>
    </xf>
    <xf numFmtId="196" fontId="6" fillId="0" borderId="0">
      <alignment horizontal="left" wrapText="1"/>
    </xf>
    <xf numFmtId="0" fontId="115" fillId="0" borderId="0"/>
    <xf numFmtId="0" fontId="6" fillId="0" borderId="0" applyNumberFormat="0" applyBorder="0" applyAlignment="0"/>
    <xf numFmtId="0" fontId="116" fillId="0" borderId="0" applyFill="0" applyBorder="0" applyProtection="0">
      <alignment horizontal="left" vertical="top"/>
    </xf>
    <xf numFmtId="0" fontId="51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0" fillId="0" borderId="0"/>
    <xf numFmtId="0" fontId="111" fillId="102" borderId="0"/>
    <xf numFmtId="0" fontId="5" fillId="14" borderId="0">
      <alignment horizontal="left" wrapText="1"/>
    </xf>
    <xf numFmtId="0" fontId="5" fillId="14" borderId="0">
      <alignment horizontal="left" wrapText="1"/>
    </xf>
    <xf numFmtId="0" fontId="47" fillId="0" borderId="36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36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17" fillId="0" borderId="55" applyNumberFormat="0" applyFont="0" applyFill="0" applyAlignment="0" applyProtection="0"/>
    <xf numFmtId="0" fontId="17" fillId="0" borderId="55" applyNumberFormat="0" applyFont="0" applyFill="0" applyAlignment="0" applyProtection="0"/>
    <xf numFmtId="0" fontId="17" fillId="0" borderId="55" applyNumberFormat="0" applyFont="0" applyFill="0" applyAlignment="0" applyProtection="0"/>
    <xf numFmtId="0" fontId="79" fillId="0" borderId="17"/>
    <xf numFmtId="0" fontId="79" fillId="0" borderId="17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</cellStyleXfs>
  <cellXfs count="141">
    <xf numFmtId="164" fontId="0" fillId="0" borderId="0" xfId="0">
      <alignment horizontal="left" wrapText="1"/>
    </xf>
    <xf numFmtId="164" fontId="5" fillId="0" borderId="0" xfId="0" applyFont="1" applyFill="1" applyAlignment="1">
      <alignment horizontal="centerContinuous"/>
    </xf>
    <xf numFmtId="164" fontId="0" fillId="0" borderId="0" xfId="0" applyAlignment="1"/>
    <xf numFmtId="0" fontId="0" fillId="0" borderId="0" xfId="0" applyNumberFormat="1" applyAlignment="1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center"/>
    </xf>
    <xf numFmtId="2" fontId="7" fillId="2" borderId="0" xfId="0" applyNumberFormat="1" applyFont="1" applyFill="1" applyAlignment="1" applyProtection="1">
      <alignment horizontal="center"/>
      <protection locked="0"/>
    </xf>
    <xf numFmtId="166" fontId="8" fillId="0" borderId="0" xfId="4" applyNumberFormat="1" applyFont="1" applyAlignment="1">
      <alignment horizontal="left"/>
    </xf>
    <xf numFmtId="166" fontId="10" fillId="0" borderId="0" xfId="4" applyNumberFormat="1" applyFont="1" applyAlignment="1">
      <alignment horizontal="left"/>
    </xf>
    <xf numFmtId="166" fontId="11" fillId="0" borderId="0" xfId="5" applyNumberFormat="1" applyFont="1" applyAlignment="1">
      <alignment horizontal="left"/>
    </xf>
    <xf numFmtId="42" fontId="0" fillId="0" borderId="0" xfId="0" applyNumberFormat="1" applyAlignment="1"/>
    <xf numFmtId="167" fontId="0" fillId="0" borderId="0" xfId="0" applyNumberFormat="1" applyAlignment="1"/>
    <xf numFmtId="166" fontId="11" fillId="0" borderId="1" xfId="5" applyNumberFormat="1" applyFont="1" applyBorder="1" applyAlignment="1">
      <alignment horizontal="left"/>
    </xf>
    <xf numFmtId="167" fontId="0" fillId="0" borderId="3" xfId="0" applyNumberFormat="1" applyBorder="1" applyAlignment="1"/>
    <xf numFmtId="166" fontId="10" fillId="0" borderId="0" xfId="5" applyNumberFormat="1" applyFont="1" applyAlignment="1">
      <alignment horizontal="left"/>
    </xf>
    <xf numFmtId="41" fontId="0" fillId="0" borderId="0" xfId="0" applyNumberFormat="1" applyAlignment="1"/>
    <xf numFmtId="167" fontId="0" fillId="0" borderId="3" xfId="2" applyNumberFormat="1" applyFont="1" applyBorder="1"/>
    <xf numFmtId="166" fontId="11" fillId="0" borderId="4" xfId="5" applyNumberFormat="1" applyFont="1" applyBorder="1" applyAlignment="1">
      <alignment horizontal="left"/>
    </xf>
    <xf numFmtId="167" fontId="0" fillId="0" borderId="4" xfId="0" applyNumberFormat="1" applyBorder="1" applyAlignment="1"/>
    <xf numFmtId="166" fontId="8" fillId="0" borderId="5" xfId="5" applyNumberFormat="1" applyFont="1" applyBorder="1" applyAlignment="1">
      <alignment horizontal="left"/>
    </xf>
    <xf numFmtId="167" fontId="0" fillId="0" borderId="5" xfId="0" applyNumberFormat="1" applyBorder="1" applyAlignment="1"/>
    <xf numFmtId="0" fontId="11" fillId="0" borderId="0" xfId="5" applyFont="1"/>
    <xf numFmtId="166" fontId="8" fillId="0" borderId="0" xfId="5" applyNumberFormat="1" applyFont="1" applyAlignment="1">
      <alignment horizontal="left"/>
    </xf>
    <xf numFmtId="42" fontId="0" fillId="0" borderId="4" xfId="0" applyNumberFormat="1" applyBorder="1" applyAlignment="1"/>
    <xf numFmtId="166" fontId="11" fillId="0" borderId="0" xfId="5" applyNumberFormat="1" applyFont="1" applyBorder="1" applyAlignment="1">
      <alignment horizontal="left"/>
    </xf>
    <xf numFmtId="164" fontId="0" fillId="0" borderId="0" xfId="0" applyFill="1" applyAlignment="1"/>
    <xf numFmtId="167" fontId="0" fillId="0" borderId="3" xfId="0" applyNumberFormat="1" applyFill="1" applyBorder="1" applyAlignment="1"/>
    <xf numFmtId="166" fontId="11" fillId="0" borderId="5" xfId="5" applyNumberFormat="1" applyFont="1" applyBorder="1" applyAlignment="1">
      <alignment horizontal="left"/>
    </xf>
    <xf numFmtId="167" fontId="0" fillId="0" borderId="5" xfId="0" applyNumberFormat="1" applyFill="1" applyBorder="1" applyAlignment="1"/>
    <xf numFmtId="41" fontId="0" fillId="0" borderId="0" xfId="0" applyNumberFormat="1" applyFill="1" applyAlignment="1"/>
    <xf numFmtId="167" fontId="0" fillId="37" borderId="5" xfId="0" applyNumberFormat="1" applyFill="1" applyBorder="1" applyAlignment="1"/>
    <xf numFmtId="167" fontId="0" fillId="37" borderId="5" xfId="0" applyNumberFormat="1" applyFont="1" applyFill="1" applyBorder="1" applyAlignment="1"/>
    <xf numFmtId="167" fontId="0" fillId="37" borderId="0" xfId="0" applyNumberFormat="1" applyFill="1" applyAlignment="1"/>
    <xf numFmtId="166" fontId="11" fillId="0" borderId="0" xfId="5" applyNumberFormat="1" applyFont="1" applyAlignment="1">
      <alignment horizontal="right"/>
    </xf>
    <xf numFmtId="164" fontId="0" fillId="38" borderId="0" xfId="0" applyFill="1" applyAlignment="1">
      <alignment horizontal="center"/>
    </xf>
    <xf numFmtId="164" fontId="47" fillId="0" borderId="0" xfId="0" applyFont="1" applyAlignment="1"/>
    <xf numFmtId="164" fontId="0" fillId="0" borderId="1" xfId="0" applyBorder="1" applyAlignment="1">
      <alignment horizontal="center"/>
    </xf>
    <xf numFmtId="41" fontId="0" fillId="0" borderId="3" xfId="0" applyNumberFormat="1" applyBorder="1" applyAlignment="1"/>
    <xf numFmtId="41" fontId="0" fillId="0" borderId="5" xfId="0" applyNumberFormat="1" applyBorder="1" applyAlignment="1"/>
    <xf numFmtId="0" fontId="3" fillId="0" borderId="0" xfId="338"/>
    <xf numFmtId="0" fontId="3" fillId="0" borderId="1" xfId="338" applyBorder="1" applyAlignment="1">
      <alignment horizontal="center"/>
    </xf>
    <xf numFmtId="0" fontId="3" fillId="0" borderId="0" xfId="338" applyBorder="1" applyAlignment="1">
      <alignment horizontal="center"/>
    </xf>
    <xf numFmtId="0" fontId="3" fillId="0" borderId="0" xfId="338" applyFill="1" applyBorder="1" applyAlignment="1">
      <alignment horizontal="center"/>
    </xf>
    <xf numFmtId="0" fontId="3" fillId="0" borderId="0" xfId="338" applyFill="1"/>
    <xf numFmtId="0" fontId="3" fillId="0" borderId="0" xfId="338" applyBorder="1"/>
    <xf numFmtId="165" fontId="0" fillId="0" borderId="0" xfId="339" applyNumberFormat="1" applyFont="1" applyFill="1" applyBorder="1"/>
    <xf numFmtId="0" fontId="3" fillId="0" borderId="1" xfId="338" applyBorder="1"/>
    <xf numFmtId="165" fontId="0" fillId="0" borderId="1" xfId="339" applyNumberFormat="1" applyFont="1" applyFill="1" applyBorder="1"/>
    <xf numFmtId="0" fontId="3" fillId="0" borderId="0" xfId="338" applyAlignment="1">
      <alignment horizontal="center"/>
    </xf>
    <xf numFmtId="165" fontId="0" fillId="0" borderId="0" xfId="339" applyNumberFormat="1" applyFont="1" applyFill="1"/>
    <xf numFmtId="165" fontId="3" fillId="0" borderId="1" xfId="338" applyNumberFormat="1" applyFill="1" applyBorder="1"/>
    <xf numFmtId="0" fontId="3" fillId="0" borderId="3" xfId="338" applyBorder="1"/>
    <xf numFmtId="165" fontId="3" fillId="0" borderId="3" xfId="338" applyNumberFormat="1" applyFill="1" applyBorder="1"/>
    <xf numFmtId="165" fontId="3" fillId="0" borderId="0" xfId="338" applyNumberFormat="1" applyFill="1" applyBorder="1"/>
    <xf numFmtId="0" fontId="3" fillId="0" borderId="0" xfId="338" applyFill="1" applyBorder="1"/>
    <xf numFmtId="165" fontId="3" fillId="0" borderId="18" xfId="338" applyNumberFormat="1" applyFill="1" applyBorder="1"/>
    <xf numFmtId="42" fontId="3" fillId="0" borderId="0" xfId="338" applyNumberFormat="1" applyFill="1"/>
    <xf numFmtId="0" fontId="48" fillId="0" borderId="0" xfId="340" applyNumberFormat="1" applyFont="1" applyAlignment="1"/>
    <xf numFmtId="0" fontId="2" fillId="0" borderId="0" xfId="340" applyNumberFormat="1" applyAlignment="1"/>
    <xf numFmtId="0" fontId="6" fillId="0" borderId="0" xfId="340" applyNumberFormat="1" applyFont="1" applyFill="1" applyAlignment="1"/>
    <xf numFmtId="0" fontId="6" fillId="0" borderId="0" xfId="340" applyNumberFormat="1" applyFont="1" applyAlignment="1"/>
    <xf numFmtId="165" fontId="24" fillId="0" borderId="0" xfId="341" applyNumberFormat="1" applyFont="1" applyAlignment="1"/>
    <xf numFmtId="0" fontId="24" fillId="0" borderId="0" xfId="340" applyNumberFormat="1" applyFont="1" applyAlignment="1"/>
    <xf numFmtId="0" fontId="49" fillId="0" borderId="0" xfId="340" applyNumberFormat="1" applyFont="1" applyAlignment="1"/>
    <xf numFmtId="0" fontId="5" fillId="39" borderId="19" xfId="342" applyFont="1" applyFill="1" applyBorder="1" applyAlignment="1">
      <alignment horizontal="center"/>
    </xf>
    <xf numFmtId="0" fontId="6" fillId="0" borderId="0" xfId="342" applyFill="1"/>
    <xf numFmtId="0" fontId="5" fillId="39" borderId="19" xfId="342" applyFont="1" applyFill="1" applyBorder="1" applyAlignment="1">
      <alignment horizontal="center" wrapText="1"/>
    </xf>
    <xf numFmtId="0" fontId="5" fillId="0" borderId="20" xfId="342" applyFont="1" applyFill="1" applyBorder="1" applyAlignment="1">
      <alignment horizontal="center" wrapText="1"/>
    </xf>
    <xf numFmtId="0" fontId="5" fillId="0" borderId="21" xfId="342" applyFont="1" applyFill="1" applyBorder="1" applyAlignment="1">
      <alignment horizontal="center" wrapText="1"/>
    </xf>
    <xf numFmtId="0" fontId="6" fillId="0" borderId="22" xfId="342" applyFill="1" applyBorder="1"/>
    <xf numFmtId="0" fontId="6" fillId="0" borderId="23" xfId="342" applyFill="1" applyBorder="1" applyAlignment="1">
      <alignment horizontal="right"/>
    </xf>
    <xf numFmtId="167" fontId="0" fillId="0" borderId="0" xfId="343" applyNumberFormat="1" applyFont="1" applyAlignment="1"/>
    <xf numFmtId="9" fontId="0" fillId="0" borderId="0" xfId="344" applyFont="1" applyAlignment="1"/>
    <xf numFmtId="167" fontId="2" fillId="0" borderId="0" xfId="340" applyNumberFormat="1" applyAlignment="1"/>
    <xf numFmtId="0" fontId="6" fillId="0" borderId="24" xfId="342" applyFill="1" applyBorder="1"/>
    <xf numFmtId="0" fontId="6" fillId="0" borderId="0" xfId="342" applyFill="1" applyBorder="1" applyAlignment="1">
      <alignment horizontal="right"/>
    </xf>
    <xf numFmtId="0" fontId="6" fillId="0" borderId="2" xfId="342" applyFill="1" applyBorder="1"/>
    <xf numFmtId="0" fontId="5" fillId="0" borderId="12" xfId="342" applyFont="1" applyFill="1" applyBorder="1" applyAlignment="1">
      <alignment horizontal="right"/>
    </xf>
    <xf numFmtId="0" fontId="6" fillId="0" borderId="0" xfId="342" applyFill="1" applyAlignment="1">
      <alignment horizontal="right"/>
    </xf>
    <xf numFmtId="167" fontId="0" fillId="0" borderId="22" xfId="343" applyNumberFormat="1" applyFont="1" applyBorder="1" applyAlignment="1"/>
    <xf numFmtId="0" fontId="2" fillId="0" borderId="23" xfId="340" applyNumberFormat="1" applyBorder="1" applyAlignment="1"/>
    <xf numFmtId="0" fontId="2" fillId="0" borderId="25" xfId="340" applyNumberFormat="1" applyBorder="1" applyAlignment="1"/>
    <xf numFmtId="0" fontId="2" fillId="0" borderId="24" xfId="340" applyNumberFormat="1" applyBorder="1" applyAlignment="1">
      <alignment horizontal="right"/>
    </xf>
    <xf numFmtId="167" fontId="2" fillId="0" borderId="0" xfId="340" applyNumberFormat="1" applyBorder="1" applyAlignment="1"/>
    <xf numFmtId="167" fontId="2" fillId="0" borderId="26" xfId="340" applyNumberFormat="1" applyBorder="1" applyAlignment="1"/>
    <xf numFmtId="0" fontId="2" fillId="0" borderId="0" xfId="340"/>
    <xf numFmtId="0" fontId="2" fillId="0" borderId="2" xfId="340" applyNumberFormat="1" applyBorder="1" applyAlignment="1">
      <alignment horizontal="right"/>
    </xf>
    <xf numFmtId="167" fontId="2" fillId="0" borderId="12" xfId="340" applyNumberFormat="1" applyBorder="1" applyAlignment="1"/>
    <xf numFmtId="167" fontId="2" fillId="0" borderId="27" xfId="340" applyNumberFormat="1" applyBorder="1" applyAlignment="1"/>
    <xf numFmtId="167" fontId="0" fillId="0" borderId="0" xfId="343" applyNumberFormat="1" applyFont="1"/>
    <xf numFmtId="167" fontId="2" fillId="0" borderId="1" xfId="340" applyNumberFormat="1" applyBorder="1" applyAlignment="1"/>
    <xf numFmtId="167" fontId="0" fillId="0" borderId="3" xfId="343" applyNumberFormat="1" applyFont="1" applyBorder="1" applyAlignment="1"/>
    <xf numFmtId="167" fontId="2" fillId="40" borderId="0" xfId="340" applyNumberFormat="1" applyFill="1" applyBorder="1" applyAlignment="1"/>
    <xf numFmtId="167" fontId="0" fillId="0" borderId="4" xfId="0" applyNumberFormat="1" applyFill="1" applyBorder="1" applyAlignment="1"/>
    <xf numFmtId="167" fontId="0" fillId="0" borderId="3" xfId="2" applyNumberFormat="1" applyFont="1" applyFill="1" applyBorder="1"/>
    <xf numFmtId="164" fontId="0" fillId="0" borderId="4" xfId="0" applyFill="1" applyBorder="1" applyAlignment="1"/>
    <xf numFmtId="167" fontId="0" fillId="0" borderId="0" xfId="0" applyNumberFormat="1" applyFill="1" applyAlignment="1"/>
    <xf numFmtId="43" fontId="0" fillId="0" borderId="0" xfId="0" applyNumberFormat="1" applyAlignment="1"/>
    <xf numFmtId="0" fontId="3" fillId="0" borderId="1" xfId="338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2" fontId="7" fillId="37" borderId="0" xfId="0" applyNumberFormat="1" applyFont="1" applyFill="1" applyAlignment="1" applyProtection="1">
      <alignment horizontal="center"/>
      <protection locked="0"/>
    </xf>
    <xf numFmtId="164" fontId="50" fillId="38" borderId="0" xfId="0" applyFont="1" applyFill="1" applyAlignment="1">
      <alignment horizontal="center"/>
    </xf>
    <xf numFmtId="167" fontId="0" fillId="0" borderId="0" xfId="2" applyNumberFormat="1" applyFont="1" applyFill="1"/>
    <xf numFmtId="42" fontId="0" fillId="0" borderId="0" xfId="0" applyNumberFormat="1" applyFill="1" applyAlignment="1"/>
    <xf numFmtId="43" fontId="0" fillId="0" borderId="0" xfId="3" applyNumberFormat="1" applyFont="1" applyFill="1"/>
    <xf numFmtId="9" fontId="0" fillId="0" borderId="0" xfId="3" applyFont="1" applyFill="1"/>
    <xf numFmtId="44" fontId="0" fillId="0" borderId="0" xfId="2" applyNumberFormat="1" applyFont="1" applyFill="1"/>
    <xf numFmtId="37" fontId="0" fillId="0" borderId="0" xfId="0" applyNumberFormat="1" applyFill="1" applyAlignment="1"/>
    <xf numFmtId="168" fontId="0" fillId="0" borderId="0" xfId="3" applyNumberFormat="1" applyFont="1" applyFill="1"/>
    <xf numFmtId="165" fontId="0" fillId="0" borderId="0" xfId="1" applyNumberFormat="1" applyFont="1" applyFill="1" applyAlignment="1"/>
    <xf numFmtId="166" fontId="11" fillId="0" borderId="0" xfId="5" applyNumberFormat="1" applyFont="1" applyFill="1" applyAlignment="1">
      <alignment horizontal="left"/>
    </xf>
    <xf numFmtId="0" fontId="0" fillId="0" borderId="0" xfId="0" applyNumberFormat="1" applyFill="1" applyAlignment="1"/>
    <xf numFmtId="0" fontId="7" fillId="0" borderId="0" xfId="0" applyNumberFormat="1" applyFont="1" applyFill="1" applyAlignment="1">
      <alignment horizontal="center" wrapText="1"/>
    </xf>
    <xf numFmtId="165" fontId="0" fillId="0" borderId="0" xfId="1" applyNumberFormat="1" applyFont="1" applyFill="1"/>
    <xf numFmtId="0" fontId="0" fillId="107" borderId="0" xfId="0" applyNumberFormat="1" applyFill="1" applyAlignment="1"/>
    <xf numFmtId="42" fontId="0" fillId="0" borderId="1" xfId="0" applyNumberFormat="1" applyFill="1" applyBorder="1" applyAlignment="1"/>
    <xf numFmtId="43" fontId="0" fillId="0" borderId="0" xfId="1" applyFont="1" applyAlignment="1"/>
    <xf numFmtId="43" fontId="119" fillId="0" borderId="0" xfId="1" applyFont="1" applyFill="1" applyAlignment="1"/>
    <xf numFmtId="43" fontId="120" fillId="0" borderId="0" xfId="1" applyFont="1" applyAlignment="1"/>
    <xf numFmtId="0" fontId="121" fillId="0" borderId="0" xfId="0" applyNumberFormat="1" applyFont="1" applyAlignment="1"/>
    <xf numFmtId="165" fontId="0" fillId="0" borderId="0" xfId="0" applyNumberFormat="1" applyFill="1" applyAlignment="1"/>
    <xf numFmtId="164" fontId="6" fillId="0" borderId="0" xfId="0" applyFont="1" applyAlignment="1"/>
    <xf numFmtId="164" fontId="0" fillId="0" borderId="0" xfId="0" applyAlignment="1">
      <alignment horizontal="center"/>
    </xf>
    <xf numFmtId="164" fontId="6" fillId="0" borderId="0" xfId="0" applyFont="1" applyAlignment="1">
      <alignment horizontal="center"/>
    </xf>
    <xf numFmtId="2" fontId="6" fillId="0" borderId="0" xfId="0" applyNumberFormat="1" applyFont="1" applyAlignment="1"/>
    <xf numFmtId="44" fontId="6" fillId="0" borderId="0" xfId="0" applyNumberFormat="1" applyFont="1" applyAlignment="1"/>
    <xf numFmtId="43" fontId="0" fillId="108" borderId="0" xfId="0" applyNumberFormat="1" applyFill="1" applyAlignment="1"/>
    <xf numFmtId="39" fontId="6" fillId="0" borderId="0" xfId="0" applyNumberFormat="1" applyFont="1" applyAlignment="1"/>
    <xf numFmtId="43" fontId="0" fillId="109" borderId="0" xfId="0" applyNumberFormat="1" applyFill="1" applyAlignment="1"/>
    <xf numFmtId="39" fontId="0" fillId="0" borderId="0" xfId="0" applyNumberFormat="1" applyAlignment="1"/>
    <xf numFmtId="0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64" fontId="6" fillId="0" borderId="0" xfId="0" applyFont="1" applyFill="1" applyAlignment="1"/>
    <xf numFmtId="164" fontId="69" fillId="110" borderId="0" xfId="0" applyFont="1" applyFill="1" applyAlignment="1"/>
    <xf numFmtId="164" fontId="0" fillId="110" borderId="0" xfId="0" applyFill="1" applyAlignment="1"/>
    <xf numFmtId="43" fontId="122" fillId="110" borderId="0" xfId="1" applyFont="1" applyFill="1" applyAlignment="1"/>
    <xf numFmtId="197" fontId="69" fillId="110" borderId="0" xfId="0" applyNumberFormat="1" applyFont="1" applyFill="1" applyAlignment="1"/>
    <xf numFmtId="198" fontId="69" fillId="110" borderId="0" xfId="0" applyNumberFormat="1" applyFont="1" applyFill="1" applyAlignment="1">
      <alignment horizontal="left"/>
    </xf>
  </cellXfs>
  <cellStyles count="8275">
    <cellStyle name="_x0013_" xfId="6"/>
    <cellStyle name=" 1" xfId="348"/>
    <cellStyle name=" 1 2" xfId="349"/>
    <cellStyle name="_x0013_ 2" xfId="350"/>
    <cellStyle name="_x0013_ 2 2" xfId="351"/>
    <cellStyle name="_x0013_ 3" xfId="352"/>
    <cellStyle name="_x0013_ 4" xfId="353"/>
    <cellStyle name="_x0013_ 5" xfId="354"/>
    <cellStyle name="_x0013_ 6" xfId="355"/>
    <cellStyle name="_x0013_ 7" xfId="356"/>
    <cellStyle name="_x0013_ 8" xfId="357"/>
    <cellStyle name="_x0013_ 9" xfId="358"/>
    <cellStyle name="_09GRC Gas Transport For Review" xfId="359"/>
    <cellStyle name="_09GRC Gas Transport For Review 2" xfId="360"/>
    <cellStyle name="_09GRC Gas Transport For Review 2 2" xfId="361"/>
    <cellStyle name="_09GRC Gas Transport For Review 3" xfId="362"/>
    <cellStyle name="_09GRC Gas Transport For Review_Book4" xfId="363"/>
    <cellStyle name="_09GRC Gas Transport For Review_Book4 2" xfId="364"/>
    <cellStyle name="_09GRC Gas Transport For Review_Book4 2 2" xfId="365"/>
    <cellStyle name="_09GRC Gas Transport For Review_Book4 3" xfId="366"/>
    <cellStyle name="_x0013__16.07E Wild Horse Wind Expansionwrkingfile" xfId="367"/>
    <cellStyle name="_x0013__16.07E Wild Horse Wind Expansionwrkingfile 2" xfId="368"/>
    <cellStyle name="_x0013__16.07E Wild Horse Wind Expansionwrkingfile 2 2" xfId="369"/>
    <cellStyle name="_x0013__16.07E Wild Horse Wind Expansionwrkingfile 3" xfId="370"/>
    <cellStyle name="_x0013__16.07E Wild Horse Wind Expansionwrkingfile SF" xfId="371"/>
    <cellStyle name="_x0013__16.07E Wild Horse Wind Expansionwrkingfile SF 2" xfId="372"/>
    <cellStyle name="_x0013__16.07E Wild Horse Wind Expansionwrkingfile SF 2 2" xfId="373"/>
    <cellStyle name="_x0013__16.07E Wild Horse Wind Expansionwrkingfile SF 3" xfId="374"/>
    <cellStyle name="_x0013__16.37E Wild Horse Expansion DeferralRevwrkingfile SF" xfId="375"/>
    <cellStyle name="_x0013__16.37E Wild Horse Expansion DeferralRevwrkingfile SF 2" xfId="376"/>
    <cellStyle name="_x0013__16.37E Wild Horse Expansion DeferralRevwrkingfile SF 2 2" xfId="377"/>
    <cellStyle name="_x0013__16.37E Wild Horse Expansion DeferralRevwrkingfile SF 3" xfId="378"/>
    <cellStyle name="_2008 Strat Plan Power Costs Forecast V2 (2009 Update)" xfId="379"/>
    <cellStyle name="_2008 Strat Plan Power Costs Forecast V2 (2009 Update) 2" xfId="380"/>
    <cellStyle name="_2008 Strat Plan Power Costs Forecast V2 (2009 Update)_NIM Summary" xfId="381"/>
    <cellStyle name="_2008 Strat Plan Power Costs Forecast V2 (2009 Update)_NIM Summary 2" xfId="382"/>
    <cellStyle name="_4.06E Pass Throughs" xfId="7"/>
    <cellStyle name="_4.06E Pass Throughs 2" xfId="383"/>
    <cellStyle name="_4.06E Pass Throughs 2 2" xfId="384"/>
    <cellStyle name="_4.06E Pass Throughs 2 2 2" xfId="385"/>
    <cellStyle name="_4.06E Pass Throughs 2 3" xfId="386"/>
    <cellStyle name="_4.06E Pass Throughs 3" xfId="387"/>
    <cellStyle name="_4.06E Pass Throughs 3 2" xfId="388"/>
    <cellStyle name="_4.06E Pass Throughs 3 2 2" xfId="389"/>
    <cellStyle name="_4.06E Pass Throughs 3 3" xfId="390"/>
    <cellStyle name="_4.06E Pass Throughs 3 3 2" xfId="391"/>
    <cellStyle name="_4.06E Pass Throughs 3 4" xfId="392"/>
    <cellStyle name="_4.06E Pass Throughs 3 4 2" xfId="393"/>
    <cellStyle name="_4.06E Pass Throughs 4" xfId="394"/>
    <cellStyle name="_4.06E Pass Throughs 4 2" xfId="395"/>
    <cellStyle name="_4.06E Pass Throughs 5" xfId="396"/>
    <cellStyle name="_4.06E Pass Throughs_04 07E Wild Horse Wind Expansion (C) (2)" xfId="8"/>
    <cellStyle name="_4.06E Pass Throughs_04 07E Wild Horse Wind Expansion (C) (2) 2" xfId="397"/>
    <cellStyle name="_4.06E Pass Throughs_04 07E Wild Horse Wind Expansion (C) (2) 2 2" xfId="398"/>
    <cellStyle name="_4.06E Pass Throughs_04 07E Wild Horse Wind Expansion (C) (2) 3" xfId="399"/>
    <cellStyle name="_4.06E Pass Throughs_04 07E Wild Horse Wind Expansion (C) (2)_Adj Bench DR 3 for Initial Briefs (Electric)" xfId="400"/>
    <cellStyle name="_4.06E Pass Throughs_04 07E Wild Horse Wind Expansion (C) (2)_Adj Bench DR 3 for Initial Briefs (Electric) 2" xfId="401"/>
    <cellStyle name="_4.06E Pass Throughs_04 07E Wild Horse Wind Expansion (C) (2)_Adj Bench DR 3 for Initial Briefs (Electric) 2 2" xfId="402"/>
    <cellStyle name="_4.06E Pass Throughs_04 07E Wild Horse Wind Expansion (C) (2)_Adj Bench DR 3 for Initial Briefs (Electric) 3" xfId="403"/>
    <cellStyle name="_4.06E Pass Throughs_04 07E Wild Horse Wind Expansion (C) (2)_Electric Rev Req Model (2009 GRC) " xfId="404"/>
    <cellStyle name="_4.06E Pass Throughs_04 07E Wild Horse Wind Expansion (C) (2)_Electric Rev Req Model (2009 GRC)  2" xfId="405"/>
    <cellStyle name="_4.06E Pass Throughs_04 07E Wild Horse Wind Expansion (C) (2)_Electric Rev Req Model (2009 GRC)  2 2" xfId="406"/>
    <cellStyle name="_4.06E Pass Throughs_04 07E Wild Horse Wind Expansion (C) (2)_Electric Rev Req Model (2009 GRC)  3" xfId="407"/>
    <cellStyle name="_4.06E Pass Throughs_04 07E Wild Horse Wind Expansion (C) (2)_Electric Rev Req Model (2009 GRC) Rebuttal" xfId="408"/>
    <cellStyle name="_4.06E Pass Throughs_04 07E Wild Horse Wind Expansion (C) (2)_Electric Rev Req Model (2009 GRC) Rebuttal 2" xfId="409"/>
    <cellStyle name="_4.06E Pass Throughs_04 07E Wild Horse Wind Expansion (C) (2)_Electric Rev Req Model (2009 GRC) Rebuttal 2 2" xfId="410"/>
    <cellStyle name="_4.06E Pass Throughs_04 07E Wild Horse Wind Expansion (C) (2)_Electric Rev Req Model (2009 GRC) Rebuttal 3" xfId="411"/>
    <cellStyle name="_4.06E Pass Throughs_04 07E Wild Horse Wind Expansion (C) (2)_Electric Rev Req Model (2009 GRC) Rebuttal REmoval of New  WH Solar AdjustMI" xfId="412"/>
    <cellStyle name="_4.06E Pass Throughs_04 07E Wild Horse Wind Expansion (C) (2)_Electric Rev Req Model (2009 GRC) Rebuttal REmoval of New  WH Solar AdjustMI 2" xfId="413"/>
    <cellStyle name="_4.06E Pass Throughs_04 07E Wild Horse Wind Expansion (C) (2)_Electric Rev Req Model (2009 GRC) Rebuttal REmoval of New  WH Solar AdjustMI 2 2" xfId="414"/>
    <cellStyle name="_4.06E Pass Throughs_04 07E Wild Horse Wind Expansion (C) (2)_Electric Rev Req Model (2009 GRC) Rebuttal REmoval of New  WH Solar AdjustMI 3" xfId="415"/>
    <cellStyle name="_4.06E Pass Throughs_04 07E Wild Horse Wind Expansion (C) (2)_Electric Rev Req Model (2009 GRC) Revised 01-18-2010" xfId="416"/>
    <cellStyle name="_4.06E Pass Throughs_04 07E Wild Horse Wind Expansion (C) (2)_Electric Rev Req Model (2009 GRC) Revised 01-18-2010 2" xfId="417"/>
    <cellStyle name="_4.06E Pass Throughs_04 07E Wild Horse Wind Expansion (C) (2)_Electric Rev Req Model (2009 GRC) Revised 01-18-2010 2 2" xfId="418"/>
    <cellStyle name="_4.06E Pass Throughs_04 07E Wild Horse Wind Expansion (C) (2)_Electric Rev Req Model (2009 GRC) Revised 01-18-2010 3" xfId="419"/>
    <cellStyle name="_4.06E Pass Throughs_04 07E Wild Horse Wind Expansion (C) (2)_Final Order Electric EXHIBIT A-1" xfId="420"/>
    <cellStyle name="_4.06E Pass Throughs_04 07E Wild Horse Wind Expansion (C) (2)_Final Order Electric EXHIBIT A-1 2" xfId="421"/>
    <cellStyle name="_4.06E Pass Throughs_04 07E Wild Horse Wind Expansion (C) (2)_Final Order Electric EXHIBIT A-1 2 2" xfId="422"/>
    <cellStyle name="_4.06E Pass Throughs_04 07E Wild Horse Wind Expansion (C) (2)_Final Order Electric EXHIBIT A-1 3" xfId="423"/>
    <cellStyle name="_4.06E Pass Throughs_04 07E Wild Horse Wind Expansion (C) (2)_TENASKA REGULATORY ASSET" xfId="424"/>
    <cellStyle name="_4.06E Pass Throughs_04 07E Wild Horse Wind Expansion (C) (2)_TENASKA REGULATORY ASSET 2" xfId="425"/>
    <cellStyle name="_4.06E Pass Throughs_04 07E Wild Horse Wind Expansion (C) (2)_TENASKA REGULATORY ASSET 2 2" xfId="426"/>
    <cellStyle name="_4.06E Pass Throughs_04 07E Wild Horse Wind Expansion (C) (2)_TENASKA REGULATORY ASSET 3" xfId="427"/>
    <cellStyle name="_4.06E Pass Throughs_16.37E Wild Horse Expansion DeferralRevwrkingfile SF" xfId="428"/>
    <cellStyle name="_4.06E Pass Throughs_16.37E Wild Horse Expansion DeferralRevwrkingfile SF 2" xfId="429"/>
    <cellStyle name="_4.06E Pass Throughs_16.37E Wild Horse Expansion DeferralRevwrkingfile SF 2 2" xfId="430"/>
    <cellStyle name="_4.06E Pass Throughs_16.37E Wild Horse Expansion DeferralRevwrkingfile SF 3" xfId="431"/>
    <cellStyle name="_4.06E Pass Throughs_2009 GRC Compl Filing - Exhibit D" xfId="432"/>
    <cellStyle name="_4.06E Pass Throughs_2009 GRC Compl Filing - Exhibit D 2" xfId="433"/>
    <cellStyle name="_4.06E Pass Throughs_3.01 Income Statement" xfId="434"/>
    <cellStyle name="_4.06E Pass Throughs_4 31 Regulatory Assets and Liabilities  7 06- Exhibit D" xfId="435"/>
    <cellStyle name="_4.06E Pass Throughs_4 31 Regulatory Assets and Liabilities  7 06- Exhibit D 2" xfId="436"/>
    <cellStyle name="_4.06E Pass Throughs_4 31 Regulatory Assets and Liabilities  7 06- Exhibit D 2 2" xfId="437"/>
    <cellStyle name="_4.06E Pass Throughs_4 31 Regulatory Assets and Liabilities  7 06- Exhibit D 3" xfId="438"/>
    <cellStyle name="_4.06E Pass Throughs_4 31 Regulatory Assets and Liabilities  7 06- Exhibit D_NIM Summary" xfId="439"/>
    <cellStyle name="_4.06E Pass Throughs_4 31 Regulatory Assets and Liabilities  7 06- Exhibit D_NIM Summary 2" xfId="440"/>
    <cellStyle name="_4.06E Pass Throughs_4 32 Regulatory Assets and Liabilities  7 06- Exhibit D" xfId="441"/>
    <cellStyle name="_4.06E Pass Throughs_4 32 Regulatory Assets and Liabilities  7 06- Exhibit D 2" xfId="442"/>
    <cellStyle name="_4.06E Pass Throughs_4 32 Regulatory Assets and Liabilities  7 06- Exhibit D 2 2" xfId="443"/>
    <cellStyle name="_4.06E Pass Throughs_4 32 Regulatory Assets and Liabilities  7 06- Exhibit D 3" xfId="444"/>
    <cellStyle name="_4.06E Pass Throughs_4 32 Regulatory Assets and Liabilities  7 06- Exhibit D_NIM Summary" xfId="445"/>
    <cellStyle name="_4.06E Pass Throughs_4 32 Regulatory Assets and Liabilities  7 06- Exhibit D_NIM Summary 2" xfId="446"/>
    <cellStyle name="_4.06E Pass Throughs_AURORA Total New" xfId="447"/>
    <cellStyle name="_4.06E Pass Throughs_AURORA Total New 2" xfId="448"/>
    <cellStyle name="_4.06E Pass Throughs_Book2" xfId="449"/>
    <cellStyle name="_4.06E Pass Throughs_Book2 2" xfId="450"/>
    <cellStyle name="_4.06E Pass Throughs_Book2 2 2" xfId="451"/>
    <cellStyle name="_4.06E Pass Throughs_Book2 3" xfId="452"/>
    <cellStyle name="_4.06E Pass Throughs_Book2_Adj Bench DR 3 for Initial Briefs (Electric)" xfId="453"/>
    <cellStyle name="_4.06E Pass Throughs_Book2_Adj Bench DR 3 for Initial Briefs (Electric) 2" xfId="454"/>
    <cellStyle name="_4.06E Pass Throughs_Book2_Adj Bench DR 3 for Initial Briefs (Electric) 2 2" xfId="455"/>
    <cellStyle name="_4.06E Pass Throughs_Book2_Adj Bench DR 3 for Initial Briefs (Electric) 3" xfId="456"/>
    <cellStyle name="_4.06E Pass Throughs_Book2_Electric Rev Req Model (2009 GRC) Rebuttal" xfId="457"/>
    <cellStyle name="_4.06E Pass Throughs_Book2_Electric Rev Req Model (2009 GRC) Rebuttal 2" xfId="458"/>
    <cellStyle name="_4.06E Pass Throughs_Book2_Electric Rev Req Model (2009 GRC) Rebuttal 2 2" xfId="459"/>
    <cellStyle name="_4.06E Pass Throughs_Book2_Electric Rev Req Model (2009 GRC) Rebuttal 3" xfId="460"/>
    <cellStyle name="_4.06E Pass Throughs_Book2_Electric Rev Req Model (2009 GRC) Rebuttal REmoval of New  WH Solar AdjustMI" xfId="461"/>
    <cellStyle name="_4.06E Pass Throughs_Book2_Electric Rev Req Model (2009 GRC) Rebuttal REmoval of New  WH Solar AdjustMI 2" xfId="462"/>
    <cellStyle name="_4.06E Pass Throughs_Book2_Electric Rev Req Model (2009 GRC) Rebuttal REmoval of New  WH Solar AdjustMI 2 2" xfId="463"/>
    <cellStyle name="_4.06E Pass Throughs_Book2_Electric Rev Req Model (2009 GRC) Rebuttal REmoval of New  WH Solar AdjustMI 3" xfId="464"/>
    <cellStyle name="_4.06E Pass Throughs_Book2_Electric Rev Req Model (2009 GRC) Revised 01-18-2010" xfId="465"/>
    <cellStyle name="_4.06E Pass Throughs_Book2_Electric Rev Req Model (2009 GRC) Revised 01-18-2010 2" xfId="466"/>
    <cellStyle name="_4.06E Pass Throughs_Book2_Electric Rev Req Model (2009 GRC) Revised 01-18-2010 2 2" xfId="467"/>
    <cellStyle name="_4.06E Pass Throughs_Book2_Electric Rev Req Model (2009 GRC) Revised 01-18-2010 3" xfId="468"/>
    <cellStyle name="_4.06E Pass Throughs_Book2_Final Order Electric EXHIBIT A-1" xfId="469"/>
    <cellStyle name="_4.06E Pass Throughs_Book2_Final Order Electric EXHIBIT A-1 2" xfId="470"/>
    <cellStyle name="_4.06E Pass Throughs_Book2_Final Order Electric EXHIBIT A-1 2 2" xfId="471"/>
    <cellStyle name="_4.06E Pass Throughs_Book2_Final Order Electric EXHIBIT A-1 3" xfId="472"/>
    <cellStyle name="_4.06E Pass Throughs_Book4" xfId="473"/>
    <cellStyle name="_4.06E Pass Throughs_Book4 2" xfId="474"/>
    <cellStyle name="_4.06E Pass Throughs_Book4 2 2" xfId="475"/>
    <cellStyle name="_4.06E Pass Throughs_Book4 3" xfId="476"/>
    <cellStyle name="_4.06E Pass Throughs_Book9" xfId="477"/>
    <cellStyle name="_4.06E Pass Throughs_Book9 2" xfId="478"/>
    <cellStyle name="_4.06E Pass Throughs_Book9 2 2" xfId="479"/>
    <cellStyle name="_4.06E Pass Throughs_Book9 3" xfId="480"/>
    <cellStyle name="_4.06E Pass Throughs_INPUTS" xfId="481"/>
    <cellStyle name="_4.06E Pass Throughs_INPUTS 2" xfId="482"/>
    <cellStyle name="_4.06E Pass Throughs_INPUTS 2 2" xfId="483"/>
    <cellStyle name="_4.06E Pass Throughs_INPUTS 3" xfId="484"/>
    <cellStyle name="_4.06E Pass Throughs_NIM Summary" xfId="485"/>
    <cellStyle name="_4.06E Pass Throughs_NIM Summary 09GRC" xfId="486"/>
    <cellStyle name="_4.06E Pass Throughs_NIM Summary 09GRC 2" xfId="487"/>
    <cellStyle name="_4.06E Pass Throughs_NIM Summary 2" xfId="488"/>
    <cellStyle name="_4.06E Pass Throughs_NIM Summary 3" xfId="489"/>
    <cellStyle name="_4.06E Pass Throughs_NIM Summary 4" xfId="490"/>
    <cellStyle name="_4.06E Pass Throughs_NIM Summary 5" xfId="491"/>
    <cellStyle name="_4.06E Pass Throughs_NIM Summary 6" xfId="492"/>
    <cellStyle name="_4.06E Pass Throughs_NIM Summary 7" xfId="493"/>
    <cellStyle name="_4.06E Pass Throughs_NIM Summary 8" xfId="494"/>
    <cellStyle name="_4.06E Pass Throughs_NIM Summary 9" xfId="495"/>
    <cellStyle name="_4.06E Pass Throughs_PCA 9 -  Exhibit D April 2010 (3)" xfId="496"/>
    <cellStyle name="_4.06E Pass Throughs_PCA 9 -  Exhibit D April 2010 (3) 2" xfId="497"/>
    <cellStyle name="_4.06E Pass Throughs_Power Costs - Comparison bx Rbtl-Staff-Jt-PC" xfId="498"/>
    <cellStyle name="_4.06E Pass Throughs_Power Costs - Comparison bx Rbtl-Staff-Jt-PC 2" xfId="499"/>
    <cellStyle name="_4.06E Pass Throughs_Power Costs - Comparison bx Rbtl-Staff-Jt-PC 2 2" xfId="500"/>
    <cellStyle name="_4.06E Pass Throughs_Power Costs - Comparison bx Rbtl-Staff-Jt-PC 3" xfId="501"/>
    <cellStyle name="_4.06E Pass Throughs_Power Costs - Comparison bx Rbtl-Staff-Jt-PC_Adj Bench DR 3 for Initial Briefs (Electric)" xfId="502"/>
    <cellStyle name="_4.06E Pass Throughs_Power Costs - Comparison bx Rbtl-Staff-Jt-PC_Adj Bench DR 3 for Initial Briefs (Electric) 2" xfId="503"/>
    <cellStyle name="_4.06E Pass Throughs_Power Costs - Comparison bx Rbtl-Staff-Jt-PC_Adj Bench DR 3 for Initial Briefs (Electric) 2 2" xfId="504"/>
    <cellStyle name="_4.06E Pass Throughs_Power Costs - Comparison bx Rbtl-Staff-Jt-PC_Adj Bench DR 3 for Initial Briefs (Electric) 3" xfId="505"/>
    <cellStyle name="_4.06E Pass Throughs_Power Costs - Comparison bx Rbtl-Staff-Jt-PC_Electric Rev Req Model (2009 GRC) Rebuttal" xfId="506"/>
    <cellStyle name="_4.06E Pass Throughs_Power Costs - Comparison bx Rbtl-Staff-Jt-PC_Electric Rev Req Model (2009 GRC) Rebuttal 2" xfId="507"/>
    <cellStyle name="_4.06E Pass Throughs_Power Costs - Comparison bx Rbtl-Staff-Jt-PC_Electric Rev Req Model (2009 GRC) Rebuttal 2 2" xfId="508"/>
    <cellStyle name="_4.06E Pass Throughs_Power Costs - Comparison bx Rbtl-Staff-Jt-PC_Electric Rev Req Model (2009 GRC) Rebuttal 3" xfId="509"/>
    <cellStyle name="_4.06E Pass Throughs_Power Costs - Comparison bx Rbtl-Staff-Jt-PC_Electric Rev Req Model (2009 GRC) Rebuttal REmoval of New  WH Solar AdjustMI" xfId="510"/>
    <cellStyle name="_4.06E Pass Throughs_Power Costs - Comparison bx Rbtl-Staff-Jt-PC_Electric Rev Req Model (2009 GRC) Rebuttal REmoval of New  WH Solar AdjustMI 2" xfId="511"/>
    <cellStyle name="_4.06E Pass Throughs_Power Costs - Comparison bx Rbtl-Staff-Jt-PC_Electric Rev Req Model (2009 GRC) Rebuttal REmoval of New  WH Solar AdjustMI 2 2" xfId="512"/>
    <cellStyle name="_4.06E Pass Throughs_Power Costs - Comparison bx Rbtl-Staff-Jt-PC_Electric Rev Req Model (2009 GRC) Rebuttal REmoval of New  WH Solar AdjustMI 3" xfId="513"/>
    <cellStyle name="_4.06E Pass Throughs_Power Costs - Comparison bx Rbtl-Staff-Jt-PC_Electric Rev Req Model (2009 GRC) Revised 01-18-2010" xfId="514"/>
    <cellStyle name="_4.06E Pass Throughs_Power Costs - Comparison bx Rbtl-Staff-Jt-PC_Electric Rev Req Model (2009 GRC) Revised 01-18-2010 2" xfId="515"/>
    <cellStyle name="_4.06E Pass Throughs_Power Costs - Comparison bx Rbtl-Staff-Jt-PC_Electric Rev Req Model (2009 GRC) Revised 01-18-2010 2 2" xfId="516"/>
    <cellStyle name="_4.06E Pass Throughs_Power Costs - Comparison bx Rbtl-Staff-Jt-PC_Electric Rev Req Model (2009 GRC) Revised 01-18-2010 3" xfId="517"/>
    <cellStyle name="_4.06E Pass Throughs_Power Costs - Comparison bx Rbtl-Staff-Jt-PC_Final Order Electric EXHIBIT A-1" xfId="518"/>
    <cellStyle name="_4.06E Pass Throughs_Power Costs - Comparison bx Rbtl-Staff-Jt-PC_Final Order Electric EXHIBIT A-1 2" xfId="519"/>
    <cellStyle name="_4.06E Pass Throughs_Power Costs - Comparison bx Rbtl-Staff-Jt-PC_Final Order Electric EXHIBIT A-1 2 2" xfId="520"/>
    <cellStyle name="_4.06E Pass Throughs_Power Costs - Comparison bx Rbtl-Staff-Jt-PC_Final Order Electric EXHIBIT A-1 3" xfId="521"/>
    <cellStyle name="_4.06E Pass Throughs_Production Adj 4.37" xfId="9"/>
    <cellStyle name="_4.06E Pass Throughs_Production Adj 4.37 2" xfId="522"/>
    <cellStyle name="_4.06E Pass Throughs_Production Adj 4.37 2 2" xfId="523"/>
    <cellStyle name="_4.06E Pass Throughs_Production Adj 4.37 3" xfId="524"/>
    <cellStyle name="_4.06E Pass Throughs_Purchased Power Adj 4.03" xfId="10"/>
    <cellStyle name="_4.06E Pass Throughs_Purchased Power Adj 4.03 2" xfId="525"/>
    <cellStyle name="_4.06E Pass Throughs_Purchased Power Adj 4.03 2 2" xfId="526"/>
    <cellStyle name="_4.06E Pass Throughs_Purchased Power Adj 4.03 3" xfId="527"/>
    <cellStyle name="_4.06E Pass Throughs_Rebuttal Power Costs" xfId="528"/>
    <cellStyle name="_4.06E Pass Throughs_Rebuttal Power Costs 2" xfId="529"/>
    <cellStyle name="_4.06E Pass Throughs_Rebuttal Power Costs 2 2" xfId="530"/>
    <cellStyle name="_4.06E Pass Throughs_Rebuttal Power Costs 3" xfId="531"/>
    <cellStyle name="_4.06E Pass Throughs_Rebuttal Power Costs_Adj Bench DR 3 for Initial Briefs (Electric)" xfId="532"/>
    <cellStyle name="_4.06E Pass Throughs_Rebuttal Power Costs_Adj Bench DR 3 for Initial Briefs (Electric) 2" xfId="533"/>
    <cellStyle name="_4.06E Pass Throughs_Rebuttal Power Costs_Adj Bench DR 3 for Initial Briefs (Electric) 2 2" xfId="534"/>
    <cellStyle name="_4.06E Pass Throughs_Rebuttal Power Costs_Adj Bench DR 3 for Initial Briefs (Electric) 3" xfId="535"/>
    <cellStyle name="_4.06E Pass Throughs_Rebuttal Power Costs_Electric Rev Req Model (2009 GRC) Rebuttal" xfId="536"/>
    <cellStyle name="_4.06E Pass Throughs_Rebuttal Power Costs_Electric Rev Req Model (2009 GRC) Rebuttal 2" xfId="537"/>
    <cellStyle name="_4.06E Pass Throughs_Rebuttal Power Costs_Electric Rev Req Model (2009 GRC) Rebuttal 2 2" xfId="538"/>
    <cellStyle name="_4.06E Pass Throughs_Rebuttal Power Costs_Electric Rev Req Model (2009 GRC) Rebuttal 3" xfId="539"/>
    <cellStyle name="_4.06E Pass Throughs_Rebuttal Power Costs_Electric Rev Req Model (2009 GRC) Rebuttal REmoval of New  WH Solar AdjustMI" xfId="540"/>
    <cellStyle name="_4.06E Pass Throughs_Rebuttal Power Costs_Electric Rev Req Model (2009 GRC) Rebuttal REmoval of New  WH Solar AdjustMI 2" xfId="541"/>
    <cellStyle name="_4.06E Pass Throughs_Rebuttal Power Costs_Electric Rev Req Model (2009 GRC) Rebuttal REmoval of New  WH Solar AdjustMI 2 2" xfId="542"/>
    <cellStyle name="_4.06E Pass Throughs_Rebuttal Power Costs_Electric Rev Req Model (2009 GRC) Rebuttal REmoval of New  WH Solar AdjustMI 3" xfId="543"/>
    <cellStyle name="_4.06E Pass Throughs_Rebuttal Power Costs_Electric Rev Req Model (2009 GRC) Revised 01-18-2010" xfId="544"/>
    <cellStyle name="_4.06E Pass Throughs_Rebuttal Power Costs_Electric Rev Req Model (2009 GRC) Revised 01-18-2010 2" xfId="545"/>
    <cellStyle name="_4.06E Pass Throughs_Rebuttal Power Costs_Electric Rev Req Model (2009 GRC) Revised 01-18-2010 2 2" xfId="546"/>
    <cellStyle name="_4.06E Pass Throughs_Rebuttal Power Costs_Electric Rev Req Model (2009 GRC) Revised 01-18-2010 3" xfId="547"/>
    <cellStyle name="_4.06E Pass Throughs_Rebuttal Power Costs_Final Order Electric EXHIBIT A-1" xfId="548"/>
    <cellStyle name="_4.06E Pass Throughs_Rebuttal Power Costs_Final Order Electric EXHIBIT A-1 2" xfId="549"/>
    <cellStyle name="_4.06E Pass Throughs_Rebuttal Power Costs_Final Order Electric EXHIBIT A-1 2 2" xfId="550"/>
    <cellStyle name="_4.06E Pass Throughs_Rebuttal Power Costs_Final Order Electric EXHIBIT A-1 3" xfId="551"/>
    <cellStyle name="_4.06E Pass Throughs_ROR &amp; CONV FACTOR" xfId="552"/>
    <cellStyle name="_4.06E Pass Throughs_ROR &amp; CONV FACTOR 2" xfId="553"/>
    <cellStyle name="_4.06E Pass Throughs_ROR &amp; CONV FACTOR 2 2" xfId="554"/>
    <cellStyle name="_4.06E Pass Throughs_ROR &amp; CONV FACTOR 3" xfId="555"/>
    <cellStyle name="_4.06E Pass Throughs_ROR 5.02" xfId="11"/>
    <cellStyle name="_4.06E Pass Throughs_ROR 5.02 2" xfId="556"/>
    <cellStyle name="_4.06E Pass Throughs_ROR 5.02 2 2" xfId="557"/>
    <cellStyle name="_4.06E Pass Throughs_ROR 5.02 3" xfId="558"/>
    <cellStyle name="_4.06E Pass Throughs_Wind Integration 10GRC" xfId="559"/>
    <cellStyle name="_4.06E Pass Throughs_Wind Integration 10GRC 2" xfId="560"/>
    <cellStyle name="_4.13E Montana Energy Tax" xfId="12"/>
    <cellStyle name="_4.13E Montana Energy Tax 2" xfId="561"/>
    <cellStyle name="_4.13E Montana Energy Tax 2 2" xfId="562"/>
    <cellStyle name="_4.13E Montana Energy Tax 2 2 2" xfId="563"/>
    <cellStyle name="_4.13E Montana Energy Tax 2 3" xfId="564"/>
    <cellStyle name="_4.13E Montana Energy Tax 3" xfId="565"/>
    <cellStyle name="_4.13E Montana Energy Tax 3 2" xfId="566"/>
    <cellStyle name="_4.13E Montana Energy Tax 3 2 2" xfId="567"/>
    <cellStyle name="_4.13E Montana Energy Tax 3 3" xfId="568"/>
    <cellStyle name="_4.13E Montana Energy Tax 3 3 2" xfId="569"/>
    <cellStyle name="_4.13E Montana Energy Tax 3 4" xfId="570"/>
    <cellStyle name="_4.13E Montana Energy Tax 3 4 2" xfId="571"/>
    <cellStyle name="_4.13E Montana Energy Tax 4" xfId="572"/>
    <cellStyle name="_4.13E Montana Energy Tax 4 2" xfId="573"/>
    <cellStyle name="_4.13E Montana Energy Tax 5" xfId="574"/>
    <cellStyle name="_4.13E Montana Energy Tax_04 07E Wild Horse Wind Expansion (C) (2)" xfId="13"/>
    <cellStyle name="_4.13E Montana Energy Tax_04 07E Wild Horse Wind Expansion (C) (2) 2" xfId="575"/>
    <cellStyle name="_4.13E Montana Energy Tax_04 07E Wild Horse Wind Expansion (C) (2) 2 2" xfId="576"/>
    <cellStyle name="_4.13E Montana Energy Tax_04 07E Wild Horse Wind Expansion (C) (2) 3" xfId="577"/>
    <cellStyle name="_4.13E Montana Energy Tax_04 07E Wild Horse Wind Expansion (C) (2)_Adj Bench DR 3 for Initial Briefs (Electric)" xfId="578"/>
    <cellStyle name="_4.13E Montana Energy Tax_04 07E Wild Horse Wind Expansion (C) (2)_Adj Bench DR 3 for Initial Briefs (Electric) 2" xfId="579"/>
    <cellStyle name="_4.13E Montana Energy Tax_04 07E Wild Horse Wind Expansion (C) (2)_Adj Bench DR 3 for Initial Briefs (Electric) 2 2" xfId="580"/>
    <cellStyle name="_4.13E Montana Energy Tax_04 07E Wild Horse Wind Expansion (C) (2)_Adj Bench DR 3 for Initial Briefs (Electric) 3" xfId="581"/>
    <cellStyle name="_4.13E Montana Energy Tax_04 07E Wild Horse Wind Expansion (C) (2)_Electric Rev Req Model (2009 GRC) " xfId="582"/>
    <cellStyle name="_4.13E Montana Energy Tax_04 07E Wild Horse Wind Expansion (C) (2)_Electric Rev Req Model (2009 GRC)  2" xfId="583"/>
    <cellStyle name="_4.13E Montana Energy Tax_04 07E Wild Horse Wind Expansion (C) (2)_Electric Rev Req Model (2009 GRC)  2 2" xfId="584"/>
    <cellStyle name="_4.13E Montana Energy Tax_04 07E Wild Horse Wind Expansion (C) (2)_Electric Rev Req Model (2009 GRC)  3" xfId="585"/>
    <cellStyle name="_4.13E Montana Energy Tax_04 07E Wild Horse Wind Expansion (C) (2)_Electric Rev Req Model (2009 GRC) Rebuttal" xfId="586"/>
    <cellStyle name="_4.13E Montana Energy Tax_04 07E Wild Horse Wind Expansion (C) (2)_Electric Rev Req Model (2009 GRC) Rebuttal 2" xfId="587"/>
    <cellStyle name="_4.13E Montana Energy Tax_04 07E Wild Horse Wind Expansion (C) (2)_Electric Rev Req Model (2009 GRC) Rebuttal 2 2" xfId="588"/>
    <cellStyle name="_4.13E Montana Energy Tax_04 07E Wild Horse Wind Expansion (C) (2)_Electric Rev Req Model (2009 GRC) Rebuttal 3" xfId="589"/>
    <cellStyle name="_4.13E Montana Energy Tax_04 07E Wild Horse Wind Expansion (C) (2)_Electric Rev Req Model (2009 GRC) Rebuttal REmoval of New  WH Solar AdjustMI" xfId="590"/>
    <cellStyle name="_4.13E Montana Energy Tax_04 07E Wild Horse Wind Expansion (C) (2)_Electric Rev Req Model (2009 GRC) Rebuttal REmoval of New  WH Solar AdjustMI 2" xfId="591"/>
    <cellStyle name="_4.13E Montana Energy Tax_04 07E Wild Horse Wind Expansion (C) (2)_Electric Rev Req Model (2009 GRC) Rebuttal REmoval of New  WH Solar AdjustMI 2 2" xfId="592"/>
    <cellStyle name="_4.13E Montana Energy Tax_04 07E Wild Horse Wind Expansion (C) (2)_Electric Rev Req Model (2009 GRC) Rebuttal REmoval of New  WH Solar AdjustMI 3" xfId="593"/>
    <cellStyle name="_4.13E Montana Energy Tax_04 07E Wild Horse Wind Expansion (C) (2)_Electric Rev Req Model (2009 GRC) Revised 01-18-2010" xfId="594"/>
    <cellStyle name="_4.13E Montana Energy Tax_04 07E Wild Horse Wind Expansion (C) (2)_Electric Rev Req Model (2009 GRC) Revised 01-18-2010 2" xfId="595"/>
    <cellStyle name="_4.13E Montana Energy Tax_04 07E Wild Horse Wind Expansion (C) (2)_Electric Rev Req Model (2009 GRC) Revised 01-18-2010 2 2" xfId="596"/>
    <cellStyle name="_4.13E Montana Energy Tax_04 07E Wild Horse Wind Expansion (C) (2)_Electric Rev Req Model (2009 GRC) Revised 01-18-2010 3" xfId="597"/>
    <cellStyle name="_4.13E Montana Energy Tax_04 07E Wild Horse Wind Expansion (C) (2)_Final Order Electric EXHIBIT A-1" xfId="598"/>
    <cellStyle name="_4.13E Montana Energy Tax_04 07E Wild Horse Wind Expansion (C) (2)_Final Order Electric EXHIBIT A-1 2" xfId="599"/>
    <cellStyle name="_4.13E Montana Energy Tax_04 07E Wild Horse Wind Expansion (C) (2)_Final Order Electric EXHIBIT A-1 2 2" xfId="600"/>
    <cellStyle name="_4.13E Montana Energy Tax_04 07E Wild Horse Wind Expansion (C) (2)_Final Order Electric EXHIBIT A-1 3" xfId="601"/>
    <cellStyle name="_4.13E Montana Energy Tax_04 07E Wild Horse Wind Expansion (C) (2)_TENASKA REGULATORY ASSET" xfId="602"/>
    <cellStyle name="_4.13E Montana Energy Tax_04 07E Wild Horse Wind Expansion (C) (2)_TENASKA REGULATORY ASSET 2" xfId="603"/>
    <cellStyle name="_4.13E Montana Energy Tax_04 07E Wild Horse Wind Expansion (C) (2)_TENASKA REGULATORY ASSET 2 2" xfId="604"/>
    <cellStyle name="_4.13E Montana Energy Tax_04 07E Wild Horse Wind Expansion (C) (2)_TENASKA REGULATORY ASSET 3" xfId="605"/>
    <cellStyle name="_4.13E Montana Energy Tax_16.37E Wild Horse Expansion DeferralRevwrkingfile SF" xfId="606"/>
    <cellStyle name="_4.13E Montana Energy Tax_16.37E Wild Horse Expansion DeferralRevwrkingfile SF 2" xfId="607"/>
    <cellStyle name="_4.13E Montana Energy Tax_16.37E Wild Horse Expansion DeferralRevwrkingfile SF 2 2" xfId="608"/>
    <cellStyle name="_4.13E Montana Energy Tax_16.37E Wild Horse Expansion DeferralRevwrkingfile SF 3" xfId="609"/>
    <cellStyle name="_4.13E Montana Energy Tax_2009 GRC Compl Filing - Exhibit D" xfId="610"/>
    <cellStyle name="_4.13E Montana Energy Tax_2009 GRC Compl Filing - Exhibit D 2" xfId="611"/>
    <cellStyle name="_4.13E Montana Energy Tax_3.01 Income Statement" xfId="612"/>
    <cellStyle name="_4.13E Montana Energy Tax_4 31 Regulatory Assets and Liabilities  7 06- Exhibit D" xfId="613"/>
    <cellStyle name="_4.13E Montana Energy Tax_4 31 Regulatory Assets and Liabilities  7 06- Exhibit D 2" xfId="614"/>
    <cellStyle name="_4.13E Montana Energy Tax_4 31 Regulatory Assets and Liabilities  7 06- Exhibit D 2 2" xfId="615"/>
    <cellStyle name="_4.13E Montana Energy Tax_4 31 Regulatory Assets and Liabilities  7 06- Exhibit D 3" xfId="616"/>
    <cellStyle name="_4.13E Montana Energy Tax_4 31 Regulatory Assets and Liabilities  7 06- Exhibit D_NIM Summary" xfId="617"/>
    <cellStyle name="_4.13E Montana Energy Tax_4 31 Regulatory Assets and Liabilities  7 06- Exhibit D_NIM Summary 2" xfId="618"/>
    <cellStyle name="_4.13E Montana Energy Tax_4 32 Regulatory Assets and Liabilities  7 06- Exhibit D" xfId="619"/>
    <cellStyle name="_4.13E Montana Energy Tax_4 32 Regulatory Assets and Liabilities  7 06- Exhibit D 2" xfId="620"/>
    <cellStyle name="_4.13E Montana Energy Tax_4 32 Regulatory Assets and Liabilities  7 06- Exhibit D 2 2" xfId="621"/>
    <cellStyle name="_4.13E Montana Energy Tax_4 32 Regulatory Assets and Liabilities  7 06- Exhibit D 3" xfId="622"/>
    <cellStyle name="_4.13E Montana Energy Tax_4 32 Regulatory Assets and Liabilities  7 06- Exhibit D_NIM Summary" xfId="623"/>
    <cellStyle name="_4.13E Montana Energy Tax_4 32 Regulatory Assets and Liabilities  7 06- Exhibit D_NIM Summary 2" xfId="624"/>
    <cellStyle name="_4.13E Montana Energy Tax_AURORA Total New" xfId="625"/>
    <cellStyle name="_4.13E Montana Energy Tax_AURORA Total New 2" xfId="626"/>
    <cellStyle name="_4.13E Montana Energy Tax_Book2" xfId="627"/>
    <cellStyle name="_4.13E Montana Energy Tax_Book2 2" xfId="628"/>
    <cellStyle name="_4.13E Montana Energy Tax_Book2 2 2" xfId="629"/>
    <cellStyle name="_4.13E Montana Energy Tax_Book2 3" xfId="630"/>
    <cellStyle name="_4.13E Montana Energy Tax_Book2_Adj Bench DR 3 for Initial Briefs (Electric)" xfId="631"/>
    <cellStyle name="_4.13E Montana Energy Tax_Book2_Adj Bench DR 3 for Initial Briefs (Electric) 2" xfId="632"/>
    <cellStyle name="_4.13E Montana Energy Tax_Book2_Adj Bench DR 3 for Initial Briefs (Electric) 2 2" xfId="633"/>
    <cellStyle name="_4.13E Montana Energy Tax_Book2_Adj Bench DR 3 for Initial Briefs (Electric) 3" xfId="634"/>
    <cellStyle name="_4.13E Montana Energy Tax_Book2_Electric Rev Req Model (2009 GRC) Rebuttal" xfId="635"/>
    <cellStyle name="_4.13E Montana Energy Tax_Book2_Electric Rev Req Model (2009 GRC) Rebuttal 2" xfId="636"/>
    <cellStyle name="_4.13E Montana Energy Tax_Book2_Electric Rev Req Model (2009 GRC) Rebuttal 2 2" xfId="637"/>
    <cellStyle name="_4.13E Montana Energy Tax_Book2_Electric Rev Req Model (2009 GRC) Rebuttal 3" xfId="638"/>
    <cellStyle name="_4.13E Montana Energy Tax_Book2_Electric Rev Req Model (2009 GRC) Rebuttal REmoval of New  WH Solar AdjustMI" xfId="639"/>
    <cellStyle name="_4.13E Montana Energy Tax_Book2_Electric Rev Req Model (2009 GRC) Rebuttal REmoval of New  WH Solar AdjustMI 2" xfId="640"/>
    <cellStyle name="_4.13E Montana Energy Tax_Book2_Electric Rev Req Model (2009 GRC) Rebuttal REmoval of New  WH Solar AdjustMI 2 2" xfId="641"/>
    <cellStyle name="_4.13E Montana Energy Tax_Book2_Electric Rev Req Model (2009 GRC) Rebuttal REmoval of New  WH Solar AdjustMI 3" xfId="642"/>
    <cellStyle name="_4.13E Montana Energy Tax_Book2_Electric Rev Req Model (2009 GRC) Revised 01-18-2010" xfId="643"/>
    <cellStyle name="_4.13E Montana Energy Tax_Book2_Electric Rev Req Model (2009 GRC) Revised 01-18-2010 2" xfId="644"/>
    <cellStyle name="_4.13E Montana Energy Tax_Book2_Electric Rev Req Model (2009 GRC) Revised 01-18-2010 2 2" xfId="645"/>
    <cellStyle name="_4.13E Montana Energy Tax_Book2_Electric Rev Req Model (2009 GRC) Revised 01-18-2010 3" xfId="646"/>
    <cellStyle name="_4.13E Montana Energy Tax_Book2_Final Order Electric EXHIBIT A-1" xfId="647"/>
    <cellStyle name="_4.13E Montana Energy Tax_Book2_Final Order Electric EXHIBIT A-1 2" xfId="648"/>
    <cellStyle name="_4.13E Montana Energy Tax_Book2_Final Order Electric EXHIBIT A-1 2 2" xfId="649"/>
    <cellStyle name="_4.13E Montana Energy Tax_Book2_Final Order Electric EXHIBIT A-1 3" xfId="650"/>
    <cellStyle name="_4.13E Montana Energy Tax_Book4" xfId="651"/>
    <cellStyle name="_4.13E Montana Energy Tax_Book4 2" xfId="652"/>
    <cellStyle name="_4.13E Montana Energy Tax_Book4 2 2" xfId="653"/>
    <cellStyle name="_4.13E Montana Energy Tax_Book4 3" xfId="654"/>
    <cellStyle name="_4.13E Montana Energy Tax_Book9" xfId="655"/>
    <cellStyle name="_4.13E Montana Energy Tax_Book9 2" xfId="656"/>
    <cellStyle name="_4.13E Montana Energy Tax_Book9 2 2" xfId="657"/>
    <cellStyle name="_4.13E Montana Energy Tax_Book9 3" xfId="658"/>
    <cellStyle name="_4.13E Montana Energy Tax_INPUTS" xfId="659"/>
    <cellStyle name="_4.13E Montana Energy Tax_INPUTS 2" xfId="660"/>
    <cellStyle name="_4.13E Montana Energy Tax_INPUTS 2 2" xfId="661"/>
    <cellStyle name="_4.13E Montana Energy Tax_INPUTS 3" xfId="662"/>
    <cellStyle name="_4.13E Montana Energy Tax_NIM Summary" xfId="663"/>
    <cellStyle name="_4.13E Montana Energy Tax_NIM Summary 09GRC" xfId="664"/>
    <cellStyle name="_4.13E Montana Energy Tax_NIM Summary 09GRC 2" xfId="665"/>
    <cellStyle name="_4.13E Montana Energy Tax_NIM Summary 2" xfId="666"/>
    <cellStyle name="_4.13E Montana Energy Tax_NIM Summary 3" xfId="667"/>
    <cellStyle name="_4.13E Montana Energy Tax_NIM Summary 4" xfId="668"/>
    <cellStyle name="_4.13E Montana Energy Tax_NIM Summary 5" xfId="669"/>
    <cellStyle name="_4.13E Montana Energy Tax_NIM Summary 6" xfId="670"/>
    <cellStyle name="_4.13E Montana Energy Tax_NIM Summary 7" xfId="671"/>
    <cellStyle name="_4.13E Montana Energy Tax_NIM Summary 8" xfId="672"/>
    <cellStyle name="_4.13E Montana Energy Tax_NIM Summary 9" xfId="673"/>
    <cellStyle name="_4.13E Montana Energy Tax_PCA 9 -  Exhibit D April 2010 (3)" xfId="674"/>
    <cellStyle name="_4.13E Montana Energy Tax_PCA 9 -  Exhibit D April 2010 (3) 2" xfId="675"/>
    <cellStyle name="_4.13E Montana Energy Tax_Power Costs - Comparison bx Rbtl-Staff-Jt-PC" xfId="676"/>
    <cellStyle name="_4.13E Montana Energy Tax_Power Costs - Comparison bx Rbtl-Staff-Jt-PC 2" xfId="677"/>
    <cellStyle name="_4.13E Montana Energy Tax_Power Costs - Comparison bx Rbtl-Staff-Jt-PC 2 2" xfId="678"/>
    <cellStyle name="_4.13E Montana Energy Tax_Power Costs - Comparison bx Rbtl-Staff-Jt-PC 3" xfId="679"/>
    <cellStyle name="_4.13E Montana Energy Tax_Power Costs - Comparison bx Rbtl-Staff-Jt-PC_Adj Bench DR 3 for Initial Briefs (Electric)" xfId="680"/>
    <cellStyle name="_4.13E Montana Energy Tax_Power Costs - Comparison bx Rbtl-Staff-Jt-PC_Adj Bench DR 3 for Initial Briefs (Electric) 2" xfId="681"/>
    <cellStyle name="_4.13E Montana Energy Tax_Power Costs - Comparison bx Rbtl-Staff-Jt-PC_Adj Bench DR 3 for Initial Briefs (Electric) 2 2" xfId="682"/>
    <cellStyle name="_4.13E Montana Energy Tax_Power Costs - Comparison bx Rbtl-Staff-Jt-PC_Adj Bench DR 3 for Initial Briefs (Electric) 3" xfId="683"/>
    <cellStyle name="_4.13E Montana Energy Tax_Power Costs - Comparison bx Rbtl-Staff-Jt-PC_Electric Rev Req Model (2009 GRC) Rebuttal" xfId="684"/>
    <cellStyle name="_4.13E Montana Energy Tax_Power Costs - Comparison bx Rbtl-Staff-Jt-PC_Electric Rev Req Model (2009 GRC) Rebuttal 2" xfId="685"/>
    <cellStyle name="_4.13E Montana Energy Tax_Power Costs - Comparison bx Rbtl-Staff-Jt-PC_Electric Rev Req Model (2009 GRC) Rebuttal 2 2" xfId="686"/>
    <cellStyle name="_4.13E Montana Energy Tax_Power Costs - Comparison bx Rbtl-Staff-Jt-PC_Electric Rev Req Model (2009 GRC) Rebuttal 3" xfId="687"/>
    <cellStyle name="_4.13E Montana Energy Tax_Power Costs - Comparison bx Rbtl-Staff-Jt-PC_Electric Rev Req Model (2009 GRC) Rebuttal REmoval of New  WH Solar AdjustMI" xfId="688"/>
    <cellStyle name="_4.13E Montana Energy Tax_Power Costs - Comparison bx Rbtl-Staff-Jt-PC_Electric Rev Req Model (2009 GRC) Rebuttal REmoval of New  WH Solar AdjustMI 2" xfId="689"/>
    <cellStyle name="_4.13E Montana Energy Tax_Power Costs - Comparison bx Rbtl-Staff-Jt-PC_Electric Rev Req Model (2009 GRC) Rebuttal REmoval of New  WH Solar AdjustMI 2 2" xfId="690"/>
    <cellStyle name="_4.13E Montana Energy Tax_Power Costs - Comparison bx Rbtl-Staff-Jt-PC_Electric Rev Req Model (2009 GRC) Rebuttal REmoval of New  WH Solar AdjustMI 3" xfId="691"/>
    <cellStyle name="_4.13E Montana Energy Tax_Power Costs - Comparison bx Rbtl-Staff-Jt-PC_Electric Rev Req Model (2009 GRC) Revised 01-18-2010" xfId="692"/>
    <cellStyle name="_4.13E Montana Energy Tax_Power Costs - Comparison bx Rbtl-Staff-Jt-PC_Electric Rev Req Model (2009 GRC) Revised 01-18-2010 2" xfId="693"/>
    <cellStyle name="_4.13E Montana Energy Tax_Power Costs - Comparison bx Rbtl-Staff-Jt-PC_Electric Rev Req Model (2009 GRC) Revised 01-18-2010 2 2" xfId="694"/>
    <cellStyle name="_4.13E Montana Energy Tax_Power Costs - Comparison bx Rbtl-Staff-Jt-PC_Electric Rev Req Model (2009 GRC) Revised 01-18-2010 3" xfId="695"/>
    <cellStyle name="_4.13E Montana Energy Tax_Power Costs - Comparison bx Rbtl-Staff-Jt-PC_Final Order Electric EXHIBIT A-1" xfId="696"/>
    <cellStyle name="_4.13E Montana Energy Tax_Power Costs - Comparison bx Rbtl-Staff-Jt-PC_Final Order Electric EXHIBIT A-1 2" xfId="697"/>
    <cellStyle name="_4.13E Montana Energy Tax_Power Costs - Comparison bx Rbtl-Staff-Jt-PC_Final Order Electric EXHIBIT A-1 2 2" xfId="698"/>
    <cellStyle name="_4.13E Montana Energy Tax_Power Costs - Comparison bx Rbtl-Staff-Jt-PC_Final Order Electric EXHIBIT A-1 3" xfId="699"/>
    <cellStyle name="_4.13E Montana Energy Tax_Production Adj 4.37" xfId="14"/>
    <cellStyle name="_4.13E Montana Energy Tax_Production Adj 4.37 2" xfId="700"/>
    <cellStyle name="_4.13E Montana Energy Tax_Production Adj 4.37 2 2" xfId="701"/>
    <cellStyle name="_4.13E Montana Energy Tax_Production Adj 4.37 3" xfId="702"/>
    <cellStyle name="_4.13E Montana Energy Tax_Purchased Power Adj 4.03" xfId="15"/>
    <cellStyle name="_4.13E Montana Energy Tax_Purchased Power Adj 4.03 2" xfId="703"/>
    <cellStyle name="_4.13E Montana Energy Tax_Purchased Power Adj 4.03 2 2" xfId="704"/>
    <cellStyle name="_4.13E Montana Energy Tax_Purchased Power Adj 4.03 3" xfId="705"/>
    <cellStyle name="_4.13E Montana Energy Tax_Rebuttal Power Costs" xfId="706"/>
    <cellStyle name="_4.13E Montana Energy Tax_Rebuttal Power Costs 2" xfId="707"/>
    <cellStyle name="_4.13E Montana Energy Tax_Rebuttal Power Costs 2 2" xfId="708"/>
    <cellStyle name="_4.13E Montana Energy Tax_Rebuttal Power Costs 3" xfId="709"/>
    <cellStyle name="_4.13E Montana Energy Tax_Rebuttal Power Costs_Adj Bench DR 3 for Initial Briefs (Electric)" xfId="710"/>
    <cellStyle name="_4.13E Montana Energy Tax_Rebuttal Power Costs_Adj Bench DR 3 for Initial Briefs (Electric) 2" xfId="711"/>
    <cellStyle name="_4.13E Montana Energy Tax_Rebuttal Power Costs_Adj Bench DR 3 for Initial Briefs (Electric) 2 2" xfId="712"/>
    <cellStyle name="_4.13E Montana Energy Tax_Rebuttal Power Costs_Adj Bench DR 3 for Initial Briefs (Electric) 3" xfId="713"/>
    <cellStyle name="_4.13E Montana Energy Tax_Rebuttal Power Costs_Electric Rev Req Model (2009 GRC) Rebuttal" xfId="714"/>
    <cellStyle name="_4.13E Montana Energy Tax_Rebuttal Power Costs_Electric Rev Req Model (2009 GRC) Rebuttal 2" xfId="715"/>
    <cellStyle name="_4.13E Montana Energy Tax_Rebuttal Power Costs_Electric Rev Req Model (2009 GRC) Rebuttal 2 2" xfId="716"/>
    <cellStyle name="_4.13E Montana Energy Tax_Rebuttal Power Costs_Electric Rev Req Model (2009 GRC) Rebuttal 3" xfId="717"/>
    <cellStyle name="_4.13E Montana Energy Tax_Rebuttal Power Costs_Electric Rev Req Model (2009 GRC) Rebuttal REmoval of New  WH Solar AdjustMI" xfId="718"/>
    <cellStyle name="_4.13E Montana Energy Tax_Rebuttal Power Costs_Electric Rev Req Model (2009 GRC) Rebuttal REmoval of New  WH Solar AdjustMI 2" xfId="719"/>
    <cellStyle name="_4.13E Montana Energy Tax_Rebuttal Power Costs_Electric Rev Req Model (2009 GRC) Rebuttal REmoval of New  WH Solar AdjustMI 2 2" xfId="720"/>
    <cellStyle name="_4.13E Montana Energy Tax_Rebuttal Power Costs_Electric Rev Req Model (2009 GRC) Rebuttal REmoval of New  WH Solar AdjustMI 3" xfId="721"/>
    <cellStyle name="_4.13E Montana Energy Tax_Rebuttal Power Costs_Electric Rev Req Model (2009 GRC) Revised 01-18-2010" xfId="722"/>
    <cellStyle name="_4.13E Montana Energy Tax_Rebuttal Power Costs_Electric Rev Req Model (2009 GRC) Revised 01-18-2010 2" xfId="723"/>
    <cellStyle name="_4.13E Montana Energy Tax_Rebuttal Power Costs_Electric Rev Req Model (2009 GRC) Revised 01-18-2010 2 2" xfId="724"/>
    <cellStyle name="_4.13E Montana Energy Tax_Rebuttal Power Costs_Electric Rev Req Model (2009 GRC) Revised 01-18-2010 3" xfId="725"/>
    <cellStyle name="_4.13E Montana Energy Tax_Rebuttal Power Costs_Final Order Electric EXHIBIT A-1" xfId="726"/>
    <cellStyle name="_4.13E Montana Energy Tax_Rebuttal Power Costs_Final Order Electric EXHIBIT A-1 2" xfId="727"/>
    <cellStyle name="_4.13E Montana Energy Tax_Rebuttal Power Costs_Final Order Electric EXHIBIT A-1 2 2" xfId="728"/>
    <cellStyle name="_4.13E Montana Energy Tax_Rebuttal Power Costs_Final Order Electric EXHIBIT A-1 3" xfId="729"/>
    <cellStyle name="_4.13E Montana Energy Tax_ROR &amp; CONV FACTOR" xfId="730"/>
    <cellStyle name="_4.13E Montana Energy Tax_ROR &amp; CONV FACTOR 2" xfId="731"/>
    <cellStyle name="_4.13E Montana Energy Tax_ROR &amp; CONV FACTOR 2 2" xfId="732"/>
    <cellStyle name="_4.13E Montana Energy Tax_ROR &amp; CONV FACTOR 3" xfId="733"/>
    <cellStyle name="_4.13E Montana Energy Tax_ROR 5.02" xfId="16"/>
    <cellStyle name="_4.13E Montana Energy Tax_ROR 5.02 2" xfId="734"/>
    <cellStyle name="_4.13E Montana Energy Tax_ROR 5.02 2 2" xfId="735"/>
    <cellStyle name="_4.13E Montana Energy Tax_ROR 5.02 3" xfId="736"/>
    <cellStyle name="_4.13E Montana Energy Tax_Wind Integration 10GRC" xfId="737"/>
    <cellStyle name="_4.13E Montana Energy Tax_Wind Integration 10GRC 2" xfId="738"/>
    <cellStyle name="_x0013__Adj Bench DR 3 for Initial Briefs (Electric)" xfId="739"/>
    <cellStyle name="_x0013__Adj Bench DR 3 for Initial Briefs (Electric) 2" xfId="740"/>
    <cellStyle name="_x0013__Adj Bench DR 3 for Initial Briefs (Electric) 2 2" xfId="741"/>
    <cellStyle name="_x0013__Adj Bench DR 3 for Initial Briefs (Electric) 3" xfId="742"/>
    <cellStyle name="_AURORA WIP" xfId="743"/>
    <cellStyle name="_AURORA WIP 2" xfId="744"/>
    <cellStyle name="_AURORA WIP 2 2" xfId="745"/>
    <cellStyle name="_AURORA WIP 3" xfId="746"/>
    <cellStyle name="_AURORA WIP_DEM-WP(C) Costs Not In AURORA 2010GRC As Filed" xfId="747"/>
    <cellStyle name="_AURORA WIP_NIM Summary" xfId="748"/>
    <cellStyle name="_AURORA WIP_NIM Summary 09GRC" xfId="749"/>
    <cellStyle name="_AURORA WIP_NIM Summary 09GRC 2" xfId="750"/>
    <cellStyle name="_AURORA WIP_NIM Summary 2" xfId="751"/>
    <cellStyle name="_AURORA WIP_NIM Summary 3" xfId="752"/>
    <cellStyle name="_AURORA WIP_NIM Summary 4" xfId="753"/>
    <cellStyle name="_AURORA WIP_NIM Summary 5" xfId="754"/>
    <cellStyle name="_AURORA WIP_NIM Summary 6" xfId="755"/>
    <cellStyle name="_AURORA WIP_NIM Summary 7" xfId="756"/>
    <cellStyle name="_AURORA WIP_NIM Summary 8" xfId="757"/>
    <cellStyle name="_AURORA WIP_NIM Summary 9" xfId="758"/>
    <cellStyle name="_AURORA WIP_PCA 9 -  Exhibit D April 2010 (3)" xfId="759"/>
    <cellStyle name="_AURORA WIP_PCA 9 -  Exhibit D April 2010 (3) 2" xfId="760"/>
    <cellStyle name="_AURORA WIP_Reconciliation" xfId="761"/>
    <cellStyle name="_AURORA WIP_Wind Integration 10GRC" xfId="762"/>
    <cellStyle name="_AURORA WIP_Wind Integration 10GRC 2" xfId="763"/>
    <cellStyle name="_Book1" xfId="17"/>
    <cellStyle name="_Book1 (2)" xfId="18"/>
    <cellStyle name="_Book1 (2) 2" xfId="764"/>
    <cellStyle name="_Book1 (2) 2 2" xfId="765"/>
    <cellStyle name="_Book1 (2) 2 2 2" xfId="766"/>
    <cellStyle name="_Book1 (2) 2 3" xfId="767"/>
    <cellStyle name="_Book1 (2) 3" xfId="768"/>
    <cellStyle name="_Book1 (2) 3 2" xfId="769"/>
    <cellStyle name="_Book1 (2) 3 2 2" xfId="770"/>
    <cellStyle name="_Book1 (2) 3 3" xfId="771"/>
    <cellStyle name="_Book1 (2) 3 3 2" xfId="772"/>
    <cellStyle name="_Book1 (2) 3 4" xfId="773"/>
    <cellStyle name="_Book1 (2) 3 4 2" xfId="774"/>
    <cellStyle name="_Book1 (2) 4" xfId="775"/>
    <cellStyle name="_Book1 (2) 4 2" xfId="776"/>
    <cellStyle name="_Book1 (2) 5" xfId="777"/>
    <cellStyle name="_Book1 (2)_04 07E Wild Horse Wind Expansion (C) (2)" xfId="19"/>
    <cellStyle name="_Book1 (2)_04 07E Wild Horse Wind Expansion (C) (2) 2" xfId="778"/>
    <cellStyle name="_Book1 (2)_04 07E Wild Horse Wind Expansion (C) (2) 2 2" xfId="779"/>
    <cellStyle name="_Book1 (2)_04 07E Wild Horse Wind Expansion (C) (2) 3" xfId="780"/>
    <cellStyle name="_Book1 (2)_04 07E Wild Horse Wind Expansion (C) (2)_Adj Bench DR 3 for Initial Briefs (Electric)" xfId="781"/>
    <cellStyle name="_Book1 (2)_04 07E Wild Horse Wind Expansion (C) (2)_Adj Bench DR 3 for Initial Briefs (Electric) 2" xfId="782"/>
    <cellStyle name="_Book1 (2)_04 07E Wild Horse Wind Expansion (C) (2)_Adj Bench DR 3 for Initial Briefs (Electric) 2 2" xfId="783"/>
    <cellStyle name="_Book1 (2)_04 07E Wild Horse Wind Expansion (C) (2)_Adj Bench DR 3 for Initial Briefs (Electric) 3" xfId="784"/>
    <cellStyle name="_Book1 (2)_04 07E Wild Horse Wind Expansion (C) (2)_Electric Rev Req Model (2009 GRC) " xfId="785"/>
    <cellStyle name="_Book1 (2)_04 07E Wild Horse Wind Expansion (C) (2)_Electric Rev Req Model (2009 GRC)  2" xfId="786"/>
    <cellStyle name="_Book1 (2)_04 07E Wild Horse Wind Expansion (C) (2)_Electric Rev Req Model (2009 GRC)  2 2" xfId="787"/>
    <cellStyle name="_Book1 (2)_04 07E Wild Horse Wind Expansion (C) (2)_Electric Rev Req Model (2009 GRC)  3" xfId="788"/>
    <cellStyle name="_Book1 (2)_04 07E Wild Horse Wind Expansion (C) (2)_Electric Rev Req Model (2009 GRC) Rebuttal" xfId="789"/>
    <cellStyle name="_Book1 (2)_04 07E Wild Horse Wind Expansion (C) (2)_Electric Rev Req Model (2009 GRC) Rebuttal 2" xfId="790"/>
    <cellStyle name="_Book1 (2)_04 07E Wild Horse Wind Expansion (C) (2)_Electric Rev Req Model (2009 GRC) Rebuttal 2 2" xfId="791"/>
    <cellStyle name="_Book1 (2)_04 07E Wild Horse Wind Expansion (C) (2)_Electric Rev Req Model (2009 GRC) Rebuttal 3" xfId="792"/>
    <cellStyle name="_Book1 (2)_04 07E Wild Horse Wind Expansion (C) (2)_Electric Rev Req Model (2009 GRC) Rebuttal REmoval of New  WH Solar AdjustMI" xfId="793"/>
    <cellStyle name="_Book1 (2)_04 07E Wild Horse Wind Expansion (C) (2)_Electric Rev Req Model (2009 GRC) Rebuttal REmoval of New  WH Solar AdjustMI 2" xfId="794"/>
    <cellStyle name="_Book1 (2)_04 07E Wild Horse Wind Expansion (C) (2)_Electric Rev Req Model (2009 GRC) Rebuttal REmoval of New  WH Solar AdjustMI 2 2" xfId="795"/>
    <cellStyle name="_Book1 (2)_04 07E Wild Horse Wind Expansion (C) (2)_Electric Rev Req Model (2009 GRC) Rebuttal REmoval of New  WH Solar AdjustMI 3" xfId="796"/>
    <cellStyle name="_Book1 (2)_04 07E Wild Horse Wind Expansion (C) (2)_Electric Rev Req Model (2009 GRC) Revised 01-18-2010" xfId="797"/>
    <cellStyle name="_Book1 (2)_04 07E Wild Horse Wind Expansion (C) (2)_Electric Rev Req Model (2009 GRC) Revised 01-18-2010 2" xfId="798"/>
    <cellStyle name="_Book1 (2)_04 07E Wild Horse Wind Expansion (C) (2)_Electric Rev Req Model (2009 GRC) Revised 01-18-2010 2 2" xfId="799"/>
    <cellStyle name="_Book1 (2)_04 07E Wild Horse Wind Expansion (C) (2)_Electric Rev Req Model (2009 GRC) Revised 01-18-2010 3" xfId="800"/>
    <cellStyle name="_Book1 (2)_04 07E Wild Horse Wind Expansion (C) (2)_Final Order Electric EXHIBIT A-1" xfId="801"/>
    <cellStyle name="_Book1 (2)_04 07E Wild Horse Wind Expansion (C) (2)_Final Order Electric EXHIBIT A-1 2" xfId="802"/>
    <cellStyle name="_Book1 (2)_04 07E Wild Horse Wind Expansion (C) (2)_Final Order Electric EXHIBIT A-1 2 2" xfId="803"/>
    <cellStyle name="_Book1 (2)_04 07E Wild Horse Wind Expansion (C) (2)_Final Order Electric EXHIBIT A-1 3" xfId="804"/>
    <cellStyle name="_Book1 (2)_04 07E Wild Horse Wind Expansion (C) (2)_TENASKA REGULATORY ASSET" xfId="805"/>
    <cellStyle name="_Book1 (2)_04 07E Wild Horse Wind Expansion (C) (2)_TENASKA REGULATORY ASSET 2" xfId="806"/>
    <cellStyle name="_Book1 (2)_04 07E Wild Horse Wind Expansion (C) (2)_TENASKA REGULATORY ASSET 2 2" xfId="807"/>
    <cellStyle name="_Book1 (2)_04 07E Wild Horse Wind Expansion (C) (2)_TENASKA REGULATORY ASSET 3" xfId="808"/>
    <cellStyle name="_Book1 (2)_16.37E Wild Horse Expansion DeferralRevwrkingfile SF" xfId="809"/>
    <cellStyle name="_Book1 (2)_16.37E Wild Horse Expansion DeferralRevwrkingfile SF 2" xfId="810"/>
    <cellStyle name="_Book1 (2)_16.37E Wild Horse Expansion DeferralRevwrkingfile SF 2 2" xfId="811"/>
    <cellStyle name="_Book1 (2)_16.37E Wild Horse Expansion DeferralRevwrkingfile SF 3" xfId="812"/>
    <cellStyle name="_Book1 (2)_2009 GRC Compl Filing - Exhibit D" xfId="813"/>
    <cellStyle name="_Book1 (2)_2009 GRC Compl Filing - Exhibit D 2" xfId="814"/>
    <cellStyle name="_Book1 (2)_3.01 Income Statement" xfId="815"/>
    <cellStyle name="_Book1 (2)_4 31 Regulatory Assets and Liabilities  7 06- Exhibit D" xfId="816"/>
    <cellStyle name="_Book1 (2)_4 31 Regulatory Assets and Liabilities  7 06- Exhibit D 2" xfId="817"/>
    <cellStyle name="_Book1 (2)_4 31 Regulatory Assets and Liabilities  7 06- Exhibit D 2 2" xfId="818"/>
    <cellStyle name="_Book1 (2)_4 31 Regulatory Assets and Liabilities  7 06- Exhibit D 3" xfId="819"/>
    <cellStyle name="_Book1 (2)_4 31 Regulatory Assets and Liabilities  7 06- Exhibit D_NIM Summary" xfId="820"/>
    <cellStyle name="_Book1 (2)_4 31 Regulatory Assets and Liabilities  7 06- Exhibit D_NIM Summary 2" xfId="821"/>
    <cellStyle name="_Book1 (2)_4 32 Regulatory Assets and Liabilities  7 06- Exhibit D" xfId="822"/>
    <cellStyle name="_Book1 (2)_4 32 Regulatory Assets and Liabilities  7 06- Exhibit D 2" xfId="823"/>
    <cellStyle name="_Book1 (2)_4 32 Regulatory Assets and Liabilities  7 06- Exhibit D 2 2" xfId="824"/>
    <cellStyle name="_Book1 (2)_4 32 Regulatory Assets and Liabilities  7 06- Exhibit D 3" xfId="825"/>
    <cellStyle name="_Book1 (2)_4 32 Regulatory Assets and Liabilities  7 06- Exhibit D_NIM Summary" xfId="826"/>
    <cellStyle name="_Book1 (2)_4 32 Regulatory Assets and Liabilities  7 06- Exhibit D_NIM Summary 2" xfId="827"/>
    <cellStyle name="_Book1 (2)_AURORA Total New" xfId="828"/>
    <cellStyle name="_Book1 (2)_AURORA Total New 2" xfId="829"/>
    <cellStyle name="_Book1 (2)_Book2" xfId="830"/>
    <cellStyle name="_Book1 (2)_Book2 2" xfId="831"/>
    <cellStyle name="_Book1 (2)_Book2 2 2" xfId="832"/>
    <cellStyle name="_Book1 (2)_Book2 3" xfId="833"/>
    <cellStyle name="_Book1 (2)_Book2_Adj Bench DR 3 for Initial Briefs (Electric)" xfId="834"/>
    <cellStyle name="_Book1 (2)_Book2_Adj Bench DR 3 for Initial Briefs (Electric) 2" xfId="835"/>
    <cellStyle name="_Book1 (2)_Book2_Adj Bench DR 3 for Initial Briefs (Electric) 2 2" xfId="836"/>
    <cellStyle name="_Book1 (2)_Book2_Adj Bench DR 3 for Initial Briefs (Electric) 3" xfId="837"/>
    <cellStyle name="_Book1 (2)_Book2_Electric Rev Req Model (2009 GRC) Rebuttal" xfId="838"/>
    <cellStyle name="_Book1 (2)_Book2_Electric Rev Req Model (2009 GRC) Rebuttal 2" xfId="839"/>
    <cellStyle name="_Book1 (2)_Book2_Electric Rev Req Model (2009 GRC) Rebuttal 2 2" xfId="840"/>
    <cellStyle name="_Book1 (2)_Book2_Electric Rev Req Model (2009 GRC) Rebuttal 3" xfId="841"/>
    <cellStyle name="_Book1 (2)_Book2_Electric Rev Req Model (2009 GRC) Rebuttal REmoval of New  WH Solar AdjustMI" xfId="842"/>
    <cellStyle name="_Book1 (2)_Book2_Electric Rev Req Model (2009 GRC) Rebuttal REmoval of New  WH Solar AdjustMI 2" xfId="843"/>
    <cellStyle name="_Book1 (2)_Book2_Electric Rev Req Model (2009 GRC) Rebuttal REmoval of New  WH Solar AdjustMI 2 2" xfId="844"/>
    <cellStyle name="_Book1 (2)_Book2_Electric Rev Req Model (2009 GRC) Rebuttal REmoval of New  WH Solar AdjustMI 3" xfId="845"/>
    <cellStyle name="_Book1 (2)_Book2_Electric Rev Req Model (2009 GRC) Revised 01-18-2010" xfId="846"/>
    <cellStyle name="_Book1 (2)_Book2_Electric Rev Req Model (2009 GRC) Revised 01-18-2010 2" xfId="847"/>
    <cellStyle name="_Book1 (2)_Book2_Electric Rev Req Model (2009 GRC) Revised 01-18-2010 2 2" xfId="848"/>
    <cellStyle name="_Book1 (2)_Book2_Electric Rev Req Model (2009 GRC) Revised 01-18-2010 3" xfId="849"/>
    <cellStyle name="_Book1 (2)_Book2_Final Order Electric EXHIBIT A-1" xfId="850"/>
    <cellStyle name="_Book1 (2)_Book2_Final Order Electric EXHIBIT A-1 2" xfId="851"/>
    <cellStyle name="_Book1 (2)_Book2_Final Order Electric EXHIBIT A-1 2 2" xfId="852"/>
    <cellStyle name="_Book1 (2)_Book2_Final Order Electric EXHIBIT A-1 3" xfId="853"/>
    <cellStyle name="_Book1 (2)_Book4" xfId="854"/>
    <cellStyle name="_Book1 (2)_Book4 2" xfId="855"/>
    <cellStyle name="_Book1 (2)_Book4 2 2" xfId="856"/>
    <cellStyle name="_Book1 (2)_Book4 3" xfId="857"/>
    <cellStyle name="_Book1 (2)_Book9" xfId="858"/>
    <cellStyle name="_Book1 (2)_Book9 2" xfId="859"/>
    <cellStyle name="_Book1 (2)_Book9 2 2" xfId="860"/>
    <cellStyle name="_Book1 (2)_Book9 3" xfId="861"/>
    <cellStyle name="_Book1 (2)_INPUTS" xfId="862"/>
    <cellStyle name="_Book1 (2)_INPUTS 2" xfId="863"/>
    <cellStyle name="_Book1 (2)_INPUTS 2 2" xfId="864"/>
    <cellStyle name="_Book1 (2)_INPUTS 3" xfId="865"/>
    <cellStyle name="_Book1 (2)_NIM Summary" xfId="866"/>
    <cellStyle name="_Book1 (2)_NIM Summary 09GRC" xfId="867"/>
    <cellStyle name="_Book1 (2)_NIM Summary 09GRC 2" xfId="868"/>
    <cellStyle name="_Book1 (2)_NIM Summary 2" xfId="869"/>
    <cellStyle name="_Book1 (2)_NIM Summary 3" xfId="870"/>
    <cellStyle name="_Book1 (2)_NIM Summary 4" xfId="871"/>
    <cellStyle name="_Book1 (2)_NIM Summary 5" xfId="872"/>
    <cellStyle name="_Book1 (2)_NIM Summary 6" xfId="873"/>
    <cellStyle name="_Book1 (2)_NIM Summary 7" xfId="874"/>
    <cellStyle name="_Book1 (2)_NIM Summary 8" xfId="875"/>
    <cellStyle name="_Book1 (2)_NIM Summary 9" xfId="876"/>
    <cellStyle name="_Book1 (2)_PCA 9 -  Exhibit D April 2010 (3)" xfId="877"/>
    <cellStyle name="_Book1 (2)_PCA 9 -  Exhibit D April 2010 (3) 2" xfId="878"/>
    <cellStyle name="_Book1 (2)_Power Costs - Comparison bx Rbtl-Staff-Jt-PC" xfId="879"/>
    <cellStyle name="_Book1 (2)_Power Costs - Comparison bx Rbtl-Staff-Jt-PC 2" xfId="880"/>
    <cellStyle name="_Book1 (2)_Power Costs - Comparison bx Rbtl-Staff-Jt-PC 2 2" xfId="881"/>
    <cellStyle name="_Book1 (2)_Power Costs - Comparison bx Rbtl-Staff-Jt-PC 3" xfId="882"/>
    <cellStyle name="_Book1 (2)_Power Costs - Comparison bx Rbtl-Staff-Jt-PC_Adj Bench DR 3 for Initial Briefs (Electric)" xfId="883"/>
    <cellStyle name="_Book1 (2)_Power Costs - Comparison bx Rbtl-Staff-Jt-PC_Adj Bench DR 3 for Initial Briefs (Electric) 2" xfId="884"/>
    <cellStyle name="_Book1 (2)_Power Costs - Comparison bx Rbtl-Staff-Jt-PC_Adj Bench DR 3 for Initial Briefs (Electric) 2 2" xfId="885"/>
    <cellStyle name="_Book1 (2)_Power Costs - Comparison bx Rbtl-Staff-Jt-PC_Adj Bench DR 3 for Initial Briefs (Electric) 3" xfId="886"/>
    <cellStyle name="_Book1 (2)_Power Costs - Comparison bx Rbtl-Staff-Jt-PC_Electric Rev Req Model (2009 GRC) Rebuttal" xfId="887"/>
    <cellStyle name="_Book1 (2)_Power Costs - Comparison bx Rbtl-Staff-Jt-PC_Electric Rev Req Model (2009 GRC) Rebuttal 2" xfId="888"/>
    <cellStyle name="_Book1 (2)_Power Costs - Comparison bx Rbtl-Staff-Jt-PC_Electric Rev Req Model (2009 GRC) Rebuttal 2 2" xfId="889"/>
    <cellStyle name="_Book1 (2)_Power Costs - Comparison bx Rbtl-Staff-Jt-PC_Electric Rev Req Model (2009 GRC) Rebuttal 3" xfId="890"/>
    <cellStyle name="_Book1 (2)_Power Costs - Comparison bx Rbtl-Staff-Jt-PC_Electric Rev Req Model (2009 GRC) Rebuttal REmoval of New  WH Solar AdjustMI" xfId="891"/>
    <cellStyle name="_Book1 (2)_Power Costs - Comparison bx Rbtl-Staff-Jt-PC_Electric Rev Req Model (2009 GRC) Rebuttal REmoval of New  WH Solar AdjustMI 2" xfId="892"/>
    <cellStyle name="_Book1 (2)_Power Costs - Comparison bx Rbtl-Staff-Jt-PC_Electric Rev Req Model (2009 GRC) Rebuttal REmoval of New  WH Solar AdjustMI 2 2" xfId="893"/>
    <cellStyle name="_Book1 (2)_Power Costs - Comparison bx Rbtl-Staff-Jt-PC_Electric Rev Req Model (2009 GRC) Rebuttal REmoval of New  WH Solar AdjustMI 3" xfId="894"/>
    <cellStyle name="_Book1 (2)_Power Costs - Comparison bx Rbtl-Staff-Jt-PC_Electric Rev Req Model (2009 GRC) Revised 01-18-2010" xfId="895"/>
    <cellStyle name="_Book1 (2)_Power Costs - Comparison bx Rbtl-Staff-Jt-PC_Electric Rev Req Model (2009 GRC) Revised 01-18-2010 2" xfId="896"/>
    <cellStyle name="_Book1 (2)_Power Costs - Comparison bx Rbtl-Staff-Jt-PC_Electric Rev Req Model (2009 GRC) Revised 01-18-2010 2 2" xfId="897"/>
    <cellStyle name="_Book1 (2)_Power Costs - Comparison bx Rbtl-Staff-Jt-PC_Electric Rev Req Model (2009 GRC) Revised 01-18-2010 3" xfId="898"/>
    <cellStyle name="_Book1 (2)_Power Costs - Comparison bx Rbtl-Staff-Jt-PC_Final Order Electric EXHIBIT A-1" xfId="899"/>
    <cellStyle name="_Book1 (2)_Power Costs - Comparison bx Rbtl-Staff-Jt-PC_Final Order Electric EXHIBIT A-1 2" xfId="900"/>
    <cellStyle name="_Book1 (2)_Power Costs - Comparison bx Rbtl-Staff-Jt-PC_Final Order Electric EXHIBIT A-1 2 2" xfId="901"/>
    <cellStyle name="_Book1 (2)_Power Costs - Comparison bx Rbtl-Staff-Jt-PC_Final Order Electric EXHIBIT A-1 3" xfId="902"/>
    <cellStyle name="_Book1 (2)_Production Adj 4.37" xfId="20"/>
    <cellStyle name="_Book1 (2)_Production Adj 4.37 2" xfId="903"/>
    <cellStyle name="_Book1 (2)_Production Adj 4.37 2 2" xfId="904"/>
    <cellStyle name="_Book1 (2)_Production Adj 4.37 3" xfId="905"/>
    <cellStyle name="_Book1 (2)_Purchased Power Adj 4.03" xfId="21"/>
    <cellStyle name="_Book1 (2)_Purchased Power Adj 4.03 2" xfId="906"/>
    <cellStyle name="_Book1 (2)_Purchased Power Adj 4.03 2 2" xfId="907"/>
    <cellStyle name="_Book1 (2)_Purchased Power Adj 4.03 3" xfId="908"/>
    <cellStyle name="_Book1 (2)_Rebuttal Power Costs" xfId="909"/>
    <cellStyle name="_Book1 (2)_Rebuttal Power Costs 2" xfId="910"/>
    <cellStyle name="_Book1 (2)_Rebuttal Power Costs 2 2" xfId="911"/>
    <cellStyle name="_Book1 (2)_Rebuttal Power Costs 3" xfId="912"/>
    <cellStyle name="_Book1 (2)_Rebuttal Power Costs_Adj Bench DR 3 for Initial Briefs (Electric)" xfId="913"/>
    <cellStyle name="_Book1 (2)_Rebuttal Power Costs_Adj Bench DR 3 for Initial Briefs (Electric) 2" xfId="914"/>
    <cellStyle name="_Book1 (2)_Rebuttal Power Costs_Adj Bench DR 3 for Initial Briefs (Electric) 2 2" xfId="915"/>
    <cellStyle name="_Book1 (2)_Rebuttal Power Costs_Adj Bench DR 3 for Initial Briefs (Electric) 3" xfId="916"/>
    <cellStyle name="_Book1 (2)_Rebuttal Power Costs_Electric Rev Req Model (2009 GRC) Rebuttal" xfId="917"/>
    <cellStyle name="_Book1 (2)_Rebuttal Power Costs_Electric Rev Req Model (2009 GRC) Rebuttal 2" xfId="918"/>
    <cellStyle name="_Book1 (2)_Rebuttal Power Costs_Electric Rev Req Model (2009 GRC) Rebuttal 2 2" xfId="919"/>
    <cellStyle name="_Book1 (2)_Rebuttal Power Costs_Electric Rev Req Model (2009 GRC) Rebuttal 3" xfId="920"/>
    <cellStyle name="_Book1 (2)_Rebuttal Power Costs_Electric Rev Req Model (2009 GRC) Rebuttal REmoval of New  WH Solar AdjustMI" xfId="921"/>
    <cellStyle name="_Book1 (2)_Rebuttal Power Costs_Electric Rev Req Model (2009 GRC) Rebuttal REmoval of New  WH Solar AdjustMI 2" xfId="922"/>
    <cellStyle name="_Book1 (2)_Rebuttal Power Costs_Electric Rev Req Model (2009 GRC) Rebuttal REmoval of New  WH Solar AdjustMI 2 2" xfId="923"/>
    <cellStyle name="_Book1 (2)_Rebuttal Power Costs_Electric Rev Req Model (2009 GRC) Rebuttal REmoval of New  WH Solar AdjustMI 3" xfId="924"/>
    <cellStyle name="_Book1 (2)_Rebuttal Power Costs_Electric Rev Req Model (2009 GRC) Revised 01-18-2010" xfId="925"/>
    <cellStyle name="_Book1 (2)_Rebuttal Power Costs_Electric Rev Req Model (2009 GRC) Revised 01-18-2010 2" xfId="926"/>
    <cellStyle name="_Book1 (2)_Rebuttal Power Costs_Electric Rev Req Model (2009 GRC) Revised 01-18-2010 2 2" xfId="927"/>
    <cellStyle name="_Book1 (2)_Rebuttal Power Costs_Electric Rev Req Model (2009 GRC) Revised 01-18-2010 3" xfId="928"/>
    <cellStyle name="_Book1 (2)_Rebuttal Power Costs_Final Order Electric EXHIBIT A-1" xfId="929"/>
    <cellStyle name="_Book1 (2)_Rebuttal Power Costs_Final Order Electric EXHIBIT A-1 2" xfId="930"/>
    <cellStyle name="_Book1 (2)_Rebuttal Power Costs_Final Order Electric EXHIBIT A-1 2 2" xfId="931"/>
    <cellStyle name="_Book1 (2)_Rebuttal Power Costs_Final Order Electric EXHIBIT A-1 3" xfId="932"/>
    <cellStyle name="_Book1 (2)_ROR &amp; CONV FACTOR" xfId="933"/>
    <cellStyle name="_Book1 (2)_ROR &amp; CONV FACTOR 2" xfId="934"/>
    <cellStyle name="_Book1 (2)_ROR &amp; CONV FACTOR 2 2" xfId="935"/>
    <cellStyle name="_Book1 (2)_ROR &amp; CONV FACTOR 3" xfId="936"/>
    <cellStyle name="_Book1 (2)_ROR 5.02" xfId="22"/>
    <cellStyle name="_Book1 (2)_ROR 5.02 2" xfId="937"/>
    <cellStyle name="_Book1 (2)_ROR 5.02 2 2" xfId="938"/>
    <cellStyle name="_Book1 (2)_ROR 5.02 3" xfId="939"/>
    <cellStyle name="_Book1 (2)_Wind Integration 10GRC" xfId="940"/>
    <cellStyle name="_Book1 (2)_Wind Integration 10GRC 2" xfId="941"/>
    <cellStyle name="_Book1 10" xfId="942"/>
    <cellStyle name="_Book1 10 2" xfId="943"/>
    <cellStyle name="_Book1 11" xfId="944"/>
    <cellStyle name="_Book1 2" xfId="945"/>
    <cellStyle name="_Book1 2 2" xfId="946"/>
    <cellStyle name="_Book1 2 2 2" xfId="947"/>
    <cellStyle name="_Book1 2 3" xfId="948"/>
    <cellStyle name="_Book1 3" xfId="949"/>
    <cellStyle name="_Book1 3 2" xfId="950"/>
    <cellStyle name="_Book1 4" xfId="951"/>
    <cellStyle name="_Book1 4 2" xfId="952"/>
    <cellStyle name="_Book1 5" xfId="953"/>
    <cellStyle name="_Book1 5 2" xfId="954"/>
    <cellStyle name="_Book1 6" xfId="955"/>
    <cellStyle name="_Book1 6 2" xfId="956"/>
    <cellStyle name="_Book1 7" xfId="957"/>
    <cellStyle name="_Book1 7 2" xfId="958"/>
    <cellStyle name="_Book1 8" xfId="959"/>
    <cellStyle name="_Book1 8 2" xfId="960"/>
    <cellStyle name="_Book1 9" xfId="961"/>
    <cellStyle name="_Book1 9 2" xfId="962"/>
    <cellStyle name="_Book1_(C) WHE Proforma with ITC cash grant 10 Yr Amort_for deferral_102809" xfId="963"/>
    <cellStyle name="_Book1_(C) WHE Proforma with ITC cash grant 10 Yr Amort_for deferral_102809 2" xfId="964"/>
    <cellStyle name="_Book1_(C) WHE Proforma with ITC cash grant 10 Yr Amort_for deferral_102809 2 2" xfId="965"/>
    <cellStyle name="_Book1_(C) WHE Proforma with ITC cash grant 10 Yr Amort_for deferral_102809 3" xfId="966"/>
    <cellStyle name="_Book1_(C) WHE Proforma with ITC cash grant 10 Yr Amort_for deferral_102809_16.07E Wild Horse Wind Expansionwrkingfile" xfId="967"/>
    <cellStyle name="_Book1_(C) WHE Proforma with ITC cash grant 10 Yr Amort_for deferral_102809_16.07E Wild Horse Wind Expansionwrkingfile 2" xfId="968"/>
    <cellStyle name="_Book1_(C) WHE Proforma with ITC cash grant 10 Yr Amort_for deferral_102809_16.07E Wild Horse Wind Expansionwrkingfile 2 2" xfId="969"/>
    <cellStyle name="_Book1_(C) WHE Proforma with ITC cash grant 10 Yr Amort_for deferral_102809_16.07E Wild Horse Wind Expansionwrkingfile 3" xfId="970"/>
    <cellStyle name="_Book1_(C) WHE Proforma with ITC cash grant 10 Yr Amort_for deferral_102809_16.07E Wild Horse Wind Expansionwrkingfile SF" xfId="971"/>
    <cellStyle name="_Book1_(C) WHE Proforma with ITC cash grant 10 Yr Amort_for deferral_102809_16.07E Wild Horse Wind Expansionwrkingfile SF 2" xfId="972"/>
    <cellStyle name="_Book1_(C) WHE Proforma with ITC cash grant 10 Yr Amort_for deferral_102809_16.07E Wild Horse Wind Expansionwrkingfile SF 2 2" xfId="973"/>
    <cellStyle name="_Book1_(C) WHE Proforma with ITC cash grant 10 Yr Amort_for deferral_102809_16.07E Wild Horse Wind Expansionwrkingfile SF 3" xfId="974"/>
    <cellStyle name="_Book1_(C) WHE Proforma with ITC cash grant 10 Yr Amort_for deferral_102809_16.37E Wild Horse Expansion DeferralRevwrkingfile SF" xfId="975"/>
    <cellStyle name="_Book1_(C) WHE Proforma with ITC cash grant 10 Yr Amort_for deferral_102809_16.37E Wild Horse Expansion DeferralRevwrkingfile SF 2" xfId="976"/>
    <cellStyle name="_Book1_(C) WHE Proforma with ITC cash grant 10 Yr Amort_for deferral_102809_16.37E Wild Horse Expansion DeferralRevwrkingfile SF 2 2" xfId="977"/>
    <cellStyle name="_Book1_(C) WHE Proforma with ITC cash grant 10 Yr Amort_for deferral_102809_16.37E Wild Horse Expansion DeferralRevwrkingfile SF 3" xfId="978"/>
    <cellStyle name="_Book1_(C) WHE Proforma with ITC cash grant 10 Yr Amort_for rebuttal_120709" xfId="979"/>
    <cellStyle name="_Book1_(C) WHE Proforma with ITC cash grant 10 Yr Amort_for rebuttal_120709 2" xfId="980"/>
    <cellStyle name="_Book1_(C) WHE Proforma with ITC cash grant 10 Yr Amort_for rebuttal_120709 2 2" xfId="981"/>
    <cellStyle name="_Book1_(C) WHE Proforma with ITC cash grant 10 Yr Amort_for rebuttal_120709 3" xfId="982"/>
    <cellStyle name="_Book1_04.07E Wild Horse Wind Expansion" xfId="983"/>
    <cellStyle name="_Book1_04.07E Wild Horse Wind Expansion 2" xfId="984"/>
    <cellStyle name="_Book1_04.07E Wild Horse Wind Expansion 2 2" xfId="985"/>
    <cellStyle name="_Book1_04.07E Wild Horse Wind Expansion 3" xfId="986"/>
    <cellStyle name="_Book1_04.07E Wild Horse Wind Expansion_16.07E Wild Horse Wind Expansionwrkingfile" xfId="987"/>
    <cellStyle name="_Book1_04.07E Wild Horse Wind Expansion_16.07E Wild Horse Wind Expansionwrkingfile 2" xfId="988"/>
    <cellStyle name="_Book1_04.07E Wild Horse Wind Expansion_16.07E Wild Horse Wind Expansionwrkingfile 2 2" xfId="989"/>
    <cellStyle name="_Book1_04.07E Wild Horse Wind Expansion_16.07E Wild Horse Wind Expansionwrkingfile 3" xfId="990"/>
    <cellStyle name="_Book1_04.07E Wild Horse Wind Expansion_16.07E Wild Horse Wind Expansionwrkingfile SF" xfId="991"/>
    <cellStyle name="_Book1_04.07E Wild Horse Wind Expansion_16.07E Wild Horse Wind Expansionwrkingfile SF 2" xfId="992"/>
    <cellStyle name="_Book1_04.07E Wild Horse Wind Expansion_16.07E Wild Horse Wind Expansionwrkingfile SF 2 2" xfId="993"/>
    <cellStyle name="_Book1_04.07E Wild Horse Wind Expansion_16.07E Wild Horse Wind Expansionwrkingfile SF 3" xfId="994"/>
    <cellStyle name="_Book1_04.07E Wild Horse Wind Expansion_16.37E Wild Horse Expansion DeferralRevwrkingfile SF" xfId="995"/>
    <cellStyle name="_Book1_04.07E Wild Horse Wind Expansion_16.37E Wild Horse Expansion DeferralRevwrkingfile SF 2" xfId="996"/>
    <cellStyle name="_Book1_04.07E Wild Horse Wind Expansion_16.37E Wild Horse Expansion DeferralRevwrkingfile SF 2 2" xfId="997"/>
    <cellStyle name="_Book1_04.07E Wild Horse Wind Expansion_16.37E Wild Horse Expansion DeferralRevwrkingfile SF 3" xfId="998"/>
    <cellStyle name="_Book1_16.07E Wild Horse Wind Expansionwrkingfile" xfId="999"/>
    <cellStyle name="_Book1_16.07E Wild Horse Wind Expansionwrkingfile 2" xfId="1000"/>
    <cellStyle name="_Book1_16.07E Wild Horse Wind Expansionwrkingfile 2 2" xfId="1001"/>
    <cellStyle name="_Book1_16.07E Wild Horse Wind Expansionwrkingfile 3" xfId="1002"/>
    <cellStyle name="_Book1_16.07E Wild Horse Wind Expansionwrkingfile SF" xfId="1003"/>
    <cellStyle name="_Book1_16.07E Wild Horse Wind Expansionwrkingfile SF 2" xfId="1004"/>
    <cellStyle name="_Book1_16.07E Wild Horse Wind Expansionwrkingfile SF 2 2" xfId="1005"/>
    <cellStyle name="_Book1_16.07E Wild Horse Wind Expansionwrkingfile SF 3" xfId="1006"/>
    <cellStyle name="_Book1_16.37E Wild Horse Expansion DeferralRevwrkingfile SF" xfId="1007"/>
    <cellStyle name="_Book1_16.37E Wild Horse Expansion DeferralRevwrkingfile SF 2" xfId="1008"/>
    <cellStyle name="_Book1_16.37E Wild Horse Expansion DeferralRevwrkingfile SF 2 2" xfId="1009"/>
    <cellStyle name="_Book1_16.37E Wild Horse Expansion DeferralRevwrkingfile SF 3" xfId="1010"/>
    <cellStyle name="_Book1_2009 GRC Compl Filing - Exhibit D" xfId="1011"/>
    <cellStyle name="_Book1_2009 GRC Compl Filing - Exhibit D 2" xfId="1012"/>
    <cellStyle name="_Book1_3.01 Income Statement" xfId="1013"/>
    <cellStyle name="_Book1_4 31 Regulatory Assets and Liabilities  7 06- Exhibit D" xfId="1014"/>
    <cellStyle name="_Book1_4 31 Regulatory Assets and Liabilities  7 06- Exhibit D 2" xfId="1015"/>
    <cellStyle name="_Book1_4 31 Regulatory Assets and Liabilities  7 06- Exhibit D 2 2" xfId="1016"/>
    <cellStyle name="_Book1_4 31 Regulatory Assets and Liabilities  7 06- Exhibit D 3" xfId="1017"/>
    <cellStyle name="_Book1_4 31 Regulatory Assets and Liabilities  7 06- Exhibit D_NIM Summary" xfId="1018"/>
    <cellStyle name="_Book1_4 31 Regulatory Assets and Liabilities  7 06- Exhibit D_NIM Summary 2" xfId="1019"/>
    <cellStyle name="_Book1_4 32 Regulatory Assets and Liabilities  7 06- Exhibit D" xfId="1020"/>
    <cellStyle name="_Book1_4 32 Regulatory Assets and Liabilities  7 06- Exhibit D 2" xfId="1021"/>
    <cellStyle name="_Book1_4 32 Regulatory Assets and Liabilities  7 06- Exhibit D 2 2" xfId="1022"/>
    <cellStyle name="_Book1_4 32 Regulatory Assets and Liabilities  7 06- Exhibit D 3" xfId="1023"/>
    <cellStyle name="_Book1_4 32 Regulatory Assets and Liabilities  7 06- Exhibit D_NIM Summary" xfId="1024"/>
    <cellStyle name="_Book1_4 32 Regulatory Assets and Liabilities  7 06- Exhibit D_NIM Summary 2" xfId="1025"/>
    <cellStyle name="_Book1_AURORA Total New" xfId="1026"/>
    <cellStyle name="_Book1_AURORA Total New 2" xfId="1027"/>
    <cellStyle name="_Book1_Book2" xfId="1028"/>
    <cellStyle name="_Book1_Book2 2" xfId="1029"/>
    <cellStyle name="_Book1_Book2 2 2" xfId="1030"/>
    <cellStyle name="_Book1_Book2 3" xfId="1031"/>
    <cellStyle name="_Book1_Book2_Adj Bench DR 3 for Initial Briefs (Electric)" xfId="1032"/>
    <cellStyle name="_Book1_Book2_Adj Bench DR 3 for Initial Briefs (Electric) 2" xfId="1033"/>
    <cellStyle name="_Book1_Book2_Adj Bench DR 3 for Initial Briefs (Electric) 2 2" xfId="1034"/>
    <cellStyle name="_Book1_Book2_Adj Bench DR 3 for Initial Briefs (Electric) 3" xfId="1035"/>
    <cellStyle name="_Book1_Book2_Electric Rev Req Model (2009 GRC) Rebuttal" xfId="1036"/>
    <cellStyle name="_Book1_Book2_Electric Rev Req Model (2009 GRC) Rebuttal 2" xfId="1037"/>
    <cellStyle name="_Book1_Book2_Electric Rev Req Model (2009 GRC) Rebuttal 2 2" xfId="1038"/>
    <cellStyle name="_Book1_Book2_Electric Rev Req Model (2009 GRC) Rebuttal 3" xfId="1039"/>
    <cellStyle name="_Book1_Book2_Electric Rev Req Model (2009 GRC) Rebuttal REmoval of New  WH Solar AdjustMI" xfId="1040"/>
    <cellStyle name="_Book1_Book2_Electric Rev Req Model (2009 GRC) Rebuttal REmoval of New  WH Solar AdjustMI 2" xfId="1041"/>
    <cellStyle name="_Book1_Book2_Electric Rev Req Model (2009 GRC) Rebuttal REmoval of New  WH Solar AdjustMI 2 2" xfId="1042"/>
    <cellStyle name="_Book1_Book2_Electric Rev Req Model (2009 GRC) Rebuttal REmoval of New  WH Solar AdjustMI 3" xfId="1043"/>
    <cellStyle name="_Book1_Book2_Electric Rev Req Model (2009 GRC) Revised 01-18-2010" xfId="1044"/>
    <cellStyle name="_Book1_Book2_Electric Rev Req Model (2009 GRC) Revised 01-18-2010 2" xfId="1045"/>
    <cellStyle name="_Book1_Book2_Electric Rev Req Model (2009 GRC) Revised 01-18-2010 2 2" xfId="1046"/>
    <cellStyle name="_Book1_Book2_Electric Rev Req Model (2009 GRC) Revised 01-18-2010 3" xfId="1047"/>
    <cellStyle name="_Book1_Book2_Final Order Electric EXHIBIT A-1" xfId="1048"/>
    <cellStyle name="_Book1_Book2_Final Order Electric EXHIBIT A-1 2" xfId="1049"/>
    <cellStyle name="_Book1_Book2_Final Order Electric EXHIBIT A-1 2 2" xfId="1050"/>
    <cellStyle name="_Book1_Book2_Final Order Electric EXHIBIT A-1 3" xfId="1051"/>
    <cellStyle name="_Book1_Book4" xfId="1052"/>
    <cellStyle name="_Book1_Book4 2" xfId="1053"/>
    <cellStyle name="_Book1_Book4 2 2" xfId="1054"/>
    <cellStyle name="_Book1_Book4 3" xfId="1055"/>
    <cellStyle name="_Book1_Book9" xfId="1056"/>
    <cellStyle name="_Book1_Book9 2" xfId="1057"/>
    <cellStyle name="_Book1_Book9 2 2" xfId="1058"/>
    <cellStyle name="_Book1_Book9 3" xfId="1059"/>
    <cellStyle name="_Book1_Electric COS Inputs" xfId="1060"/>
    <cellStyle name="_Book1_Electric COS Inputs 2" xfId="1061"/>
    <cellStyle name="_Book1_Electric COS Inputs 2 2" xfId="1062"/>
    <cellStyle name="_Book1_Electric COS Inputs 2 2 2" xfId="1063"/>
    <cellStyle name="_Book1_Electric COS Inputs 2 3" xfId="1064"/>
    <cellStyle name="_Book1_Electric COS Inputs 2 3 2" xfId="1065"/>
    <cellStyle name="_Book1_Electric COS Inputs 2 4" xfId="1066"/>
    <cellStyle name="_Book1_Electric COS Inputs 2 4 2" xfId="1067"/>
    <cellStyle name="_Book1_Electric COS Inputs 3" xfId="1068"/>
    <cellStyle name="_Book1_Electric COS Inputs 3 2" xfId="1069"/>
    <cellStyle name="_Book1_Electric COS Inputs 4" xfId="1070"/>
    <cellStyle name="_Book1_Electric COS Inputs 4 2" xfId="1071"/>
    <cellStyle name="_Book1_Electric COS Inputs 5" xfId="1072"/>
    <cellStyle name="_Book1_NIM Summary" xfId="1073"/>
    <cellStyle name="_Book1_NIM Summary 09GRC" xfId="1074"/>
    <cellStyle name="_Book1_NIM Summary 09GRC 2" xfId="1075"/>
    <cellStyle name="_Book1_NIM Summary 2" xfId="1076"/>
    <cellStyle name="_Book1_NIM Summary 3" xfId="1077"/>
    <cellStyle name="_Book1_NIM Summary 4" xfId="1078"/>
    <cellStyle name="_Book1_NIM Summary 5" xfId="1079"/>
    <cellStyle name="_Book1_NIM Summary 6" xfId="1080"/>
    <cellStyle name="_Book1_NIM Summary 7" xfId="1081"/>
    <cellStyle name="_Book1_NIM Summary 8" xfId="1082"/>
    <cellStyle name="_Book1_NIM Summary 9" xfId="1083"/>
    <cellStyle name="_Book1_PCA 9 -  Exhibit D April 2010 (3)" xfId="1084"/>
    <cellStyle name="_Book1_PCA 9 -  Exhibit D April 2010 (3) 2" xfId="1085"/>
    <cellStyle name="_Book1_Power Costs - Comparison bx Rbtl-Staff-Jt-PC" xfId="1086"/>
    <cellStyle name="_Book1_Power Costs - Comparison bx Rbtl-Staff-Jt-PC 2" xfId="1087"/>
    <cellStyle name="_Book1_Power Costs - Comparison bx Rbtl-Staff-Jt-PC 2 2" xfId="1088"/>
    <cellStyle name="_Book1_Power Costs - Comparison bx Rbtl-Staff-Jt-PC 3" xfId="1089"/>
    <cellStyle name="_Book1_Power Costs - Comparison bx Rbtl-Staff-Jt-PC_Adj Bench DR 3 for Initial Briefs (Electric)" xfId="1090"/>
    <cellStyle name="_Book1_Power Costs - Comparison bx Rbtl-Staff-Jt-PC_Adj Bench DR 3 for Initial Briefs (Electric) 2" xfId="1091"/>
    <cellStyle name="_Book1_Power Costs - Comparison bx Rbtl-Staff-Jt-PC_Adj Bench DR 3 for Initial Briefs (Electric) 2 2" xfId="1092"/>
    <cellStyle name="_Book1_Power Costs - Comparison bx Rbtl-Staff-Jt-PC_Adj Bench DR 3 for Initial Briefs (Electric) 3" xfId="1093"/>
    <cellStyle name="_Book1_Power Costs - Comparison bx Rbtl-Staff-Jt-PC_Electric Rev Req Model (2009 GRC) Rebuttal" xfId="1094"/>
    <cellStyle name="_Book1_Power Costs - Comparison bx Rbtl-Staff-Jt-PC_Electric Rev Req Model (2009 GRC) Rebuttal 2" xfId="1095"/>
    <cellStyle name="_Book1_Power Costs - Comparison bx Rbtl-Staff-Jt-PC_Electric Rev Req Model (2009 GRC) Rebuttal 2 2" xfId="1096"/>
    <cellStyle name="_Book1_Power Costs - Comparison bx Rbtl-Staff-Jt-PC_Electric Rev Req Model (2009 GRC) Rebuttal 3" xfId="1097"/>
    <cellStyle name="_Book1_Power Costs - Comparison bx Rbtl-Staff-Jt-PC_Electric Rev Req Model (2009 GRC) Rebuttal REmoval of New  WH Solar AdjustMI" xfId="1098"/>
    <cellStyle name="_Book1_Power Costs - Comparison bx Rbtl-Staff-Jt-PC_Electric Rev Req Model (2009 GRC) Rebuttal REmoval of New  WH Solar AdjustMI 2" xfId="1099"/>
    <cellStyle name="_Book1_Power Costs - Comparison bx Rbtl-Staff-Jt-PC_Electric Rev Req Model (2009 GRC) Rebuttal REmoval of New  WH Solar AdjustMI 2 2" xfId="1100"/>
    <cellStyle name="_Book1_Power Costs - Comparison bx Rbtl-Staff-Jt-PC_Electric Rev Req Model (2009 GRC) Rebuttal REmoval of New  WH Solar AdjustMI 3" xfId="1101"/>
    <cellStyle name="_Book1_Power Costs - Comparison bx Rbtl-Staff-Jt-PC_Electric Rev Req Model (2009 GRC) Revised 01-18-2010" xfId="1102"/>
    <cellStyle name="_Book1_Power Costs - Comparison bx Rbtl-Staff-Jt-PC_Electric Rev Req Model (2009 GRC) Revised 01-18-2010 2" xfId="1103"/>
    <cellStyle name="_Book1_Power Costs - Comparison bx Rbtl-Staff-Jt-PC_Electric Rev Req Model (2009 GRC) Revised 01-18-2010 2 2" xfId="1104"/>
    <cellStyle name="_Book1_Power Costs - Comparison bx Rbtl-Staff-Jt-PC_Electric Rev Req Model (2009 GRC) Revised 01-18-2010 3" xfId="1105"/>
    <cellStyle name="_Book1_Power Costs - Comparison bx Rbtl-Staff-Jt-PC_Final Order Electric EXHIBIT A-1" xfId="1106"/>
    <cellStyle name="_Book1_Power Costs - Comparison bx Rbtl-Staff-Jt-PC_Final Order Electric EXHIBIT A-1 2" xfId="1107"/>
    <cellStyle name="_Book1_Power Costs - Comparison bx Rbtl-Staff-Jt-PC_Final Order Electric EXHIBIT A-1 2 2" xfId="1108"/>
    <cellStyle name="_Book1_Power Costs - Comparison bx Rbtl-Staff-Jt-PC_Final Order Electric EXHIBIT A-1 3" xfId="1109"/>
    <cellStyle name="_Book1_Production Adj 4.37" xfId="23"/>
    <cellStyle name="_Book1_Production Adj 4.37 2" xfId="1110"/>
    <cellStyle name="_Book1_Production Adj 4.37 2 2" xfId="1111"/>
    <cellStyle name="_Book1_Production Adj 4.37 3" xfId="1112"/>
    <cellStyle name="_Book1_Purchased Power Adj 4.03" xfId="24"/>
    <cellStyle name="_Book1_Purchased Power Adj 4.03 2" xfId="1113"/>
    <cellStyle name="_Book1_Purchased Power Adj 4.03 2 2" xfId="1114"/>
    <cellStyle name="_Book1_Purchased Power Adj 4.03 3" xfId="1115"/>
    <cellStyle name="_Book1_Rebuttal Power Costs" xfId="1116"/>
    <cellStyle name="_Book1_Rebuttal Power Costs 2" xfId="1117"/>
    <cellStyle name="_Book1_Rebuttal Power Costs 2 2" xfId="1118"/>
    <cellStyle name="_Book1_Rebuttal Power Costs 3" xfId="1119"/>
    <cellStyle name="_Book1_Rebuttal Power Costs_Adj Bench DR 3 for Initial Briefs (Electric)" xfId="1120"/>
    <cellStyle name="_Book1_Rebuttal Power Costs_Adj Bench DR 3 for Initial Briefs (Electric) 2" xfId="1121"/>
    <cellStyle name="_Book1_Rebuttal Power Costs_Adj Bench DR 3 for Initial Briefs (Electric) 2 2" xfId="1122"/>
    <cellStyle name="_Book1_Rebuttal Power Costs_Adj Bench DR 3 for Initial Briefs (Electric) 3" xfId="1123"/>
    <cellStyle name="_Book1_Rebuttal Power Costs_Electric Rev Req Model (2009 GRC) Rebuttal" xfId="1124"/>
    <cellStyle name="_Book1_Rebuttal Power Costs_Electric Rev Req Model (2009 GRC) Rebuttal 2" xfId="1125"/>
    <cellStyle name="_Book1_Rebuttal Power Costs_Electric Rev Req Model (2009 GRC) Rebuttal 2 2" xfId="1126"/>
    <cellStyle name="_Book1_Rebuttal Power Costs_Electric Rev Req Model (2009 GRC) Rebuttal 3" xfId="1127"/>
    <cellStyle name="_Book1_Rebuttal Power Costs_Electric Rev Req Model (2009 GRC) Rebuttal REmoval of New  WH Solar AdjustMI" xfId="1128"/>
    <cellStyle name="_Book1_Rebuttal Power Costs_Electric Rev Req Model (2009 GRC) Rebuttal REmoval of New  WH Solar AdjustMI 2" xfId="1129"/>
    <cellStyle name="_Book1_Rebuttal Power Costs_Electric Rev Req Model (2009 GRC) Rebuttal REmoval of New  WH Solar AdjustMI 2 2" xfId="1130"/>
    <cellStyle name="_Book1_Rebuttal Power Costs_Electric Rev Req Model (2009 GRC) Rebuttal REmoval of New  WH Solar AdjustMI 3" xfId="1131"/>
    <cellStyle name="_Book1_Rebuttal Power Costs_Electric Rev Req Model (2009 GRC) Revised 01-18-2010" xfId="1132"/>
    <cellStyle name="_Book1_Rebuttal Power Costs_Electric Rev Req Model (2009 GRC) Revised 01-18-2010 2" xfId="1133"/>
    <cellStyle name="_Book1_Rebuttal Power Costs_Electric Rev Req Model (2009 GRC) Revised 01-18-2010 2 2" xfId="1134"/>
    <cellStyle name="_Book1_Rebuttal Power Costs_Electric Rev Req Model (2009 GRC) Revised 01-18-2010 3" xfId="1135"/>
    <cellStyle name="_Book1_Rebuttal Power Costs_Final Order Electric EXHIBIT A-1" xfId="1136"/>
    <cellStyle name="_Book1_Rebuttal Power Costs_Final Order Electric EXHIBIT A-1 2" xfId="1137"/>
    <cellStyle name="_Book1_Rebuttal Power Costs_Final Order Electric EXHIBIT A-1 2 2" xfId="1138"/>
    <cellStyle name="_Book1_Rebuttal Power Costs_Final Order Electric EXHIBIT A-1 3" xfId="1139"/>
    <cellStyle name="_Book1_ROR 5.02" xfId="25"/>
    <cellStyle name="_Book1_ROR 5.02 2" xfId="1140"/>
    <cellStyle name="_Book1_ROR 5.02 2 2" xfId="1141"/>
    <cellStyle name="_Book1_ROR 5.02 3" xfId="1142"/>
    <cellStyle name="_Book1_Transmission Workbook for May BOD" xfId="1143"/>
    <cellStyle name="_Book1_Transmission Workbook for May BOD 2" xfId="1144"/>
    <cellStyle name="_Book1_Wind Integration 10GRC" xfId="1145"/>
    <cellStyle name="_Book1_Wind Integration 10GRC 2" xfId="1146"/>
    <cellStyle name="_Book2" xfId="26"/>
    <cellStyle name="_x0013__Book2" xfId="1147"/>
    <cellStyle name="_Book2 10" xfId="1148"/>
    <cellStyle name="_x0013__Book2 10" xfId="1149"/>
    <cellStyle name="_Book2 10 2" xfId="1150"/>
    <cellStyle name="_Book2 11" xfId="1151"/>
    <cellStyle name="_Book2 11 2" xfId="1152"/>
    <cellStyle name="_Book2 12" xfId="1153"/>
    <cellStyle name="_Book2 12 2" xfId="1154"/>
    <cellStyle name="_Book2 13" xfId="1155"/>
    <cellStyle name="_Book2 13 2" xfId="1156"/>
    <cellStyle name="_Book2 14" xfId="1157"/>
    <cellStyle name="_Book2 14 2" xfId="1158"/>
    <cellStyle name="_Book2 15" xfId="1159"/>
    <cellStyle name="_Book2 15 2" xfId="1160"/>
    <cellStyle name="_Book2 16" xfId="1161"/>
    <cellStyle name="_Book2 16 2" xfId="1162"/>
    <cellStyle name="_Book2 17" xfId="1163"/>
    <cellStyle name="_Book2 17 2" xfId="1164"/>
    <cellStyle name="_Book2 18" xfId="1165"/>
    <cellStyle name="_Book2 18 2" xfId="1166"/>
    <cellStyle name="_Book2 19" xfId="1167"/>
    <cellStyle name="_Book2 2" xfId="1168"/>
    <cellStyle name="_x0013__Book2 2" xfId="1169"/>
    <cellStyle name="_Book2 2 10" xfId="1170"/>
    <cellStyle name="_Book2 2 2" xfId="1171"/>
    <cellStyle name="_x0013__Book2 2 2" xfId="1172"/>
    <cellStyle name="_Book2 2 2 2" xfId="1173"/>
    <cellStyle name="_Book2 2 3" xfId="1174"/>
    <cellStyle name="_Book2 2 3 2" xfId="1175"/>
    <cellStyle name="_Book2 2 4" xfId="1176"/>
    <cellStyle name="_Book2 2 4 2" xfId="1177"/>
    <cellStyle name="_Book2 2 5" xfId="1178"/>
    <cellStyle name="_Book2 2 5 2" xfId="1179"/>
    <cellStyle name="_Book2 2 6" xfId="1180"/>
    <cellStyle name="_Book2 2 6 2" xfId="1181"/>
    <cellStyle name="_Book2 2 7" xfId="1182"/>
    <cellStyle name="_Book2 2 7 2" xfId="1183"/>
    <cellStyle name="_Book2 2 8" xfId="1184"/>
    <cellStyle name="_Book2 2 8 2" xfId="1185"/>
    <cellStyle name="_Book2 2 9" xfId="1186"/>
    <cellStyle name="_Book2 2 9 2" xfId="1187"/>
    <cellStyle name="_Book2 20" xfId="1188"/>
    <cellStyle name="_Book2 21" xfId="1189"/>
    <cellStyle name="_Book2 22" xfId="1190"/>
    <cellStyle name="_Book2 23" xfId="1191"/>
    <cellStyle name="_Book2 24" xfId="1192"/>
    <cellStyle name="_Book2 25" xfId="1193"/>
    <cellStyle name="_Book2 26" xfId="1194"/>
    <cellStyle name="_Book2 27" xfId="1195"/>
    <cellStyle name="_Book2 28" xfId="1196"/>
    <cellStyle name="_Book2 29" xfId="1197"/>
    <cellStyle name="_Book2 3" xfId="1198"/>
    <cellStyle name="_x0013__Book2 3" xfId="1199"/>
    <cellStyle name="_Book2 3 10" xfId="1200"/>
    <cellStyle name="_Book2 3 10 2" xfId="1201"/>
    <cellStyle name="_Book2 3 11" xfId="1202"/>
    <cellStyle name="_Book2 3 11 2" xfId="1203"/>
    <cellStyle name="_Book2 3 12" xfId="1204"/>
    <cellStyle name="_Book2 3 12 2" xfId="1205"/>
    <cellStyle name="_Book2 3 13" xfId="1206"/>
    <cellStyle name="_Book2 3 13 2" xfId="1207"/>
    <cellStyle name="_Book2 3 14" xfId="1208"/>
    <cellStyle name="_Book2 3 14 2" xfId="1209"/>
    <cellStyle name="_Book2 3 15" xfId="1210"/>
    <cellStyle name="_Book2 3 15 2" xfId="1211"/>
    <cellStyle name="_Book2 3 16" xfId="1212"/>
    <cellStyle name="_Book2 3 16 2" xfId="1213"/>
    <cellStyle name="_Book2 3 17" xfId="1214"/>
    <cellStyle name="_Book2 3 17 2" xfId="1215"/>
    <cellStyle name="_Book2 3 18" xfId="1216"/>
    <cellStyle name="_Book2 3 18 2" xfId="1217"/>
    <cellStyle name="_Book2 3 19" xfId="1218"/>
    <cellStyle name="_Book2 3 19 2" xfId="1219"/>
    <cellStyle name="_Book2 3 2" xfId="1220"/>
    <cellStyle name="_x0013__Book2 3 2" xfId="1221"/>
    <cellStyle name="_Book2 3 2 2" xfId="1222"/>
    <cellStyle name="_Book2 3 20" xfId="1223"/>
    <cellStyle name="_Book2 3 20 2" xfId="1224"/>
    <cellStyle name="_Book2 3 21" xfId="1225"/>
    <cellStyle name="_Book2 3 21 2" xfId="1226"/>
    <cellStyle name="_Book2 3 22" xfId="1227"/>
    <cellStyle name="_Book2 3 23" xfId="1228"/>
    <cellStyle name="_Book2 3 24" xfId="1229"/>
    <cellStyle name="_Book2 3 25" xfId="1230"/>
    <cellStyle name="_Book2 3 26" xfId="1231"/>
    <cellStyle name="_Book2 3 27" xfId="1232"/>
    <cellStyle name="_Book2 3 28" xfId="1233"/>
    <cellStyle name="_Book2 3 29" xfId="1234"/>
    <cellStyle name="_Book2 3 3" xfId="1235"/>
    <cellStyle name="_Book2 3 3 2" xfId="1236"/>
    <cellStyle name="_Book2 3 30" xfId="1237"/>
    <cellStyle name="_Book2 3 31" xfId="1238"/>
    <cellStyle name="_Book2 3 32" xfId="1239"/>
    <cellStyle name="_Book2 3 33" xfId="1240"/>
    <cellStyle name="_Book2 3 34" xfId="1241"/>
    <cellStyle name="_Book2 3 35" xfId="1242"/>
    <cellStyle name="_Book2 3 36" xfId="1243"/>
    <cellStyle name="_Book2 3 37" xfId="1244"/>
    <cellStyle name="_Book2 3 38" xfId="1245"/>
    <cellStyle name="_Book2 3 39" xfId="1246"/>
    <cellStyle name="_Book2 3 4" xfId="1247"/>
    <cellStyle name="_Book2 3 4 2" xfId="1248"/>
    <cellStyle name="_Book2 3 40" xfId="1249"/>
    <cellStyle name="_Book2 3 41" xfId="1250"/>
    <cellStyle name="_Book2 3 42" xfId="1251"/>
    <cellStyle name="_Book2 3 43" xfId="1252"/>
    <cellStyle name="_Book2 3 44" xfId="1253"/>
    <cellStyle name="_Book2 3 45" xfId="1254"/>
    <cellStyle name="_Book2 3 5" xfId="1255"/>
    <cellStyle name="_Book2 3 5 2" xfId="1256"/>
    <cellStyle name="_Book2 3 6" xfId="1257"/>
    <cellStyle name="_Book2 3 6 2" xfId="1258"/>
    <cellStyle name="_Book2 3 7" xfId="1259"/>
    <cellStyle name="_Book2 3 7 2" xfId="1260"/>
    <cellStyle name="_Book2 3 8" xfId="1261"/>
    <cellStyle name="_Book2 3 8 2" xfId="1262"/>
    <cellStyle name="_Book2 3 9" xfId="1263"/>
    <cellStyle name="_Book2 3 9 2" xfId="1264"/>
    <cellStyle name="_Book2 30" xfId="1265"/>
    <cellStyle name="_Book2 31" xfId="1266"/>
    <cellStyle name="_Book2 32" xfId="1267"/>
    <cellStyle name="_Book2 33" xfId="1268"/>
    <cellStyle name="_Book2 4" xfId="1269"/>
    <cellStyle name="_x0013__Book2 4" xfId="1270"/>
    <cellStyle name="_Book2 4 10" xfId="1271"/>
    <cellStyle name="_Book2 4 10 2" xfId="1272"/>
    <cellStyle name="_Book2 4 11" xfId="1273"/>
    <cellStyle name="_Book2 4 11 2" xfId="1274"/>
    <cellStyle name="_Book2 4 12" xfId="1275"/>
    <cellStyle name="_Book2 4 12 2" xfId="1276"/>
    <cellStyle name="_Book2 4 13" xfId="1277"/>
    <cellStyle name="_Book2 4 13 2" xfId="1278"/>
    <cellStyle name="_Book2 4 14" xfId="1279"/>
    <cellStyle name="_Book2 4 14 2" xfId="1280"/>
    <cellStyle name="_Book2 4 15" xfId="1281"/>
    <cellStyle name="_Book2 4 15 2" xfId="1282"/>
    <cellStyle name="_Book2 4 16" xfId="1283"/>
    <cellStyle name="_Book2 4 16 2" xfId="1284"/>
    <cellStyle name="_Book2 4 17" xfId="1285"/>
    <cellStyle name="_Book2 4 17 2" xfId="1286"/>
    <cellStyle name="_Book2 4 18" xfId="1287"/>
    <cellStyle name="_Book2 4 18 2" xfId="1288"/>
    <cellStyle name="_Book2 4 19" xfId="1289"/>
    <cellStyle name="_Book2 4 19 2" xfId="1290"/>
    <cellStyle name="_Book2 4 2" xfId="1291"/>
    <cellStyle name="_x0013__Book2 4 2" xfId="1292"/>
    <cellStyle name="_Book2 4 2 2" xfId="1293"/>
    <cellStyle name="_Book2 4 20" xfId="1294"/>
    <cellStyle name="_Book2 4 20 2" xfId="1295"/>
    <cellStyle name="_Book2 4 21" xfId="1296"/>
    <cellStyle name="_Book2 4 22" xfId="1297"/>
    <cellStyle name="_Book2 4 23" xfId="1298"/>
    <cellStyle name="_Book2 4 24" xfId="1299"/>
    <cellStyle name="_Book2 4 25" xfId="1300"/>
    <cellStyle name="_Book2 4 26" xfId="1301"/>
    <cellStyle name="_Book2 4 27" xfId="1302"/>
    <cellStyle name="_Book2 4 28" xfId="1303"/>
    <cellStyle name="_Book2 4 29" xfId="1304"/>
    <cellStyle name="_Book2 4 3" xfId="1305"/>
    <cellStyle name="_Book2 4 3 2" xfId="1306"/>
    <cellStyle name="_Book2 4 30" xfId="1307"/>
    <cellStyle name="_Book2 4 31" xfId="1308"/>
    <cellStyle name="_Book2 4 32" xfId="1309"/>
    <cellStyle name="_Book2 4 33" xfId="1310"/>
    <cellStyle name="_Book2 4 34" xfId="1311"/>
    <cellStyle name="_Book2 4 35" xfId="1312"/>
    <cellStyle name="_Book2 4 36" xfId="1313"/>
    <cellStyle name="_Book2 4 37" xfId="1314"/>
    <cellStyle name="_Book2 4 38" xfId="1315"/>
    <cellStyle name="_Book2 4 39" xfId="1316"/>
    <cellStyle name="_Book2 4 4" xfId="1317"/>
    <cellStyle name="_Book2 4 4 2" xfId="1318"/>
    <cellStyle name="_Book2 4 40" xfId="1319"/>
    <cellStyle name="_Book2 4 41" xfId="1320"/>
    <cellStyle name="_Book2 4 42" xfId="1321"/>
    <cellStyle name="_Book2 4 43" xfId="1322"/>
    <cellStyle name="_Book2 4 44" xfId="1323"/>
    <cellStyle name="_Book2 4 45" xfId="1324"/>
    <cellStyle name="_Book2 4 5" xfId="1325"/>
    <cellStyle name="_Book2 4 5 2" xfId="1326"/>
    <cellStyle name="_Book2 4 6" xfId="1327"/>
    <cellStyle name="_Book2 4 6 2" xfId="1328"/>
    <cellStyle name="_Book2 4 7" xfId="1329"/>
    <cellStyle name="_Book2 4 7 2" xfId="1330"/>
    <cellStyle name="_Book2 4 8" xfId="1331"/>
    <cellStyle name="_Book2 4 8 2" xfId="1332"/>
    <cellStyle name="_Book2 4 9" xfId="1333"/>
    <cellStyle name="_Book2 4 9 2" xfId="1334"/>
    <cellStyle name="_Book2 5" xfId="1335"/>
    <cellStyle name="_x0013__Book2 5" xfId="1336"/>
    <cellStyle name="_Book2 5 2" xfId="1337"/>
    <cellStyle name="_x0013__Book2 5 2" xfId="1338"/>
    <cellStyle name="_Book2 5 2 2" xfId="1339"/>
    <cellStyle name="_Book2 5 3" xfId="1340"/>
    <cellStyle name="_Book2 5 3 2" xfId="1341"/>
    <cellStyle name="_Book2 5 4" xfId="1342"/>
    <cellStyle name="_Book2 5 4 2" xfId="1343"/>
    <cellStyle name="_Book2 5 5" xfId="1344"/>
    <cellStyle name="_Book2 5 5 2" xfId="1345"/>
    <cellStyle name="_Book2 5 6" xfId="1346"/>
    <cellStyle name="_Book2 5 6 2" xfId="1347"/>
    <cellStyle name="_Book2 5 7" xfId="1348"/>
    <cellStyle name="_Book2 6" xfId="1349"/>
    <cellStyle name="_x0013__Book2 6" xfId="1350"/>
    <cellStyle name="_Book2 6 2" xfId="1351"/>
    <cellStyle name="_x0013__Book2 6 2" xfId="1352"/>
    <cellStyle name="_Book2 7" xfId="1353"/>
    <cellStyle name="_x0013__Book2 7" xfId="1354"/>
    <cellStyle name="_Book2 7 2" xfId="1355"/>
    <cellStyle name="_x0013__Book2 7 2" xfId="1356"/>
    <cellStyle name="_Book2 8" xfId="1357"/>
    <cellStyle name="_x0013__Book2 8" xfId="1358"/>
    <cellStyle name="_Book2 8 2" xfId="1359"/>
    <cellStyle name="_x0013__Book2 8 2" xfId="1360"/>
    <cellStyle name="_Book2 9" xfId="1361"/>
    <cellStyle name="_x0013__Book2 9" xfId="1362"/>
    <cellStyle name="_Book2 9 2" xfId="1363"/>
    <cellStyle name="_x0013__Book2 9 2" xfId="1364"/>
    <cellStyle name="_Book2_04 07E Wild Horse Wind Expansion (C) (2)" xfId="27"/>
    <cellStyle name="_Book2_04 07E Wild Horse Wind Expansion (C) (2) 2" xfId="1365"/>
    <cellStyle name="_Book2_04 07E Wild Horse Wind Expansion (C) (2) 2 2" xfId="1366"/>
    <cellStyle name="_Book2_04 07E Wild Horse Wind Expansion (C) (2) 3" xfId="1367"/>
    <cellStyle name="_Book2_04 07E Wild Horse Wind Expansion (C) (2)_Adj Bench DR 3 for Initial Briefs (Electric)" xfId="1368"/>
    <cellStyle name="_Book2_04 07E Wild Horse Wind Expansion (C) (2)_Adj Bench DR 3 for Initial Briefs (Electric) 2" xfId="1369"/>
    <cellStyle name="_Book2_04 07E Wild Horse Wind Expansion (C) (2)_Adj Bench DR 3 for Initial Briefs (Electric) 2 2" xfId="1370"/>
    <cellStyle name="_Book2_04 07E Wild Horse Wind Expansion (C) (2)_Adj Bench DR 3 for Initial Briefs (Electric) 3" xfId="1371"/>
    <cellStyle name="_Book2_04 07E Wild Horse Wind Expansion (C) (2)_Electric Rev Req Model (2009 GRC) " xfId="1372"/>
    <cellStyle name="_Book2_04 07E Wild Horse Wind Expansion (C) (2)_Electric Rev Req Model (2009 GRC)  2" xfId="1373"/>
    <cellStyle name="_Book2_04 07E Wild Horse Wind Expansion (C) (2)_Electric Rev Req Model (2009 GRC)  2 2" xfId="1374"/>
    <cellStyle name="_Book2_04 07E Wild Horse Wind Expansion (C) (2)_Electric Rev Req Model (2009 GRC)  3" xfId="1375"/>
    <cellStyle name="_Book2_04 07E Wild Horse Wind Expansion (C) (2)_Electric Rev Req Model (2009 GRC) Rebuttal" xfId="1376"/>
    <cellStyle name="_Book2_04 07E Wild Horse Wind Expansion (C) (2)_Electric Rev Req Model (2009 GRC) Rebuttal 2" xfId="1377"/>
    <cellStyle name="_Book2_04 07E Wild Horse Wind Expansion (C) (2)_Electric Rev Req Model (2009 GRC) Rebuttal 2 2" xfId="1378"/>
    <cellStyle name="_Book2_04 07E Wild Horse Wind Expansion (C) (2)_Electric Rev Req Model (2009 GRC) Rebuttal 3" xfId="1379"/>
    <cellStyle name="_Book2_04 07E Wild Horse Wind Expansion (C) (2)_Electric Rev Req Model (2009 GRC) Rebuttal REmoval of New  WH Solar AdjustMI" xfId="1380"/>
    <cellStyle name="_Book2_04 07E Wild Horse Wind Expansion (C) (2)_Electric Rev Req Model (2009 GRC) Rebuttal REmoval of New  WH Solar AdjustMI 2" xfId="1381"/>
    <cellStyle name="_Book2_04 07E Wild Horse Wind Expansion (C) (2)_Electric Rev Req Model (2009 GRC) Rebuttal REmoval of New  WH Solar AdjustMI 2 2" xfId="1382"/>
    <cellStyle name="_Book2_04 07E Wild Horse Wind Expansion (C) (2)_Electric Rev Req Model (2009 GRC) Rebuttal REmoval of New  WH Solar AdjustMI 3" xfId="1383"/>
    <cellStyle name="_Book2_04 07E Wild Horse Wind Expansion (C) (2)_Electric Rev Req Model (2009 GRC) Revised 01-18-2010" xfId="1384"/>
    <cellStyle name="_Book2_04 07E Wild Horse Wind Expansion (C) (2)_Electric Rev Req Model (2009 GRC) Revised 01-18-2010 2" xfId="1385"/>
    <cellStyle name="_Book2_04 07E Wild Horse Wind Expansion (C) (2)_Electric Rev Req Model (2009 GRC) Revised 01-18-2010 2 2" xfId="1386"/>
    <cellStyle name="_Book2_04 07E Wild Horse Wind Expansion (C) (2)_Electric Rev Req Model (2009 GRC) Revised 01-18-2010 3" xfId="1387"/>
    <cellStyle name="_Book2_04 07E Wild Horse Wind Expansion (C) (2)_Final Order Electric EXHIBIT A-1" xfId="1388"/>
    <cellStyle name="_Book2_04 07E Wild Horse Wind Expansion (C) (2)_Final Order Electric EXHIBIT A-1 2" xfId="1389"/>
    <cellStyle name="_Book2_04 07E Wild Horse Wind Expansion (C) (2)_Final Order Electric EXHIBIT A-1 2 2" xfId="1390"/>
    <cellStyle name="_Book2_04 07E Wild Horse Wind Expansion (C) (2)_Final Order Electric EXHIBIT A-1 3" xfId="1391"/>
    <cellStyle name="_Book2_04 07E Wild Horse Wind Expansion (C) (2)_TENASKA REGULATORY ASSET" xfId="1392"/>
    <cellStyle name="_Book2_04 07E Wild Horse Wind Expansion (C) (2)_TENASKA REGULATORY ASSET 2" xfId="1393"/>
    <cellStyle name="_Book2_04 07E Wild Horse Wind Expansion (C) (2)_TENASKA REGULATORY ASSET 2 2" xfId="1394"/>
    <cellStyle name="_Book2_04 07E Wild Horse Wind Expansion (C) (2)_TENASKA REGULATORY ASSET 3" xfId="1395"/>
    <cellStyle name="_Book2_16.37E Wild Horse Expansion DeferralRevwrkingfile SF" xfId="1396"/>
    <cellStyle name="_Book2_16.37E Wild Horse Expansion DeferralRevwrkingfile SF 2" xfId="1397"/>
    <cellStyle name="_Book2_16.37E Wild Horse Expansion DeferralRevwrkingfile SF 2 2" xfId="1398"/>
    <cellStyle name="_Book2_16.37E Wild Horse Expansion DeferralRevwrkingfile SF 3" xfId="1399"/>
    <cellStyle name="_Book2_2009 GRC Compl Filing - Exhibit D" xfId="1400"/>
    <cellStyle name="_Book2_2009 GRC Compl Filing - Exhibit D 2" xfId="1401"/>
    <cellStyle name="_Book2_3.01 Income Statement" xfId="1402"/>
    <cellStyle name="_Book2_4 31 Regulatory Assets and Liabilities  7 06- Exhibit D" xfId="1403"/>
    <cellStyle name="_Book2_4 31 Regulatory Assets and Liabilities  7 06- Exhibit D 2" xfId="1404"/>
    <cellStyle name="_Book2_4 31 Regulatory Assets and Liabilities  7 06- Exhibit D 2 2" xfId="1405"/>
    <cellStyle name="_Book2_4 31 Regulatory Assets and Liabilities  7 06- Exhibit D 3" xfId="1406"/>
    <cellStyle name="_Book2_4 31 Regulatory Assets and Liabilities  7 06- Exhibit D_NIM Summary" xfId="1407"/>
    <cellStyle name="_Book2_4 31 Regulatory Assets and Liabilities  7 06- Exhibit D_NIM Summary 2" xfId="1408"/>
    <cellStyle name="_Book2_4 32 Regulatory Assets and Liabilities  7 06- Exhibit D" xfId="1409"/>
    <cellStyle name="_Book2_4 32 Regulatory Assets and Liabilities  7 06- Exhibit D 2" xfId="1410"/>
    <cellStyle name="_Book2_4 32 Regulatory Assets and Liabilities  7 06- Exhibit D 2 2" xfId="1411"/>
    <cellStyle name="_Book2_4 32 Regulatory Assets and Liabilities  7 06- Exhibit D 3" xfId="1412"/>
    <cellStyle name="_Book2_4 32 Regulatory Assets and Liabilities  7 06- Exhibit D_NIM Summary" xfId="1413"/>
    <cellStyle name="_Book2_4 32 Regulatory Assets and Liabilities  7 06- Exhibit D_NIM Summary 2" xfId="1414"/>
    <cellStyle name="_x0013__Book2_Adj Bench DR 3 for Initial Briefs (Electric)" xfId="1415"/>
    <cellStyle name="_x0013__Book2_Adj Bench DR 3 for Initial Briefs (Electric) 2" xfId="1416"/>
    <cellStyle name="_x0013__Book2_Adj Bench DR 3 for Initial Briefs (Electric) 2 2" xfId="1417"/>
    <cellStyle name="_x0013__Book2_Adj Bench DR 3 for Initial Briefs (Electric) 3" xfId="1418"/>
    <cellStyle name="_Book2_AURORA Total New" xfId="1419"/>
    <cellStyle name="_Book2_AURORA Total New 2" xfId="1420"/>
    <cellStyle name="_Book2_Book2" xfId="1421"/>
    <cellStyle name="_Book2_Book2 2" xfId="1422"/>
    <cellStyle name="_Book2_Book2 2 2" xfId="1423"/>
    <cellStyle name="_Book2_Book2 3" xfId="1424"/>
    <cellStyle name="_Book2_Book2_Adj Bench DR 3 for Initial Briefs (Electric)" xfId="1425"/>
    <cellStyle name="_Book2_Book2_Adj Bench DR 3 for Initial Briefs (Electric) 2" xfId="1426"/>
    <cellStyle name="_Book2_Book2_Adj Bench DR 3 for Initial Briefs (Electric) 2 2" xfId="1427"/>
    <cellStyle name="_Book2_Book2_Adj Bench DR 3 for Initial Briefs (Electric) 3" xfId="1428"/>
    <cellStyle name="_Book2_Book2_Electric Rev Req Model (2009 GRC) Rebuttal" xfId="1429"/>
    <cellStyle name="_Book2_Book2_Electric Rev Req Model (2009 GRC) Rebuttal 2" xfId="1430"/>
    <cellStyle name="_Book2_Book2_Electric Rev Req Model (2009 GRC) Rebuttal 2 2" xfId="1431"/>
    <cellStyle name="_Book2_Book2_Electric Rev Req Model (2009 GRC) Rebuttal 3" xfId="1432"/>
    <cellStyle name="_Book2_Book2_Electric Rev Req Model (2009 GRC) Rebuttal REmoval of New  WH Solar AdjustMI" xfId="1433"/>
    <cellStyle name="_Book2_Book2_Electric Rev Req Model (2009 GRC) Rebuttal REmoval of New  WH Solar AdjustMI 2" xfId="1434"/>
    <cellStyle name="_Book2_Book2_Electric Rev Req Model (2009 GRC) Rebuttal REmoval of New  WH Solar AdjustMI 2 2" xfId="1435"/>
    <cellStyle name="_Book2_Book2_Electric Rev Req Model (2009 GRC) Rebuttal REmoval of New  WH Solar AdjustMI 3" xfId="1436"/>
    <cellStyle name="_Book2_Book2_Electric Rev Req Model (2009 GRC) Revised 01-18-2010" xfId="1437"/>
    <cellStyle name="_Book2_Book2_Electric Rev Req Model (2009 GRC) Revised 01-18-2010 2" xfId="1438"/>
    <cellStyle name="_Book2_Book2_Electric Rev Req Model (2009 GRC) Revised 01-18-2010 2 2" xfId="1439"/>
    <cellStyle name="_Book2_Book2_Electric Rev Req Model (2009 GRC) Revised 01-18-2010 3" xfId="1440"/>
    <cellStyle name="_Book2_Book2_Final Order Electric EXHIBIT A-1" xfId="1441"/>
    <cellStyle name="_Book2_Book2_Final Order Electric EXHIBIT A-1 2" xfId="1442"/>
    <cellStyle name="_Book2_Book2_Final Order Electric EXHIBIT A-1 2 2" xfId="1443"/>
    <cellStyle name="_Book2_Book2_Final Order Electric EXHIBIT A-1 3" xfId="1444"/>
    <cellStyle name="_Book2_Book4" xfId="1445"/>
    <cellStyle name="_Book2_Book4 2" xfId="1446"/>
    <cellStyle name="_Book2_Book4 2 2" xfId="1447"/>
    <cellStyle name="_Book2_Book4 3" xfId="1448"/>
    <cellStyle name="_Book2_Book9" xfId="1449"/>
    <cellStyle name="_Book2_Book9 2" xfId="1450"/>
    <cellStyle name="_Book2_Book9 2 2" xfId="1451"/>
    <cellStyle name="_Book2_Book9 3" xfId="1452"/>
    <cellStyle name="_x0013__Book2_Electric Rev Req Model (2009 GRC) Rebuttal" xfId="1453"/>
    <cellStyle name="_x0013__Book2_Electric Rev Req Model (2009 GRC) Rebuttal 2" xfId="1454"/>
    <cellStyle name="_x0013__Book2_Electric Rev Req Model (2009 GRC) Rebuttal 2 2" xfId="1455"/>
    <cellStyle name="_x0013__Book2_Electric Rev Req Model (2009 GRC) Rebuttal 3" xfId="1456"/>
    <cellStyle name="_x0013__Book2_Electric Rev Req Model (2009 GRC) Rebuttal REmoval of New  WH Solar AdjustMI" xfId="1457"/>
    <cellStyle name="_x0013__Book2_Electric Rev Req Model (2009 GRC) Rebuttal REmoval of New  WH Solar AdjustMI 2" xfId="1458"/>
    <cellStyle name="_x0013__Book2_Electric Rev Req Model (2009 GRC) Rebuttal REmoval of New  WH Solar AdjustMI 2 2" xfId="1459"/>
    <cellStyle name="_x0013__Book2_Electric Rev Req Model (2009 GRC) Rebuttal REmoval of New  WH Solar AdjustMI 3" xfId="1460"/>
    <cellStyle name="_x0013__Book2_Electric Rev Req Model (2009 GRC) Revised 01-18-2010" xfId="1461"/>
    <cellStyle name="_x0013__Book2_Electric Rev Req Model (2009 GRC) Revised 01-18-2010 2" xfId="1462"/>
    <cellStyle name="_x0013__Book2_Electric Rev Req Model (2009 GRC) Revised 01-18-2010 2 2" xfId="1463"/>
    <cellStyle name="_x0013__Book2_Electric Rev Req Model (2009 GRC) Revised 01-18-2010 3" xfId="1464"/>
    <cellStyle name="_x0013__Book2_Final Order Electric EXHIBIT A-1" xfId="1465"/>
    <cellStyle name="_x0013__Book2_Final Order Electric EXHIBIT A-1 2" xfId="1466"/>
    <cellStyle name="_x0013__Book2_Final Order Electric EXHIBIT A-1 2 2" xfId="1467"/>
    <cellStyle name="_x0013__Book2_Final Order Electric EXHIBIT A-1 3" xfId="1468"/>
    <cellStyle name="_Book2_INPUTS" xfId="1469"/>
    <cellStyle name="_Book2_INPUTS 2" xfId="1470"/>
    <cellStyle name="_Book2_INPUTS 2 2" xfId="1471"/>
    <cellStyle name="_Book2_INPUTS 3" xfId="1472"/>
    <cellStyle name="_Book2_NIM Summary" xfId="1473"/>
    <cellStyle name="_Book2_NIM Summary 09GRC" xfId="1474"/>
    <cellStyle name="_Book2_NIM Summary 09GRC 2" xfId="1475"/>
    <cellStyle name="_Book2_NIM Summary 2" xfId="1476"/>
    <cellStyle name="_Book2_NIM Summary 3" xfId="1477"/>
    <cellStyle name="_Book2_NIM Summary 4" xfId="1478"/>
    <cellStyle name="_Book2_NIM Summary 5" xfId="1479"/>
    <cellStyle name="_Book2_NIM Summary 6" xfId="1480"/>
    <cellStyle name="_Book2_NIM Summary 7" xfId="1481"/>
    <cellStyle name="_Book2_NIM Summary 8" xfId="1482"/>
    <cellStyle name="_Book2_NIM Summary 9" xfId="1483"/>
    <cellStyle name="_Book2_PCA 9 -  Exhibit D April 2010 (3)" xfId="1484"/>
    <cellStyle name="_Book2_PCA 9 -  Exhibit D April 2010 (3) 2" xfId="1485"/>
    <cellStyle name="_Book2_Power Costs - Comparison bx Rbtl-Staff-Jt-PC" xfId="1486"/>
    <cellStyle name="_Book2_Power Costs - Comparison bx Rbtl-Staff-Jt-PC 2" xfId="1487"/>
    <cellStyle name="_Book2_Power Costs - Comparison bx Rbtl-Staff-Jt-PC 2 2" xfId="1488"/>
    <cellStyle name="_Book2_Power Costs - Comparison bx Rbtl-Staff-Jt-PC 3" xfId="1489"/>
    <cellStyle name="_Book2_Power Costs - Comparison bx Rbtl-Staff-Jt-PC_Adj Bench DR 3 for Initial Briefs (Electric)" xfId="1490"/>
    <cellStyle name="_Book2_Power Costs - Comparison bx Rbtl-Staff-Jt-PC_Adj Bench DR 3 for Initial Briefs (Electric) 2" xfId="1491"/>
    <cellStyle name="_Book2_Power Costs - Comparison bx Rbtl-Staff-Jt-PC_Adj Bench DR 3 for Initial Briefs (Electric) 2 2" xfId="1492"/>
    <cellStyle name="_Book2_Power Costs - Comparison bx Rbtl-Staff-Jt-PC_Adj Bench DR 3 for Initial Briefs (Electric) 3" xfId="1493"/>
    <cellStyle name="_Book2_Power Costs - Comparison bx Rbtl-Staff-Jt-PC_Electric Rev Req Model (2009 GRC) Rebuttal" xfId="1494"/>
    <cellStyle name="_Book2_Power Costs - Comparison bx Rbtl-Staff-Jt-PC_Electric Rev Req Model (2009 GRC) Rebuttal 2" xfId="1495"/>
    <cellStyle name="_Book2_Power Costs - Comparison bx Rbtl-Staff-Jt-PC_Electric Rev Req Model (2009 GRC) Rebuttal 2 2" xfId="1496"/>
    <cellStyle name="_Book2_Power Costs - Comparison bx Rbtl-Staff-Jt-PC_Electric Rev Req Model (2009 GRC) Rebuttal 3" xfId="1497"/>
    <cellStyle name="_Book2_Power Costs - Comparison bx Rbtl-Staff-Jt-PC_Electric Rev Req Model (2009 GRC) Rebuttal REmoval of New  WH Solar AdjustMI" xfId="1498"/>
    <cellStyle name="_Book2_Power Costs - Comparison bx Rbtl-Staff-Jt-PC_Electric Rev Req Model (2009 GRC) Rebuttal REmoval of New  WH Solar AdjustMI 2" xfId="1499"/>
    <cellStyle name="_Book2_Power Costs - Comparison bx Rbtl-Staff-Jt-PC_Electric Rev Req Model (2009 GRC) Rebuttal REmoval of New  WH Solar AdjustMI 2 2" xfId="1500"/>
    <cellStyle name="_Book2_Power Costs - Comparison bx Rbtl-Staff-Jt-PC_Electric Rev Req Model (2009 GRC) Rebuttal REmoval of New  WH Solar AdjustMI 3" xfId="1501"/>
    <cellStyle name="_Book2_Power Costs - Comparison bx Rbtl-Staff-Jt-PC_Electric Rev Req Model (2009 GRC) Revised 01-18-2010" xfId="1502"/>
    <cellStyle name="_Book2_Power Costs - Comparison bx Rbtl-Staff-Jt-PC_Electric Rev Req Model (2009 GRC) Revised 01-18-2010 2" xfId="1503"/>
    <cellStyle name="_Book2_Power Costs - Comparison bx Rbtl-Staff-Jt-PC_Electric Rev Req Model (2009 GRC) Revised 01-18-2010 2 2" xfId="1504"/>
    <cellStyle name="_Book2_Power Costs - Comparison bx Rbtl-Staff-Jt-PC_Electric Rev Req Model (2009 GRC) Revised 01-18-2010 3" xfId="1505"/>
    <cellStyle name="_Book2_Power Costs - Comparison bx Rbtl-Staff-Jt-PC_Final Order Electric EXHIBIT A-1" xfId="1506"/>
    <cellStyle name="_Book2_Power Costs - Comparison bx Rbtl-Staff-Jt-PC_Final Order Electric EXHIBIT A-1 2" xfId="1507"/>
    <cellStyle name="_Book2_Power Costs - Comparison bx Rbtl-Staff-Jt-PC_Final Order Electric EXHIBIT A-1 2 2" xfId="1508"/>
    <cellStyle name="_Book2_Power Costs - Comparison bx Rbtl-Staff-Jt-PC_Final Order Electric EXHIBIT A-1 3" xfId="1509"/>
    <cellStyle name="_Book2_Production Adj 4.37" xfId="28"/>
    <cellStyle name="_Book2_Production Adj 4.37 2" xfId="1510"/>
    <cellStyle name="_Book2_Production Adj 4.37 2 2" xfId="1511"/>
    <cellStyle name="_Book2_Production Adj 4.37 3" xfId="1512"/>
    <cellStyle name="_Book2_Purchased Power Adj 4.03" xfId="29"/>
    <cellStyle name="_Book2_Purchased Power Adj 4.03 2" xfId="1513"/>
    <cellStyle name="_Book2_Purchased Power Adj 4.03 2 2" xfId="1514"/>
    <cellStyle name="_Book2_Purchased Power Adj 4.03 3" xfId="1515"/>
    <cellStyle name="_Book2_Rebuttal Power Costs" xfId="1516"/>
    <cellStyle name="_Book2_Rebuttal Power Costs 2" xfId="1517"/>
    <cellStyle name="_Book2_Rebuttal Power Costs 2 2" xfId="1518"/>
    <cellStyle name="_Book2_Rebuttal Power Costs 3" xfId="1519"/>
    <cellStyle name="_Book2_Rebuttal Power Costs_Adj Bench DR 3 for Initial Briefs (Electric)" xfId="1520"/>
    <cellStyle name="_Book2_Rebuttal Power Costs_Adj Bench DR 3 for Initial Briefs (Electric) 2" xfId="1521"/>
    <cellStyle name="_Book2_Rebuttal Power Costs_Adj Bench DR 3 for Initial Briefs (Electric) 2 2" xfId="1522"/>
    <cellStyle name="_Book2_Rebuttal Power Costs_Adj Bench DR 3 for Initial Briefs (Electric) 3" xfId="1523"/>
    <cellStyle name="_Book2_Rebuttal Power Costs_Electric Rev Req Model (2009 GRC) Rebuttal" xfId="1524"/>
    <cellStyle name="_Book2_Rebuttal Power Costs_Electric Rev Req Model (2009 GRC) Rebuttal 2" xfId="1525"/>
    <cellStyle name="_Book2_Rebuttal Power Costs_Electric Rev Req Model (2009 GRC) Rebuttal 2 2" xfId="1526"/>
    <cellStyle name="_Book2_Rebuttal Power Costs_Electric Rev Req Model (2009 GRC) Rebuttal 3" xfId="1527"/>
    <cellStyle name="_Book2_Rebuttal Power Costs_Electric Rev Req Model (2009 GRC) Rebuttal REmoval of New  WH Solar AdjustMI" xfId="1528"/>
    <cellStyle name="_Book2_Rebuttal Power Costs_Electric Rev Req Model (2009 GRC) Rebuttal REmoval of New  WH Solar AdjustMI 2" xfId="1529"/>
    <cellStyle name="_Book2_Rebuttal Power Costs_Electric Rev Req Model (2009 GRC) Rebuttal REmoval of New  WH Solar AdjustMI 2 2" xfId="1530"/>
    <cellStyle name="_Book2_Rebuttal Power Costs_Electric Rev Req Model (2009 GRC) Rebuttal REmoval of New  WH Solar AdjustMI 3" xfId="1531"/>
    <cellStyle name="_Book2_Rebuttal Power Costs_Electric Rev Req Model (2009 GRC) Revised 01-18-2010" xfId="1532"/>
    <cellStyle name="_Book2_Rebuttal Power Costs_Electric Rev Req Model (2009 GRC) Revised 01-18-2010 2" xfId="1533"/>
    <cellStyle name="_Book2_Rebuttal Power Costs_Electric Rev Req Model (2009 GRC) Revised 01-18-2010 2 2" xfId="1534"/>
    <cellStyle name="_Book2_Rebuttal Power Costs_Electric Rev Req Model (2009 GRC) Revised 01-18-2010 3" xfId="1535"/>
    <cellStyle name="_Book2_Rebuttal Power Costs_Final Order Electric EXHIBIT A-1" xfId="1536"/>
    <cellStyle name="_Book2_Rebuttal Power Costs_Final Order Electric EXHIBIT A-1 2" xfId="1537"/>
    <cellStyle name="_Book2_Rebuttal Power Costs_Final Order Electric EXHIBIT A-1 2 2" xfId="1538"/>
    <cellStyle name="_Book2_Rebuttal Power Costs_Final Order Electric EXHIBIT A-1 3" xfId="1539"/>
    <cellStyle name="_Book2_ROR &amp; CONV FACTOR" xfId="1540"/>
    <cellStyle name="_Book2_ROR &amp; CONV FACTOR 2" xfId="1541"/>
    <cellStyle name="_Book2_ROR &amp; CONV FACTOR 2 2" xfId="1542"/>
    <cellStyle name="_Book2_ROR &amp; CONV FACTOR 3" xfId="1543"/>
    <cellStyle name="_Book2_ROR 5.02" xfId="30"/>
    <cellStyle name="_Book2_ROR 5.02 2" xfId="1544"/>
    <cellStyle name="_Book2_ROR 5.02 2 2" xfId="1545"/>
    <cellStyle name="_Book2_ROR 5.02 3" xfId="1546"/>
    <cellStyle name="_Book2_Wind Integration 10GRC" xfId="1547"/>
    <cellStyle name="_Book2_Wind Integration 10GRC 2" xfId="1548"/>
    <cellStyle name="_Book3" xfId="1549"/>
    <cellStyle name="_Book5" xfId="1550"/>
    <cellStyle name="_Book5_DEM-WP(C) Costs Not In AURORA 2010GRC As Filed" xfId="1551"/>
    <cellStyle name="_Book5_NIM Summary" xfId="1552"/>
    <cellStyle name="_Book5_NIM Summary 09GRC" xfId="1553"/>
    <cellStyle name="_Book5_NIM Summary 2" xfId="1554"/>
    <cellStyle name="_Book5_NIM Summary 3" xfId="1555"/>
    <cellStyle name="_Book5_NIM Summary 4" xfId="1556"/>
    <cellStyle name="_Book5_NIM Summary 5" xfId="1557"/>
    <cellStyle name="_Book5_NIM Summary 6" xfId="1558"/>
    <cellStyle name="_Book5_NIM Summary 7" xfId="1559"/>
    <cellStyle name="_Book5_NIM Summary 8" xfId="1560"/>
    <cellStyle name="_Book5_NIM Summary 9" xfId="1561"/>
    <cellStyle name="_Book5_PCA 9 -  Exhibit D April 2010 (3)" xfId="1562"/>
    <cellStyle name="_Book5_Reconciliation" xfId="1563"/>
    <cellStyle name="_Book5_Wind Integration 10GRC" xfId="1564"/>
    <cellStyle name="_Book5_Wind Integration 10GRC 2" xfId="1565"/>
    <cellStyle name="_BPA NOS" xfId="1566"/>
    <cellStyle name="_BPA NOS_DEM-WP(C) Wind Integration Summary 2010GRC" xfId="1567"/>
    <cellStyle name="_BPA NOS_DEM-WP(C) Wind Integration Summary 2010GRC 2" xfId="1568"/>
    <cellStyle name="_BPA NOS_NIM Summary" xfId="1569"/>
    <cellStyle name="_BPA NOS_NIM Summary 2" xfId="1570"/>
    <cellStyle name="_Chelan Debt Forecast 12.19.05" xfId="31"/>
    <cellStyle name="_Chelan Debt Forecast 12.19.05 2" xfId="1571"/>
    <cellStyle name="_Chelan Debt Forecast 12.19.05 2 2" xfId="1572"/>
    <cellStyle name="_Chelan Debt Forecast 12.19.05 2 2 2" xfId="1573"/>
    <cellStyle name="_Chelan Debt Forecast 12.19.05 2 3" xfId="1574"/>
    <cellStyle name="_Chelan Debt Forecast 12.19.05 3" xfId="1575"/>
    <cellStyle name="_Chelan Debt Forecast 12.19.05 3 2" xfId="1576"/>
    <cellStyle name="_Chelan Debt Forecast 12.19.05 3 2 2" xfId="1577"/>
    <cellStyle name="_Chelan Debt Forecast 12.19.05 3 3" xfId="1578"/>
    <cellStyle name="_Chelan Debt Forecast 12.19.05 3 3 2" xfId="1579"/>
    <cellStyle name="_Chelan Debt Forecast 12.19.05 3 4" xfId="1580"/>
    <cellStyle name="_Chelan Debt Forecast 12.19.05 3 4 2" xfId="1581"/>
    <cellStyle name="_Chelan Debt Forecast 12.19.05 4" xfId="1582"/>
    <cellStyle name="_Chelan Debt Forecast 12.19.05 4 2" xfId="1583"/>
    <cellStyle name="_Chelan Debt Forecast 12.19.05 5" xfId="1584"/>
    <cellStyle name="_Chelan Debt Forecast 12.19.05_(C) WHE Proforma with ITC cash grant 10 Yr Amort_for deferral_102809" xfId="1585"/>
    <cellStyle name="_Chelan Debt Forecast 12.19.05_(C) WHE Proforma with ITC cash grant 10 Yr Amort_for deferral_102809 2" xfId="1586"/>
    <cellStyle name="_Chelan Debt Forecast 12.19.05_(C) WHE Proforma with ITC cash grant 10 Yr Amort_for deferral_102809 2 2" xfId="1587"/>
    <cellStyle name="_Chelan Debt Forecast 12.19.05_(C) WHE Proforma with ITC cash grant 10 Yr Amort_for deferral_102809 3" xfId="1588"/>
    <cellStyle name="_Chelan Debt Forecast 12.19.05_(C) WHE Proforma with ITC cash grant 10 Yr Amort_for deferral_102809_16.07E Wild Horse Wind Expansionwrkingfile" xfId="1589"/>
    <cellStyle name="_Chelan Debt Forecast 12.19.05_(C) WHE Proforma with ITC cash grant 10 Yr Amort_for deferral_102809_16.07E Wild Horse Wind Expansionwrkingfile 2" xfId="1590"/>
    <cellStyle name="_Chelan Debt Forecast 12.19.05_(C) WHE Proforma with ITC cash grant 10 Yr Amort_for deferral_102809_16.07E Wild Horse Wind Expansionwrkingfile 2 2" xfId="1591"/>
    <cellStyle name="_Chelan Debt Forecast 12.19.05_(C) WHE Proforma with ITC cash grant 10 Yr Amort_for deferral_102809_16.07E Wild Horse Wind Expansionwrkingfile 3" xfId="1592"/>
    <cellStyle name="_Chelan Debt Forecast 12.19.05_(C) WHE Proforma with ITC cash grant 10 Yr Amort_for deferral_102809_16.07E Wild Horse Wind Expansionwrkingfile SF" xfId="1593"/>
    <cellStyle name="_Chelan Debt Forecast 12.19.05_(C) WHE Proforma with ITC cash grant 10 Yr Amort_for deferral_102809_16.07E Wild Horse Wind Expansionwrkingfile SF 2" xfId="1594"/>
    <cellStyle name="_Chelan Debt Forecast 12.19.05_(C) WHE Proforma with ITC cash grant 10 Yr Amort_for deferral_102809_16.07E Wild Horse Wind Expansionwrkingfile SF 2 2" xfId="1595"/>
    <cellStyle name="_Chelan Debt Forecast 12.19.05_(C) WHE Proforma with ITC cash grant 10 Yr Amort_for deferral_102809_16.07E Wild Horse Wind Expansionwrkingfile SF 3" xfId="1596"/>
    <cellStyle name="_Chelan Debt Forecast 12.19.05_(C) WHE Proforma with ITC cash grant 10 Yr Amort_for deferral_102809_16.37E Wild Horse Expansion DeferralRevwrkingfile SF" xfId="1597"/>
    <cellStyle name="_Chelan Debt Forecast 12.19.05_(C) WHE Proforma with ITC cash grant 10 Yr Amort_for deferral_102809_16.37E Wild Horse Expansion DeferralRevwrkingfile SF 2" xfId="1598"/>
    <cellStyle name="_Chelan Debt Forecast 12.19.05_(C) WHE Proforma with ITC cash grant 10 Yr Amort_for deferral_102809_16.37E Wild Horse Expansion DeferralRevwrkingfile SF 2 2" xfId="1599"/>
    <cellStyle name="_Chelan Debt Forecast 12.19.05_(C) WHE Proforma with ITC cash grant 10 Yr Amort_for deferral_102809_16.37E Wild Horse Expansion DeferralRevwrkingfile SF 3" xfId="1600"/>
    <cellStyle name="_Chelan Debt Forecast 12.19.05_(C) WHE Proforma with ITC cash grant 10 Yr Amort_for rebuttal_120709" xfId="1601"/>
    <cellStyle name="_Chelan Debt Forecast 12.19.05_(C) WHE Proforma with ITC cash grant 10 Yr Amort_for rebuttal_120709 2" xfId="1602"/>
    <cellStyle name="_Chelan Debt Forecast 12.19.05_(C) WHE Proforma with ITC cash grant 10 Yr Amort_for rebuttal_120709 2 2" xfId="1603"/>
    <cellStyle name="_Chelan Debt Forecast 12.19.05_(C) WHE Proforma with ITC cash grant 10 Yr Amort_for rebuttal_120709 3" xfId="1604"/>
    <cellStyle name="_Chelan Debt Forecast 12.19.05_04.07E Wild Horse Wind Expansion" xfId="1605"/>
    <cellStyle name="_Chelan Debt Forecast 12.19.05_04.07E Wild Horse Wind Expansion 2" xfId="1606"/>
    <cellStyle name="_Chelan Debt Forecast 12.19.05_04.07E Wild Horse Wind Expansion 2 2" xfId="1607"/>
    <cellStyle name="_Chelan Debt Forecast 12.19.05_04.07E Wild Horse Wind Expansion 3" xfId="1608"/>
    <cellStyle name="_Chelan Debt Forecast 12.19.05_04.07E Wild Horse Wind Expansion_16.07E Wild Horse Wind Expansionwrkingfile" xfId="1609"/>
    <cellStyle name="_Chelan Debt Forecast 12.19.05_04.07E Wild Horse Wind Expansion_16.07E Wild Horse Wind Expansionwrkingfile 2" xfId="1610"/>
    <cellStyle name="_Chelan Debt Forecast 12.19.05_04.07E Wild Horse Wind Expansion_16.07E Wild Horse Wind Expansionwrkingfile 2 2" xfId="1611"/>
    <cellStyle name="_Chelan Debt Forecast 12.19.05_04.07E Wild Horse Wind Expansion_16.07E Wild Horse Wind Expansionwrkingfile 3" xfId="1612"/>
    <cellStyle name="_Chelan Debt Forecast 12.19.05_04.07E Wild Horse Wind Expansion_16.07E Wild Horse Wind Expansionwrkingfile SF" xfId="1613"/>
    <cellStyle name="_Chelan Debt Forecast 12.19.05_04.07E Wild Horse Wind Expansion_16.07E Wild Horse Wind Expansionwrkingfile SF 2" xfId="1614"/>
    <cellStyle name="_Chelan Debt Forecast 12.19.05_04.07E Wild Horse Wind Expansion_16.07E Wild Horse Wind Expansionwrkingfile SF 2 2" xfId="1615"/>
    <cellStyle name="_Chelan Debt Forecast 12.19.05_04.07E Wild Horse Wind Expansion_16.07E Wild Horse Wind Expansionwrkingfile SF 3" xfId="1616"/>
    <cellStyle name="_Chelan Debt Forecast 12.19.05_04.07E Wild Horse Wind Expansion_16.37E Wild Horse Expansion DeferralRevwrkingfile SF" xfId="1617"/>
    <cellStyle name="_Chelan Debt Forecast 12.19.05_04.07E Wild Horse Wind Expansion_16.37E Wild Horse Expansion DeferralRevwrkingfile SF 2" xfId="1618"/>
    <cellStyle name="_Chelan Debt Forecast 12.19.05_04.07E Wild Horse Wind Expansion_16.37E Wild Horse Expansion DeferralRevwrkingfile SF 2 2" xfId="1619"/>
    <cellStyle name="_Chelan Debt Forecast 12.19.05_04.07E Wild Horse Wind Expansion_16.37E Wild Horse Expansion DeferralRevwrkingfile SF 3" xfId="1620"/>
    <cellStyle name="_Chelan Debt Forecast 12.19.05_16.07E Wild Horse Wind Expansionwrkingfile" xfId="1621"/>
    <cellStyle name="_Chelan Debt Forecast 12.19.05_16.07E Wild Horse Wind Expansionwrkingfile 2" xfId="1622"/>
    <cellStyle name="_Chelan Debt Forecast 12.19.05_16.07E Wild Horse Wind Expansionwrkingfile 2 2" xfId="1623"/>
    <cellStyle name="_Chelan Debt Forecast 12.19.05_16.07E Wild Horse Wind Expansionwrkingfile 3" xfId="1624"/>
    <cellStyle name="_Chelan Debt Forecast 12.19.05_16.07E Wild Horse Wind Expansionwrkingfile SF" xfId="1625"/>
    <cellStyle name="_Chelan Debt Forecast 12.19.05_16.07E Wild Horse Wind Expansionwrkingfile SF 2" xfId="1626"/>
    <cellStyle name="_Chelan Debt Forecast 12.19.05_16.07E Wild Horse Wind Expansionwrkingfile SF 2 2" xfId="1627"/>
    <cellStyle name="_Chelan Debt Forecast 12.19.05_16.07E Wild Horse Wind Expansionwrkingfile SF 3" xfId="1628"/>
    <cellStyle name="_Chelan Debt Forecast 12.19.05_16.37E Wild Horse Expansion DeferralRevwrkingfile SF" xfId="1629"/>
    <cellStyle name="_Chelan Debt Forecast 12.19.05_16.37E Wild Horse Expansion DeferralRevwrkingfile SF 2" xfId="1630"/>
    <cellStyle name="_Chelan Debt Forecast 12.19.05_16.37E Wild Horse Expansion DeferralRevwrkingfile SF 2 2" xfId="1631"/>
    <cellStyle name="_Chelan Debt Forecast 12.19.05_16.37E Wild Horse Expansion DeferralRevwrkingfile SF 3" xfId="1632"/>
    <cellStyle name="_Chelan Debt Forecast 12.19.05_2009 GRC Compl Filing - Exhibit D" xfId="1633"/>
    <cellStyle name="_Chelan Debt Forecast 12.19.05_2009 GRC Compl Filing - Exhibit D 2" xfId="1634"/>
    <cellStyle name="_Chelan Debt Forecast 12.19.05_3.01 Income Statement" xfId="1635"/>
    <cellStyle name="_Chelan Debt Forecast 12.19.05_4 31 Regulatory Assets and Liabilities  7 06- Exhibit D" xfId="1636"/>
    <cellStyle name="_Chelan Debt Forecast 12.19.05_4 31 Regulatory Assets and Liabilities  7 06- Exhibit D 2" xfId="1637"/>
    <cellStyle name="_Chelan Debt Forecast 12.19.05_4 31 Regulatory Assets and Liabilities  7 06- Exhibit D 2 2" xfId="1638"/>
    <cellStyle name="_Chelan Debt Forecast 12.19.05_4 31 Regulatory Assets and Liabilities  7 06- Exhibit D 3" xfId="1639"/>
    <cellStyle name="_Chelan Debt Forecast 12.19.05_4 31 Regulatory Assets and Liabilities  7 06- Exhibit D_NIM Summary" xfId="1640"/>
    <cellStyle name="_Chelan Debt Forecast 12.19.05_4 31 Regulatory Assets and Liabilities  7 06- Exhibit D_NIM Summary 2" xfId="1641"/>
    <cellStyle name="_Chelan Debt Forecast 12.19.05_4 32 Regulatory Assets and Liabilities  7 06- Exhibit D" xfId="1642"/>
    <cellStyle name="_Chelan Debt Forecast 12.19.05_4 32 Regulatory Assets and Liabilities  7 06- Exhibit D 2" xfId="1643"/>
    <cellStyle name="_Chelan Debt Forecast 12.19.05_4 32 Regulatory Assets and Liabilities  7 06- Exhibit D 2 2" xfId="1644"/>
    <cellStyle name="_Chelan Debt Forecast 12.19.05_4 32 Regulatory Assets and Liabilities  7 06- Exhibit D 3" xfId="1645"/>
    <cellStyle name="_Chelan Debt Forecast 12.19.05_4 32 Regulatory Assets and Liabilities  7 06- Exhibit D_NIM Summary" xfId="1646"/>
    <cellStyle name="_Chelan Debt Forecast 12.19.05_4 32 Regulatory Assets and Liabilities  7 06- Exhibit D_NIM Summary 2" xfId="1647"/>
    <cellStyle name="_Chelan Debt Forecast 12.19.05_AURORA Total New" xfId="1648"/>
    <cellStyle name="_Chelan Debt Forecast 12.19.05_AURORA Total New 2" xfId="1649"/>
    <cellStyle name="_Chelan Debt Forecast 12.19.05_Book2" xfId="1650"/>
    <cellStyle name="_Chelan Debt Forecast 12.19.05_Book2 2" xfId="1651"/>
    <cellStyle name="_Chelan Debt Forecast 12.19.05_Book2 2 2" xfId="1652"/>
    <cellStyle name="_Chelan Debt Forecast 12.19.05_Book2 3" xfId="1653"/>
    <cellStyle name="_Chelan Debt Forecast 12.19.05_Book2_Adj Bench DR 3 for Initial Briefs (Electric)" xfId="1654"/>
    <cellStyle name="_Chelan Debt Forecast 12.19.05_Book2_Adj Bench DR 3 for Initial Briefs (Electric) 2" xfId="1655"/>
    <cellStyle name="_Chelan Debt Forecast 12.19.05_Book2_Adj Bench DR 3 for Initial Briefs (Electric) 2 2" xfId="1656"/>
    <cellStyle name="_Chelan Debt Forecast 12.19.05_Book2_Adj Bench DR 3 for Initial Briefs (Electric) 3" xfId="1657"/>
    <cellStyle name="_Chelan Debt Forecast 12.19.05_Book2_Electric Rev Req Model (2009 GRC) Rebuttal" xfId="1658"/>
    <cellStyle name="_Chelan Debt Forecast 12.19.05_Book2_Electric Rev Req Model (2009 GRC) Rebuttal 2" xfId="1659"/>
    <cellStyle name="_Chelan Debt Forecast 12.19.05_Book2_Electric Rev Req Model (2009 GRC) Rebuttal 2 2" xfId="1660"/>
    <cellStyle name="_Chelan Debt Forecast 12.19.05_Book2_Electric Rev Req Model (2009 GRC) Rebuttal 3" xfId="1661"/>
    <cellStyle name="_Chelan Debt Forecast 12.19.05_Book2_Electric Rev Req Model (2009 GRC) Rebuttal REmoval of New  WH Solar AdjustMI" xfId="1662"/>
    <cellStyle name="_Chelan Debt Forecast 12.19.05_Book2_Electric Rev Req Model (2009 GRC) Rebuttal REmoval of New  WH Solar AdjustMI 2" xfId="1663"/>
    <cellStyle name="_Chelan Debt Forecast 12.19.05_Book2_Electric Rev Req Model (2009 GRC) Rebuttal REmoval of New  WH Solar AdjustMI 2 2" xfId="1664"/>
    <cellStyle name="_Chelan Debt Forecast 12.19.05_Book2_Electric Rev Req Model (2009 GRC) Rebuttal REmoval of New  WH Solar AdjustMI 3" xfId="1665"/>
    <cellStyle name="_Chelan Debt Forecast 12.19.05_Book2_Electric Rev Req Model (2009 GRC) Revised 01-18-2010" xfId="1666"/>
    <cellStyle name="_Chelan Debt Forecast 12.19.05_Book2_Electric Rev Req Model (2009 GRC) Revised 01-18-2010 2" xfId="1667"/>
    <cellStyle name="_Chelan Debt Forecast 12.19.05_Book2_Electric Rev Req Model (2009 GRC) Revised 01-18-2010 2 2" xfId="1668"/>
    <cellStyle name="_Chelan Debt Forecast 12.19.05_Book2_Electric Rev Req Model (2009 GRC) Revised 01-18-2010 3" xfId="1669"/>
    <cellStyle name="_Chelan Debt Forecast 12.19.05_Book2_Final Order Electric EXHIBIT A-1" xfId="1670"/>
    <cellStyle name="_Chelan Debt Forecast 12.19.05_Book2_Final Order Electric EXHIBIT A-1 2" xfId="1671"/>
    <cellStyle name="_Chelan Debt Forecast 12.19.05_Book2_Final Order Electric EXHIBIT A-1 2 2" xfId="1672"/>
    <cellStyle name="_Chelan Debt Forecast 12.19.05_Book2_Final Order Electric EXHIBIT A-1 3" xfId="1673"/>
    <cellStyle name="_Chelan Debt Forecast 12.19.05_Book4" xfId="1674"/>
    <cellStyle name="_Chelan Debt Forecast 12.19.05_Book4 2" xfId="1675"/>
    <cellStyle name="_Chelan Debt Forecast 12.19.05_Book4 2 2" xfId="1676"/>
    <cellStyle name="_Chelan Debt Forecast 12.19.05_Book4 3" xfId="1677"/>
    <cellStyle name="_Chelan Debt Forecast 12.19.05_Book9" xfId="1678"/>
    <cellStyle name="_Chelan Debt Forecast 12.19.05_Book9 2" xfId="1679"/>
    <cellStyle name="_Chelan Debt Forecast 12.19.05_Book9 2 2" xfId="1680"/>
    <cellStyle name="_Chelan Debt Forecast 12.19.05_Book9 3" xfId="1681"/>
    <cellStyle name="_Chelan Debt Forecast 12.19.05_Exhibit D fr R Gho 12-31-08" xfId="1682"/>
    <cellStyle name="_Chelan Debt Forecast 12.19.05_Exhibit D fr R Gho 12-31-08 2" xfId="1683"/>
    <cellStyle name="_Chelan Debt Forecast 12.19.05_Exhibit D fr R Gho 12-31-08 v2" xfId="1684"/>
    <cellStyle name="_Chelan Debt Forecast 12.19.05_Exhibit D fr R Gho 12-31-08 v2 2" xfId="1685"/>
    <cellStyle name="_Chelan Debt Forecast 12.19.05_Exhibit D fr R Gho 12-31-08 v2_NIM Summary" xfId="1686"/>
    <cellStyle name="_Chelan Debt Forecast 12.19.05_Exhibit D fr R Gho 12-31-08 v2_NIM Summary 2" xfId="1687"/>
    <cellStyle name="_Chelan Debt Forecast 12.19.05_Exhibit D fr R Gho 12-31-08_NIM Summary" xfId="1688"/>
    <cellStyle name="_Chelan Debt Forecast 12.19.05_Exhibit D fr R Gho 12-31-08_NIM Summary 2" xfId="1689"/>
    <cellStyle name="_Chelan Debt Forecast 12.19.05_Hopkins Ridge Prepaid Tran - Interest Earned RY 12ME Feb  '11" xfId="1690"/>
    <cellStyle name="_Chelan Debt Forecast 12.19.05_Hopkins Ridge Prepaid Tran - Interest Earned RY 12ME Feb  '11 2" xfId="1691"/>
    <cellStyle name="_Chelan Debt Forecast 12.19.05_Hopkins Ridge Prepaid Tran - Interest Earned RY 12ME Feb  '11_NIM Summary" xfId="1692"/>
    <cellStyle name="_Chelan Debt Forecast 12.19.05_Hopkins Ridge Prepaid Tran - Interest Earned RY 12ME Feb  '11_NIM Summary 2" xfId="1693"/>
    <cellStyle name="_Chelan Debt Forecast 12.19.05_Hopkins Ridge Prepaid Tran - Interest Earned RY 12ME Feb  '11_Transmission Workbook for May BOD" xfId="1694"/>
    <cellStyle name="_Chelan Debt Forecast 12.19.05_Hopkins Ridge Prepaid Tran - Interest Earned RY 12ME Feb  '11_Transmission Workbook for May BOD 2" xfId="1695"/>
    <cellStyle name="_Chelan Debt Forecast 12.19.05_INPUTS" xfId="1696"/>
    <cellStyle name="_Chelan Debt Forecast 12.19.05_INPUTS 2" xfId="1697"/>
    <cellStyle name="_Chelan Debt Forecast 12.19.05_INPUTS 2 2" xfId="1698"/>
    <cellStyle name="_Chelan Debt Forecast 12.19.05_INPUTS 3" xfId="1699"/>
    <cellStyle name="_Chelan Debt Forecast 12.19.05_NIM Summary" xfId="1700"/>
    <cellStyle name="_Chelan Debt Forecast 12.19.05_NIM Summary 09GRC" xfId="1701"/>
    <cellStyle name="_Chelan Debt Forecast 12.19.05_NIM Summary 09GRC 2" xfId="1702"/>
    <cellStyle name="_Chelan Debt Forecast 12.19.05_NIM Summary 2" xfId="1703"/>
    <cellStyle name="_Chelan Debt Forecast 12.19.05_NIM Summary 3" xfId="1704"/>
    <cellStyle name="_Chelan Debt Forecast 12.19.05_NIM Summary 4" xfId="1705"/>
    <cellStyle name="_Chelan Debt Forecast 12.19.05_NIM Summary 5" xfId="1706"/>
    <cellStyle name="_Chelan Debt Forecast 12.19.05_NIM Summary 6" xfId="1707"/>
    <cellStyle name="_Chelan Debt Forecast 12.19.05_NIM Summary 7" xfId="1708"/>
    <cellStyle name="_Chelan Debt Forecast 12.19.05_NIM Summary 8" xfId="1709"/>
    <cellStyle name="_Chelan Debt Forecast 12.19.05_NIM Summary 9" xfId="1710"/>
    <cellStyle name="_Chelan Debt Forecast 12.19.05_PCA 7 - Exhibit D update 11_30_08 (2)" xfId="1711"/>
    <cellStyle name="_Chelan Debt Forecast 12.19.05_PCA 7 - Exhibit D update 11_30_08 (2) 2" xfId="1712"/>
    <cellStyle name="_Chelan Debt Forecast 12.19.05_PCA 7 - Exhibit D update 11_30_08 (2) 2 2" xfId="1713"/>
    <cellStyle name="_Chelan Debt Forecast 12.19.05_PCA 7 - Exhibit D update 11_30_08 (2) 3" xfId="1714"/>
    <cellStyle name="_Chelan Debt Forecast 12.19.05_PCA 7 - Exhibit D update 11_30_08 (2)_NIM Summary" xfId="1715"/>
    <cellStyle name="_Chelan Debt Forecast 12.19.05_PCA 7 - Exhibit D update 11_30_08 (2)_NIM Summary 2" xfId="1716"/>
    <cellStyle name="_Chelan Debt Forecast 12.19.05_PCA 9 -  Exhibit D April 2010 (3)" xfId="1717"/>
    <cellStyle name="_Chelan Debt Forecast 12.19.05_PCA 9 -  Exhibit D April 2010 (3) 2" xfId="1718"/>
    <cellStyle name="_Chelan Debt Forecast 12.19.05_Power Costs - Comparison bx Rbtl-Staff-Jt-PC" xfId="1719"/>
    <cellStyle name="_Chelan Debt Forecast 12.19.05_Power Costs - Comparison bx Rbtl-Staff-Jt-PC 2" xfId="1720"/>
    <cellStyle name="_Chelan Debt Forecast 12.19.05_Power Costs - Comparison bx Rbtl-Staff-Jt-PC 2 2" xfId="1721"/>
    <cellStyle name="_Chelan Debt Forecast 12.19.05_Power Costs - Comparison bx Rbtl-Staff-Jt-PC 3" xfId="1722"/>
    <cellStyle name="_Chelan Debt Forecast 12.19.05_Power Costs - Comparison bx Rbtl-Staff-Jt-PC_Adj Bench DR 3 for Initial Briefs (Electric)" xfId="1723"/>
    <cellStyle name="_Chelan Debt Forecast 12.19.05_Power Costs - Comparison bx Rbtl-Staff-Jt-PC_Adj Bench DR 3 for Initial Briefs (Electric) 2" xfId="1724"/>
    <cellStyle name="_Chelan Debt Forecast 12.19.05_Power Costs - Comparison bx Rbtl-Staff-Jt-PC_Adj Bench DR 3 for Initial Briefs (Electric) 2 2" xfId="1725"/>
    <cellStyle name="_Chelan Debt Forecast 12.19.05_Power Costs - Comparison bx Rbtl-Staff-Jt-PC_Adj Bench DR 3 for Initial Briefs (Electric) 3" xfId="1726"/>
    <cellStyle name="_Chelan Debt Forecast 12.19.05_Power Costs - Comparison bx Rbtl-Staff-Jt-PC_Electric Rev Req Model (2009 GRC) Rebuttal" xfId="1727"/>
    <cellStyle name="_Chelan Debt Forecast 12.19.05_Power Costs - Comparison bx Rbtl-Staff-Jt-PC_Electric Rev Req Model (2009 GRC) Rebuttal 2" xfId="1728"/>
    <cellStyle name="_Chelan Debt Forecast 12.19.05_Power Costs - Comparison bx Rbtl-Staff-Jt-PC_Electric Rev Req Model (2009 GRC) Rebuttal 2 2" xfId="1729"/>
    <cellStyle name="_Chelan Debt Forecast 12.19.05_Power Costs - Comparison bx Rbtl-Staff-Jt-PC_Electric Rev Req Model (2009 GRC) Rebuttal 3" xfId="1730"/>
    <cellStyle name="_Chelan Debt Forecast 12.19.05_Power Costs - Comparison bx Rbtl-Staff-Jt-PC_Electric Rev Req Model (2009 GRC) Rebuttal REmoval of New  WH Solar AdjustMI" xfId="1731"/>
    <cellStyle name="_Chelan Debt Forecast 12.19.05_Power Costs - Comparison bx Rbtl-Staff-Jt-PC_Electric Rev Req Model (2009 GRC) Rebuttal REmoval of New  WH Solar AdjustMI 2" xfId="1732"/>
    <cellStyle name="_Chelan Debt Forecast 12.19.05_Power Costs - Comparison bx Rbtl-Staff-Jt-PC_Electric Rev Req Model (2009 GRC) Rebuttal REmoval of New  WH Solar AdjustMI 2 2" xfId="1733"/>
    <cellStyle name="_Chelan Debt Forecast 12.19.05_Power Costs - Comparison bx Rbtl-Staff-Jt-PC_Electric Rev Req Model (2009 GRC) Rebuttal REmoval of New  WH Solar AdjustMI 3" xfId="1734"/>
    <cellStyle name="_Chelan Debt Forecast 12.19.05_Power Costs - Comparison bx Rbtl-Staff-Jt-PC_Electric Rev Req Model (2009 GRC) Revised 01-18-2010" xfId="1735"/>
    <cellStyle name="_Chelan Debt Forecast 12.19.05_Power Costs - Comparison bx Rbtl-Staff-Jt-PC_Electric Rev Req Model (2009 GRC) Revised 01-18-2010 2" xfId="1736"/>
    <cellStyle name="_Chelan Debt Forecast 12.19.05_Power Costs - Comparison bx Rbtl-Staff-Jt-PC_Electric Rev Req Model (2009 GRC) Revised 01-18-2010 2 2" xfId="1737"/>
    <cellStyle name="_Chelan Debt Forecast 12.19.05_Power Costs - Comparison bx Rbtl-Staff-Jt-PC_Electric Rev Req Model (2009 GRC) Revised 01-18-2010 3" xfId="1738"/>
    <cellStyle name="_Chelan Debt Forecast 12.19.05_Power Costs - Comparison bx Rbtl-Staff-Jt-PC_Final Order Electric EXHIBIT A-1" xfId="1739"/>
    <cellStyle name="_Chelan Debt Forecast 12.19.05_Power Costs - Comparison bx Rbtl-Staff-Jt-PC_Final Order Electric EXHIBIT A-1 2" xfId="1740"/>
    <cellStyle name="_Chelan Debt Forecast 12.19.05_Power Costs - Comparison bx Rbtl-Staff-Jt-PC_Final Order Electric EXHIBIT A-1 2 2" xfId="1741"/>
    <cellStyle name="_Chelan Debt Forecast 12.19.05_Power Costs - Comparison bx Rbtl-Staff-Jt-PC_Final Order Electric EXHIBIT A-1 3" xfId="1742"/>
    <cellStyle name="_Chelan Debt Forecast 12.19.05_Production Adj 4.37" xfId="32"/>
    <cellStyle name="_Chelan Debt Forecast 12.19.05_Production Adj 4.37 2" xfId="1743"/>
    <cellStyle name="_Chelan Debt Forecast 12.19.05_Production Adj 4.37 2 2" xfId="1744"/>
    <cellStyle name="_Chelan Debt Forecast 12.19.05_Production Adj 4.37 3" xfId="1745"/>
    <cellStyle name="_Chelan Debt Forecast 12.19.05_Purchased Power Adj 4.03" xfId="33"/>
    <cellStyle name="_Chelan Debt Forecast 12.19.05_Purchased Power Adj 4.03 2" xfId="1746"/>
    <cellStyle name="_Chelan Debt Forecast 12.19.05_Purchased Power Adj 4.03 2 2" xfId="1747"/>
    <cellStyle name="_Chelan Debt Forecast 12.19.05_Purchased Power Adj 4.03 3" xfId="1748"/>
    <cellStyle name="_Chelan Debt Forecast 12.19.05_Rebuttal Power Costs" xfId="1749"/>
    <cellStyle name="_Chelan Debt Forecast 12.19.05_Rebuttal Power Costs 2" xfId="1750"/>
    <cellStyle name="_Chelan Debt Forecast 12.19.05_Rebuttal Power Costs 2 2" xfId="1751"/>
    <cellStyle name="_Chelan Debt Forecast 12.19.05_Rebuttal Power Costs 3" xfId="1752"/>
    <cellStyle name="_Chelan Debt Forecast 12.19.05_Rebuttal Power Costs_Adj Bench DR 3 for Initial Briefs (Electric)" xfId="1753"/>
    <cellStyle name="_Chelan Debt Forecast 12.19.05_Rebuttal Power Costs_Adj Bench DR 3 for Initial Briefs (Electric) 2" xfId="1754"/>
    <cellStyle name="_Chelan Debt Forecast 12.19.05_Rebuttal Power Costs_Adj Bench DR 3 for Initial Briefs (Electric) 2 2" xfId="1755"/>
    <cellStyle name="_Chelan Debt Forecast 12.19.05_Rebuttal Power Costs_Adj Bench DR 3 for Initial Briefs (Electric) 3" xfId="1756"/>
    <cellStyle name="_Chelan Debt Forecast 12.19.05_Rebuttal Power Costs_Electric Rev Req Model (2009 GRC) Rebuttal" xfId="1757"/>
    <cellStyle name="_Chelan Debt Forecast 12.19.05_Rebuttal Power Costs_Electric Rev Req Model (2009 GRC) Rebuttal 2" xfId="1758"/>
    <cellStyle name="_Chelan Debt Forecast 12.19.05_Rebuttal Power Costs_Electric Rev Req Model (2009 GRC) Rebuttal 2 2" xfId="1759"/>
    <cellStyle name="_Chelan Debt Forecast 12.19.05_Rebuttal Power Costs_Electric Rev Req Model (2009 GRC) Rebuttal 3" xfId="1760"/>
    <cellStyle name="_Chelan Debt Forecast 12.19.05_Rebuttal Power Costs_Electric Rev Req Model (2009 GRC) Rebuttal REmoval of New  WH Solar AdjustMI" xfId="1761"/>
    <cellStyle name="_Chelan Debt Forecast 12.19.05_Rebuttal Power Costs_Electric Rev Req Model (2009 GRC) Rebuttal REmoval of New  WH Solar AdjustMI 2" xfId="1762"/>
    <cellStyle name="_Chelan Debt Forecast 12.19.05_Rebuttal Power Costs_Electric Rev Req Model (2009 GRC) Rebuttal REmoval of New  WH Solar AdjustMI 2 2" xfId="1763"/>
    <cellStyle name="_Chelan Debt Forecast 12.19.05_Rebuttal Power Costs_Electric Rev Req Model (2009 GRC) Rebuttal REmoval of New  WH Solar AdjustMI 3" xfId="1764"/>
    <cellStyle name="_Chelan Debt Forecast 12.19.05_Rebuttal Power Costs_Electric Rev Req Model (2009 GRC) Revised 01-18-2010" xfId="1765"/>
    <cellStyle name="_Chelan Debt Forecast 12.19.05_Rebuttal Power Costs_Electric Rev Req Model (2009 GRC) Revised 01-18-2010 2" xfId="1766"/>
    <cellStyle name="_Chelan Debt Forecast 12.19.05_Rebuttal Power Costs_Electric Rev Req Model (2009 GRC) Revised 01-18-2010 2 2" xfId="1767"/>
    <cellStyle name="_Chelan Debt Forecast 12.19.05_Rebuttal Power Costs_Electric Rev Req Model (2009 GRC) Revised 01-18-2010 3" xfId="1768"/>
    <cellStyle name="_Chelan Debt Forecast 12.19.05_Rebuttal Power Costs_Final Order Electric EXHIBIT A-1" xfId="1769"/>
    <cellStyle name="_Chelan Debt Forecast 12.19.05_Rebuttal Power Costs_Final Order Electric EXHIBIT A-1 2" xfId="1770"/>
    <cellStyle name="_Chelan Debt Forecast 12.19.05_Rebuttal Power Costs_Final Order Electric EXHIBIT A-1 2 2" xfId="1771"/>
    <cellStyle name="_Chelan Debt Forecast 12.19.05_Rebuttal Power Costs_Final Order Electric EXHIBIT A-1 3" xfId="1772"/>
    <cellStyle name="_Chelan Debt Forecast 12.19.05_ROR &amp; CONV FACTOR" xfId="1773"/>
    <cellStyle name="_Chelan Debt Forecast 12.19.05_ROR &amp; CONV FACTOR 2" xfId="1774"/>
    <cellStyle name="_Chelan Debt Forecast 12.19.05_ROR &amp; CONV FACTOR 2 2" xfId="1775"/>
    <cellStyle name="_Chelan Debt Forecast 12.19.05_ROR &amp; CONV FACTOR 3" xfId="1776"/>
    <cellStyle name="_Chelan Debt Forecast 12.19.05_ROR 5.02" xfId="34"/>
    <cellStyle name="_Chelan Debt Forecast 12.19.05_ROR 5.02 2" xfId="1777"/>
    <cellStyle name="_Chelan Debt Forecast 12.19.05_ROR 5.02 2 2" xfId="1778"/>
    <cellStyle name="_Chelan Debt Forecast 12.19.05_ROR 5.02 3" xfId="1779"/>
    <cellStyle name="_Chelan Debt Forecast 12.19.05_Transmission Workbook for May BOD" xfId="1780"/>
    <cellStyle name="_Chelan Debt Forecast 12.19.05_Transmission Workbook for May BOD 2" xfId="1781"/>
    <cellStyle name="_Chelan Debt Forecast 12.19.05_Wind Integration 10GRC" xfId="1782"/>
    <cellStyle name="_Chelan Debt Forecast 12.19.05_Wind Integration 10GRC 2" xfId="1783"/>
    <cellStyle name="_Copy 11-9 Sumas Proforma - Current" xfId="1784"/>
    <cellStyle name="_Costs not in AURORA 06GRC" xfId="35"/>
    <cellStyle name="_Costs not in AURORA 06GRC 2" xfId="1785"/>
    <cellStyle name="_Costs not in AURORA 06GRC 2 2" xfId="1786"/>
    <cellStyle name="_Costs not in AURORA 06GRC 2 2 2" xfId="1787"/>
    <cellStyle name="_Costs not in AURORA 06GRC 2 3" xfId="1788"/>
    <cellStyle name="_Costs not in AURORA 06GRC 3" xfId="1789"/>
    <cellStyle name="_Costs not in AURORA 06GRC 3 2" xfId="1790"/>
    <cellStyle name="_Costs not in AURORA 06GRC 3 2 2" xfId="1791"/>
    <cellStyle name="_Costs not in AURORA 06GRC 3 3" xfId="1792"/>
    <cellStyle name="_Costs not in AURORA 06GRC 3 3 2" xfId="1793"/>
    <cellStyle name="_Costs not in AURORA 06GRC 3 4" xfId="1794"/>
    <cellStyle name="_Costs not in AURORA 06GRC 3 4 2" xfId="1795"/>
    <cellStyle name="_Costs not in AURORA 06GRC 4" xfId="1796"/>
    <cellStyle name="_Costs not in AURORA 06GRC 4 2" xfId="1797"/>
    <cellStyle name="_Costs not in AURORA 06GRC 5" xfId="1798"/>
    <cellStyle name="_Costs not in AURORA 06GRC_04 07E Wild Horse Wind Expansion (C) (2)" xfId="36"/>
    <cellStyle name="_Costs not in AURORA 06GRC_04 07E Wild Horse Wind Expansion (C) (2) 2" xfId="1799"/>
    <cellStyle name="_Costs not in AURORA 06GRC_04 07E Wild Horse Wind Expansion (C) (2) 2 2" xfId="1800"/>
    <cellStyle name="_Costs not in AURORA 06GRC_04 07E Wild Horse Wind Expansion (C) (2) 3" xfId="1801"/>
    <cellStyle name="_Costs not in AURORA 06GRC_04 07E Wild Horse Wind Expansion (C) (2)_Adj Bench DR 3 for Initial Briefs (Electric)" xfId="1802"/>
    <cellStyle name="_Costs not in AURORA 06GRC_04 07E Wild Horse Wind Expansion (C) (2)_Adj Bench DR 3 for Initial Briefs (Electric) 2" xfId="1803"/>
    <cellStyle name="_Costs not in AURORA 06GRC_04 07E Wild Horse Wind Expansion (C) (2)_Adj Bench DR 3 for Initial Briefs (Electric) 2 2" xfId="1804"/>
    <cellStyle name="_Costs not in AURORA 06GRC_04 07E Wild Horse Wind Expansion (C) (2)_Adj Bench DR 3 for Initial Briefs (Electric) 3" xfId="1805"/>
    <cellStyle name="_Costs not in AURORA 06GRC_04 07E Wild Horse Wind Expansion (C) (2)_Electric Rev Req Model (2009 GRC) " xfId="1806"/>
    <cellStyle name="_Costs not in AURORA 06GRC_04 07E Wild Horse Wind Expansion (C) (2)_Electric Rev Req Model (2009 GRC)  2" xfId="1807"/>
    <cellStyle name="_Costs not in AURORA 06GRC_04 07E Wild Horse Wind Expansion (C) (2)_Electric Rev Req Model (2009 GRC)  2 2" xfId="1808"/>
    <cellStyle name="_Costs not in AURORA 06GRC_04 07E Wild Horse Wind Expansion (C) (2)_Electric Rev Req Model (2009 GRC)  3" xfId="1809"/>
    <cellStyle name="_Costs not in AURORA 06GRC_04 07E Wild Horse Wind Expansion (C) (2)_Electric Rev Req Model (2009 GRC) Rebuttal" xfId="1810"/>
    <cellStyle name="_Costs not in AURORA 06GRC_04 07E Wild Horse Wind Expansion (C) (2)_Electric Rev Req Model (2009 GRC) Rebuttal 2" xfId="1811"/>
    <cellStyle name="_Costs not in AURORA 06GRC_04 07E Wild Horse Wind Expansion (C) (2)_Electric Rev Req Model (2009 GRC) Rebuttal 2 2" xfId="1812"/>
    <cellStyle name="_Costs not in AURORA 06GRC_04 07E Wild Horse Wind Expansion (C) (2)_Electric Rev Req Model (2009 GRC) Rebuttal 3" xfId="1813"/>
    <cellStyle name="_Costs not in AURORA 06GRC_04 07E Wild Horse Wind Expansion (C) (2)_Electric Rev Req Model (2009 GRC) Rebuttal REmoval of New  WH Solar AdjustMI" xfId="1814"/>
    <cellStyle name="_Costs not in AURORA 06GRC_04 07E Wild Horse Wind Expansion (C) (2)_Electric Rev Req Model (2009 GRC) Rebuttal REmoval of New  WH Solar AdjustMI 2" xfId="1815"/>
    <cellStyle name="_Costs not in AURORA 06GRC_04 07E Wild Horse Wind Expansion (C) (2)_Electric Rev Req Model (2009 GRC) Rebuttal REmoval of New  WH Solar AdjustMI 2 2" xfId="1816"/>
    <cellStyle name="_Costs not in AURORA 06GRC_04 07E Wild Horse Wind Expansion (C) (2)_Electric Rev Req Model (2009 GRC) Rebuttal REmoval of New  WH Solar AdjustMI 3" xfId="1817"/>
    <cellStyle name="_Costs not in AURORA 06GRC_04 07E Wild Horse Wind Expansion (C) (2)_Electric Rev Req Model (2009 GRC) Revised 01-18-2010" xfId="1818"/>
    <cellStyle name="_Costs not in AURORA 06GRC_04 07E Wild Horse Wind Expansion (C) (2)_Electric Rev Req Model (2009 GRC) Revised 01-18-2010 2" xfId="1819"/>
    <cellStyle name="_Costs not in AURORA 06GRC_04 07E Wild Horse Wind Expansion (C) (2)_Electric Rev Req Model (2009 GRC) Revised 01-18-2010 2 2" xfId="1820"/>
    <cellStyle name="_Costs not in AURORA 06GRC_04 07E Wild Horse Wind Expansion (C) (2)_Electric Rev Req Model (2009 GRC) Revised 01-18-2010 3" xfId="1821"/>
    <cellStyle name="_Costs not in AURORA 06GRC_04 07E Wild Horse Wind Expansion (C) (2)_Final Order Electric EXHIBIT A-1" xfId="1822"/>
    <cellStyle name="_Costs not in AURORA 06GRC_04 07E Wild Horse Wind Expansion (C) (2)_Final Order Electric EXHIBIT A-1 2" xfId="1823"/>
    <cellStyle name="_Costs not in AURORA 06GRC_04 07E Wild Horse Wind Expansion (C) (2)_Final Order Electric EXHIBIT A-1 2 2" xfId="1824"/>
    <cellStyle name="_Costs not in AURORA 06GRC_04 07E Wild Horse Wind Expansion (C) (2)_Final Order Electric EXHIBIT A-1 3" xfId="1825"/>
    <cellStyle name="_Costs not in AURORA 06GRC_04 07E Wild Horse Wind Expansion (C) (2)_TENASKA REGULATORY ASSET" xfId="1826"/>
    <cellStyle name="_Costs not in AURORA 06GRC_04 07E Wild Horse Wind Expansion (C) (2)_TENASKA REGULATORY ASSET 2" xfId="1827"/>
    <cellStyle name="_Costs not in AURORA 06GRC_04 07E Wild Horse Wind Expansion (C) (2)_TENASKA REGULATORY ASSET 2 2" xfId="1828"/>
    <cellStyle name="_Costs not in AURORA 06GRC_04 07E Wild Horse Wind Expansion (C) (2)_TENASKA REGULATORY ASSET 3" xfId="1829"/>
    <cellStyle name="_Costs not in AURORA 06GRC_16.37E Wild Horse Expansion DeferralRevwrkingfile SF" xfId="1830"/>
    <cellStyle name="_Costs not in AURORA 06GRC_16.37E Wild Horse Expansion DeferralRevwrkingfile SF 2" xfId="1831"/>
    <cellStyle name="_Costs not in AURORA 06GRC_16.37E Wild Horse Expansion DeferralRevwrkingfile SF 2 2" xfId="1832"/>
    <cellStyle name="_Costs not in AURORA 06GRC_16.37E Wild Horse Expansion DeferralRevwrkingfile SF 3" xfId="1833"/>
    <cellStyle name="_Costs not in AURORA 06GRC_2009 GRC Compl Filing - Exhibit D" xfId="1834"/>
    <cellStyle name="_Costs not in AURORA 06GRC_2009 GRC Compl Filing - Exhibit D 2" xfId="1835"/>
    <cellStyle name="_Costs not in AURORA 06GRC_3.01 Income Statement" xfId="1836"/>
    <cellStyle name="_Costs not in AURORA 06GRC_4 31 Regulatory Assets and Liabilities  7 06- Exhibit D" xfId="1837"/>
    <cellStyle name="_Costs not in AURORA 06GRC_4 31 Regulatory Assets and Liabilities  7 06- Exhibit D 2" xfId="1838"/>
    <cellStyle name="_Costs not in AURORA 06GRC_4 31 Regulatory Assets and Liabilities  7 06- Exhibit D 2 2" xfId="1839"/>
    <cellStyle name="_Costs not in AURORA 06GRC_4 31 Regulatory Assets and Liabilities  7 06- Exhibit D 3" xfId="1840"/>
    <cellStyle name="_Costs not in AURORA 06GRC_4 31 Regulatory Assets and Liabilities  7 06- Exhibit D_NIM Summary" xfId="1841"/>
    <cellStyle name="_Costs not in AURORA 06GRC_4 31 Regulatory Assets and Liabilities  7 06- Exhibit D_NIM Summary 2" xfId="1842"/>
    <cellStyle name="_Costs not in AURORA 06GRC_4 32 Regulatory Assets and Liabilities  7 06- Exhibit D" xfId="1843"/>
    <cellStyle name="_Costs not in AURORA 06GRC_4 32 Regulatory Assets and Liabilities  7 06- Exhibit D 2" xfId="1844"/>
    <cellStyle name="_Costs not in AURORA 06GRC_4 32 Regulatory Assets and Liabilities  7 06- Exhibit D 2 2" xfId="1845"/>
    <cellStyle name="_Costs not in AURORA 06GRC_4 32 Regulatory Assets and Liabilities  7 06- Exhibit D 3" xfId="1846"/>
    <cellStyle name="_Costs not in AURORA 06GRC_4 32 Regulatory Assets and Liabilities  7 06- Exhibit D_NIM Summary" xfId="1847"/>
    <cellStyle name="_Costs not in AURORA 06GRC_4 32 Regulatory Assets and Liabilities  7 06- Exhibit D_NIM Summary 2" xfId="1848"/>
    <cellStyle name="_Costs not in AURORA 06GRC_AURORA Total New" xfId="1849"/>
    <cellStyle name="_Costs not in AURORA 06GRC_AURORA Total New 2" xfId="1850"/>
    <cellStyle name="_Costs not in AURORA 06GRC_Book2" xfId="1851"/>
    <cellStyle name="_Costs not in AURORA 06GRC_Book2 2" xfId="1852"/>
    <cellStyle name="_Costs not in AURORA 06GRC_Book2 2 2" xfId="1853"/>
    <cellStyle name="_Costs not in AURORA 06GRC_Book2 3" xfId="1854"/>
    <cellStyle name="_Costs not in AURORA 06GRC_Book2_Adj Bench DR 3 for Initial Briefs (Electric)" xfId="1855"/>
    <cellStyle name="_Costs not in AURORA 06GRC_Book2_Adj Bench DR 3 for Initial Briefs (Electric) 2" xfId="1856"/>
    <cellStyle name="_Costs not in AURORA 06GRC_Book2_Adj Bench DR 3 for Initial Briefs (Electric) 2 2" xfId="1857"/>
    <cellStyle name="_Costs not in AURORA 06GRC_Book2_Adj Bench DR 3 for Initial Briefs (Electric) 3" xfId="1858"/>
    <cellStyle name="_Costs not in AURORA 06GRC_Book2_Electric Rev Req Model (2009 GRC) Rebuttal" xfId="1859"/>
    <cellStyle name="_Costs not in AURORA 06GRC_Book2_Electric Rev Req Model (2009 GRC) Rebuttal 2" xfId="1860"/>
    <cellStyle name="_Costs not in AURORA 06GRC_Book2_Electric Rev Req Model (2009 GRC) Rebuttal 2 2" xfId="1861"/>
    <cellStyle name="_Costs not in AURORA 06GRC_Book2_Electric Rev Req Model (2009 GRC) Rebuttal 3" xfId="1862"/>
    <cellStyle name="_Costs not in AURORA 06GRC_Book2_Electric Rev Req Model (2009 GRC) Rebuttal REmoval of New  WH Solar AdjustMI" xfId="1863"/>
    <cellStyle name="_Costs not in AURORA 06GRC_Book2_Electric Rev Req Model (2009 GRC) Rebuttal REmoval of New  WH Solar AdjustMI 2" xfId="1864"/>
    <cellStyle name="_Costs not in AURORA 06GRC_Book2_Electric Rev Req Model (2009 GRC) Rebuttal REmoval of New  WH Solar AdjustMI 2 2" xfId="1865"/>
    <cellStyle name="_Costs not in AURORA 06GRC_Book2_Electric Rev Req Model (2009 GRC) Rebuttal REmoval of New  WH Solar AdjustMI 3" xfId="1866"/>
    <cellStyle name="_Costs not in AURORA 06GRC_Book2_Electric Rev Req Model (2009 GRC) Revised 01-18-2010" xfId="1867"/>
    <cellStyle name="_Costs not in AURORA 06GRC_Book2_Electric Rev Req Model (2009 GRC) Revised 01-18-2010 2" xfId="1868"/>
    <cellStyle name="_Costs not in AURORA 06GRC_Book2_Electric Rev Req Model (2009 GRC) Revised 01-18-2010 2 2" xfId="1869"/>
    <cellStyle name="_Costs not in AURORA 06GRC_Book2_Electric Rev Req Model (2009 GRC) Revised 01-18-2010 3" xfId="1870"/>
    <cellStyle name="_Costs not in AURORA 06GRC_Book2_Final Order Electric EXHIBIT A-1" xfId="1871"/>
    <cellStyle name="_Costs not in AURORA 06GRC_Book2_Final Order Electric EXHIBIT A-1 2" xfId="1872"/>
    <cellStyle name="_Costs not in AURORA 06GRC_Book2_Final Order Electric EXHIBIT A-1 2 2" xfId="1873"/>
    <cellStyle name="_Costs not in AURORA 06GRC_Book2_Final Order Electric EXHIBIT A-1 3" xfId="1874"/>
    <cellStyle name="_Costs not in AURORA 06GRC_Book4" xfId="1875"/>
    <cellStyle name="_Costs not in AURORA 06GRC_Book4 2" xfId="1876"/>
    <cellStyle name="_Costs not in AURORA 06GRC_Book4 2 2" xfId="1877"/>
    <cellStyle name="_Costs not in AURORA 06GRC_Book4 3" xfId="1878"/>
    <cellStyle name="_Costs not in AURORA 06GRC_Book9" xfId="1879"/>
    <cellStyle name="_Costs not in AURORA 06GRC_Book9 2" xfId="1880"/>
    <cellStyle name="_Costs not in AURORA 06GRC_Book9 2 2" xfId="1881"/>
    <cellStyle name="_Costs not in AURORA 06GRC_Book9 3" xfId="1882"/>
    <cellStyle name="_Costs not in AURORA 06GRC_Exhibit D fr R Gho 12-31-08" xfId="1883"/>
    <cellStyle name="_Costs not in AURORA 06GRC_Exhibit D fr R Gho 12-31-08 2" xfId="1884"/>
    <cellStyle name="_Costs not in AURORA 06GRC_Exhibit D fr R Gho 12-31-08 v2" xfId="1885"/>
    <cellStyle name="_Costs not in AURORA 06GRC_Exhibit D fr R Gho 12-31-08 v2 2" xfId="1886"/>
    <cellStyle name="_Costs not in AURORA 06GRC_Exhibit D fr R Gho 12-31-08 v2_NIM Summary" xfId="1887"/>
    <cellStyle name="_Costs not in AURORA 06GRC_Exhibit D fr R Gho 12-31-08 v2_NIM Summary 2" xfId="1888"/>
    <cellStyle name="_Costs not in AURORA 06GRC_Exhibit D fr R Gho 12-31-08_NIM Summary" xfId="1889"/>
    <cellStyle name="_Costs not in AURORA 06GRC_Exhibit D fr R Gho 12-31-08_NIM Summary 2" xfId="1890"/>
    <cellStyle name="_Costs not in AURORA 06GRC_Hopkins Ridge Prepaid Tran - Interest Earned RY 12ME Feb  '11" xfId="1891"/>
    <cellStyle name="_Costs not in AURORA 06GRC_Hopkins Ridge Prepaid Tran - Interest Earned RY 12ME Feb  '11 2" xfId="1892"/>
    <cellStyle name="_Costs not in AURORA 06GRC_Hopkins Ridge Prepaid Tran - Interest Earned RY 12ME Feb  '11_NIM Summary" xfId="1893"/>
    <cellStyle name="_Costs not in AURORA 06GRC_Hopkins Ridge Prepaid Tran - Interest Earned RY 12ME Feb  '11_NIM Summary 2" xfId="1894"/>
    <cellStyle name="_Costs not in AURORA 06GRC_Hopkins Ridge Prepaid Tran - Interest Earned RY 12ME Feb  '11_Transmission Workbook for May BOD" xfId="1895"/>
    <cellStyle name="_Costs not in AURORA 06GRC_Hopkins Ridge Prepaid Tran - Interest Earned RY 12ME Feb  '11_Transmission Workbook for May BOD 2" xfId="1896"/>
    <cellStyle name="_Costs not in AURORA 06GRC_INPUTS" xfId="1897"/>
    <cellStyle name="_Costs not in AURORA 06GRC_INPUTS 2" xfId="1898"/>
    <cellStyle name="_Costs not in AURORA 06GRC_INPUTS 2 2" xfId="1899"/>
    <cellStyle name="_Costs not in AURORA 06GRC_INPUTS 3" xfId="1900"/>
    <cellStyle name="_Costs not in AURORA 06GRC_NIM Summary" xfId="1901"/>
    <cellStyle name="_Costs not in AURORA 06GRC_NIM Summary 09GRC" xfId="1902"/>
    <cellStyle name="_Costs not in AURORA 06GRC_NIM Summary 09GRC 2" xfId="1903"/>
    <cellStyle name="_Costs not in AURORA 06GRC_NIM Summary 2" xfId="1904"/>
    <cellStyle name="_Costs not in AURORA 06GRC_NIM Summary 3" xfId="1905"/>
    <cellStyle name="_Costs not in AURORA 06GRC_NIM Summary 4" xfId="1906"/>
    <cellStyle name="_Costs not in AURORA 06GRC_NIM Summary 5" xfId="1907"/>
    <cellStyle name="_Costs not in AURORA 06GRC_NIM Summary 6" xfId="1908"/>
    <cellStyle name="_Costs not in AURORA 06GRC_NIM Summary 7" xfId="1909"/>
    <cellStyle name="_Costs not in AURORA 06GRC_NIM Summary 8" xfId="1910"/>
    <cellStyle name="_Costs not in AURORA 06GRC_NIM Summary 9" xfId="1911"/>
    <cellStyle name="_Costs not in AURORA 06GRC_PCA 7 - Exhibit D update 11_30_08 (2)" xfId="1912"/>
    <cellStyle name="_Costs not in AURORA 06GRC_PCA 7 - Exhibit D update 11_30_08 (2) 2" xfId="1913"/>
    <cellStyle name="_Costs not in AURORA 06GRC_PCA 7 - Exhibit D update 11_30_08 (2) 2 2" xfId="1914"/>
    <cellStyle name="_Costs not in AURORA 06GRC_PCA 7 - Exhibit D update 11_30_08 (2) 3" xfId="1915"/>
    <cellStyle name="_Costs not in AURORA 06GRC_PCA 7 - Exhibit D update 11_30_08 (2)_NIM Summary" xfId="1916"/>
    <cellStyle name="_Costs not in AURORA 06GRC_PCA 7 - Exhibit D update 11_30_08 (2)_NIM Summary 2" xfId="1917"/>
    <cellStyle name="_Costs not in AURORA 06GRC_PCA 9 -  Exhibit D April 2010 (3)" xfId="1918"/>
    <cellStyle name="_Costs not in AURORA 06GRC_PCA 9 -  Exhibit D April 2010 (3) 2" xfId="1919"/>
    <cellStyle name="_Costs not in AURORA 06GRC_Power Costs - Comparison bx Rbtl-Staff-Jt-PC" xfId="1920"/>
    <cellStyle name="_Costs not in AURORA 06GRC_Power Costs - Comparison bx Rbtl-Staff-Jt-PC 2" xfId="1921"/>
    <cellStyle name="_Costs not in AURORA 06GRC_Power Costs - Comparison bx Rbtl-Staff-Jt-PC 2 2" xfId="1922"/>
    <cellStyle name="_Costs not in AURORA 06GRC_Power Costs - Comparison bx Rbtl-Staff-Jt-PC 3" xfId="1923"/>
    <cellStyle name="_Costs not in AURORA 06GRC_Power Costs - Comparison bx Rbtl-Staff-Jt-PC_Adj Bench DR 3 for Initial Briefs (Electric)" xfId="1924"/>
    <cellStyle name="_Costs not in AURORA 06GRC_Power Costs - Comparison bx Rbtl-Staff-Jt-PC_Adj Bench DR 3 for Initial Briefs (Electric) 2" xfId="1925"/>
    <cellStyle name="_Costs not in AURORA 06GRC_Power Costs - Comparison bx Rbtl-Staff-Jt-PC_Adj Bench DR 3 for Initial Briefs (Electric) 2 2" xfId="1926"/>
    <cellStyle name="_Costs not in AURORA 06GRC_Power Costs - Comparison bx Rbtl-Staff-Jt-PC_Adj Bench DR 3 for Initial Briefs (Electric) 3" xfId="1927"/>
    <cellStyle name="_Costs not in AURORA 06GRC_Power Costs - Comparison bx Rbtl-Staff-Jt-PC_Electric Rev Req Model (2009 GRC) Rebuttal" xfId="1928"/>
    <cellStyle name="_Costs not in AURORA 06GRC_Power Costs - Comparison bx Rbtl-Staff-Jt-PC_Electric Rev Req Model (2009 GRC) Rebuttal 2" xfId="1929"/>
    <cellStyle name="_Costs not in AURORA 06GRC_Power Costs - Comparison bx Rbtl-Staff-Jt-PC_Electric Rev Req Model (2009 GRC) Rebuttal 2 2" xfId="1930"/>
    <cellStyle name="_Costs not in AURORA 06GRC_Power Costs - Comparison bx Rbtl-Staff-Jt-PC_Electric Rev Req Model (2009 GRC) Rebuttal 3" xfId="1931"/>
    <cellStyle name="_Costs not in AURORA 06GRC_Power Costs - Comparison bx Rbtl-Staff-Jt-PC_Electric Rev Req Model (2009 GRC) Rebuttal REmoval of New  WH Solar AdjustMI" xfId="1932"/>
    <cellStyle name="_Costs not in AURORA 06GRC_Power Costs - Comparison bx Rbtl-Staff-Jt-PC_Electric Rev Req Model (2009 GRC) Rebuttal REmoval of New  WH Solar AdjustMI 2" xfId="1933"/>
    <cellStyle name="_Costs not in AURORA 06GRC_Power Costs - Comparison bx Rbtl-Staff-Jt-PC_Electric Rev Req Model (2009 GRC) Rebuttal REmoval of New  WH Solar AdjustMI 2 2" xfId="1934"/>
    <cellStyle name="_Costs not in AURORA 06GRC_Power Costs - Comparison bx Rbtl-Staff-Jt-PC_Electric Rev Req Model (2009 GRC) Rebuttal REmoval of New  WH Solar AdjustMI 3" xfId="1935"/>
    <cellStyle name="_Costs not in AURORA 06GRC_Power Costs - Comparison bx Rbtl-Staff-Jt-PC_Electric Rev Req Model (2009 GRC) Revised 01-18-2010" xfId="1936"/>
    <cellStyle name="_Costs not in AURORA 06GRC_Power Costs - Comparison bx Rbtl-Staff-Jt-PC_Electric Rev Req Model (2009 GRC) Revised 01-18-2010 2" xfId="1937"/>
    <cellStyle name="_Costs not in AURORA 06GRC_Power Costs - Comparison bx Rbtl-Staff-Jt-PC_Electric Rev Req Model (2009 GRC) Revised 01-18-2010 2 2" xfId="1938"/>
    <cellStyle name="_Costs not in AURORA 06GRC_Power Costs - Comparison bx Rbtl-Staff-Jt-PC_Electric Rev Req Model (2009 GRC) Revised 01-18-2010 3" xfId="1939"/>
    <cellStyle name="_Costs not in AURORA 06GRC_Power Costs - Comparison bx Rbtl-Staff-Jt-PC_Final Order Electric EXHIBIT A-1" xfId="1940"/>
    <cellStyle name="_Costs not in AURORA 06GRC_Power Costs - Comparison bx Rbtl-Staff-Jt-PC_Final Order Electric EXHIBIT A-1 2" xfId="1941"/>
    <cellStyle name="_Costs not in AURORA 06GRC_Power Costs - Comparison bx Rbtl-Staff-Jt-PC_Final Order Electric EXHIBIT A-1 2 2" xfId="1942"/>
    <cellStyle name="_Costs not in AURORA 06GRC_Power Costs - Comparison bx Rbtl-Staff-Jt-PC_Final Order Electric EXHIBIT A-1 3" xfId="1943"/>
    <cellStyle name="_Costs not in AURORA 06GRC_Production Adj 4.37" xfId="37"/>
    <cellStyle name="_Costs not in AURORA 06GRC_Production Adj 4.37 2" xfId="1944"/>
    <cellStyle name="_Costs not in AURORA 06GRC_Production Adj 4.37 2 2" xfId="1945"/>
    <cellStyle name="_Costs not in AURORA 06GRC_Production Adj 4.37 3" xfId="1946"/>
    <cellStyle name="_Costs not in AURORA 06GRC_Purchased Power Adj 4.03" xfId="38"/>
    <cellStyle name="_Costs not in AURORA 06GRC_Purchased Power Adj 4.03 2" xfId="1947"/>
    <cellStyle name="_Costs not in AURORA 06GRC_Purchased Power Adj 4.03 2 2" xfId="1948"/>
    <cellStyle name="_Costs not in AURORA 06GRC_Purchased Power Adj 4.03 3" xfId="1949"/>
    <cellStyle name="_Costs not in AURORA 06GRC_Rebuttal Power Costs" xfId="1950"/>
    <cellStyle name="_Costs not in AURORA 06GRC_Rebuttal Power Costs 2" xfId="1951"/>
    <cellStyle name="_Costs not in AURORA 06GRC_Rebuttal Power Costs 2 2" xfId="1952"/>
    <cellStyle name="_Costs not in AURORA 06GRC_Rebuttal Power Costs 3" xfId="1953"/>
    <cellStyle name="_Costs not in AURORA 06GRC_Rebuttal Power Costs_Adj Bench DR 3 for Initial Briefs (Electric)" xfId="1954"/>
    <cellStyle name="_Costs not in AURORA 06GRC_Rebuttal Power Costs_Adj Bench DR 3 for Initial Briefs (Electric) 2" xfId="1955"/>
    <cellStyle name="_Costs not in AURORA 06GRC_Rebuttal Power Costs_Adj Bench DR 3 for Initial Briefs (Electric) 2 2" xfId="1956"/>
    <cellStyle name="_Costs not in AURORA 06GRC_Rebuttal Power Costs_Adj Bench DR 3 for Initial Briefs (Electric) 3" xfId="1957"/>
    <cellStyle name="_Costs not in AURORA 06GRC_Rebuttal Power Costs_Electric Rev Req Model (2009 GRC) Rebuttal" xfId="1958"/>
    <cellStyle name="_Costs not in AURORA 06GRC_Rebuttal Power Costs_Electric Rev Req Model (2009 GRC) Rebuttal 2" xfId="1959"/>
    <cellStyle name="_Costs not in AURORA 06GRC_Rebuttal Power Costs_Electric Rev Req Model (2009 GRC) Rebuttal 2 2" xfId="1960"/>
    <cellStyle name="_Costs not in AURORA 06GRC_Rebuttal Power Costs_Electric Rev Req Model (2009 GRC) Rebuttal 3" xfId="1961"/>
    <cellStyle name="_Costs not in AURORA 06GRC_Rebuttal Power Costs_Electric Rev Req Model (2009 GRC) Rebuttal REmoval of New  WH Solar AdjustMI" xfId="1962"/>
    <cellStyle name="_Costs not in AURORA 06GRC_Rebuttal Power Costs_Electric Rev Req Model (2009 GRC) Rebuttal REmoval of New  WH Solar AdjustMI 2" xfId="1963"/>
    <cellStyle name="_Costs not in AURORA 06GRC_Rebuttal Power Costs_Electric Rev Req Model (2009 GRC) Rebuttal REmoval of New  WH Solar AdjustMI 2 2" xfId="1964"/>
    <cellStyle name="_Costs not in AURORA 06GRC_Rebuttal Power Costs_Electric Rev Req Model (2009 GRC) Rebuttal REmoval of New  WH Solar AdjustMI 3" xfId="1965"/>
    <cellStyle name="_Costs not in AURORA 06GRC_Rebuttal Power Costs_Electric Rev Req Model (2009 GRC) Revised 01-18-2010" xfId="1966"/>
    <cellStyle name="_Costs not in AURORA 06GRC_Rebuttal Power Costs_Electric Rev Req Model (2009 GRC) Revised 01-18-2010 2" xfId="1967"/>
    <cellStyle name="_Costs not in AURORA 06GRC_Rebuttal Power Costs_Electric Rev Req Model (2009 GRC) Revised 01-18-2010 2 2" xfId="1968"/>
    <cellStyle name="_Costs not in AURORA 06GRC_Rebuttal Power Costs_Electric Rev Req Model (2009 GRC) Revised 01-18-2010 3" xfId="1969"/>
    <cellStyle name="_Costs not in AURORA 06GRC_Rebuttal Power Costs_Final Order Electric EXHIBIT A-1" xfId="1970"/>
    <cellStyle name="_Costs not in AURORA 06GRC_Rebuttal Power Costs_Final Order Electric EXHIBIT A-1 2" xfId="1971"/>
    <cellStyle name="_Costs not in AURORA 06GRC_Rebuttal Power Costs_Final Order Electric EXHIBIT A-1 2 2" xfId="1972"/>
    <cellStyle name="_Costs not in AURORA 06GRC_Rebuttal Power Costs_Final Order Electric EXHIBIT A-1 3" xfId="1973"/>
    <cellStyle name="_Costs not in AURORA 06GRC_ROR &amp; CONV FACTOR" xfId="1974"/>
    <cellStyle name="_Costs not in AURORA 06GRC_ROR &amp; CONV FACTOR 2" xfId="1975"/>
    <cellStyle name="_Costs not in AURORA 06GRC_ROR &amp; CONV FACTOR 2 2" xfId="1976"/>
    <cellStyle name="_Costs not in AURORA 06GRC_ROR &amp; CONV FACTOR 3" xfId="1977"/>
    <cellStyle name="_Costs not in AURORA 06GRC_ROR 5.02" xfId="39"/>
    <cellStyle name="_Costs not in AURORA 06GRC_ROR 5.02 2" xfId="1978"/>
    <cellStyle name="_Costs not in AURORA 06GRC_ROR 5.02 2 2" xfId="1979"/>
    <cellStyle name="_Costs not in AURORA 06GRC_ROR 5.02 3" xfId="1980"/>
    <cellStyle name="_Costs not in AURORA 06GRC_Transmission Workbook for May BOD" xfId="1981"/>
    <cellStyle name="_Costs not in AURORA 06GRC_Transmission Workbook for May BOD 2" xfId="1982"/>
    <cellStyle name="_Costs not in AURORA 06GRC_Wind Integration 10GRC" xfId="1983"/>
    <cellStyle name="_Costs not in AURORA 06GRC_Wind Integration 10GRC 2" xfId="1984"/>
    <cellStyle name="_Costs not in AURORA 2006GRC 6.15.06" xfId="40"/>
    <cellStyle name="_Costs not in AURORA 2006GRC 6.15.06 2" xfId="1985"/>
    <cellStyle name="_Costs not in AURORA 2006GRC 6.15.06 2 2" xfId="1986"/>
    <cellStyle name="_Costs not in AURORA 2006GRC 6.15.06 2 2 2" xfId="1987"/>
    <cellStyle name="_Costs not in AURORA 2006GRC 6.15.06 2 3" xfId="1988"/>
    <cellStyle name="_Costs not in AURORA 2006GRC 6.15.06 3" xfId="1989"/>
    <cellStyle name="_Costs not in AURORA 2006GRC 6.15.06 3 2" xfId="1990"/>
    <cellStyle name="_Costs not in AURORA 2006GRC 6.15.06 3 2 2" xfId="1991"/>
    <cellStyle name="_Costs not in AURORA 2006GRC 6.15.06 3 3" xfId="1992"/>
    <cellStyle name="_Costs not in AURORA 2006GRC 6.15.06 3 3 2" xfId="1993"/>
    <cellStyle name="_Costs not in AURORA 2006GRC 6.15.06 3 4" xfId="1994"/>
    <cellStyle name="_Costs not in AURORA 2006GRC 6.15.06 3 4 2" xfId="1995"/>
    <cellStyle name="_Costs not in AURORA 2006GRC 6.15.06 4" xfId="1996"/>
    <cellStyle name="_Costs not in AURORA 2006GRC 6.15.06 4 2" xfId="1997"/>
    <cellStyle name="_Costs not in AURORA 2006GRC 6.15.06 5" xfId="1998"/>
    <cellStyle name="_Costs not in AURORA 2006GRC 6.15.06_04 07E Wild Horse Wind Expansion (C) (2)" xfId="41"/>
    <cellStyle name="_Costs not in AURORA 2006GRC 6.15.06_04 07E Wild Horse Wind Expansion (C) (2) 2" xfId="1999"/>
    <cellStyle name="_Costs not in AURORA 2006GRC 6.15.06_04 07E Wild Horse Wind Expansion (C) (2) 2 2" xfId="2000"/>
    <cellStyle name="_Costs not in AURORA 2006GRC 6.15.06_04 07E Wild Horse Wind Expansion (C) (2) 3" xfId="2001"/>
    <cellStyle name="_Costs not in AURORA 2006GRC 6.15.06_04 07E Wild Horse Wind Expansion (C) (2)_Adj Bench DR 3 for Initial Briefs (Electric)" xfId="2002"/>
    <cellStyle name="_Costs not in AURORA 2006GRC 6.15.06_04 07E Wild Horse Wind Expansion (C) (2)_Adj Bench DR 3 for Initial Briefs (Electric) 2" xfId="2003"/>
    <cellStyle name="_Costs not in AURORA 2006GRC 6.15.06_04 07E Wild Horse Wind Expansion (C) (2)_Adj Bench DR 3 for Initial Briefs (Electric) 2 2" xfId="2004"/>
    <cellStyle name="_Costs not in AURORA 2006GRC 6.15.06_04 07E Wild Horse Wind Expansion (C) (2)_Adj Bench DR 3 for Initial Briefs (Electric) 3" xfId="2005"/>
    <cellStyle name="_Costs not in AURORA 2006GRC 6.15.06_04 07E Wild Horse Wind Expansion (C) (2)_Electric Rev Req Model (2009 GRC) " xfId="2006"/>
    <cellStyle name="_Costs not in AURORA 2006GRC 6.15.06_04 07E Wild Horse Wind Expansion (C) (2)_Electric Rev Req Model (2009 GRC)  2" xfId="2007"/>
    <cellStyle name="_Costs not in AURORA 2006GRC 6.15.06_04 07E Wild Horse Wind Expansion (C) (2)_Electric Rev Req Model (2009 GRC)  2 2" xfId="2008"/>
    <cellStyle name="_Costs not in AURORA 2006GRC 6.15.06_04 07E Wild Horse Wind Expansion (C) (2)_Electric Rev Req Model (2009 GRC)  3" xfId="2009"/>
    <cellStyle name="_Costs not in AURORA 2006GRC 6.15.06_04 07E Wild Horse Wind Expansion (C) (2)_Electric Rev Req Model (2009 GRC) Rebuttal" xfId="2010"/>
    <cellStyle name="_Costs not in AURORA 2006GRC 6.15.06_04 07E Wild Horse Wind Expansion (C) (2)_Electric Rev Req Model (2009 GRC) Rebuttal 2" xfId="2011"/>
    <cellStyle name="_Costs not in AURORA 2006GRC 6.15.06_04 07E Wild Horse Wind Expansion (C) (2)_Electric Rev Req Model (2009 GRC) Rebuttal 2 2" xfId="2012"/>
    <cellStyle name="_Costs not in AURORA 2006GRC 6.15.06_04 07E Wild Horse Wind Expansion (C) (2)_Electric Rev Req Model (2009 GRC) Rebuttal 3" xfId="2013"/>
    <cellStyle name="_Costs not in AURORA 2006GRC 6.15.06_04 07E Wild Horse Wind Expansion (C) (2)_Electric Rev Req Model (2009 GRC) Rebuttal REmoval of New  WH Solar AdjustMI" xfId="2014"/>
    <cellStyle name="_Costs not in AURORA 2006GRC 6.15.06_04 07E Wild Horse Wind Expansion (C) (2)_Electric Rev Req Model (2009 GRC) Rebuttal REmoval of New  WH Solar AdjustMI 2" xfId="2015"/>
    <cellStyle name="_Costs not in AURORA 2006GRC 6.15.06_04 07E Wild Horse Wind Expansion (C) (2)_Electric Rev Req Model (2009 GRC) Rebuttal REmoval of New  WH Solar AdjustMI 2 2" xfId="2016"/>
    <cellStyle name="_Costs not in AURORA 2006GRC 6.15.06_04 07E Wild Horse Wind Expansion (C) (2)_Electric Rev Req Model (2009 GRC) Rebuttal REmoval of New  WH Solar AdjustMI 3" xfId="2017"/>
    <cellStyle name="_Costs not in AURORA 2006GRC 6.15.06_04 07E Wild Horse Wind Expansion (C) (2)_Electric Rev Req Model (2009 GRC) Revised 01-18-2010" xfId="2018"/>
    <cellStyle name="_Costs not in AURORA 2006GRC 6.15.06_04 07E Wild Horse Wind Expansion (C) (2)_Electric Rev Req Model (2009 GRC) Revised 01-18-2010 2" xfId="2019"/>
    <cellStyle name="_Costs not in AURORA 2006GRC 6.15.06_04 07E Wild Horse Wind Expansion (C) (2)_Electric Rev Req Model (2009 GRC) Revised 01-18-2010 2 2" xfId="2020"/>
    <cellStyle name="_Costs not in AURORA 2006GRC 6.15.06_04 07E Wild Horse Wind Expansion (C) (2)_Electric Rev Req Model (2009 GRC) Revised 01-18-2010 3" xfId="2021"/>
    <cellStyle name="_Costs not in AURORA 2006GRC 6.15.06_04 07E Wild Horse Wind Expansion (C) (2)_Final Order Electric EXHIBIT A-1" xfId="2022"/>
    <cellStyle name="_Costs not in AURORA 2006GRC 6.15.06_04 07E Wild Horse Wind Expansion (C) (2)_Final Order Electric EXHIBIT A-1 2" xfId="2023"/>
    <cellStyle name="_Costs not in AURORA 2006GRC 6.15.06_04 07E Wild Horse Wind Expansion (C) (2)_Final Order Electric EXHIBIT A-1 2 2" xfId="2024"/>
    <cellStyle name="_Costs not in AURORA 2006GRC 6.15.06_04 07E Wild Horse Wind Expansion (C) (2)_Final Order Electric EXHIBIT A-1 3" xfId="2025"/>
    <cellStyle name="_Costs not in AURORA 2006GRC 6.15.06_04 07E Wild Horse Wind Expansion (C) (2)_TENASKA REGULATORY ASSET" xfId="2026"/>
    <cellStyle name="_Costs not in AURORA 2006GRC 6.15.06_04 07E Wild Horse Wind Expansion (C) (2)_TENASKA REGULATORY ASSET 2" xfId="2027"/>
    <cellStyle name="_Costs not in AURORA 2006GRC 6.15.06_04 07E Wild Horse Wind Expansion (C) (2)_TENASKA REGULATORY ASSET 2 2" xfId="2028"/>
    <cellStyle name="_Costs not in AURORA 2006GRC 6.15.06_04 07E Wild Horse Wind Expansion (C) (2)_TENASKA REGULATORY ASSET 3" xfId="2029"/>
    <cellStyle name="_Costs not in AURORA 2006GRC 6.15.06_16.37E Wild Horse Expansion DeferralRevwrkingfile SF" xfId="2030"/>
    <cellStyle name="_Costs not in AURORA 2006GRC 6.15.06_16.37E Wild Horse Expansion DeferralRevwrkingfile SF 2" xfId="2031"/>
    <cellStyle name="_Costs not in AURORA 2006GRC 6.15.06_16.37E Wild Horse Expansion DeferralRevwrkingfile SF 2 2" xfId="2032"/>
    <cellStyle name="_Costs not in AURORA 2006GRC 6.15.06_16.37E Wild Horse Expansion DeferralRevwrkingfile SF 3" xfId="2033"/>
    <cellStyle name="_Costs not in AURORA 2006GRC 6.15.06_2009 GRC Compl Filing - Exhibit D" xfId="2034"/>
    <cellStyle name="_Costs not in AURORA 2006GRC 6.15.06_2009 GRC Compl Filing - Exhibit D 2" xfId="2035"/>
    <cellStyle name="_Costs not in AURORA 2006GRC 6.15.06_3.01 Income Statement" xfId="2036"/>
    <cellStyle name="_Costs not in AURORA 2006GRC 6.15.06_4 31 Regulatory Assets and Liabilities  7 06- Exhibit D" xfId="2037"/>
    <cellStyle name="_Costs not in AURORA 2006GRC 6.15.06_4 31 Regulatory Assets and Liabilities  7 06- Exhibit D 2" xfId="2038"/>
    <cellStyle name="_Costs not in AURORA 2006GRC 6.15.06_4 31 Regulatory Assets and Liabilities  7 06- Exhibit D 2 2" xfId="2039"/>
    <cellStyle name="_Costs not in AURORA 2006GRC 6.15.06_4 31 Regulatory Assets and Liabilities  7 06- Exhibit D 3" xfId="2040"/>
    <cellStyle name="_Costs not in AURORA 2006GRC 6.15.06_4 31 Regulatory Assets and Liabilities  7 06- Exhibit D_NIM Summary" xfId="2041"/>
    <cellStyle name="_Costs not in AURORA 2006GRC 6.15.06_4 31 Regulatory Assets and Liabilities  7 06- Exhibit D_NIM Summary 2" xfId="2042"/>
    <cellStyle name="_Costs not in AURORA 2006GRC 6.15.06_4 32 Regulatory Assets and Liabilities  7 06- Exhibit D" xfId="2043"/>
    <cellStyle name="_Costs not in AURORA 2006GRC 6.15.06_4 32 Regulatory Assets and Liabilities  7 06- Exhibit D 2" xfId="2044"/>
    <cellStyle name="_Costs not in AURORA 2006GRC 6.15.06_4 32 Regulatory Assets and Liabilities  7 06- Exhibit D 2 2" xfId="2045"/>
    <cellStyle name="_Costs not in AURORA 2006GRC 6.15.06_4 32 Regulatory Assets and Liabilities  7 06- Exhibit D 3" xfId="2046"/>
    <cellStyle name="_Costs not in AURORA 2006GRC 6.15.06_4 32 Regulatory Assets and Liabilities  7 06- Exhibit D_NIM Summary" xfId="2047"/>
    <cellStyle name="_Costs not in AURORA 2006GRC 6.15.06_4 32 Regulatory Assets and Liabilities  7 06- Exhibit D_NIM Summary 2" xfId="2048"/>
    <cellStyle name="_Costs not in AURORA 2006GRC 6.15.06_AURORA Total New" xfId="2049"/>
    <cellStyle name="_Costs not in AURORA 2006GRC 6.15.06_AURORA Total New 2" xfId="2050"/>
    <cellStyle name="_Costs not in AURORA 2006GRC 6.15.06_Book2" xfId="2051"/>
    <cellStyle name="_Costs not in AURORA 2006GRC 6.15.06_Book2 2" xfId="2052"/>
    <cellStyle name="_Costs not in AURORA 2006GRC 6.15.06_Book2 2 2" xfId="2053"/>
    <cellStyle name="_Costs not in AURORA 2006GRC 6.15.06_Book2 3" xfId="2054"/>
    <cellStyle name="_Costs not in AURORA 2006GRC 6.15.06_Book2_Adj Bench DR 3 for Initial Briefs (Electric)" xfId="2055"/>
    <cellStyle name="_Costs not in AURORA 2006GRC 6.15.06_Book2_Adj Bench DR 3 for Initial Briefs (Electric) 2" xfId="2056"/>
    <cellStyle name="_Costs not in AURORA 2006GRC 6.15.06_Book2_Adj Bench DR 3 for Initial Briefs (Electric) 2 2" xfId="2057"/>
    <cellStyle name="_Costs not in AURORA 2006GRC 6.15.06_Book2_Adj Bench DR 3 for Initial Briefs (Electric) 3" xfId="2058"/>
    <cellStyle name="_Costs not in AURORA 2006GRC 6.15.06_Book2_Electric Rev Req Model (2009 GRC) Rebuttal" xfId="2059"/>
    <cellStyle name="_Costs not in AURORA 2006GRC 6.15.06_Book2_Electric Rev Req Model (2009 GRC) Rebuttal 2" xfId="2060"/>
    <cellStyle name="_Costs not in AURORA 2006GRC 6.15.06_Book2_Electric Rev Req Model (2009 GRC) Rebuttal 2 2" xfId="2061"/>
    <cellStyle name="_Costs not in AURORA 2006GRC 6.15.06_Book2_Electric Rev Req Model (2009 GRC) Rebuttal 3" xfId="2062"/>
    <cellStyle name="_Costs not in AURORA 2006GRC 6.15.06_Book2_Electric Rev Req Model (2009 GRC) Rebuttal REmoval of New  WH Solar AdjustMI" xfId="2063"/>
    <cellStyle name="_Costs not in AURORA 2006GRC 6.15.06_Book2_Electric Rev Req Model (2009 GRC) Rebuttal REmoval of New  WH Solar AdjustMI 2" xfId="2064"/>
    <cellStyle name="_Costs not in AURORA 2006GRC 6.15.06_Book2_Electric Rev Req Model (2009 GRC) Rebuttal REmoval of New  WH Solar AdjustMI 2 2" xfId="2065"/>
    <cellStyle name="_Costs not in AURORA 2006GRC 6.15.06_Book2_Electric Rev Req Model (2009 GRC) Rebuttal REmoval of New  WH Solar AdjustMI 3" xfId="2066"/>
    <cellStyle name="_Costs not in AURORA 2006GRC 6.15.06_Book2_Electric Rev Req Model (2009 GRC) Revised 01-18-2010" xfId="2067"/>
    <cellStyle name="_Costs not in AURORA 2006GRC 6.15.06_Book2_Electric Rev Req Model (2009 GRC) Revised 01-18-2010 2" xfId="2068"/>
    <cellStyle name="_Costs not in AURORA 2006GRC 6.15.06_Book2_Electric Rev Req Model (2009 GRC) Revised 01-18-2010 2 2" xfId="2069"/>
    <cellStyle name="_Costs not in AURORA 2006GRC 6.15.06_Book2_Electric Rev Req Model (2009 GRC) Revised 01-18-2010 3" xfId="2070"/>
    <cellStyle name="_Costs not in AURORA 2006GRC 6.15.06_Book2_Final Order Electric EXHIBIT A-1" xfId="2071"/>
    <cellStyle name="_Costs not in AURORA 2006GRC 6.15.06_Book2_Final Order Electric EXHIBIT A-1 2" xfId="2072"/>
    <cellStyle name="_Costs not in AURORA 2006GRC 6.15.06_Book2_Final Order Electric EXHIBIT A-1 2 2" xfId="2073"/>
    <cellStyle name="_Costs not in AURORA 2006GRC 6.15.06_Book2_Final Order Electric EXHIBIT A-1 3" xfId="2074"/>
    <cellStyle name="_Costs not in AURORA 2006GRC 6.15.06_Book4" xfId="2075"/>
    <cellStyle name="_Costs not in AURORA 2006GRC 6.15.06_Book4 2" xfId="2076"/>
    <cellStyle name="_Costs not in AURORA 2006GRC 6.15.06_Book4 2 2" xfId="2077"/>
    <cellStyle name="_Costs not in AURORA 2006GRC 6.15.06_Book4 3" xfId="2078"/>
    <cellStyle name="_Costs not in AURORA 2006GRC 6.15.06_Book9" xfId="2079"/>
    <cellStyle name="_Costs not in AURORA 2006GRC 6.15.06_Book9 2" xfId="2080"/>
    <cellStyle name="_Costs not in AURORA 2006GRC 6.15.06_Book9 2 2" xfId="2081"/>
    <cellStyle name="_Costs not in AURORA 2006GRC 6.15.06_Book9 3" xfId="2082"/>
    <cellStyle name="_Costs not in AURORA 2006GRC 6.15.06_INPUTS" xfId="2083"/>
    <cellStyle name="_Costs not in AURORA 2006GRC 6.15.06_INPUTS 2" xfId="2084"/>
    <cellStyle name="_Costs not in AURORA 2006GRC 6.15.06_INPUTS 2 2" xfId="2085"/>
    <cellStyle name="_Costs not in AURORA 2006GRC 6.15.06_INPUTS 3" xfId="2086"/>
    <cellStyle name="_Costs not in AURORA 2006GRC 6.15.06_NIM Summary" xfId="2087"/>
    <cellStyle name="_Costs not in AURORA 2006GRC 6.15.06_NIM Summary 09GRC" xfId="2088"/>
    <cellStyle name="_Costs not in AURORA 2006GRC 6.15.06_NIM Summary 09GRC 2" xfId="2089"/>
    <cellStyle name="_Costs not in AURORA 2006GRC 6.15.06_NIM Summary 2" xfId="2090"/>
    <cellStyle name="_Costs not in AURORA 2006GRC 6.15.06_NIM Summary 3" xfId="2091"/>
    <cellStyle name="_Costs not in AURORA 2006GRC 6.15.06_NIM Summary 4" xfId="2092"/>
    <cellStyle name="_Costs not in AURORA 2006GRC 6.15.06_NIM Summary 5" xfId="2093"/>
    <cellStyle name="_Costs not in AURORA 2006GRC 6.15.06_NIM Summary 6" xfId="2094"/>
    <cellStyle name="_Costs not in AURORA 2006GRC 6.15.06_NIM Summary 7" xfId="2095"/>
    <cellStyle name="_Costs not in AURORA 2006GRC 6.15.06_NIM Summary 8" xfId="2096"/>
    <cellStyle name="_Costs not in AURORA 2006GRC 6.15.06_NIM Summary 9" xfId="2097"/>
    <cellStyle name="_Costs not in AURORA 2006GRC 6.15.06_PCA 9 -  Exhibit D April 2010 (3)" xfId="2098"/>
    <cellStyle name="_Costs not in AURORA 2006GRC 6.15.06_PCA 9 -  Exhibit D April 2010 (3) 2" xfId="2099"/>
    <cellStyle name="_Costs not in AURORA 2006GRC 6.15.06_Power Costs - Comparison bx Rbtl-Staff-Jt-PC" xfId="2100"/>
    <cellStyle name="_Costs not in AURORA 2006GRC 6.15.06_Power Costs - Comparison bx Rbtl-Staff-Jt-PC 2" xfId="2101"/>
    <cellStyle name="_Costs not in AURORA 2006GRC 6.15.06_Power Costs - Comparison bx Rbtl-Staff-Jt-PC 2 2" xfId="2102"/>
    <cellStyle name="_Costs not in AURORA 2006GRC 6.15.06_Power Costs - Comparison bx Rbtl-Staff-Jt-PC 3" xfId="2103"/>
    <cellStyle name="_Costs not in AURORA 2006GRC 6.15.06_Power Costs - Comparison bx Rbtl-Staff-Jt-PC_Adj Bench DR 3 for Initial Briefs (Electric)" xfId="2104"/>
    <cellStyle name="_Costs not in AURORA 2006GRC 6.15.06_Power Costs - Comparison bx Rbtl-Staff-Jt-PC_Adj Bench DR 3 for Initial Briefs (Electric) 2" xfId="2105"/>
    <cellStyle name="_Costs not in AURORA 2006GRC 6.15.06_Power Costs - Comparison bx Rbtl-Staff-Jt-PC_Adj Bench DR 3 for Initial Briefs (Electric) 2 2" xfId="2106"/>
    <cellStyle name="_Costs not in AURORA 2006GRC 6.15.06_Power Costs - Comparison bx Rbtl-Staff-Jt-PC_Adj Bench DR 3 for Initial Briefs (Electric) 3" xfId="2107"/>
    <cellStyle name="_Costs not in AURORA 2006GRC 6.15.06_Power Costs - Comparison bx Rbtl-Staff-Jt-PC_Electric Rev Req Model (2009 GRC) Rebuttal" xfId="2108"/>
    <cellStyle name="_Costs not in AURORA 2006GRC 6.15.06_Power Costs - Comparison bx Rbtl-Staff-Jt-PC_Electric Rev Req Model (2009 GRC) Rebuttal 2" xfId="2109"/>
    <cellStyle name="_Costs not in AURORA 2006GRC 6.15.06_Power Costs - Comparison bx Rbtl-Staff-Jt-PC_Electric Rev Req Model (2009 GRC) Rebuttal 2 2" xfId="2110"/>
    <cellStyle name="_Costs not in AURORA 2006GRC 6.15.06_Power Costs - Comparison bx Rbtl-Staff-Jt-PC_Electric Rev Req Model (2009 GRC) Rebuttal 3" xfId="2111"/>
    <cellStyle name="_Costs not in AURORA 2006GRC 6.15.06_Power Costs - Comparison bx Rbtl-Staff-Jt-PC_Electric Rev Req Model (2009 GRC) Rebuttal REmoval of New  WH Solar AdjustMI" xfId="2112"/>
    <cellStyle name="_Costs not in AURORA 2006GRC 6.15.06_Power Costs - Comparison bx Rbtl-Staff-Jt-PC_Electric Rev Req Model (2009 GRC) Rebuttal REmoval of New  WH Solar AdjustMI 2" xfId="2113"/>
    <cellStyle name="_Costs not in AURORA 2006GRC 6.15.06_Power Costs - Comparison bx Rbtl-Staff-Jt-PC_Electric Rev Req Model (2009 GRC) Rebuttal REmoval of New  WH Solar AdjustMI 2 2" xfId="2114"/>
    <cellStyle name="_Costs not in AURORA 2006GRC 6.15.06_Power Costs - Comparison bx Rbtl-Staff-Jt-PC_Electric Rev Req Model (2009 GRC) Rebuttal REmoval of New  WH Solar AdjustMI 3" xfId="2115"/>
    <cellStyle name="_Costs not in AURORA 2006GRC 6.15.06_Power Costs - Comparison bx Rbtl-Staff-Jt-PC_Electric Rev Req Model (2009 GRC) Revised 01-18-2010" xfId="2116"/>
    <cellStyle name="_Costs not in AURORA 2006GRC 6.15.06_Power Costs - Comparison bx Rbtl-Staff-Jt-PC_Electric Rev Req Model (2009 GRC) Revised 01-18-2010 2" xfId="2117"/>
    <cellStyle name="_Costs not in AURORA 2006GRC 6.15.06_Power Costs - Comparison bx Rbtl-Staff-Jt-PC_Electric Rev Req Model (2009 GRC) Revised 01-18-2010 2 2" xfId="2118"/>
    <cellStyle name="_Costs not in AURORA 2006GRC 6.15.06_Power Costs - Comparison bx Rbtl-Staff-Jt-PC_Electric Rev Req Model (2009 GRC) Revised 01-18-2010 3" xfId="2119"/>
    <cellStyle name="_Costs not in AURORA 2006GRC 6.15.06_Power Costs - Comparison bx Rbtl-Staff-Jt-PC_Final Order Electric EXHIBIT A-1" xfId="2120"/>
    <cellStyle name="_Costs not in AURORA 2006GRC 6.15.06_Power Costs - Comparison bx Rbtl-Staff-Jt-PC_Final Order Electric EXHIBIT A-1 2" xfId="2121"/>
    <cellStyle name="_Costs not in AURORA 2006GRC 6.15.06_Power Costs - Comparison bx Rbtl-Staff-Jt-PC_Final Order Electric EXHIBIT A-1 2 2" xfId="2122"/>
    <cellStyle name="_Costs not in AURORA 2006GRC 6.15.06_Power Costs - Comparison bx Rbtl-Staff-Jt-PC_Final Order Electric EXHIBIT A-1 3" xfId="2123"/>
    <cellStyle name="_Costs not in AURORA 2006GRC 6.15.06_Production Adj 4.37" xfId="42"/>
    <cellStyle name="_Costs not in AURORA 2006GRC 6.15.06_Production Adj 4.37 2" xfId="2124"/>
    <cellStyle name="_Costs not in AURORA 2006GRC 6.15.06_Production Adj 4.37 2 2" xfId="2125"/>
    <cellStyle name="_Costs not in AURORA 2006GRC 6.15.06_Production Adj 4.37 3" xfId="2126"/>
    <cellStyle name="_Costs not in AURORA 2006GRC 6.15.06_Purchased Power Adj 4.03" xfId="43"/>
    <cellStyle name="_Costs not in AURORA 2006GRC 6.15.06_Purchased Power Adj 4.03 2" xfId="2127"/>
    <cellStyle name="_Costs not in AURORA 2006GRC 6.15.06_Purchased Power Adj 4.03 2 2" xfId="2128"/>
    <cellStyle name="_Costs not in AURORA 2006GRC 6.15.06_Purchased Power Adj 4.03 3" xfId="2129"/>
    <cellStyle name="_Costs not in AURORA 2006GRC 6.15.06_Rebuttal Power Costs" xfId="2130"/>
    <cellStyle name="_Costs not in AURORA 2006GRC 6.15.06_Rebuttal Power Costs 2" xfId="2131"/>
    <cellStyle name="_Costs not in AURORA 2006GRC 6.15.06_Rebuttal Power Costs 2 2" xfId="2132"/>
    <cellStyle name="_Costs not in AURORA 2006GRC 6.15.06_Rebuttal Power Costs 3" xfId="2133"/>
    <cellStyle name="_Costs not in AURORA 2006GRC 6.15.06_Rebuttal Power Costs_Adj Bench DR 3 for Initial Briefs (Electric)" xfId="2134"/>
    <cellStyle name="_Costs not in AURORA 2006GRC 6.15.06_Rebuttal Power Costs_Adj Bench DR 3 for Initial Briefs (Electric) 2" xfId="2135"/>
    <cellStyle name="_Costs not in AURORA 2006GRC 6.15.06_Rebuttal Power Costs_Adj Bench DR 3 for Initial Briefs (Electric) 2 2" xfId="2136"/>
    <cellStyle name="_Costs not in AURORA 2006GRC 6.15.06_Rebuttal Power Costs_Adj Bench DR 3 for Initial Briefs (Electric) 3" xfId="2137"/>
    <cellStyle name="_Costs not in AURORA 2006GRC 6.15.06_Rebuttal Power Costs_Electric Rev Req Model (2009 GRC) Rebuttal" xfId="2138"/>
    <cellStyle name="_Costs not in AURORA 2006GRC 6.15.06_Rebuttal Power Costs_Electric Rev Req Model (2009 GRC) Rebuttal 2" xfId="2139"/>
    <cellStyle name="_Costs not in AURORA 2006GRC 6.15.06_Rebuttal Power Costs_Electric Rev Req Model (2009 GRC) Rebuttal 2 2" xfId="2140"/>
    <cellStyle name="_Costs not in AURORA 2006GRC 6.15.06_Rebuttal Power Costs_Electric Rev Req Model (2009 GRC) Rebuttal 3" xfId="2141"/>
    <cellStyle name="_Costs not in AURORA 2006GRC 6.15.06_Rebuttal Power Costs_Electric Rev Req Model (2009 GRC) Rebuttal REmoval of New  WH Solar AdjustMI" xfId="2142"/>
    <cellStyle name="_Costs not in AURORA 2006GRC 6.15.06_Rebuttal Power Costs_Electric Rev Req Model (2009 GRC) Rebuttal REmoval of New  WH Solar AdjustMI 2" xfId="2143"/>
    <cellStyle name="_Costs not in AURORA 2006GRC 6.15.06_Rebuttal Power Costs_Electric Rev Req Model (2009 GRC) Rebuttal REmoval of New  WH Solar AdjustMI 2 2" xfId="2144"/>
    <cellStyle name="_Costs not in AURORA 2006GRC 6.15.06_Rebuttal Power Costs_Electric Rev Req Model (2009 GRC) Rebuttal REmoval of New  WH Solar AdjustMI 3" xfId="2145"/>
    <cellStyle name="_Costs not in AURORA 2006GRC 6.15.06_Rebuttal Power Costs_Electric Rev Req Model (2009 GRC) Revised 01-18-2010" xfId="2146"/>
    <cellStyle name="_Costs not in AURORA 2006GRC 6.15.06_Rebuttal Power Costs_Electric Rev Req Model (2009 GRC) Revised 01-18-2010 2" xfId="2147"/>
    <cellStyle name="_Costs not in AURORA 2006GRC 6.15.06_Rebuttal Power Costs_Electric Rev Req Model (2009 GRC) Revised 01-18-2010 2 2" xfId="2148"/>
    <cellStyle name="_Costs not in AURORA 2006GRC 6.15.06_Rebuttal Power Costs_Electric Rev Req Model (2009 GRC) Revised 01-18-2010 3" xfId="2149"/>
    <cellStyle name="_Costs not in AURORA 2006GRC 6.15.06_Rebuttal Power Costs_Final Order Electric EXHIBIT A-1" xfId="2150"/>
    <cellStyle name="_Costs not in AURORA 2006GRC 6.15.06_Rebuttal Power Costs_Final Order Electric EXHIBIT A-1 2" xfId="2151"/>
    <cellStyle name="_Costs not in AURORA 2006GRC 6.15.06_Rebuttal Power Costs_Final Order Electric EXHIBIT A-1 2 2" xfId="2152"/>
    <cellStyle name="_Costs not in AURORA 2006GRC 6.15.06_Rebuttal Power Costs_Final Order Electric EXHIBIT A-1 3" xfId="2153"/>
    <cellStyle name="_Costs not in AURORA 2006GRC 6.15.06_ROR &amp; CONV FACTOR" xfId="2154"/>
    <cellStyle name="_Costs not in AURORA 2006GRC 6.15.06_ROR &amp; CONV FACTOR 2" xfId="2155"/>
    <cellStyle name="_Costs not in AURORA 2006GRC 6.15.06_ROR &amp; CONV FACTOR 2 2" xfId="2156"/>
    <cellStyle name="_Costs not in AURORA 2006GRC 6.15.06_ROR &amp; CONV FACTOR 3" xfId="2157"/>
    <cellStyle name="_Costs not in AURORA 2006GRC 6.15.06_ROR 5.02" xfId="44"/>
    <cellStyle name="_Costs not in AURORA 2006GRC 6.15.06_ROR 5.02 2" xfId="2158"/>
    <cellStyle name="_Costs not in AURORA 2006GRC 6.15.06_ROR 5.02 2 2" xfId="2159"/>
    <cellStyle name="_Costs not in AURORA 2006GRC 6.15.06_ROR 5.02 3" xfId="2160"/>
    <cellStyle name="_Costs not in AURORA 2006GRC 6.15.06_Wind Integration 10GRC" xfId="2161"/>
    <cellStyle name="_Costs not in AURORA 2006GRC 6.15.06_Wind Integration 10GRC 2" xfId="2162"/>
    <cellStyle name="_Costs not in AURORA 2006GRC w gas price updated" xfId="45"/>
    <cellStyle name="_Costs not in AURORA 2006GRC w gas price updated 2" xfId="2163"/>
    <cellStyle name="_Costs not in AURORA 2006GRC w gas price updated 2 2" xfId="2164"/>
    <cellStyle name="_Costs not in AURORA 2006GRC w gas price updated 3" xfId="2165"/>
    <cellStyle name="_Costs not in AURORA 2006GRC w gas price updated_Adj Bench DR 3 for Initial Briefs (Electric)" xfId="2166"/>
    <cellStyle name="_Costs not in AURORA 2006GRC w gas price updated_Adj Bench DR 3 for Initial Briefs (Electric) 2" xfId="2167"/>
    <cellStyle name="_Costs not in AURORA 2006GRC w gas price updated_Adj Bench DR 3 for Initial Briefs (Electric) 2 2" xfId="2168"/>
    <cellStyle name="_Costs not in AURORA 2006GRC w gas price updated_Adj Bench DR 3 for Initial Briefs (Electric) 3" xfId="2169"/>
    <cellStyle name="_Costs not in AURORA 2006GRC w gas price updated_Book2" xfId="2170"/>
    <cellStyle name="_Costs not in AURORA 2006GRC w gas price updated_Book2 2" xfId="2171"/>
    <cellStyle name="_Costs not in AURORA 2006GRC w gas price updated_Book2 2 2" xfId="2172"/>
    <cellStyle name="_Costs not in AURORA 2006GRC w gas price updated_Book2 3" xfId="2173"/>
    <cellStyle name="_Costs not in AURORA 2006GRC w gas price updated_Book2_Adj Bench DR 3 for Initial Briefs (Electric)" xfId="2174"/>
    <cellStyle name="_Costs not in AURORA 2006GRC w gas price updated_Book2_Adj Bench DR 3 for Initial Briefs (Electric) 2" xfId="2175"/>
    <cellStyle name="_Costs not in AURORA 2006GRC w gas price updated_Book2_Adj Bench DR 3 for Initial Briefs (Electric) 2 2" xfId="2176"/>
    <cellStyle name="_Costs not in AURORA 2006GRC w gas price updated_Book2_Adj Bench DR 3 for Initial Briefs (Electric) 3" xfId="2177"/>
    <cellStyle name="_Costs not in AURORA 2006GRC w gas price updated_Book2_Electric Rev Req Model (2009 GRC) Rebuttal" xfId="2178"/>
    <cellStyle name="_Costs not in AURORA 2006GRC w gas price updated_Book2_Electric Rev Req Model (2009 GRC) Rebuttal 2" xfId="2179"/>
    <cellStyle name="_Costs not in AURORA 2006GRC w gas price updated_Book2_Electric Rev Req Model (2009 GRC) Rebuttal 2 2" xfId="2180"/>
    <cellStyle name="_Costs not in AURORA 2006GRC w gas price updated_Book2_Electric Rev Req Model (2009 GRC) Rebuttal 3" xfId="2181"/>
    <cellStyle name="_Costs not in AURORA 2006GRC w gas price updated_Book2_Electric Rev Req Model (2009 GRC) Rebuttal REmoval of New  WH Solar AdjustMI" xfId="2182"/>
    <cellStyle name="_Costs not in AURORA 2006GRC w gas price updated_Book2_Electric Rev Req Model (2009 GRC) Rebuttal REmoval of New  WH Solar AdjustMI 2" xfId="2183"/>
    <cellStyle name="_Costs not in AURORA 2006GRC w gas price updated_Book2_Electric Rev Req Model (2009 GRC) Rebuttal REmoval of New  WH Solar AdjustMI 2 2" xfId="2184"/>
    <cellStyle name="_Costs not in AURORA 2006GRC w gas price updated_Book2_Electric Rev Req Model (2009 GRC) Rebuttal REmoval of New  WH Solar AdjustMI 3" xfId="2185"/>
    <cellStyle name="_Costs not in AURORA 2006GRC w gas price updated_Book2_Electric Rev Req Model (2009 GRC) Revised 01-18-2010" xfId="2186"/>
    <cellStyle name="_Costs not in AURORA 2006GRC w gas price updated_Book2_Electric Rev Req Model (2009 GRC) Revised 01-18-2010 2" xfId="2187"/>
    <cellStyle name="_Costs not in AURORA 2006GRC w gas price updated_Book2_Electric Rev Req Model (2009 GRC) Revised 01-18-2010 2 2" xfId="2188"/>
    <cellStyle name="_Costs not in AURORA 2006GRC w gas price updated_Book2_Electric Rev Req Model (2009 GRC) Revised 01-18-2010 3" xfId="2189"/>
    <cellStyle name="_Costs not in AURORA 2006GRC w gas price updated_Book2_Final Order Electric EXHIBIT A-1" xfId="2190"/>
    <cellStyle name="_Costs not in AURORA 2006GRC w gas price updated_Book2_Final Order Electric EXHIBIT A-1 2" xfId="2191"/>
    <cellStyle name="_Costs not in AURORA 2006GRC w gas price updated_Book2_Final Order Electric EXHIBIT A-1 2 2" xfId="2192"/>
    <cellStyle name="_Costs not in AURORA 2006GRC w gas price updated_Book2_Final Order Electric EXHIBIT A-1 3" xfId="2193"/>
    <cellStyle name="_Costs not in AURORA 2006GRC w gas price updated_Electric Rev Req Model (2009 GRC) " xfId="2194"/>
    <cellStyle name="_Costs not in AURORA 2006GRC w gas price updated_Electric Rev Req Model (2009 GRC)  2" xfId="2195"/>
    <cellStyle name="_Costs not in AURORA 2006GRC w gas price updated_Electric Rev Req Model (2009 GRC)  2 2" xfId="2196"/>
    <cellStyle name="_Costs not in AURORA 2006GRC w gas price updated_Electric Rev Req Model (2009 GRC)  3" xfId="2197"/>
    <cellStyle name="_Costs not in AURORA 2006GRC w gas price updated_Electric Rev Req Model (2009 GRC) Rebuttal" xfId="2198"/>
    <cellStyle name="_Costs not in AURORA 2006GRC w gas price updated_Electric Rev Req Model (2009 GRC) Rebuttal 2" xfId="2199"/>
    <cellStyle name="_Costs not in AURORA 2006GRC w gas price updated_Electric Rev Req Model (2009 GRC) Rebuttal 2 2" xfId="2200"/>
    <cellStyle name="_Costs not in AURORA 2006GRC w gas price updated_Electric Rev Req Model (2009 GRC) Rebuttal 3" xfId="2201"/>
    <cellStyle name="_Costs not in AURORA 2006GRC w gas price updated_Electric Rev Req Model (2009 GRC) Rebuttal REmoval of New  WH Solar AdjustMI" xfId="2202"/>
    <cellStyle name="_Costs not in AURORA 2006GRC w gas price updated_Electric Rev Req Model (2009 GRC) Rebuttal REmoval of New  WH Solar AdjustMI 2" xfId="2203"/>
    <cellStyle name="_Costs not in AURORA 2006GRC w gas price updated_Electric Rev Req Model (2009 GRC) Rebuttal REmoval of New  WH Solar AdjustMI 2 2" xfId="2204"/>
    <cellStyle name="_Costs not in AURORA 2006GRC w gas price updated_Electric Rev Req Model (2009 GRC) Rebuttal REmoval of New  WH Solar AdjustMI 3" xfId="2205"/>
    <cellStyle name="_Costs not in AURORA 2006GRC w gas price updated_Electric Rev Req Model (2009 GRC) Revised 01-18-2010" xfId="2206"/>
    <cellStyle name="_Costs not in AURORA 2006GRC w gas price updated_Electric Rev Req Model (2009 GRC) Revised 01-18-2010 2" xfId="2207"/>
    <cellStyle name="_Costs not in AURORA 2006GRC w gas price updated_Electric Rev Req Model (2009 GRC) Revised 01-18-2010 2 2" xfId="2208"/>
    <cellStyle name="_Costs not in AURORA 2006GRC w gas price updated_Electric Rev Req Model (2009 GRC) Revised 01-18-2010 3" xfId="2209"/>
    <cellStyle name="_Costs not in AURORA 2006GRC w gas price updated_Final Order Electric EXHIBIT A-1" xfId="2210"/>
    <cellStyle name="_Costs not in AURORA 2006GRC w gas price updated_Final Order Electric EXHIBIT A-1 2" xfId="2211"/>
    <cellStyle name="_Costs not in AURORA 2006GRC w gas price updated_Final Order Electric EXHIBIT A-1 2 2" xfId="2212"/>
    <cellStyle name="_Costs not in AURORA 2006GRC w gas price updated_Final Order Electric EXHIBIT A-1 3" xfId="2213"/>
    <cellStyle name="_Costs not in AURORA 2006GRC w gas price updated_NIM Summary" xfId="2214"/>
    <cellStyle name="_Costs not in AURORA 2006GRC w gas price updated_NIM Summary 2" xfId="2215"/>
    <cellStyle name="_Costs not in AURORA 2006GRC w gas price updated_Rebuttal Power Costs" xfId="2216"/>
    <cellStyle name="_Costs not in AURORA 2006GRC w gas price updated_Rebuttal Power Costs 2" xfId="2217"/>
    <cellStyle name="_Costs not in AURORA 2006GRC w gas price updated_Rebuttal Power Costs 2 2" xfId="2218"/>
    <cellStyle name="_Costs not in AURORA 2006GRC w gas price updated_Rebuttal Power Costs 3" xfId="2219"/>
    <cellStyle name="_Costs not in AURORA 2006GRC w gas price updated_Rebuttal Power Costs_Adj Bench DR 3 for Initial Briefs (Electric)" xfId="2220"/>
    <cellStyle name="_Costs not in AURORA 2006GRC w gas price updated_Rebuttal Power Costs_Adj Bench DR 3 for Initial Briefs (Electric) 2" xfId="2221"/>
    <cellStyle name="_Costs not in AURORA 2006GRC w gas price updated_Rebuttal Power Costs_Adj Bench DR 3 for Initial Briefs (Electric) 2 2" xfId="2222"/>
    <cellStyle name="_Costs not in AURORA 2006GRC w gas price updated_Rebuttal Power Costs_Adj Bench DR 3 for Initial Briefs (Electric) 3" xfId="2223"/>
    <cellStyle name="_Costs not in AURORA 2006GRC w gas price updated_Rebuttal Power Costs_Electric Rev Req Model (2009 GRC) Rebuttal" xfId="2224"/>
    <cellStyle name="_Costs not in AURORA 2006GRC w gas price updated_Rebuttal Power Costs_Electric Rev Req Model (2009 GRC) Rebuttal 2" xfId="2225"/>
    <cellStyle name="_Costs not in AURORA 2006GRC w gas price updated_Rebuttal Power Costs_Electric Rev Req Model (2009 GRC) Rebuttal 2 2" xfId="2226"/>
    <cellStyle name="_Costs not in AURORA 2006GRC w gas price updated_Rebuttal Power Costs_Electric Rev Req Model (2009 GRC) Rebuttal 3" xfId="2227"/>
    <cellStyle name="_Costs not in AURORA 2006GRC w gas price updated_Rebuttal Power Costs_Electric Rev Req Model (2009 GRC) Rebuttal REmoval of New  WH Solar AdjustMI" xfId="2228"/>
    <cellStyle name="_Costs not in AURORA 2006GRC w gas price updated_Rebuttal Power Costs_Electric Rev Req Model (2009 GRC) Rebuttal REmoval of New  WH Solar AdjustMI 2" xfId="2229"/>
    <cellStyle name="_Costs not in AURORA 2006GRC w gas price updated_Rebuttal Power Costs_Electric Rev Req Model (2009 GRC) Rebuttal REmoval of New  WH Solar AdjustMI 2 2" xfId="2230"/>
    <cellStyle name="_Costs not in AURORA 2006GRC w gas price updated_Rebuttal Power Costs_Electric Rev Req Model (2009 GRC) Rebuttal REmoval of New  WH Solar AdjustMI 3" xfId="2231"/>
    <cellStyle name="_Costs not in AURORA 2006GRC w gas price updated_Rebuttal Power Costs_Electric Rev Req Model (2009 GRC) Revised 01-18-2010" xfId="2232"/>
    <cellStyle name="_Costs not in AURORA 2006GRC w gas price updated_Rebuttal Power Costs_Electric Rev Req Model (2009 GRC) Revised 01-18-2010 2" xfId="2233"/>
    <cellStyle name="_Costs not in AURORA 2006GRC w gas price updated_Rebuttal Power Costs_Electric Rev Req Model (2009 GRC) Revised 01-18-2010 2 2" xfId="2234"/>
    <cellStyle name="_Costs not in AURORA 2006GRC w gas price updated_Rebuttal Power Costs_Electric Rev Req Model (2009 GRC) Revised 01-18-2010 3" xfId="2235"/>
    <cellStyle name="_Costs not in AURORA 2006GRC w gas price updated_Rebuttal Power Costs_Final Order Electric EXHIBIT A-1" xfId="2236"/>
    <cellStyle name="_Costs not in AURORA 2006GRC w gas price updated_Rebuttal Power Costs_Final Order Electric EXHIBIT A-1 2" xfId="2237"/>
    <cellStyle name="_Costs not in AURORA 2006GRC w gas price updated_Rebuttal Power Costs_Final Order Electric EXHIBIT A-1 2 2" xfId="2238"/>
    <cellStyle name="_Costs not in AURORA 2006GRC w gas price updated_Rebuttal Power Costs_Final Order Electric EXHIBIT A-1 3" xfId="2239"/>
    <cellStyle name="_Costs not in AURORA 2006GRC w gas price updated_TENASKA REGULATORY ASSET" xfId="2240"/>
    <cellStyle name="_Costs not in AURORA 2006GRC w gas price updated_TENASKA REGULATORY ASSET 2" xfId="2241"/>
    <cellStyle name="_Costs not in AURORA 2006GRC w gas price updated_TENASKA REGULATORY ASSET 2 2" xfId="2242"/>
    <cellStyle name="_Costs not in AURORA 2006GRC w gas price updated_TENASKA REGULATORY ASSET 3" xfId="2243"/>
    <cellStyle name="_Costs not in AURORA 2007 Rate Case" xfId="46"/>
    <cellStyle name="_Costs not in AURORA 2007 Rate Case 2" xfId="2244"/>
    <cellStyle name="_Costs not in AURORA 2007 Rate Case 2 2" xfId="2245"/>
    <cellStyle name="_Costs not in AURORA 2007 Rate Case 2 2 2" xfId="2246"/>
    <cellStyle name="_Costs not in AURORA 2007 Rate Case 2 3" xfId="2247"/>
    <cellStyle name="_Costs not in AURORA 2007 Rate Case 3" xfId="2248"/>
    <cellStyle name="_Costs not in AURORA 2007 Rate Case 3 2" xfId="2249"/>
    <cellStyle name="_Costs not in AURORA 2007 Rate Case 4" xfId="2250"/>
    <cellStyle name="_Costs not in AURORA 2007 Rate Case 4 2" xfId="2251"/>
    <cellStyle name="_Costs not in AURORA 2007 Rate Case_(C) WHE Proforma with ITC cash grant 10 Yr Amort_for deferral_102809" xfId="2252"/>
    <cellStyle name="_Costs not in AURORA 2007 Rate Case_(C) WHE Proforma with ITC cash grant 10 Yr Amort_for deferral_102809 2" xfId="2253"/>
    <cellStyle name="_Costs not in AURORA 2007 Rate Case_(C) WHE Proforma with ITC cash grant 10 Yr Amort_for deferral_102809 2 2" xfId="2254"/>
    <cellStyle name="_Costs not in AURORA 2007 Rate Case_(C) WHE Proforma with ITC cash grant 10 Yr Amort_for deferral_102809 3" xfId="2255"/>
    <cellStyle name="_Costs not in AURORA 2007 Rate Case_(C) WHE Proforma with ITC cash grant 10 Yr Amort_for deferral_102809_16.07E Wild Horse Wind Expansionwrkingfile" xfId="2256"/>
    <cellStyle name="_Costs not in AURORA 2007 Rate Case_(C) WHE Proforma with ITC cash grant 10 Yr Amort_for deferral_102809_16.07E Wild Horse Wind Expansionwrkingfile 2" xfId="2257"/>
    <cellStyle name="_Costs not in AURORA 2007 Rate Case_(C) WHE Proforma with ITC cash grant 10 Yr Amort_for deferral_102809_16.07E Wild Horse Wind Expansionwrkingfile 2 2" xfId="2258"/>
    <cellStyle name="_Costs not in AURORA 2007 Rate Case_(C) WHE Proforma with ITC cash grant 10 Yr Amort_for deferral_102809_16.07E Wild Horse Wind Expansionwrkingfile 3" xfId="2259"/>
    <cellStyle name="_Costs not in AURORA 2007 Rate Case_(C) WHE Proforma with ITC cash grant 10 Yr Amort_for deferral_102809_16.07E Wild Horse Wind Expansionwrkingfile SF" xfId="2260"/>
    <cellStyle name="_Costs not in AURORA 2007 Rate Case_(C) WHE Proforma with ITC cash grant 10 Yr Amort_for deferral_102809_16.07E Wild Horse Wind Expansionwrkingfile SF 2" xfId="2261"/>
    <cellStyle name="_Costs not in AURORA 2007 Rate Case_(C) WHE Proforma with ITC cash grant 10 Yr Amort_for deferral_102809_16.07E Wild Horse Wind Expansionwrkingfile SF 2 2" xfId="2262"/>
    <cellStyle name="_Costs not in AURORA 2007 Rate Case_(C) WHE Proforma with ITC cash grant 10 Yr Amort_for deferral_102809_16.07E Wild Horse Wind Expansionwrkingfile SF 3" xfId="2263"/>
    <cellStyle name="_Costs not in AURORA 2007 Rate Case_(C) WHE Proforma with ITC cash grant 10 Yr Amort_for deferral_102809_16.37E Wild Horse Expansion DeferralRevwrkingfile SF" xfId="2264"/>
    <cellStyle name="_Costs not in AURORA 2007 Rate Case_(C) WHE Proforma with ITC cash grant 10 Yr Amort_for deferral_102809_16.37E Wild Horse Expansion DeferralRevwrkingfile SF 2" xfId="2265"/>
    <cellStyle name="_Costs not in AURORA 2007 Rate Case_(C) WHE Proforma with ITC cash grant 10 Yr Amort_for deferral_102809_16.37E Wild Horse Expansion DeferralRevwrkingfile SF 2 2" xfId="2266"/>
    <cellStyle name="_Costs not in AURORA 2007 Rate Case_(C) WHE Proforma with ITC cash grant 10 Yr Amort_for deferral_102809_16.37E Wild Horse Expansion DeferralRevwrkingfile SF 3" xfId="2267"/>
    <cellStyle name="_Costs not in AURORA 2007 Rate Case_(C) WHE Proforma with ITC cash grant 10 Yr Amort_for rebuttal_120709" xfId="2268"/>
    <cellStyle name="_Costs not in AURORA 2007 Rate Case_(C) WHE Proforma with ITC cash grant 10 Yr Amort_for rebuttal_120709 2" xfId="2269"/>
    <cellStyle name="_Costs not in AURORA 2007 Rate Case_(C) WHE Proforma with ITC cash grant 10 Yr Amort_for rebuttal_120709 2 2" xfId="2270"/>
    <cellStyle name="_Costs not in AURORA 2007 Rate Case_(C) WHE Proforma with ITC cash grant 10 Yr Amort_for rebuttal_120709 3" xfId="2271"/>
    <cellStyle name="_Costs not in AURORA 2007 Rate Case_04.07E Wild Horse Wind Expansion" xfId="2272"/>
    <cellStyle name="_Costs not in AURORA 2007 Rate Case_04.07E Wild Horse Wind Expansion 2" xfId="2273"/>
    <cellStyle name="_Costs not in AURORA 2007 Rate Case_04.07E Wild Horse Wind Expansion 2 2" xfId="2274"/>
    <cellStyle name="_Costs not in AURORA 2007 Rate Case_04.07E Wild Horse Wind Expansion 3" xfId="2275"/>
    <cellStyle name="_Costs not in AURORA 2007 Rate Case_04.07E Wild Horse Wind Expansion_16.07E Wild Horse Wind Expansionwrkingfile" xfId="2276"/>
    <cellStyle name="_Costs not in AURORA 2007 Rate Case_04.07E Wild Horse Wind Expansion_16.07E Wild Horse Wind Expansionwrkingfile 2" xfId="2277"/>
    <cellStyle name="_Costs not in AURORA 2007 Rate Case_04.07E Wild Horse Wind Expansion_16.07E Wild Horse Wind Expansionwrkingfile 2 2" xfId="2278"/>
    <cellStyle name="_Costs not in AURORA 2007 Rate Case_04.07E Wild Horse Wind Expansion_16.07E Wild Horse Wind Expansionwrkingfile 3" xfId="2279"/>
    <cellStyle name="_Costs not in AURORA 2007 Rate Case_04.07E Wild Horse Wind Expansion_16.07E Wild Horse Wind Expansionwrkingfile SF" xfId="2280"/>
    <cellStyle name="_Costs not in AURORA 2007 Rate Case_04.07E Wild Horse Wind Expansion_16.07E Wild Horse Wind Expansionwrkingfile SF 2" xfId="2281"/>
    <cellStyle name="_Costs not in AURORA 2007 Rate Case_04.07E Wild Horse Wind Expansion_16.07E Wild Horse Wind Expansionwrkingfile SF 2 2" xfId="2282"/>
    <cellStyle name="_Costs not in AURORA 2007 Rate Case_04.07E Wild Horse Wind Expansion_16.07E Wild Horse Wind Expansionwrkingfile SF 3" xfId="2283"/>
    <cellStyle name="_Costs not in AURORA 2007 Rate Case_04.07E Wild Horse Wind Expansion_16.37E Wild Horse Expansion DeferralRevwrkingfile SF" xfId="2284"/>
    <cellStyle name="_Costs not in AURORA 2007 Rate Case_04.07E Wild Horse Wind Expansion_16.37E Wild Horse Expansion DeferralRevwrkingfile SF 2" xfId="2285"/>
    <cellStyle name="_Costs not in AURORA 2007 Rate Case_04.07E Wild Horse Wind Expansion_16.37E Wild Horse Expansion DeferralRevwrkingfile SF 2 2" xfId="2286"/>
    <cellStyle name="_Costs not in AURORA 2007 Rate Case_04.07E Wild Horse Wind Expansion_16.37E Wild Horse Expansion DeferralRevwrkingfile SF 3" xfId="2287"/>
    <cellStyle name="_Costs not in AURORA 2007 Rate Case_16.07E Wild Horse Wind Expansionwrkingfile" xfId="2288"/>
    <cellStyle name="_Costs not in AURORA 2007 Rate Case_16.07E Wild Horse Wind Expansionwrkingfile 2" xfId="2289"/>
    <cellStyle name="_Costs not in AURORA 2007 Rate Case_16.07E Wild Horse Wind Expansionwrkingfile 2 2" xfId="2290"/>
    <cellStyle name="_Costs not in AURORA 2007 Rate Case_16.07E Wild Horse Wind Expansionwrkingfile 3" xfId="2291"/>
    <cellStyle name="_Costs not in AURORA 2007 Rate Case_16.07E Wild Horse Wind Expansionwrkingfile SF" xfId="2292"/>
    <cellStyle name="_Costs not in AURORA 2007 Rate Case_16.07E Wild Horse Wind Expansionwrkingfile SF 2" xfId="2293"/>
    <cellStyle name="_Costs not in AURORA 2007 Rate Case_16.07E Wild Horse Wind Expansionwrkingfile SF 2 2" xfId="2294"/>
    <cellStyle name="_Costs not in AURORA 2007 Rate Case_16.07E Wild Horse Wind Expansionwrkingfile SF 3" xfId="2295"/>
    <cellStyle name="_Costs not in AURORA 2007 Rate Case_16.37E Wild Horse Expansion DeferralRevwrkingfile SF" xfId="2296"/>
    <cellStyle name="_Costs not in AURORA 2007 Rate Case_16.37E Wild Horse Expansion DeferralRevwrkingfile SF 2" xfId="2297"/>
    <cellStyle name="_Costs not in AURORA 2007 Rate Case_16.37E Wild Horse Expansion DeferralRevwrkingfile SF 2 2" xfId="2298"/>
    <cellStyle name="_Costs not in AURORA 2007 Rate Case_16.37E Wild Horse Expansion DeferralRevwrkingfile SF 3" xfId="2299"/>
    <cellStyle name="_Costs not in AURORA 2007 Rate Case_2009 GRC Compl Filing - Exhibit D" xfId="2300"/>
    <cellStyle name="_Costs not in AURORA 2007 Rate Case_2009 GRC Compl Filing - Exhibit D 2" xfId="2301"/>
    <cellStyle name="_Costs not in AURORA 2007 Rate Case_3.01 Income Statement" xfId="2302"/>
    <cellStyle name="_Costs not in AURORA 2007 Rate Case_4 31 Regulatory Assets and Liabilities  7 06- Exhibit D" xfId="2303"/>
    <cellStyle name="_Costs not in AURORA 2007 Rate Case_4 31 Regulatory Assets and Liabilities  7 06- Exhibit D 2" xfId="2304"/>
    <cellStyle name="_Costs not in AURORA 2007 Rate Case_4 31 Regulatory Assets and Liabilities  7 06- Exhibit D 2 2" xfId="2305"/>
    <cellStyle name="_Costs not in AURORA 2007 Rate Case_4 31 Regulatory Assets and Liabilities  7 06- Exhibit D 3" xfId="2306"/>
    <cellStyle name="_Costs not in AURORA 2007 Rate Case_4 31 Regulatory Assets and Liabilities  7 06- Exhibit D_NIM Summary" xfId="2307"/>
    <cellStyle name="_Costs not in AURORA 2007 Rate Case_4 31 Regulatory Assets and Liabilities  7 06- Exhibit D_NIM Summary 2" xfId="2308"/>
    <cellStyle name="_Costs not in AURORA 2007 Rate Case_4 32 Regulatory Assets and Liabilities  7 06- Exhibit D" xfId="2309"/>
    <cellStyle name="_Costs not in AURORA 2007 Rate Case_4 32 Regulatory Assets and Liabilities  7 06- Exhibit D 2" xfId="2310"/>
    <cellStyle name="_Costs not in AURORA 2007 Rate Case_4 32 Regulatory Assets and Liabilities  7 06- Exhibit D 2 2" xfId="2311"/>
    <cellStyle name="_Costs not in AURORA 2007 Rate Case_4 32 Regulatory Assets and Liabilities  7 06- Exhibit D 3" xfId="2312"/>
    <cellStyle name="_Costs not in AURORA 2007 Rate Case_4 32 Regulatory Assets and Liabilities  7 06- Exhibit D_NIM Summary" xfId="2313"/>
    <cellStyle name="_Costs not in AURORA 2007 Rate Case_4 32 Regulatory Assets and Liabilities  7 06- Exhibit D_NIM Summary 2" xfId="2314"/>
    <cellStyle name="_Costs not in AURORA 2007 Rate Case_AURORA Total New" xfId="2315"/>
    <cellStyle name="_Costs not in AURORA 2007 Rate Case_AURORA Total New 2" xfId="2316"/>
    <cellStyle name="_Costs not in AURORA 2007 Rate Case_Book2" xfId="2317"/>
    <cellStyle name="_Costs not in AURORA 2007 Rate Case_Book2 2" xfId="2318"/>
    <cellStyle name="_Costs not in AURORA 2007 Rate Case_Book2 2 2" xfId="2319"/>
    <cellStyle name="_Costs not in AURORA 2007 Rate Case_Book2 3" xfId="2320"/>
    <cellStyle name="_Costs not in AURORA 2007 Rate Case_Book2_Adj Bench DR 3 for Initial Briefs (Electric)" xfId="2321"/>
    <cellStyle name="_Costs not in AURORA 2007 Rate Case_Book2_Adj Bench DR 3 for Initial Briefs (Electric) 2" xfId="2322"/>
    <cellStyle name="_Costs not in AURORA 2007 Rate Case_Book2_Adj Bench DR 3 for Initial Briefs (Electric) 2 2" xfId="2323"/>
    <cellStyle name="_Costs not in AURORA 2007 Rate Case_Book2_Adj Bench DR 3 for Initial Briefs (Electric) 3" xfId="2324"/>
    <cellStyle name="_Costs not in AURORA 2007 Rate Case_Book2_Electric Rev Req Model (2009 GRC) Rebuttal" xfId="2325"/>
    <cellStyle name="_Costs not in AURORA 2007 Rate Case_Book2_Electric Rev Req Model (2009 GRC) Rebuttal 2" xfId="2326"/>
    <cellStyle name="_Costs not in AURORA 2007 Rate Case_Book2_Electric Rev Req Model (2009 GRC) Rebuttal 2 2" xfId="2327"/>
    <cellStyle name="_Costs not in AURORA 2007 Rate Case_Book2_Electric Rev Req Model (2009 GRC) Rebuttal 3" xfId="2328"/>
    <cellStyle name="_Costs not in AURORA 2007 Rate Case_Book2_Electric Rev Req Model (2009 GRC) Rebuttal REmoval of New  WH Solar AdjustMI" xfId="2329"/>
    <cellStyle name="_Costs not in AURORA 2007 Rate Case_Book2_Electric Rev Req Model (2009 GRC) Rebuttal REmoval of New  WH Solar AdjustMI 2" xfId="2330"/>
    <cellStyle name="_Costs not in AURORA 2007 Rate Case_Book2_Electric Rev Req Model (2009 GRC) Rebuttal REmoval of New  WH Solar AdjustMI 2 2" xfId="2331"/>
    <cellStyle name="_Costs not in AURORA 2007 Rate Case_Book2_Electric Rev Req Model (2009 GRC) Rebuttal REmoval of New  WH Solar AdjustMI 3" xfId="2332"/>
    <cellStyle name="_Costs not in AURORA 2007 Rate Case_Book2_Electric Rev Req Model (2009 GRC) Revised 01-18-2010" xfId="2333"/>
    <cellStyle name="_Costs not in AURORA 2007 Rate Case_Book2_Electric Rev Req Model (2009 GRC) Revised 01-18-2010 2" xfId="2334"/>
    <cellStyle name="_Costs not in AURORA 2007 Rate Case_Book2_Electric Rev Req Model (2009 GRC) Revised 01-18-2010 2 2" xfId="2335"/>
    <cellStyle name="_Costs not in AURORA 2007 Rate Case_Book2_Electric Rev Req Model (2009 GRC) Revised 01-18-2010 3" xfId="2336"/>
    <cellStyle name="_Costs not in AURORA 2007 Rate Case_Book2_Final Order Electric EXHIBIT A-1" xfId="2337"/>
    <cellStyle name="_Costs not in AURORA 2007 Rate Case_Book2_Final Order Electric EXHIBIT A-1 2" xfId="2338"/>
    <cellStyle name="_Costs not in AURORA 2007 Rate Case_Book2_Final Order Electric EXHIBIT A-1 2 2" xfId="2339"/>
    <cellStyle name="_Costs not in AURORA 2007 Rate Case_Book2_Final Order Electric EXHIBIT A-1 3" xfId="2340"/>
    <cellStyle name="_Costs not in AURORA 2007 Rate Case_Book4" xfId="2341"/>
    <cellStyle name="_Costs not in AURORA 2007 Rate Case_Book4 2" xfId="2342"/>
    <cellStyle name="_Costs not in AURORA 2007 Rate Case_Book4 2 2" xfId="2343"/>
    <cellStyle name="_Costs not in AURORA 2007 Rate Case_Book4 3" xfId="2344"/>
    <cellStyle name="_Costs not in AURORA 2007 Rate Case_Book9" xfId="2345"/>
    <cellStyle name="_Costs not in AURORA 2007 Rate Case_Book9 2" xfId="2346"/>
    <cellStyle name="_Costs not in AURORA 2007 Rate Case_Book9 2 2" xfId="2347"/>
    <cellStyle name="_Costs not in AURORA 2007 Rate Case_Book9 3" xfId="2348"/>
    <cellStyle name="_Costs not in AURORA 2007 Rate Case_Electric COS Inputs" xfId="2349"/>
    <cellStyle name="_Costs not in AURORA 2007 Rate Case_Electric COS Inputs 2" xfId="2350"/>
    <cellStyle name="_Costs not in AURORA 2007 Rate Case_Electric COS Inputs 2 2" xfId="2351"/>
    <cellStyle name="_Costs not in AURORA 2007 Rate Case_Electric COS Inputs 2 2 2" xfId="2352"/>
    <cellStyle name="_Costs not in AURORA 2007 Rate Case_Electric COS Inputs 2 3" xfId="2353"/>
    <cellStyle name="_Costs not in AURORA 2007 Rate Case_Electric COS Inputs 2 3 2" xfId="2354"/>
    <cellStyle name="_Costs not in AURORA 2007 Rate Case_Electric COS Inputs 2 4" xfId="2355"/>
    <cellStyle name="_Costs not in AURORA 2007 Rate Case_Electric COS Inputs 2 4 2" xfId="2356"/>
    <cellStyle name="_Costs not in AURORA 2007 Rate Case_Electric COS Inputs 3" xfId="2357"/>
    <cellStyle name="_Costs not in AURORA 2007 Rate Case_Electric COS Inputs 3 2" xfId="2358"/>
    <cellStyle name="_Costs not in AURORA 2007 Rate Case_Electric COS Inputs 4" xfId="2359"/>
    <cellStyle name="_Costs not in AURORA 2007 Rate Case_Electric COS Inputs 4 2" xfId="2360"/>
    <cellStyle name="_Costs not in AURORA 2007 Rate Case_Electric COS Inputs 5" xfId="2361"/>
    <cellStyle name="_Costs not in AURORA 2007 Rate Case_NIM Summary" xfId="2362"/>
    <cellStyle name="_Costs not in AURORA 2007 Rate Case_NIM Summary 09GRC" xfId="2363"/>
    <cellStyle name="_Costs not in AURORA 2007 Rate Case_NIM Summary 09GRC 2" xfId="2364"/>
    <cellStyle name="_Costs not in AURORA 2007 Rate Case_NIM Summary 2" xfId="2365"/>
    <cellStyle name="_Costs not in AURORA 2007 Rate Case_NIM Summary 3" xfId="2366"/>
    <cellStyle name="_Costs not in AURORA 2007 Rate Case_NIM Summary 4" xfId="2367"/>
    <cellStyle name="_Costs not in AURORA 2007 Rate Case_NIM Summary 5" xfId="2368"/>
    <cellStyle name="_Costs not in AURORA 2007 Rate Case_NIM Summary 6" xfId="2369"/>
    <cellStyle name="_Costs not in AURORA 2007 Rate Case_NIM Summary 7" xfId="2370"/>
    <cellStyle name="_Costs not in AURORA 2007 Rate Case_NIM Summary 8" xfId="2371"/>
    <cellStyle name="_Costs not in AURORA 2007 Rate Case_NIM Summary 9" xfId="2372"/>
    <cellStyle name="_Costs not in AURORA 2007 Rate Case_PCA 9 -  Exhibit D April 2010 (3)" xfId="2373"/>
    <cellStyle name="_Costs not in AURORA 2007 Rate Case_PCA 9 -  Exhibit D April 2010 (3) 2" xfId="2374"/>
    <cellStyle name="_Costs not in AURORA 2007 Rate Case_Power Costs - Comparison bx Rbtl-Staff-Jt-PC" xfId="2375"/>
    <cellStyle name="_Costs not in AURORA 2007 Rate Case_Power Costs - Comparison bx Rbtl-Staff-Jt-PC 2" xfId="2376"/>
    <cellStyle name="_Costs not in AURORA 2007 Rate Case_Power Costs - Comparison bx Rbtl-Staff-Jt-PC 2 2" xfId="2377"/>
    <cellStyle name="_Costs not in AURORA 2007 Rate Case_Power Costs - Comparison bx Rbtl-Staff-Jt-PC 3" xfId="2378"/>
    <cellStyle name="_Costs not in AURORA 2007 Rate Case_Power Costs - Comparison bx Rbtl-Staff-Jt-PC_Adj Bench DR 3 for Initial Briefs (Electric)" xfId="2379"/>
    <cellStyle name="_Costs not in AURORA 2007 Rate Case_Power Costs - Comparison bx Rbtl-Staff-Jt-PC_Adj Bench DR 3 for Initial Briefs (Electric) 2" xfId="2380"/>
    <cellStyle name="_Costs not in AURORA 2007 Rate Case_Power Costs - Comparison bx Rbtl-Staff-Jt-PC_Adj Bench DR 3 for Initial Briefs (Electric) 2 2" xfId="2381"/>
    <cellStyle name="_Costs not in AURORA 2007 Rate Case_Power Costs - Comparison bx Rbtl-Staff-Jt-PC_Adj Bench DR 3 for Initial Briefs (Electric) 3" xfId="2382"/>
    <cellStyle name="_Costs not in AURORA 2007 Rate Case_Power Costs - Comparison bx Rbtl-Staff-Jt-PC_Electric Rev Req Model (2009 GRC) Rebuttal" xfId="2383"/>
    <cellStyle name="_Costs not in AURORA 2007 Rate Case_Power Costs - Comparison bx Rbtl-Staff-Jt-PC_Electric Rev Req Model (2009 GRC) Rebuttal 2" xfId="2384"/>
    <cellStyle name="_Costs not in AURORA 2007 Rate Case_Power Costs - Comparison bx Rbtl-Staff-Jt-PC_Electric Rev Req Model (2009 GRC) Rebuttal 2 2" xfId="2385"/>
    <cellStyle name="_Costs not in AURORA 2007 Rate Case_Power Costs - Comparison bx Rbtl-Staff-Jt-PC_Electric Rev Req Model (2009 GRC) Rebuttal 3" xfId="2386"/>
    <cellStyle name="_Costs not in AURORA 2007 Rate Case_Power Costs - Comparison bx Rbtl-Staff-Jt-PC_Electric Rev Req Model (2009 GRC) Rebuttal REmoval of New  WH Solar AdjustMI" xfId="2387"/>
    <cellStyle name="_Costs not in AURORA 2007 Rate Case_Power Costs - Comparison bx Rbtl-Staff-Jt-PC_Electric Rev Req Model (2009 GRC) Rebuttal REmoval of New  WH Solar AdjustMI 2" xfId="2388"/>
    <cellStyle name="_Costs not in AURORA 2007 Rate Case_Power Costs - Comparison bx Rbtl-Staff-Jt-PC_Electric Rev Req Model (2009 GRC) Rebuttal REmoval of New  WH Solar AdjustMI 2 2" xfId="2389"/>
    <cellStyle name="_Costs not in AURORA 2007 Rate Case_Power Costs - Comparison bx Rbtl-Staff-Jt-PC_Electric Rev Req Model (2009 GRC) Rebuttal REmoval of New  WH Solar AdjustMI 3" xfId="2390"/>
    <cellStyle name="_Costs not in AURORA 2007 Rate Case_Power Costs - Comparison bx Rbtl-Staff-Jt-PC_Electric Rev Req Model (2009 GRC) Revised 01-18-2010" xfId="2391"/>
    <cellStyle name="_Costs not in AURORA 2007 Rate Case_Power Costs - Comparison bx Rbtl-Staff-Jt-PC_Electric Rev Req Model (2009 GRC) Revised 01-18-2010 2" xfId="2392"/>
    <cellStyle name="_Costs not in AURORA 2007 Rate Case_Power Costs - Comparison bx Rbtl-Staff-Jt-PC_Electric Rev Req Model (2009 GRC) Revised 01-18-2010 2 2" xfId="2393"/>
    <cellStyle name="_Costs not in AURORA 2007 Rate Case_Power Costs - Comparison bx Rbtl-Staff-Jt-PC_Electric Rev Req Model (2009 GRC) Revised 01-18-2010 3" xfId="2394"/>
    <cellStyle name="_Costs not in AURORA 2007 Rate Case_Power Costs - Comparison bx Rbtl-Staff-Jt-PC_Final Order Electric EXHIBIT A-1" xfId="2395"/>
    <cellStyle name="_Costs not in AURORA 2007 Rate Case_Power Costs - Comparison bx Rbtl-Staff-Jt-PC_Final Order Electric EXHIBIT A-1 2" xfId="2396"/>
    <cellStyle name="_Costs not in AURORA 2007 Rate Case_Power Costs - Comparison bx Rbtl-Staff-Jt-PC_Final Order Electric EXHIBIT A-1 2 2" xfId="2397"/>
    <cellStyle name="_Costs not in AURORA 2007 Rate Case_Power Costs - Comparison bx Rbtl-Staff-Jt-PC_Final Order Electric EXHIBIT A-1 3" xfId="2398"/>
    <cellStyle name="_Costs not in AURORA 2007 Rate Case_Production Adj 4.37" xfId="47"/>
    <cellStyle name="_Costs not in AURORA 2007 Rate Case_Production Adj 4.37 2" xfId="2399"/>
    <cellStyle name="_Costs not in AURORA 2007 Rate Case_Production Adj 4.37 2 2" xfId="2400"/>
    <cellStyle name="_Costs not in AURORA 2007 Rate Case_Production Adj 4.37 3" xfId="2401"/>
    <cellStyle name="_Costs not in AURORA 2007 Rate Case_Purchased Power Adj 4.03" xfId="48"/>
    <cellStyle name="_Costs not in AURORA 2007 Rate Case_Purchased Power Adj 4.03 2" xfId="2402"/>
    <cellStyle name="_Costs not in AURORA 2007 Rate Case_Purchased Power Adj 4.03 2 2" xfId="2403"/>
    <cellStyle name="_Costs not in AURORA 2007 Rate Case_Purchased Power Adj 4.03 3" xfId="2404"/>
    <cellStyle name="_Costs not in AURORA 2007 Rate Case_Rebuttal Power Costs" xfId="2405"/>
    <cellStyle name="_Costs not in AURORA 2007 Rate Case_Rebuttal Power Costs 2" xfId="2406"/>
    <cellStyle name="_Costs not in AURORA 2007 Rate Case_Rebuttal Power Costs 2 2" xfId="2407"/>
    <cellStyle name="_Costs not in AURORA 2007 Rate Case_Rebuttal Power Costs 3" xfId="2408"/>
    <cellStyle name="_Costs not in AURORA 2007 Rate Case_Rebuttal Power Costs_Adj Bench DR 3 for Initial Briefs (Electric)" xfId="2409"/>
    <cellStyle name="_Costs not in AURORA 2007 Rate Case_Rebuttal Power Costs_Adj Bench DR 3 for Initial Briefs (Electric) 2" xfId="2410"/>
    <cellStyle name="_Costs not in AURORA 2007 Rate Case_Rebuttal Power Costs_Adj Bench DR 3 for Initial Briefs (Electric) 2 2" xfId="2411"/>
    <cellStyle name="_Costs not in AURORA 2007 Rate Case_Rebuttal Power Costs_Adj Bench DR 3 for Initial Briefs (Electric) 3" xfId="2412"/>
    <cellStyle name="_Costs not in AURORA 2007 Rate Case_Rebuttal Power Costs_Electric Rev Req Model (2009 GRC) Rebuttal" xfId="2413"/>
    <cellStyle name="_Costs not in AURORA 2007 Rate Case_Rebuttal Power Costs_Electric Rev Req Model (2009 GRC) Rebuttal 2" xfId="2414"/>
    <cellStyle name="_Costs not in AURORA 2007 Rate Case_Rebuttal Power Costs_Electric Rev Req Model (2009 GRC) Rebuttal 2 2" xfId="2415"/>
    <cellStyle name="_Costs not in AURORA 2007 Rate Case_Rebuttal Power Costs_Electric Rev Req Model (2009 GRC) Rebuttal 3" xfId="2416"/>
    <cellStyle name="_Costs not in AURORA 2007 Rate Case_Rebuttal Power Costs_Electric Rev Req Model (2009 GRC) Rebuttal REmoval of New  WH Solar AdjustMI" xfId="2417"/>
    <cellStyle name="_Costs not in AURORA 2007 Rate Case_Rebuttal Power Costs_Electric Rev Req Model (2009 GRC) Rebuttal REmoval of New  WH Solar AdjustMI 2" xfId="2418"/>
    <cellStyle name="_Costs not in AURORA 2007 Rate Case_Rebuttal Power Costs_Electric Rev Req Model (2009 GRC) Rebuttal REmoval of New  WH Solar AdjustMI 2 2" xfId="2419"/>
    <cellStyle name="_Costs not in AURORA 2007 Rate Case_Rebuttal Power Costs_Electric Rev Req Model (2009 GRC) Rebuttal REmoval of New  WH Solar AdjustMI 3" xfId="2420"/>
    <cellStyle name="_Costs not in AURORA 2007 Rate Case_Rebuttal Power Costs_Electric Rev Req Model (2009 GRC) Revised 01-18-2010" xfId="2421"/>
    <cellStyle name="_Costs not in AURORA 2007 Rate Case_Rebuttal Power Costs_Electric Rev Req Model (2009 GRC) Revised 01-18-2010 2" xfId="2422"/>
    <cellStyle name="_Costs not in AURORA 2007 Rate Case_Rebuttal Power Costs_Electric Rev Req Model (2009 GRC) Revised 01-18-2010 2 2" xfId="2423"/>
    <cellStyle name="_Costs not in AURORA 2007 Rate Case_Rebuttal Power Costs_Electric Rev Req Model (2009 GRC) Revised 01-18-2010 3" xfId="2424"/>
    <cellStyle name="_Costs not in AURORA 2007 Rate Case_Rebuttal Power Costs_Final Order Electric EXHIBIT A-1" xfId="2425"/>
    <cellStyle name="_Costs not in AURORA 2007 Rate Case_Rebuttal Power Costs_Final Order Electric EXHIBIT A-1 2" xfId="2426"/>
    <cellStyle name="_Costs not in AURORA 2007 Rate Case_Rebuttal Power Costs_Final Order Electric EXHIBIT A-1 2 2" xfId="2427"/>
    <cellStyle name="_Costs not in AURORA 2007 Rate Case_Rebuttal Power Costs_Final Order Electric EXHIBIT A-1 3" xfId="2428"/>
    <cellStyle name="_Costs not in AURORA 2007 Rate Case_ROR 5.02" xfId="49"/>
    <cellStyle name="_Costs not in AURORA 2007 Rate Case_ROR 5.02 2" xfId="2429"/>
    <cellStyle name="_Costs not in AURORA 2007 Rate Case_ROR 5.02 2 2" xfId="2430"/>
    <cellStyle name="_Costs not in AURORA 2007 Rate Case_ROR 5.02 3" xfId="2431"/>
    <cellStyle name="_Costs not in AURORA 2007 Rate Case_Transmission Workbook for May BOD" xfId="2432"/>
    <cellStyle name="_Costs not in AURORA 2007 Rate Case_Transmission Workbook for May BOD 2" xfId="2433"/>
    <cellStyle name="_Costs not in AURORA 2007 Rate Case_Wind Integration 10GRC" xfId="2434"/>
    <cellStyle name="_Costs not in AURORA 2007 Rate Case_Wind Integration 10GRC 2" xfId="2435"/>
    <cellStyle name="_Costs not in KWI3000 '06Budget" xfId="50"/>
    <cellStyle name="_Costs not in KWI3000 '06Budget 2" xfId="2436"/>
    <cellStyle name="_Costs not in KWI3000 '06Budget 2 2" xfId="2437"/>
    <cellStyle name="_Costs not in KWI3000 '06Budget 2 2 2" xfId="2438"/>
    <cellStyle name="_Costs not in KWI3000 '06Budget 2 3" xfId="2439"/>
    <cellStyle name="_Costs not in KWI3000 '06Budget 3" xfId="2440"/>
    <cellStyle name="_Costs not in KWI3000 '06Budget 3 2" xfId="2441"/>
    <cellStyle name="_Costs not in KWI3000 '06Budget 3 2 2" xfId="2442"/>
    <cellStyle name="_Costs not in KWI3000 '06Budget 3 3" xfId="2443"/>
    <cellStyle name="_Costs not in KWI3000 '06Budget 3 3 2" xfId="2444"/>
    <cellStyle name="_Costs not in KWI3000 '06Budget 3 4" xfId="2445"/>
    <cellStyle name="_Costs not in KWI3000 '06Budget 3 4 2" xfId="2446"/>
    <cellStyle name="_Costs not in KWI3000 '06Budget 4" xfId="2447"/>
    <cellStyle name="_Costs not in KWI3000 '06Budget 4 2" xfId="2448"/>
    <cellStyle name="_Costs not in KWI3000 '06Budget 5" xfId="2449"/>
    <cellStyle name="_Costs not in KWI3000 '06Budget_(C) WHE Proforma with ITC cash grant 10 Yr Amort_for deferral_102809" xfId="2450"/>
    <cellStyle name="_Costs not in KWI3000 '06Budget_(C) WHE Proforma with ITC cash grant 10 Yr Amort_for deferral_102809 2" xfId="2451"/>
    <cellStyle name="_Costs not in KWI3000 '06Budget_(C) WHE Proforma with ITC cash grant 10 Yr Amort_for deferral_102809 2 2" xfId="2452"/>
    <cellStyle name="_Costs not in KWI3000 '06Budget_(C) WHE Proforma with ITC cash grant 10 Yr Amort_for deferral_102809 3" xfId="2453"/>
    <cellStyle name="_Costs not in KWI3000 '06Budget_(C) WHE Proforma with ITC cash grant 10 Yr Amort_for deferral_102809_16.07E Wild Horse Wind Expansionwrkingfile" xfId="2454"/>
    <cellStyle name="_Costs not in KWI3000 '06Budget_(C) WHE Proforma with ITC cash grant 10 Yr Amort_for deferral_102809_16.07E Wild Horse Wind Expansionwrkingfile 2" xfId="2455"/>
    <cellStyle name="_Costs not in KWI3000 '06Budget_(C) WHE Proforma with ITC cash grant 10 Yr Amort_for deferral_102809_16.07E Wild Horse Wind Expansionwrkingfile 2 2" xfId="2456"/>
    <cellStyle name="_Costs not in KWI3000 '06Budget_(C) WHE Proforma with ITC cash grant 10 Yr Amort_for deferral_102809_16.07E Wild Horse Wind Expansionwrkingfile 3" xfId="2457"/>
    <cellStyle name="_Costs not in KWI3000 '06Budget_(C) WHE Proforma with ITC cash grant 10 Yr Amort_for deferral_102809_16.07E Wild Horse Wind Expansionwrkingfile SF" xfId="2458"/>
    <cellStyle name="_Costs not in KWI3000 '06Budget_(C) WHE Proforma with ITC cash grant 10 Yr Amort_for deferral_102809_16.07E Wild Horse Wind Expansionwrkingfile SF 2" xfId="2459"/>
    <cellStyle name="_Costs not in KWI3000 '06Budget_(C) WHE Proforma with ITC cash grant 10 Yr Amort_for deferral_102809_16.07E Wild Horse Wind Expansionwrkingfile SF 2 2" xfId="2460"/>
    <cellStyle name="_Costs not in KWI3000 '06Budget_(C) WHE Proforma with ITC cash grant 10 Yr Amort_for deferral_102809_16.07E Wild Horse Wind Expansionwrkingfile SF 3" xfId="2461"/>
    <cellStyle name="_Costs not in KWI3000 '06Budget_(C) WHE Proforma with ITC cash grant 10 Yr Amort_for deferral_102809_16.37E Wild Horse Expansion DeferralRevwrkingfile SF" xfId="2462"/>
    <cellStyle name="_Costs not in KWI3000 '06Budget_(C) WHE Proforma with ITC cash grant 10 Yr Amort_for deferral_102809_16.37E Wild Horse Expansion DeferralRevwrkingfile SF 2" xfId="2463"/>
    <cellStyle name="_Costs not in KWI3000 '06Budget_(C) WHE Proforma with ITC cash grant 10 Yr Amort_for deferral_102809_16.37E Wild Horse Expansion DeferralRevwrkingfile SF 2 2" xfId="2464"/>
    <cellStyle name="_Costs not in KWI3000 '06Budget_(C) WHE Proforma with ITC cash grant 10 Yr Amort_for deferral_102809_16.37E Wild Horse Expansion DeferralRevwrkingfile SF 3" xfId="2465"/>
    <cellStyle name="_Costs not in KWI3000 '06Budget_(C) WHE Proforma with ITC cash grant 10 Yr Amort_for rebuttal_120709" xfId="2466"/>
    <cellStyle name="_Costs not in KWI3000 '06Budget_(C) WHE Proforma with ITC cash grant 10 Yr Amort_for rebuttal_120709 2" xfId="2467"/>
    <cellStyle name="_Costs not in KWI3000 '06Budget_(C) WHE Proforma with ITC cash grant 10 Yr Amort_for rebuttal_120709 2 2" xfId="2468"/>
    <cellStyle name="_Costs not in KWI3000 '06Budget_(C) WHE Proforma with ITC cash grant 10 Yr Amort_for rebuttal_120709 3" xfId="2469"/>
    <cellStyle name="_Costs not in KWI3000 '06Budget_04.07E Wild Horse Wind Expansion" xfId="2470"/>
    <cellStyle name="_Costs not in KWI3000 '06Budget_04.07E Wild Horse Wind Expansion 2" xfId="2471"/>
    <cellStyle name="_Costs not in KWI3000 '06Budget_04.07E Wild Horse Wind Expansion 2 2" xfId="2472"/>
    <cellStyle name="_Costs not in KWI3000 '06Budget_04.07E Wild Horse Wind Expansion 3" xfId="2473"/>
    <cellStyle name="_Costs not in KWI3000 '06Budget_04.07E Wild Horse Wind Expansion_16.07E Wild Horse Wind Expansionwrkingfile" xfId="2474"/>
    <cellStyle name="_Costs not in KWI3000 '06Budget_04.07E Wild Horse Wind Expansion_16.07E Wild Horse Wind Expansionwrkingfile 2" xfId="2475"/>
    <cellStyle name="_Costs not in KWI3000 '06Budget_04.07E Wild Horse Wind Expansion_16.07E Wild Horse Wind Expansionwrkingfile 2 2" xfId="2476"/>
    <cellStyle name="_Costs not in KWI3000 '06Budget_04.07E Wild Horse Wind Expansion_16.07E Wild Horse Wind Expansionwrkingfile 3" xfId="2477"/>
    <cellStyle name="_Costs not in KWI3000 '06Budget_04.07E Wild Horse Wind Expansion_16.07E Wild Horse Wind Expansionwrkingfile SF" xfId="2478"/>
    <cellStyle name="_Costs not in KWI3000 '06Budget_04.07E Wild Horse Wind Expansion_16.07E Wild Horse Wind Expansionwrkingfile SF 2" xfId="2479"/>
    <cellStyle name="_Costs not in KWI3000 '06Budget_04.07E Wild Horse Wind Expansion_16.07E Wild Horse Wind Expansionwrkingfile SF 2 2" xfId="2480"/>
    <cellStyle name="_Costs not in KWI3000 '06Budget_04.07E Wild Horse Wind Expansion_16.07E Wild Horse Wind Expansionwrkingfile SF 3" xfId="2481"/>
    <cellStyle name="_Costs not in KWI3000 '06Budget_04.07E Wild Horse Wind Expansion_16.37E Wild Horse Expansion DeferralRevwrkingfile SF" xfId="2482"/>
    <cellStyle name="_Costs not in KWI3000 '06Budget_04.07E Wild Horse Wind Expansion_16.37E Wild Horse Expansion DeferralRevwrkingfile SF 2" xfId="2483"/>
    <cellStyle name="_Costs not in KWI3000 '06Budget_04.07E Wild Horse Wind Expansion_16.37E Wild Horse Expansion DeferralRevwrkingfile SF 2 2" xfId="2484"/>
    <cellStyle name="_Costs not in KWI3000 '06Budget_04.07E Wild Horse Wind Expansion_16.37E Wild Horse Expansion DeferralRevwrkingfile SF 3" xfId="2485"/>
    <cellStyle name="_Costs not in KWI3000 '06Budget_16.07E Wild Horse Wind Expansionwrkingfile" xfId="2486"/>
    <cellStyle name="_Costs not in KWI3000 '06Budget_16.07E Wild Horse Wind Expansionwrkingfile 2" xfId="2487"/>
    <cellStyle name="_Costs not in KWI3000 '06Budget_16.07E Wild Horse Wind Expansionwrkingfile 2 2" xfId="2488"/>
    <cellStyle name="_Costs not in KWI3000 '06Budget_16.07E Wild Horse Wind Expansionwrkingfile 3" xfId="2489"/>
    <cellStyle name="_Costs not in KWI3000 '06Budget_16.07E Wild Horse Wind Expansionwrkingfile SF" xfId="2490"/>
    <cellStyle name="_Costs not in KWI3000 '06Budget_16.07E Wild Horse Wind Expansionwrkingfile SF 2" xfId="2491"/>
    <cellStyle name="_Costs not in KWI3000 '06Budget_16.07E Wild Horse Wind Expansionwrkingfile SF 2 2" xfId="2492"/>
    <cellStyle name="_Costs not in KWI3000 '06Budget_16.07E Wild Horse Wind Expansionwrkingfile SF 3" xfId="2493"/>
    <cellStyle name="_Costs not in KWI3000 '06Budget_16.37E Wild Horse Expansion DeferralRevwrkingfile SF" xfId="2494"/>
    <cellStyle name="_Costs not in KWI3000 '06Budget_16.37E Wild Horse Expansion DeferralRevwrkingfile SF 2" xfId="2495"/>
    <cellStyle name="_Costs not in KWI3000 '06Budget_16.37E Wild Horse Expansion DeferralRevwrkingfile SF 2 2" xfId="2496"/>
    <cellStyle name="_Costs not in KWI3000 '06Budget_16.37E Wild Horse Expansion DeferralRevwrkingfile SF 3" xfId="2497"/>
    <cellStyle name="_Costs not in KWI3000 '06Budget_2009 GRC Compl Filing - Exhibit D" xfId="2498"/>
    <cellStyle name="_Costs not in KWI3000 '06Budget_2009 GRC Compl Filing - Exhibit D 2" xfId="2499"/>
    <cellStyle name="_Costs not in KWI3000 '06Budget_3.01 Income Statement" xfId="2500"/>
    <cellStyle name="_Costs not in KWI3000 '06Budget_4 31 Regulatory Assets and Liabilities  7 06- Exhibit D" xfId="2501"/>
    <cellStyle name="_Costs not in KWI3000 '06Budget_4 31 Regulatory Assets and Liabilities  7 06- Exhibit D 2" xfId="2502"/>
    <cellStyle name="_Costs not in KWI3000 '06Budget_4 31 Regulatory Assets and Liabilities  7 06- Exhibit D 2 2" xfId="2503"/>
    <cellStyle name="_Costs not in KWI3000 '06Budget_4 31 Regulatory Assets and Liabilities  7 06- Exhibit D 3" xfId="2504"/>
    <cellStyle name="_Costs not in KWI3000 '06Budget_4 31 Regulatory Assets and Liabilities  7 06- Exhibit D_NIM Summary" xfId="2505"/>
    <cellStyle name="_Costs not in KWI3000 '06Budget_4 31 Regulatory Assets and Liabilities  7 06- Exhibit D_NIM Summary 2" xfId="2506"/>
    <cellStyle name="_Costs not in KWI3000 '06Budget_4 32 Regulatory Assets and Liabilities  7 06- Exhibit D" xfId="2507"/>
    <cellStyle name="_Costs not in KWI3000 '06Budget_4 32 Regulatory Assets and Liabilities  7 06- Exhibit D 2" xfId="2508"/>
    <cellStyle name="_Costs not in KWI3000 '06Budget_4 32 Regulatory Assets and Liabilities  7 06- Exhibit D 2 2" xfId="2509"/>
    <cellStyle name="_Costs not in KWI3000 '06Budget_4 32 Regulatory Assets and Liabilities  7 06- Exhibit D 3" xfId="2510"/>
    <cellStyle name="_Costs not in KWI3000 '06Budget_4 32 Regulatory Assets and Liabilities  7 06- Exhibit D_NIM Summary" xfId="2511"/>
    <cellStyle name="_Costs not in KWI3000 '06Budget_4 32 Regulatory Assets and Liabilities  7 06- Exhibit D_NIM Summary 2" xfId="2512"/>
    <cellStyle name="_Costs not in KWI3000 '06Budget_AURORA Total New" xfId="2513"/>
    <cellStyle name="_Costs not in KWI3000 '06Budget_AURORA Total New 2" xfId="2514"/>
    <cellStyle name="_Costs not in KWI3000 '06Budget_Book2" xfId="2515"/>
    <cellStyle name="_Costs not in KWI3000 '06Budget_Book2 2" xfId="2516"/>
    <cellStyle name="_Costs not in KWI3000 '06Budget_Book2 2 2" xfId="2517"/>
    <cellStyle name="_Costs not in KWI3000 '06Budget_Book2 3" xfId="2518"/>
    <cellStyle name="_Costs not in KWI3000 '06Budget_Book2_Adj Bench DR 3 for Initial Briefs (Electric)" xfId="2519"/>
    <cellStyle name="_Costs not in KWI3000 '06Budget_Book2_Adj Bench DR 3 for Initial Briefs (Electric) 2" xfId="2520"/>
    <cellStyle name="_Costs not in KWI3000 '06Budget_Book2_Adj Bench DR 3 for Initial Briefs (Electric) 2 2" xfId="2521"/>
    <cellStyle name="_Costs not in KWI3000 '06Budget_Book2_Adj Bench DR 3 for Initial Briefs (Electric) 3" xfId="2522"/>
    <cellStyle name="_Costs not in KWI3000 '06Budget_Book2_Electric Rev Req Model (2009 GRC) Rebuttal" xfId="2523"/>
    <cellStyle name="_Costs not in KWI3000 '06Budget_Book2_Electric Rev Req Model (2009 GRC) Rebuttal 2" xfId="2524"/>
    <cellStyle name="_Costs not in KWI3000 '06Budget_Book2_Electric Rev Req Model (2009 GRC) Rebuttal 2 2" xfId="2525"/>
    <cellStyle name="_Costs not in KWI3000 '06Budget_Book2_Electric Rev Req Model (2009 GRC) Rebuttal 3" xfId="2526"/>
    <cellStyle name="_Costs not in KWI3000 '06Budget_Book2_Electric Rev Req Model (2009 GRC) Rebuttal REmoval of New  WH Solar AdjustMI" xfId="2527"/>
    <cellStyle name="_Costs not in KWI3000 '06Budget_Book2_Electric Rev Req Model (2009 GRC) Rebuttal REmoval of New  WH Solar AdjustMI 2" xfId="2528"/>
    <cellStyle name="_Costs not in KWI3000 '06Budget_Book2_Electric Rev Req Model (2009 GRC) Rebuttal REmoval of New  WH Solar AdjustMI 2 2" xfId="2529"/>
    <cellStyle name="_Costs not in KWI3000 '06Budget_Book2_Electric Rev Req Model (2009 GRC) Rebuttal REmoval of New  WH Solar AdjustMI 3" xfId="2530"/>
    <cellStyle name="_Costs not in KWI3000 '06Budget_Book2_Electric Rev Req Model (2009 GRC) Revised 01-18-2010" xfId="2531"/>
    <cellStyle name="_Costs not in KWI3000 '06Budget_Book2_Electric Rev Req Model (2009 GRC) Revised 01-18-2010 2" xfId="2532"/>
    <cellStyle name="_Costs not in KWI3000 '06Budget_Book2_Electric Rev Req Model (2009 GRC) Revised 01-18-2010 2 2" xfId="2533"/>
    <cellStyle name="_Costs not in KWI3000 '06Budget_Book2_Electric Rev Req Model (2009 GRC) Revised 01-18-2010 3" xfId="2534"/>
    <cellStyle name="_Costs not in KWI3000 '06Budget_Book2_Final Order Electric EXHIBIT A-1" xfId="2535"/>
    <cellStyle name="_Costs not in KWI3000 '06Budget_Book2_Final Order Electric EXHIBIT A-1 2" xfId="2536"/>
    <cellStyle name="_Costs not in KWI3000 '06Budget_Book2_Final Order Electric EXHIBIT A-1 2 2" xfId="2537"/>
    <cellStyle name="_Costs not in KWI3000 '06Budget_Book2_Final Order Electric EXHIBIT A-1 3" xfId="2538"/>
    <cellStyle name="_Costs not in KWI3000 '06Budget_Book4" xfId="2539"/>
    <cellStyle name="_Costs not in KWI3000 '06Budget_Book4 2" xfId="2540"/>
    <cellStyle name="_Costs not in KWI3000 '06Budget_Book4 2 2" xfId="2541"/>
    <cellStyle name="_Costs not in KWI3000 '06Budget_Book4 3" xfId="2542"/>
    <cellStyle name="_Costs not in KWI3000 '06Budget_Book9" xfId="2543"/>
    <cellStyle name="_Costs not in KWI3000 '06Budget_Book9 2" xfId="2544"/>
    <cellStyle name="_Costs not in KWI3000 '06Budget_Book9 2 2" xfId="2545"/>
    <cellStyle name="_Costs not in KWI3000 '06Budget_Book9 3" xfId="2546"/>
    <cellStyle name="_Costs not in KWI3000 '06Budget_Exhibit D fr R Gho 12-31-08" xfId="2547"/>
    <cellStyle name="_Costs not in KWI3000 '06Budget_Exhibit D fr R Gho 12-31-08 2" xfId="2548"/>
    <cellStyle name="_Costs not in KWI3000 '06Budget_Exhibit D fr R Gho 12-31-08 v2" xfId="2549"/>
    <cellStyle name="_Costs not in KWI3000 '06Budget_Exhibit D fr R Gho 12-31-08 v2 2" xfId="2550"/>
    <cellStyle name="_Costs not in KWI3000 '06Budget_Exhibit D fr R Gho 12-31-08 v2_NIM Summary" xfId="2551"/>
    <cellStyle name="_Costs not in KWI3000 '06Budget_Exhibit D fr R Gho 12-31-08 v2_NIM Summary 2" xfId="2552"/>
    <cellStyle name="_Costs not in KWI3000 '06Budget_Exhibit D fr R Gho 12-31-08_NIM Summary" xfId="2553"/>
    <cellStyle name="_Costs not in KWI3000 '06Budget_Exhibit D fr R Gho 12-31-08_NIM Summary 2" xfId="2554"/>
    <cellStyle name="_Costs not in KWI3000 '06Budget_Hopkins Ridge Prepaid Tran - Interest Earned RY 12ME Feb  '11" xfId="2555"/>
    <cellStyle name="_Costs not in KWI3000 '06Budget_Hopkins Ridge Prepaid Tran - Interest Earned RY 12ME Feb  '11 2" xfId="2556"/>
    <cellStyle name="_Costs not in KWI3000 '06Budget_Hopkins Ridge Prepaid Tran - Interest Earned RY 12ME Feb  '11_NIM Summary" xfId="2557"/>
    <cellStyle name="_Costs not in KWI3000 '06Budget_Hopkins Ridge Prepaid Tran - Interest Earned RY 12ME Feb  '11_NIM Summary 2" xfId="2558"/>
    <cellStyle name="_Costs not in KWI3000 '06Budget_Hopkins Ridge Prepaid Tran - Interest Earned RY 12ME Feb  '11_Transmission Workbook for May BOD" xfId="2559"/>
    <cellStyle name="_Costs not in KWI3000 '06Budget_Hopkins Ridge Prepaid Tran - Interest Earned RY 12ME Feb  '11_Transmission Workbook for May BOD 2" xfId="2560"/>
    <cellStyle name="_Costs not in KWI3000 '06Budget_INPUTS" xfId="2561"/>
    <cellStyle name="_Costs not in KWI3000 '06Budget_INPUTS 2" xfId="2562"/>
    <cellStyle name="_Costs not in KWI3000 '06Budget_INPUTS 2 2" xfId="2563"/>
    <cellStyle name="_Costs not in KWI3000 '06Budget_INPUTS 3" xfId="2564"/>
    <cellStyle name="_Costs not in KWI3000 '06Budget_NIM Summary" xfId="2565"/>
    <cellStyle name="_Costs not in KWI3000 '06Budget_NIM Summary 09GRC" xfId="2566"/>
    <cellStyle name="_Costs not in KWI3000 '06Budget_NIM Summary 09GRC 2" xfId="2567"/>
    <cellStyle name="_Costs not in KWI3000 '06Budget_NIM Summary 2" xfId="2568"/>
    <cellStyle name="_Costs not in KWI3000 '06Budget_NIM Summary 3" xfId="2569"/>
    <cellStyle name="_Costs not in KWI3000 '06Budget_NIM Summary 4" xfId="2570"/>
    <cellStyle name="_Costs not in KWI3000 '06Budget_NIM Summary 5" xfId="2571"/>
    <cellStyle name="_Costs not in KWI3000 '06Budget_NIM Summary 6" xfId="2572"/>
    <cellStyle name="_Costs not in KWI3000 '06Budget_NIM Summary 7" xfId="2573"/>
    <cellStyle name="_Costs not in KWI3000 '06Budget_NIM Summary 8" xfId="2574"/>
    <cellStyle name="_Costs not in KWI3000 '06Budget_NIM Summary 9" xfId="2575"/>
    <cellStyle name="_Costs not in KWI3000 '06Budget_PCA 7 - Exhibit D update 11_30_08 (2)" xfId="2576"/>
    <cellStyle name="_Costs not in KWI3000 '06Budget_PCA 7 - Exhibit D update 11_30_08 (2) 2" xfId="2577"/>
    <cellStyle name="_Costs not in KWI3000 '06Budget_PCA 7 - Exhibit D update 11_30_08 (2) 2 2" xfId="2578"/>
    <cellStyle name="_Costs not in KWI3000 '06Budget_PCA 7 - Exhibit D update 11_30_08 (2) 3" xfId="2579"/>
    <cellStyle name="_Costs not in KWI3000 '06Budget_PCA 7 - Exhibit D update 11_30_08 (2)_NIM Summary" xfId="2580"/>
    <cellStyle name="_Costs not in KWI3000 '06Budget_PCA 7 - Exhibit D update 11_30_08 (2)_NIM Summary 2" xfId="2581"/>
    <cellStyle name="_Costs not in KWI3000 '06Budget_PCA 9 -  Exhibit D April 2010 (3)" xfId="2582"/>
    <cellStyle name="_Costs not in KWI3000 '06Budget_PCA 9 -  Exhibit D April 2010 (3) 2" xfId="2583"/>
    <cellStyle name="_Costs not in KWI3000 '06Budget_Power Costs - Comparison bx Rbtl-Staff-Jt-PC" xfId="2584"/>
    <cellStyle name="_Costs not in KWI3000 '06Budget_Power Costs - Comparison bx Rbtl-Staff-Jt-PC 2" xfId="2585"/>
    <cellStyle name="_Costs not in KWI3000 '06Budget_Power Costs - Comparison bx Rbtl-Staff-Jt-PC 2 2" xfId="2586"/>
    <cellStyle name="_Costs not in KWI3000 '06Budget_Power Costs - Comparison bx Rbtl-Staff-Jt-PC 3" xfId="2587"/>
    <cellStyle name="_Costs not in KWI3000 '06Budget_Power Costs - Comparison bx Rbtl-Staff-Jt-PC_Adj Bench DR 3 for Initial Briefs (Electric)" xfId="2588"/>
    <cellStyle name="_Costs not in KWI3000 '06Budget_Power Costs - Comparison bx Rbtl-Staff-Jt-PC_Adj Bench DR 3 for Initial Briefs (Electric) 2" xfId="2589"/>
    <cellStyle name="_Costs not in KWI3000 '06Budget_Power Costs - Comparison bx Rbtl-Staff-Jt-PC_Adj Bench DR 3 for Initial Briefs (Electric) 2 2" xfId="2590"/>
    <cellStyle name="_Costs not in KWI3000 '06Budget_Power Costs - Comparison bx Rbtl-Staff-Jt-PC_Adj Bench DR 3 for Initial Briefs (Electric) 3" xfId="2591"/>
    <cellStyle name="_Costs not in KWI3000 '06Budget_Power Costs - Comparison bx Rbtl-Staff-Jt-PC_Electric Rev Req Model (2009 GRC) Rebuttal" xfId="2592"/>
    <cellStyle name="_Costs not in KWI3000 '06Budget_Power Costs - Comparison bx Rbtl-Staff-Jt-PC_Electric Rev Req Model (2009 GRC) Rebuttal 2" xfId="2593"/>
    <cellStyle name="_Costs not in KWI3000 '06Budget_Power Costs - Comparison bx Rbtl-Staff-Jt-PC_Electric Rev Req Model (2009 GRC) Rebuttal 2 2" xfId="2594"/>
    <cellStyle name="_Costs not in KWI3000 '06Budget_Power Costs - Comparison bx Rbtl-Staff-Jt-PC_Electric Rev Req Model (2009 GRC) Rebuttal 3" xfId="2595"/>
    <cellStyle name="_Costs not in KWI3000 '06Budget_Power Costs - Comparison bx Rbtl-Staff-Jt-PC_Electric Rev Req Model (2009 GRC) Rebuttal REmoval of New  WH Solar AdjustMI" xfId="2596"/>
    <cellStyle name="_Costs not in KWI3000 '06Budget_Power Costs - Comparison bx Rbtl-Staff-Jt-PC_Electric Rev Req Model (2009 GRC) Rebuttal REmoval of New  WH Solar AdjustMI 2" xfId="2597"/>
    <cellStyle name="_Costs not in KWI3000 '06Budget_Power Costs - Comparison bx Rbtl-Staff-Jt-PC_Electric Rev Req Model (2009 GRC) Rebuttal REmoval of New  WH Solar AdjustMI 2 2" xfId="2598"/>
    <cellStyle name="_Costs not in KWI3000 '06Budget_Power Costs - Comparison bx Rbtl-Staff-Jt-PC_Electric Rev Req Model (2009 GRC) Rebuttal REmoval of New  WH Solar AdjustMI 3" xfId="2599"/>
    <cellStyle name="_Costs not in KWI3000 '06Budget_Power Costs - Comparison bx Rbtl-Staff-Jt-PC_Electric Rev Req Model (2009 GRC) Revised 01-18-2010" xfId="2600"/>
    <cellStyle name="_Costs not in KWI3000 '06Budget_Power Costs - Comparison bx Rbtl-Staff-Jt-PC_Electric Rev Req Model (2009 GRC) Revised 01-18-2010 2" xfId="2601"/>
    <cellStyle name="_Costs not in KWI3000 '06Budget_Power Costs - Comparison bx Rbtl-Staff-Jt-PC_Electric Rev Req Model (2009 GRC) Revised 01-18-2010 2 2" xfId="2602"/>
    <cellStyle name="_Costs not in KWI3000 '06Budget_Power Costs - Comparison bx Rbtl-Staff-Jt-PC_Electric Rev Req Model (2009 GRC) Revised 01-18-2010 3" xfId="2603"/>
    <cellStyle name="_Costs not in KWI3000 '06Budget_Power Costs - Comparison bx Rbtl-Staff-Jt-PC_Final Order Electric EXHIBIT A-1" xfId="2604"/>
    <cellStyle name="_Costs not in KWI3000 '06Budget_Power Costs - Comparison bx Rbtl-Staff-Jt-PC_Final Order Electric EXHIBIT A-1 2" xfId="2605"/>
    <cellStyle name="_Costs not in KWI3000 '06Budget_Power Costs - Comparison bx Rbtl-Staff-Jt-PC_Final Order Electric EXHIBIT A-1 2 2" xfId="2606"/>
    <cellStyle name="_Costs not in KWI3000 '06Budget_Power Costs - Comparison bx Rbtl-Staff-Jt-PC_Final Order Electric EXHIBIT A-1 3" xfId="2607"/>
    <cellStyle name="_Costs not in KWI3000 '06Budget_Production Adj 4.37" xfId="51"/>
    <cellStyle name="_Costs not in KWI3000 '06Budget_Production Adj 4.37 2" xfId="2608"/>
    <cellStyle name="_Costs not in KWI3000 '06Budget_Production Adj 4.37 2 2" xfId="2609"/>
    <cellStyle name="_Costs not in KWI3000 '06Budget_Production Adj 4.37 3" xfId="2610"/>
    <cellStyle name="_Costs not in KWI3000 '06Budget_Purchased Power Adj 4.03" xfId="52"/>
    <cellStyle name="_Costs not in KWI3000 '06Budget_Purchased Power Adj 4.03 2" xfId="2611"/>
    <cellStyle name="_Costs not in KWI3000 '06Budget_Purchased Power Adj 4.03 2 2" xfId="2612"/>
    <cellStyle name="_Costs not in KWI3000 '06Budget_Purchased Power Adj 4.03 3" xfId="2613"/>
    <cellStyle name="_Costs not in KWI3000 '06Budget_Rebuttal Power Costs" xfId="2614"/>
    <cellStyle name="_Costs not in KWI3000 '06Budget_Rebuttal Power Costs 2" xfId="2615"/>
    <cellStyle name="_Costs not in KWI3000 '06Budget_Rebuttal Power Costs 2 2" xfId="2616"/>
    <cellStyle name="_Costs not in KWI3000 '06Budget_Rebuttal Power Costs 3" xfId="2617"/>
    <cellStyle name="_Costs not in KWI3000 '06Budget_Rebuttal Power Costs_Adj Bench DR 3 for Initial Briefs (Electric)" xfId="2618"/>
    <cellStyle name="_Costs not in KWI3000 '06Budget_Rebuttal Power Costs_Adj Bench DR 3 for Initial Briefs (Electric) 2" xfId="2619"/>
    <cellStyle name="_Costs not in KWI3000 '06Budget_Rebuttal Power Costs_Adj Bench DR 3 for Initial Briefs (Electric) 2 2" xfId="2620"/>
    <cellStyle name="_Costs not in KWI3000 '06Budget_Rebuttal Power Costs_Adj Bench DR 3 for Initial Briefs (Electric) 3" xfId="2621"/>
    <cellStyle name="_Costs not in KWI3000 '06Budget_Rebuttal Power Costs_Electric Rev Req Model (2009 GRC) Rebuttal" xfId="2622"/>
    <cellStyle name="_Costs not in KWI3000 '06Budget_Rebuttal Power Costs_Electric Rev Req Model (2009 GRC) Rebuttal 2" xfId="2623"/>
    <cellStyle name="_Costs not in KWI3000 '06Budget_Rebuttal Power Costs_Electric Rev Req Model (2009 GRC) Rebuttal 2 2" xfId="2624"/>
    <cellStyle name="_Costs not in KWI3000 '06Budget_Rebuttal Power Costs_Electric Rev Req Model (2009 GRC) Rebuttal 3" xfId="2625"/>
    <cellStyle name="_Costs not in KWI3000 '06Budget_Rebuttal Power Costs_Electric Rev Req Model (2009 GRC) Rebuttal REmoval of New  WH Solar AdjustMI" xfId="2626"/>
    <cellStyle name="_Costs not in KWI3000 '06Budget_Rebuttal Power Costs_Electric Rev Req Model (2009 GRC) Rebuttal REmoval of New  WH Solar AdjustMI 2" xfId="2627"/>
    <cellStyle name="_Costs not in KWI3000 '06Budget_Rebuttal Power Costs_Electric Rev Req Model (2009 GRC) Rebuttal REmoval of New  WH Solar AdjustMI 2 2" xfId="2628"/>
    <cellStyle name="_Costs not in KWI3000 '06Budget_Rebuttal Power Costs_Electric Rev Req Model (2009 GRC) Rebuttal REmoval of New  WH Solar AdjustMI 3" xfId="2629"/>
    <cellStyle name="_Costs not in KWI3000 '06Budget_Rebuttal Power Costs_Electric Rev Req Model (2009 GRC) Revised 01-18-2010" xfId="2630"/>
    <cellStyle name="_Costs not in KWI3000 '06Budget_Rebuttal Power Costs_Electric Rev Req Model (2009 GRC) Revised 01-18-2010 2" xfId="2631"/>
    <cellStyle name="_Costs not in KWI3000 '06Budget_Rebuttal Power Costs_Electric Rev Req Model (2009 GRC) Revised 01-18-2010 2 2" xfId="2632"/>
    <cellStyle name="_Costs not in KWI3000 '06Budget_Rebuttal Power Costs_Electric Rev Req Model (2009 GRC) Revised 01-18-2010 3" xfId="2633"/>
    <cellStyle name="_Costs not in KWI3000 '06Budget_Rebuttal Power Costs_Final Order Electric EXHIBIT A-1" xfId="2634"/>
    <cellStyle name="_Costs not in KWI3000 '06Budget_Rebuttal Power Costs_Final Order Electric EXHIBIT A-1 2" xfId="2635"/>
    <cellStyle name="_Costs not in KWI3000 '06Budget_Rebuttal Power Costs_Final Order Electric EXHIBIT A-1 2 2" xfId="2636"/>
    <cellStyle name="_Costs not in KWI3000 '06Budget_Rebuttal Power Costs_Final Order Electric EXHIBIT A-1 3" xfId="2637"/>
    <cellStyle name="_Costs not in KWI3000 '06Budget_ROR &amp; CONV FACTOR" xfId="2638"/>
    <cellStyle name="_Costs not in KWI3000 '06Budget_ROR &amp; CONV FACTOR 2" xfId="2639"/>
    <cellStyle name="_Costs not in KWI3000 '06Budget_ROR &amp; CONV FACTOR 2 2" xfId="2640"/>
    <cellStyle name="_Costs not in KWI3000 '06Budget_ROR &amp; CONV FACTOR 3" xfId="2641"/>
    <cellStyle name="_Costs not in KWI3000 '06Budget_ROR 5.02" xfId="53"/>
    <cellStyle name="_Costs not in KWI3000 '06Budget_ROR 5.02 2" xfId="2642"/>
    <cellStyle name="_Costs not in KWI3000 '06Budget_ROR 5.02 2 2" xfId="2643"/>
    <cellStyle name="_Costs not in KWI3000 '06Budget_ROR 5.02 3" xfId="2644"/>
    <cellStyle name="_Costs not in KWI3000 '06Budget_Transmission Workbook for May BOD" xfId="2645"/>
    <cellStyle name="_Costs not in KWI3000 '06Budget_Transmission Workbook for May BOD 2" xfId="2646"/>
    <cellStyle name="_Costs not in KWI3000 '06Budget_Wind Integration 10GRC" xfId="2647"/>
    <cellStyle name="_Costs not in KWI3000 '06Budget_Wind Integration 10GRC 2" xfId="2648"/>
    <cellStyle name="_DEM-WP (C) Costs not in AURORA 2006GRC Order 11.30.06 Gas" xfId="2649"/>
    <cellStyle name="_DEM-WP (C) Costs not in AURORA 2006GRC Order 11.30.06 Gas 2" xfId="2650"/>
    <cellStyle name="_DEM-WP (C) Costs not in AURORA 2006GRC Order 11.30.06 Gas_NIM Summary" xfId="2651"/>
    <cellStyle name="_DEM-WP (C) Costs not in AURORA 2006GRC Order 11.30.06 Gas_NIM Summary 2" xfId="2652"/>
    <cellStyle name="_DEM-WP (C) Power Cost 2006GRC Order" xfId="54"/>
    <cellStyle name="_DEM-WP (C) Power Cost 2006GRC Order 2" xfId="2653"/>
    <cellStyle name="_DEM-WP (C) Power Cost 2006GRC Order 2 2" xfId="2654"/>
    <cellStyle name="_DEM-WP (C) Power Cost 2006GRC Order 2 2 2" xfId="2655"/>
    <cellStyle name="_DEM-WP (C) Power Cost 2006GRC Order 2 3" xfId="2656"/>
    <cellStyle name="_DEM-WP (C) Power Cost 2006GRC Order 3" xfId="2657"/>
    <cellStyle name="_DEM-WP (C) Power Cost 2006GRC Order 3 2" xfId="2658"/>
    <cellStyle name="_DEM-WP (C) Power Cost 2006GRC Order 4" xfId="2659"/>
    <cellStyle name="_DEM-WP (C) Power Cost 2006GRC Order 4 2" xfId="2660"/>
    <cellStyle name="_DEM-WP (C) Power Cost 2006GRC Order_04 07E Wild Horse Wind Expansion (C) (2)" xfId="55"/>
    <cellStyle name="_DEM-WP (C) Power Cost 2006GRC Order_04 07E Wild Horse Wind Expansion (C) (2) 2" xfId="2661"/>
    <cellStyle name="_DEM-WP (C) Power Cost 2006GRC Order_04 07E Wild Horse Wind Expansion (C) (2) 2 2" xfId="2662"/>
    <cellStyle name="_DEM-WP (C) Power Cost 2006GRC Order_04 07E Wild Horse Wind Expansion (C) (2) 3" xfId="2663"/>
    <cellStyle name="_DEM-WP (C) Power Cost 2006GRC Order_04 07E Wild Horse Wind Expansion (C) (2)_Adj Bench DR 3 for Initial Briefs (Electric)" xfId="2664"/>
    <cellStyle name="_DEM-WP (C) Power Cost 2006GRC Order_04 07E Wild Horse Wind Expansion (C) (2)_Adj Bench DR 3 for Initial Briefs (Electric) 2" xfId="2665"/>
    <cellStyle name="_DEM-WP (C) Power Cost 2006GRC Order_04 07E Wild Horse Wind Expansion (C) (2)_Adj Bench DR 3 for Initial Briefs (Electric) 2 2" xfId="2666"/>
    <cellStyle name="_DEM-WP (C) Power Cost 2006GRC Order_04 07E Wild Horse Wind Expansion (C) (2)_Adj Bench DR 3 for Initial Briefs (Electric) 3" xfId="2667"/>
    <cellStyle name="_DEM-WP (C) Power Cost 2006GRC Order_04 07E Wild Horse Wind Expansion (C) (2)_Electric Rev Req Model (2009 GRC) " xfId="2668"/>
    <cellStyle name="_DEM-WP (C) Power Cost 2006GRC Order_04 07E Wild Horse Wind Expansion (C) (2)_Electric Rev Req Model (2009 GRC)  2" xfId="2669"/>
    <cellStyle name="_DEM-WP (C) Power Cost 2006GRC Order_04 07E Wild Horse Wind Expansion (C) (2)_Electric Rev Req Model (2009 GRC)  2 2" xfId="2670"/>
    <cellStyle name="_DEM-WP (C) Power Cost 2006GRC Order_04 07E Wild Horse Wind Expansion (C) (2)_Electric Rev Req Model (2009 GRC)  3" xfId="2671"/>
    <cellStyle name="_DEM-WP (C) Power Cost 2006GRC Order_04 07E Wild Horse Wind Expansion (C) (2)_Electric Rev Req Model (2009 GRC) Rebuttal" xfId="2672"/>
    <cellStyle name="_DEM-WP (C) Power Cost 2006GRC Order_04 07E Wild Horse Wind Expansion (C) (2)_Electric Rev Req Model (2009 GRC) Rebuttal 2" xfId="2673"/>
    <cellStyle name="_DEM-WP (C) Power Cost 2006GRC Order_04 07E Wild Horse Wind Expansion (C) (2)_Electric Rev Req Model (2009 GRC) Rebuttal 2 2" xfId="2674"/>
    <cellStyle name="_DEM-WP (C) Power Cost 2006GRC Order_04 07E Wild Horse Wind Expansion (C) (2)_Electric Rev Req Model (2009 GRC) Rebuttal 3" xfId="2675"/>
    <cellStyle name="_DEM-WP (C) Power Cost 2006GRC Order_04 07E Wild Horse Wind Expansion (C) (2)_Electric Rev Req Model (2009 GRC) Rebuttal REmoval of New  WH Solar AdjustMI" xfId="2676"/>
    <cellStyle name="_DEM-WP (C) Power Cost 2006GRC Order_04 07E Wild Horse Wind Expansion (C) (2)_Electric Rev Req Model (2009 GRC) Rebuttal REmoval of New  WH Solar AdjustMI 2" xfId="2677"/>
    <cellStyle name="_DEM-WP (C) Power Cost 2006GRC Order_04 07E Wild Horse Wind Expansion (C) (2)_Electric Rev Req Model (2009 GRC) Rebuttal REmoval of New  WH Solar AdjustMI 2 2" xfId="2678"/>
    <cellStyle name="_DEM-WP (C) Power Cost 2006GRC Order_04 07E Wild Horse Wind Expansion (C) (2)_Electric Rev Req Model (2009 GRC) Rebuttal REmoval of New  WH Solar AdjustMI 3" xfId="2679"/>
    <cellStyle name="_DEM-WP (C) Power Cost 2006GRC Order_04 07E Wild Horse Wind Expansion (C) (2)_Electric Rev Req Model (2009 GRC) Revised 01-18-2010" xfId="2680"/>
    <cellStyle name="_DEM-WP (C) Power Cost 2006GRC Order_04 07E Wild Horse Wind Expansion (C) (2)_Electric Rev Req Model (2009 GRC) Revised 01-18-2010 2" xfId="2681"/>
    <cellStyle name="_DEM-WP (C) Power Cost 2006GRC Order_04 07E Wild Horse Wind Expansion (C) (2)_Electric Rev Req Model (2009 GRC) Revised 01-18-2010 2 2" xfId="2682"/>
    <cellStyle name="_DEM-WP (C) Power Cost 2006GRC Order_04 07E Wild Horse Wind Expansion (C) (2)_Electric Rev Req Model (2009 GRC) Revised 01-18-2010 3" xfId="2683"/>
    <cellStyle name="_DEM-WP (C) Power Cost 2006GRC Order_04 07E Wild Horse Wind Expansion (C) (2)_Final Order Electric EXHIBIT A-1" xfId="2684"/>
    <cellStyle name="_DEM-WP (C) Power Cost 2006GRC Order_04 07E Wild Horse Wind Expansion (C) (2)_Final Order Electric EXHIBIT A-1 2" xfId="2685"/>
    <cellStyle name="_DEM-WP (C) Power Cost 2006GRC Order_04 07E Wild Horse Wind Expansion (C) (2)_Final Order Electric EXHIBIT A-1 2 2" xfId="2686"/>
    <cellStyle name="_DEM-WP (C) Power Cost 2006GRC Order_04 07E Wild Horse Wind Expansion (C) (2)_Final Order Electric EXHIBIT A-1 3" xfId="2687"/>
    <cellStyle name="_DEM-WP (C) Power Cost 2006GRC Order_04 07E Wild Horse Wind Expansion (C) (2)_TENASKA REGULATORY ASSET" xfId="2688"/>
    <cellStyle name="_DEM-WP (C) Power Cost 2006GRC Order_04 07E Wild Horse Wind Expansion (C) (2)_TENASKA REGULATORY ASSET 2" xfId="2689"/>
    <cellStyle name="_DEM-WP (C) Power Cost 2006GRC Order_04 07E Wild Horse Wind Expansion (C) (2)_TENASKA REGULATORY ASSET 2 2" xfId="2690"/>
    <cellStyle name="_DEM-WP (C) Power Cost 2006GRC Order_04 07E Wild Horse Wind Expansion (C) (2)_TENASKA REGULATORY ASSET 3" xfId="2691"/>
    <cellStyle name="_DEM-WP (C) Power Cost 2006GRC Order_16.37E Wild Horse Expansion DeferralRevwrkingfile SF" xfId="2692"/>
    <cellStyle name="_DEM-WP (C) Power Cost 2006GRC Order_16.37E Wild Horse Expansion DeferralRevwrkingfile SF 2" xfId="2693"/>
    <cellStyle name="_DEM-WP (C) Power Cost 2006GRC Order_16.37E Wild Horse Expansion DeferralRevwrkingfile SF 2 2" xfId="2694"/>
    <cellStyle name="_DEM-WP (C) Power Cost 2006GRC Order_16.37E Wild Horse Expansion DeferralRevwrkingfile SF 3" xfId="2695"/>
    <cellStyle name="_DEM-WP (C) Power Cost 2006GRC Order_2009 GRC Compl Filing - Exhibit D" xfId="2696"/>
    <cellStyle name="_DEM-WP (C) Power Cost 2006GRC Order_2009 GRC Compl Filing - Exhibit D 2" xfId="2697"/>
    <cellStyle name="_DEM-WP (C) Power Cost 2006GRC Order_3.01 Income Statement" xfId="2698"/>
    <cellStyle name="_DEM-WP (C) Power Cost 2006GRC Order_4 31 Regulatory Assets and Liabilities  7 06- Exhibit D" xfId="2699"/>
    <cellStyle name="_DEM-WP (C) Power Cost 2006GRC Order_4 31 Regulatory Assets and Liabilities  7 06- Exhibit D 2" xfId="2700"/>
    <cellStyle name="_DEM-WP (C) Power Cost 2006GRC Order_4 31 Regulatory Assets and Liabilities  7 06- Exhibit D 2 2" xfId="2701"/>
    <cellStyle name="_DEM-WP (C) Power Cost 2006GRC Order_4 31 Regulatory Assets and Liabilities  7 06- Exhibit D 3" xfId="2702"/>
    <cellStyle name="_DEM-WP (C) Power Cost 2006GRC Order_4 31 Regulatory Assets and Liabilities  7 06- Exhibit D_NIM Summary" xfId="2703"/>
    <cellStyle name="_DEM-WP (C) Power Cost 2006GRC Order_4 31 Regulatory Assets and Liabilities  7 06- Exhibit D_NIM Summary 2" xfId="2704"/>
    <cellStyle name="_DEM-WP (C) Power Cost 2006GRC Order_4 32 Regulatory Assets and Liabilities  7 06- Exhibit D" xfId="2705"/>
    <cellStyle name="_DEM-WP (C) Power Cost 2006GRC Order_4 32 Regulatory Assets and Liabilities  7 06- Exhibit D 2" xfId="2706"/>
    <cellStyle name="_DEM-WP (C) Power Cost 2006GRC Order_4 32 Regulatory Assets and Liabilities  7 06- Exhibit D 2 2" xfId="2707"/>
    <cellStyle name="_DEM-WP (C) Power Cost 2006GRC Order_4 32 Regulatory Assets and Liabilities  7 06- Exhibit D 3" xfId="2708"/>
    <cellStyle name="_DEM-WP (C) Power Cost 2006GRC Order_4 32 Regulatory Assets and Liabilities  7 06- Exhibit D_NIM Summary" xfId="2709"/>
    <cellStyle name="_DEM-WP (C) Power Cost 2006GRC Order_4 32 Regulatory Assets and Liabilities  7 06- Exhibit D_NIM Summary 2" xfId="2710"/>
    <cellStyle name="_DEM-WP (C) Power Cost 2006GRC Order_AURORA Total New" xfId="2711"/>
    <cellStyle name="_DEM-WP (C) Power Cost 2006GRC Order_AURORA Total New 2" xfId="2712"/>
    <cellStyle name="_DEM-WP (C) Power Cost 2006GRC Order_Book2" xfId="2713"/>
    <cellStyle name="_DEM-WP (C) Power Cost 2006GRC Order_Book2 2" xfId="2714"/>
    <cellStyle name="_DEM-WP (C) Power Cost 2006GRC Order_Book2 2 2" xfId="2715"/>
    <cellStyle name="_DEM-WP (C) Power Cost 2006GRC Order_Book2 3" xfId="2716"/>
    <cellStyle name="_DEM-WP (C) Power Cost 2006GRC Order_Book2_Adj Bench DR 3 for Initial Briefs (Electric)" xfId="2717"/>
    <cellStyle name="_DEM-WP (C) Power Cost 2006GRC Order_Book2_Adj Bench DR 3 for Initial Briefs (Electric) 2" xfId="2718"/>
    <cellStyle name="_DEM-WP (C) Power Cost 2006GRC Order_Book2_Adj Bench DR 3 for Initial Briefs (Electric) 2 2" xfId="2719"/>
    <cellStyle name="_DEM-WP (C) Power Cost 2006GRC Order_Book2_Adj Bench DR 3 for Initial Briefs (Electric) 3" xfId="2720"/>
    <cellStyle name="_DEM-WP (C) Power Cost 2006GRC Order_Book2_Electric Rev Req Model (2009 GRC) Rebuttal" xfId="2721"/>
    <cellStyle name="_DEM-WP (C) Power Cost 2006GRC Order_Book2_Electric Rev Req Model (2009 GRC) Rebuttal 2" xfId="2722"/>
    <cellStyle name="_DEM-WP (C) Power Cost 2006GRC Order_Book2_Electric Rev Req Model (2009 GRC) Rebuttal 2 2" xfId="2723"/>
    <cellStyle name="_DEM-WP (C) Power Cost 2006GRC Order_Book2_Electric Rev Req Model (2009 GRC) Rebuttal 3" xfId="2724"/>
    <cellStyle name="_DEM-WP (C) Power Cost 2006GRC Order_Book2_Electric Rev Req Model (2009 GRC) Rebuttal REmoval of New  WH Solar AdjustMI" xfId="2725"/>
    <cellStyle name="_DEM-WP (C) Power Cost 2006GRC Order_Book2_Electric Rev Req Model (2009 GRC) Rebuttal REmoval of New  WH Solar AdjustMI 2" xfId="2726"/>
    <cellStyle name="_DEM-WP (C) Power Cost 2006GRC Order_Book2_Electric Rev Req Model (2009 GRC) Rebuttal REmoval of New  WH Solar AdjustMI 2 2" xfId="2727"/>
    <cellStyle name="_DEM-WP (C) Power Cost 2006GRC Order_Book2_Electric Rev Req Model (2009 GRC) Rebuttal REmoval of New  WH Solar AdjustMI 3" xfId="2728"/>
    <cellStyle name="_DEM-WP (C) Power Cost 2006GRC Order_Book2_Electric Rev Req Model (2009 GRC) Revised 01-18-2010" xfId="2729"/>
    <cellStyle name="_DEM-WP (C) Power Cost 2006GRC Order_Book2_Electric Rev Req Model (2009 GRC) Revised 01-18-2010 2" xfId="2730"/>
    <cellStyle name="_DEM-WP (C) Power Cost 2006GRC Order_Book2_Electric Rev Req Model (2009 GRC) Revised 01-18-2010 2 2" xfId="2731"/>
    <cellStyle name="_DEM-WP (C) Power Cost 2006GRC Order_Book2_Electric Rev Req Model (2009 GRC) Revised 01-18-2010 3" xfId="2732"/>
    <cellStyle name="_DEM-WP (C) Power Cost 2006GRC Order_Book2_Final Order Electric EXHIBIT A-1" xfId="2733"/>
    <cellStyle name="_DEM-WP (C) Power Cost 2006GRC Order_Book2_Final Order Electric EXHIBIT A-1 2" xfId="2734"/>
    <cellStyle name="_DEM-WP (C) Power Cost 2006GRC Order_Book2_Final Order Electric EXHIBIT A-1 2 2" xfId="2735"/>
    <cellStyle name="_DEM-WP (C) Power Cost 2006GRC Order_Book2_Final Order Electric EXHIBIT A-1 3" xfId="2736"/>
    <cellStyle name="_DEM-WP (C) Power Cost 2006GRC Order_Book4" xfId="2737"/>
    <cellStyle name="_DEM-WP (C) Power Cost 2006GRC Order_Book4 2" xfId="2738"/>
    <cellStyle name="_DEM-WP (C) Power Cost 2006GRC Order_Book4 2 2" xfId="2739"/>
    <cellStyle name="_DEM-WP (C) Power Cost 2006GRC Order_Book4 3" xfId="2740"/>
    <cellStyle name="_DEM-WP (C) Power Cost 2006GRC Order_Book9" xfId="2741"/>
    <cellStyle name="_DEM-WP (C) Power Cost 2006GRC Order_Book9 2" xfId="2742"/>
    <cellStyle name="_DEM-WP (C) Power Cost 2006GRC Order_Book9 2 2" xfId="2743"/>
    <cellStyle name="_DEM-WP (C) Power Cost 2006GRC Order_Book9 3" xfId="2744"/>
    <cellStyle name="_DEM-WP (C) Power Cost 2006GRC Order_Electric COS Inputs" xfId="2745"/>
    <cellStyle name="_DEM-WP (C) Power Cost 2006GRC Order_Electric COS Inputs 2" xfId="2746"/>
    <cellStyle name="_DEM-WP (C) Power Cost 2006GRC Order_Electric COS Inputs 2 2" xfId="2747"/>
    <cellStyle name="_DEM-WP (C) Power Cost 2006GRC Order_Electric COS Inputs 2 2 2" xfId="2748"/>
    <cellStyle name="_DEM-WP (C) Power Cost 2006GRC Order_Electric COS Inputs 2 3" xfId="2749"/>
    <cellStyle name="_DEM-WP (C) Power Cost 2006GRC Order_Electric COS Inputs 2 3 2" xfId="2750"/>
    <cellStyle name="_DEM-WP (C) Power Cost 2006GRC Order_Electric COS Inputs 2 4" xfId="2751"/>
    <cellStyle name="_DEM-WP (C) Power Cost 2006GRC Order_Electric COS Inputs 2 4 2" xfId="2752"/>
    <cellStyle name="_DEM-WP (C) Power Cost 2006GRC Order_Electric COS Inputs 3" xfId="2753"/>
    <cellStyle name="_DEM-WP (C) Power Cost 2006GRC Order_Electric COS Inputs 3 2" xfId="2754"/>
    <cellStyle name="_DEM-WP (C) Power Cost 2006GRC Order_Electric COS Inputs 4" xfId="2755"/>
    <cellStyle name="_DEM-WP (C) Power Cost 2006GRC Order_Electric COS Inputs 4 2" xfId="2756"/>
    <cellStyle name="_DEM-WP (C) Power Cost 2006GRC Order_Electric COS Inputs 5" xfId="2757"/>
    <cellStyle name="_DEM-WP (C) Power Cost 2006GRC Order_NIM Summary" xfId="2758"/>
    <cellStyle name="_DEM-WP (C) Power Cost 2006GRC Order_NIM Summary 09GRC" xfId="2759"/>
    <cellStyle name="_DEM-WP (C) Power Cost 2006GRC Order_NIM Summary 09GRC 2" xfId="2760"/>
    <cellStyle name="_DEM-WP (C) Power Cost 2006GRC Order_NIM Summary 2" xfId="2761"/>
    <cellStyle name="_DEM-WP (C) Power Cost 2006GRC Order_NIM Summary 3" xfId="2762"/>
    <cellStyle name="_DEM-WP (C) Power Cost 2006GRC Order_NIM Summary 4" xfId="2763"/>
    <cellStyle name="_DEM-WP (C) Power Cost 2006GRC Order_NIM Summary 5" xfId="2764"/>
    <cellStyle name="_DEM-WP (C) Power Cost 2006GRC Order_NIM Summary 6" xfId="2765"/>
    <cellStyle name="_DEM-WP (C) Power Cost 2006GRC Order_NIM Summary 7" xfId="2766"/>
    <cellStyle name="_DEM-WP (C) Power Cost 2006GRC Order_NIM Summary 8" xfId="2767"/>
    <cellStyle name="_DEM-WP (C) Power Cost 2006GRC Order_NIM Summary 9" xfId="2768"/>
    <cellStyle name="_DEM-WP (C) Power Cost 2006GRC Order_PCA 9 -  Exhibit D April 2010 (3)" xfId="2769"/>
    <cellStyle name="_DEM-WP (C) Power Cost 2006GRC Order_PCA 9 -  Exhibit D April 2010 (3) 2" xfId="2770"/>
    <cellStyle name="_DEM-WP (C) Power Cost 2006GRC Order_Power Costs - Comparison bx Rbtl-Staff-Jt-PC" xfId="2771"/>
    <cellStyle name="_DEM-WP (C) Power Cost 2006GRC Order_Power Costs - Comparison bx Rbtl-Staff-Jt-PC 2" xfId="2772"/>
    <cellStyle name="_DEM-WP (C) Power Cost 2006GRC Order_Power Costs - Comparison bx Rbtl-Staff-Jt-PC 2 2" xfId="2773"/>
    <cellStyle name="_DEM-WP (C) Power Cost 2006GRC Order_Power Costs - Comparison bx Rbtl-Staff-Jt-PC 3" xfId="2774"/>
    <cellStyle name="_DEM-WP (C) Power Cost 2006GRC Order_Power Costs - Comparison bx Rbtl-Staff-Jt-PC_Adj Bench DR 3 for Initial Briefs (Electric)" xfId="2775"/>
    <cellStyle name="_DEM-WP (C) Power Cost 2006GRC Order_Power Costs - Comparison bx Rbtl-Staff-Jt-PC_Adj Bench DR 3 for Initial Briefs (Electric) 2" xfId="2776"/>
    <cellStyle name="_DEM-WP (C) Power Cost 2006GRC Order_Power Costs - Comparison bx Rbtl-Staff-Jt-PC_Adj Bench DR 3 for Initial Briefs (Electric) 2 2" xfId="2777"/>
    <cellStyle name="_DEM-WP (C) Power Cost 2006GRC Order_Power Costs - Comparison bx Rbtl-Staff-Jt-PC_Adj Bench DR 3 for Initial Briefs (Electric) 3" xfId="2778"/>
    <cellStyle name="_DEM-WP (C) Power Cost 2006GRC Order_Power Costs - Comparison bx Rbtl-Staff-Jt-PC_Electric Rev Req Model (2009 GRC) Rebuttal" xfId="2779"/>
    <cellStyle name="_DEM-WP (C) Power Cost 2006GRC Order_Power Costs - Comparison bx Rbtl-Staff-Jt-PC_Electric Rev Req Model (2009 GRC) Rebuttal 2" xfId="2780"/>
    <cellStyle name="_DEM-WP (C) Power Cost 2006GRC Order_Power Costs - Comparison bx Rbtl-Staff-Jt-PC_Electric Rev Req Model (2009 GRC) Rebuttal 2 2" xfId="2781"/>
    <cellStyle name="_DEM-WP (C) Power Cost 2006GRC Order_Power Costs - Comparison bx Rbtl-Staff-Jt-PC_Electric Rev Req Model (2009 GRC) Rebuttal 3" xfId="2782"/>
    <cellStyle name="_DEM-WP (C) Power Cost 2006GRC Order_Power Costs - Comparison bx Rbtl-Staff-Jt-PC_Electric Rev Req Model (2009 GRC) Rebuttal REmoval of New  WH Solar AdjustMI" xfId="2783"/>
    <cellStyle name="_DEM-WP (C) Power Cost 2006GRC Order_Power Costs - Comparison bx Rbtl-Staff-Jt-PC_Electric Rev Req Model (2009 GRC) Rebuttal REmoval of New  WH Solar AdjustMI 2" xfId="2784"/>
    <cellStyle name="_DEM-WP (C) Power Cost 2006GRC Order_Power Costs - Comparison bx Rbtl-Staff-Jt-PC_Electric Rev Req Model (2009 GRC) Rebuttal REmoval of New  WH Solar AdjustMI 2 2" xfId="2785"/>
    <cellStyle name="_DEM-WP (C) Power Cost 2006GRC Order_Power Costs - Comparison bx Rbtl-Staff-Jt-PC_Electric Rev Req Model (2009 GRC) Rebuttal REmoval of New  WH Solar AdjustMI 3" xfId="2786"/>
    <cellStyle name="_DEM-WP (C) Power Cost 2006GRC Order_Power Costs - Comparison bx Rbtl-Staff-Jt-PC_Electric Rev Req Model (2009 GRC) Revised 01-18-2010" xfId="2787"/>
    <cellStyle name="_DEM-WP (C) Power Cost 2006GRC Order_Power Costs - Comparison bx Rbtl-Staff-Jt-PC_Electric Rev Req Model (2009 GRC) Revised 01-18-2010 2" xfId="2788"/>
    <cellStyle name="_DEM-WP (C) Power Cost 2006GRC Order_Power Costs - Comparison bx Rbtl-Staff-Jt-PC_Electric Rev Req Model (2009 GRC) Revised 01-18-2010 2 2" xfId="2789"/>
    <cellStyle name="_DEM-WP (C) Power Cost 2006GRC Order_Power Costs - Comparison bx Rbtl-Staff-Jt-PC_Electric Rev Req Model (2009 GRC) Revised 01-18-2010 3" xfId="2790"/>
    <cellStyle name="_DEM-WP (C) Power Cost 2006GRC Order_Power Costs - Comparison bx Rbtl-Staff-Jt-PC_Final Order Electric EXHIBIT A-1" xfId="2791"/>
    <cellStyle name="_DEM-WP (C) Power Cost 2006GRC Order_Power Costs - Comparison bx Rbtl-Staff-Jt-PC_Final Order Electric EXHIBIT A-1 2" xfId="2792"/>
    <cellStyle name="_DEM-WP (C) Power Cost 2006GRC Order_Power Costs - Comparison bx Rbtl-Staff-Jt-PC_Final Order Electric EXHIBIT A-1 2 2" xfId="2793"/>
    <cellStyle name="_DEM-WP (C) Power Cost 2006GRC Order_Power Costs - Comparison bx Rbtl-Staff-Jt-PC_Final Order Electric EXHIBIT A-1 3" xfId="2794"/>
    <cellStyle name="_DEM-WP (C) Power Cost 2006GRC Order_Production Adj 4.37" xfId="56"/>
    <cellStyle name="_DEM-WP (C) Power Cost 2006GRC Order_Production Adj 4.37 2" xfId="2795"/>
    <cellStyle name="_DEM-WP (C) Power Cost 2006GRC Order_Production Adj 4.37 2 2" xfId="2796"/>
    <cellStyle name="_DEM-WP (C) Power Cost 2006GRC Order_Production Adj 4.37 3" xfId="2797"/>
    <cellStyle name="_DEM-WP (C) Power Cost 2006GRC Order_Purchased Power Adj 4.03" xfId="57"/>
    <cellStyle name="_DEM-WP (C) Power Cost 2006GRC Order_Purchased Power Adj 4.03 2" xfId="2798"/>
    <cellStyle name="_DEM-WP (C) Power Cost 2006GRC Order_Purchased Power Adj 4.03 2 2" xfId="2799"/>
    <cellStyle name="_DEM-WP (C) Power Cost 2006GRC Order_Purchased Power Adj 4.03 3" xfId="2800"/>
    <cellStyle name="_DEM-WP (C) Power Cost 2006GRC Order_Rebuttal Power Costs" xfId="2801"/>
    <cellStyle name="_DEM-WP (C) Power Cost 2006GRC Order_Rebuttal Power Costs 2" xfId="2802"/>
    <cellStyle name="_DEM-WP (C) Power Cost 2006GRC Order_Rebuttal Power Costs 2 2" xfId="2803"/>
    <cellStyle name="_DEM-WP (C) Power Cost 2006GRC Order_Rebuttal Power Costs 3" xfId="2804"/>
    <cellStyle name="_DEM-WP (C) Power Cost 2006GRC Order_Rebuttal Power Costs_Adj Bench DR 3 for Initial Briefs (Electric)" xfId="2805"/>
    <cellStyle name="_DEM-WP (C) Power Cost 2006GRC Order_Rebuttal Power Costs_Adj Bench DR 3 for Initial Briefs (Electric) 2" xfId="2806"/>
    <cellStyle name="_DEM-WP (C) Power Cost 2006GRC Order_Rebuttal Power Costs_Adj Bench DR 3 for Initial Briefs (Electric) 2 2" xfId="2807"/>
    <cellStyle name="_DEM-WP (C) Power Cost 2006GRC Order_Rebuttal Power Costs_Adj Bench DR 3 for Initial Briefs (Electric) 3" xfId="2808"/>
    <cellStyle name="_DEM-WP (C) Power Cost 2006GRC Order_Rebuttal Power Costs_Electric Rev Req Model (2009 GRC) Rebuttal" xfId="2809"/>
    <cellStyle name="_DEM-WP (C) Power Cost 2006GRC Order_Rebuttal Power Costs_Electric Rev Req Model (2009 GRC) Rebuttal 2" xfId="2810"/>
    <cellStyle name="_DEM-WP (C) Power Cost 2006GRC Order_Rebuttal Power Costs_Electric Rev Req Model (2009 GRC) Rebuttal 2 2" xfId="2811"/>
    <cellStyle name="_DEM-WP (C) Power Cost 2006GRC Order_Rebuttal Power Costs_Electric Rev Req Model (2009 GRC) Rebuttal 3" xfId="2812"/>
    <cellStyle name="_DEM-WP (C) Power Cost 2006GRC Order_Rebuttal Power Costs_Electric Rev Req Model (2009 GRC) Rebuttal REmoval of New  WH Solar AdjustMI" xfId="2813"/>
    <cellStyle name="_DEM-WP (C) Power Cost 2006GRC Order_Rebuttal Power Costs_Electric Rev Req Model (2009 GRC) Rebuttal REmoval of New  WH Solar AdjustMI 2" xfId="2814"/>
    <cellStyle name="_DEM-WP (C) Power Cost 2006GRC Order_Rebuttal Power Costs_Electric Rev Req Model (2009 GRC) Rebuttal REmoval of New  WH Solar AdjustMI 2 2" xfId="2815"/>
    <cellStyle name="_DEM-WP (C) Power Cost 2006GRC Order_Rebuttal Power Costs_Electric Rev Req Model (2009 GRC) Rebuttal REmoval of New  WH Solar AdjustMI 3" xfId="2816"/>
    <cellStyle name="_DEM-WP (C) Power Cost 2006GRC Order_Rebuttal Power Costs_Electric Rev Req Model (2009 GRC) Revised 01-18-2010" xfId="2817"/>
    <cellStyle name="_DEM-WP (C) Power Cost 2006GRC Order_Rebuttal Power Costs_Electric Rev Req Model (2009 GRC) Revised 01-18-2010 2" xfId="2818"/>
    <cellStyle name="_DEM-WP (C) Power Cost 2006GRC Order_Rebuttal Power Costs_Electric Rev Req Model (2009 GRC) Revised 01-18-2010 2 2" xfId="2819"/>
    <cellStyle name="_DEM-WP (C) Power Cost 2006GRC Order_Rebuttal Power Costs_Electric Rev Req Model (2009 GRC) Revised 01-18-2010 3" xfId="2820"/>
    <cellStyle name="_DEM-WP (C) Power Cost 2006GRC Order_Rebuttal Power Costs_Final Order Electric EXHIBIT A-1" xfId="2821"/>
    <cellStyle name="_DEM-WP (C) Power Cost 2006GRC Order_Rebuttal Power Costs_Final Order Electric EXHIBIT A-1 2" xfId="2822"/>
    <cellStyle name="_DEM-WP (C) Power Cost 2006GRC Order_Rebuttal Power Costs_Final Order Electric EXHIBIT A-1 2 2" xfId="2823"/>
    <cellStyle name="_DEM-WP (C) Power Cost 2006GRC Order_Rebuttal Power Costs_Final Order Electric EXHIBIT A-1 3" xfId="2824"/>
    <cellStyle name="_DEM-WP (C) Power Cost 2006GRC Order_ROR 5.02" xfId="58"/>
    <cellStyle name="_DEM-WP (C) Power Cost 2006GRC Order_ROR 5.02 2" xfId="2825"/>
    <cellStyle name="_DEM-WP (C) Power Cost 2006GRC Order_ROR 5.02 2 2" xfId="2826"/>
    <cellStyle name="_DEM-WP (C) Power Cost 2006GRC Order_ROR 5.02 3" xfId="2827"/>
    <cellStyle name="_DEM-WP (C) Power Cost 2006GRC Order_Wind Integration 10GRC" xfId="2828"/>
    <cellStyle name="_DEM-WP (C) Power Cost 2006GRC Order_Wind Integration 10GRC 2" xfId="2829"/>
    <cellStyle name="_DEM-WP Revised (HC) Wild Horse 2006GRC" xfId="59"/>
    <cellStyle name="_DEM-WP Revised (HC) Wild Horse 2006GRC 2" xfId="2830"/>
    <cellStyle name="_DEM-WP Revised (HC) Wild Horse 2006GRC 2 2" xfId="2831"/>
    <cellStyle name="_DEM-WP Revised (HC) Wild Horse 2006GRC 3" xfId="2832"/>
    <cellStyle name="_DEM-WP Revised (HC) Wild Horse 2006GRC_16.37E Wild Horse Expansion DeferralRevwrkingfile SF" xfId="2833"/>
    <cellStyle name="_DEM-WP Revised (HC) Wild Horse 2006GRC_16.37E Wild Horse Expansion DeferralRevwrkingfile SF 2" xfId="2834"/>
    <cellStyle name="_DEM-WP Revised (HC) Wild Horse 2006GRC_16.37E Wild Horse Expansion DeferralRevwrkingfile SF 2 2" xfId="2835"/>
    <cellStyle name="_DEM-WP Revised (HC) Wild Horse 2006GRC_16.37E Wild Horse Expansion DeferralRevwrkingfile SF 3" xfId="2836"/>
    <cellStyle name="_DEM-WP Revised (HC) Wild Horse 2006GRC_2009 GRC Compl Filing - Exhibit D" xfId="2837"/>
    <cellStyle name="_DEM-WP Revised (HC) Wild Horse 2006GRC_2009 GRC Compl Filing - Exhibit D 2" xfId="2838"/>
    <cellStyle name="_DEM-WP Revised (HC) Wild Horse 2006GRC_Adj Bench DR 3 for Initial Briefs (Electric)" xfId="2839"/>
    <cellStyle name="_DEM-WP Revised (HC) Wild Horse 2006GRC_Adj Bench DR 3 for Initial Briefs (Electric) 2" xfId="2840"/>
    <cellStyle name="_DEM-WP Revised (HC) Wild Horse 2006GRC_Adj Bench DR 3 for Initial Briefs (Electric) 2 2" xfId="2841"/>
    <cellStyle name="_DEM-WP Revised (HC) Wild Horse 2006GRC_Adj Bench DR 3 for Initial Briefs (Electric) 3" xfId="2842"/>
    <cellStyle name="_DEM-WP Revised (HC) Wild Horse 2006GRC_Book2" xfId="2843"/>
    <cellStyle name="_DEM-WP Revised (HC) Wild Horse 2006GRC_Book2 2" xfId="2844"/>
    <cellStyle name="_DEM-WP Revised (HC) Wild Horse 2006GRC_Book2 2 2" xfId="2845"/>
    <cellStyle name="_DEM-WP Revised (HC) Wild Horse 2006GRC_Book2 3" xfId="2846"/>
    <cellStyle name="_DEM-WP Revised (HC) Wild Horse 2006GRC_Book4" xfId="2847"/>
    <cellStyle name="_DEM-WP Revised (HC) Wild Horse 2006GRC_Book4 2" xfId="2848"/>
    <cellStyle name="_DEM-WP Revised (HC) Wild Horse 2006GRC_Book4 2 2" xfId="2849"/>
    <cellStyle name="_DEM-WP Revised (HC) Wild Horse 2006GRC_Book4 3" xfId="2850"/>
    <cellStyle name="_DEM-WP Revised (HC) Wild Horse 2006GRC_Electric Rev Req Model (2009 GRC) " xfId="2851"/>
    <cellStyle name="_DEM-WP Revised (HC) Wild Horse 2006GRC_Electric Rev Req Model (2009 GRC)  2" xfId="2852"/>
    <cellStyle name="_DEM-WP Revised (HC) Wild Horse 2006GRC_Electric Rev Req Model (2009 GRC)  2 2" xfId="2853"/>
    <cellStyle name="_DEM-WP Revised (HC) Wild Horse 2006GRC_Electric Rev Req Model (2009 GRC)  3" xfId="2854"/>
    <cellStyle name="_DEM-WP Revised (HC) Wild Horse 2006GRC_Electric Rev Req Model (2009 GRC) Rebuttal" xfId="2855"/>
    <cellStyle name="_DEM-WP Revised (HC) Wild Horse 2006GRC_Electric Rev Req Model (2009 GRC) Rebuttal 2" xfId="2856"/>
    <cellStyle name="_DEM-WP Revised (HC) Wild Horse 2006GRC_Electric Rev Req Model (2009 GRC) Rebuttal 2 2" xfId="2857"/>
    <cellStyle name="_DEM-WP Revised (HC) Wild Horse 2006GRC_Electric Rev Req Model (2009 GRC) Rebuttal 3" xfId="2858"/>
    <cellStyle name="_DEM-WP Revised (HC) Wild Horse 2006GRC_Electric Rev Req Model (2009 GRC) Rebuttal REmoval of New  WH Solar AdjustMI" xfId="2859"/>
    <cellStyle name="_DEM-WP Revised (HC) Wild Horse 2006GRC_Electric Rev Req Model (2009 GRC) Rebuttal REmoval of New  WH Solar AdjustMI 2" xfId="2860"/>
    <cellStyle name="_DEM-WP Revised (HC) Wild Horse 2006GRC_Electric Rev Req Model (2009 GRC) Rebuttal REmoval of New  WH Solar AdjustMI 2 2" xfId="2861"/>
    <cellStyle name="_DEM-WP Revised (HC) Wild Horse 2006GRC_Electric Rev Req Model (2009 GRC) Rebuttal REmoval of New  WH Solar AdjustMI 3" xfId="2862"/>
    <cellStyle name="_DEM-WP Revised (HC) Wild Horse 2006GRC_Electric Rev Req Model (2009 GRC) Revised 01-18-2010" xfId="2863"/>
    <cellStyle name="_DEM-WP Revised (HC) Wild Horse 2006GRC_Electric Rev Req Model (2009 GRC) Revised 01-18-2010 2" xfId="2864"/>
    <cellStyle name="_DEM-WP Revised (HC) Wild Horse 2006GRC_Electric Rev Req Model (2009 GRC) Revised 01-18-2010 2 2" xfId="2865"/>
    <cellStyle name="_DEM-WP Revised (HC) Wild Horse 2006GRC_Electric Rev Req Model (2009 GRC) Revised 01-18-2010 3" xfId="2866"/>
    <cellStyle name="_DEM-WP Revised (HC) Wild Horse 2006GRC_Final Order Electric EXHIBIT A-1" xfId="2867"/>
    <cellStyle name="_DEM-WP Revised (HC) Wild Horse 2006GRC_Final Order Electric EXHIBIT A-1 2" xfId="2868"/>
    <cellStyle name="_DEM-WP Revised (HC) Wild Horse 2006GRC_Final Order Electric EXHIBIT A-1 2 2" xfId="2869"/>
    <cellStyle name="_DEM-WP Revised (HC) Wild Horse 2006GRC_Final Order Electric EXHIBIT A-1 3" xfId="2870"/>
    <cellStyle name="_DEM-WP Revised (HC) Wild Horse 2006GRC_NIM Summary" xfId="2871"/>
    <cellStyle name="_DEM-WP Revised (HC) Wild Horse 2006GRC_NIM Summary 2" xfId="2872"/>
    <cellStyle name="_DEM-WP Revised (HC) Wild Horse 2006GRC_Power Costs - Comparison bx Rbtl-Staff-Jt-PC" xfId="2873"/>
    <cellStyle name="_DEM-WP Revised (HC) Wild Horse 2006GRC_Power Costs - Comparison bx Rbtl-Staff-Jt-PC 2" xfId="2874"/>
    <cellStyle name="_DEM-WP Revised (HC) Wild Horse 2006GRC_Power Costs - Comparison bx Rbtl-Staff-Jt-PC 2 2" xfId="2875"/>
    <cellStyle name="_DEM-WP Revised (HC) Wild Horse 2006GRC_Power Costs - Comparison bx Rbtl-Staff-Jt-PC 3" xfId="2876"/>
    <cellStyle name="_DEM-WP Revised (HC) Wild Horse 2006GRC_Rebuttal Power Costs" xfId="2877"/>
    <cellStyle name="_DEM-WP Revised (HC) Wild Horse 2006GRC_Rebuttal Power Costs 2" xfId="2878"/>
    <cellStyle name="_DEM-WP Revised (HC) Wild Horse 2006GRC_Rebuttal Power Costs 2 2" xfId="2879"/>
    <cellStyle name="_DEM-WP Revised (HC) Wild Horse 2006GRC_Rebuttal Power Costs 3" xfId="2880"/>
    <cellStyle name="_DEM-WP Revised (HC) Wild Horse 2006GRC_TENASKA REGULATORY ASSET" xfId="2881"/>
    <cellStyle name="_DEM-WP Revised (HC) Wild Horse 2006GRC_TENASKA REGULATORY ASSET 2" xfId="2882"/>
    <cellStyle name="_DEM-WP Revised (HC) Wild Horse 2006GRC_TENASKA REGULATORY ASSET 2 2" xfId="2883"/>
    <cellStyle name="_DEM-WP Revised (HC) Wild Horse 2006GRC_TENASKA REGULATORY ASSET 3" xfId="2884"/>
    <cellStyle name="_DEM-WP(C) Colstrip FOR" xfId="2885"/>
    <cellStyle name="_DEM-WP(C) Colstrip FOR 2" xfId="2886"/>
    <cellStyle name="_DEM-WP(C) Colstrip FOR 2 2" xfId="2887"/>
    <cellStyle name="_DEM-WP(C) Colstrip FOR 3" xfId="2888"/>
    <cellStyle name="_DEM-WP(C) Colstrip FOR_(C) WHE Proforma with ITC cash grant 10 Yr Amort_for rebuttal_120709" xfId="2889"/>
    <cellStyle name="_DEM-WP(C) Colstrip FOR_(C) WHE Proforma with ITC cash grant 10 Yr Amort_for rebuttal_120709 2" xfId="2890"/>
    <cellStyle name="_DEM-WP(C) Colstrip FOR_(C) WHE Proforma with ITC cash grant 10 Yr Amort_for rebuttal_120709 2 2" xfId="2891"/>
    <cellStyle name="_DEM-WP(C) Colstrip FOR_(C) WHE Proforma with ITC cash grant 10 Yr Amort_for rebuttal_120709 3" xfId="2892"/>
    <cellStyle name="_DEM-WP(C) Colstrip FOR_16.07E Wild Horse Wind Expansionwrkingfile" xfId="2893"/>
    <cellStyle name="_DEM-WP(C) Colstrip FOR_16.07E Wild Horse Wind Expansionwrkingfile 2" xfId="2894"/>
    <cellStyle name="_DEM-WP(C) Colstrip FOR_16.07E Wild Horse Wind Expansionwrkingfile 2 2" xfId="2895"/>
    <cellStyle name="_DEM-WP(C) Colstrip FOR_16.07E Wild Horse Wind Expansionwrkingfile 3" xfId="2896"/>
    <cellStyle name="_DEM-WP(C) Colstrip FOR_16.07E Wild Horse Wind Expansionwrkingfile SF" xfId="2897"/>
    <cellStyle name="_DEM-WP(C) Colstrip FOR_16.07E Wild Horse Wind Expansionwrkingfile SF 2" xfId="2898"/>
    <cellStyle name="_DEM-WP(C) Colstrip FOR_16.07E Wild Horse Wind Expansionwrkingfile SF 2 2" xfId="2899"/>
    <cellStyle name="_DEM-WP(C) Colstrip FOR_16.07E Wild Horse Wind Expansionwrkingfile SF 3" xfId="2900"/>
    <cellStyle name="_DEM-WP(C) Colstrip FOR_16.37E Wild Horse Expansion DeferralRevwrkingfile SF" xfId="2901"/>
    <cellStyle name="_DEM-WP(C) Colstrip FOR_16.37E Wild Horse Expansion DeferralRevwrkingfile SF 2" xfId="2902"/>
    <cellStyle name="_DEM-WP(C) Colstrip FOR_16.37E Wild Horse Expansion DeferralRevwrkingfile SF 2 2" xfId="2903"/>
    <cellStyle name="_DEM-WP(C) Colstrip FOR_16.37E Wild Horse Expansion DeferralRevwrkingfile SF 3" xfId="2904"/>
    <cellStyle name="_DEM-WP(C) Colstrip FOR_Adj Bench DR 3 for Initial Briefs (Electric)" xfId="2905"/>
    <cellStyle name="_DEM-WP(C) Colstrip FOR_Adj Bench DR 3 for Initial Briefs (Electric) 2" xfId="2906"/>
    <cellStyle name="_DEM-WP(C) Colstrip FOR_Adj Bench DR 3 for Initial Briefs (Electric) 2 2" xfId="2907"/>
    <cellStyle name="_DEM-WP(C) Colstrip FOR_Adj Bench DR 3 for Initial Briefs (Electric) 3" xfId="2908"/>
    <cellStyle name="_DEM-WP(C) Colstrip FOR_Book2" xfId="2909"/>
    <cellStyle name="_DEM-WP(C) Colstrip FOR_Book2 2" xfId="2910"/>
    <cellStyle name="_DEM-WP(C) Colstrip FOR_Book2 2 2" xfId="2911"/>
    <cellStyle name="_DEM-WP(C) Colstrip FOR_Book2 3" xfId="2912"/>
    <cellStyle name="_DEM-WP(C) Colstrip FOR_Book2_Adj Bench DR 3 for Initial Briefs (Electric)" xfId="2913"/>
    <cellStyle name="_DEM-WP(C) Colstrip FOR_Book2_Adj Bench DR 3 for Initial Briefs (Electric) 2" xfId="2914"/>
    <cellStyle name="_DEM-WP(C) Colstrip FOR_Book2_Adj Bench DR 3 for Initial Briefs (Electric) 2 2" xfId="2915"/>
    <cellStyle name="_DEM-WP(C) Colstrip FOR_Book2_Adj Bench DR 3 for Initial Briefs (Electric) 3" xfId="2916"/>
    <cellStyle name="_DEM-WP(C) Colstrip FOR_Book2_Electric Rev Req Model (2009 GRC) Rebuttal" xfId="2917"/>
    <cellStyle name="_DEM-WP(C) Colstrip FOR_Book2_Electric Rev Req Model (2009 GRC) Rebuttal 2" xfId="2918"/>
    <cellStyle name="_DEM-WP(C) Colstrip FOR_Book2_Electric Rev Req Model (2009 GRC) Rebuttal 2 2" xfId="2919"/>
    <cellStyle name="_DEM-WP(C) Colstrip FOR_Book2_Electric Rev Req Model (2009 GRC) Rebuttal 3" xfId="2920"/>
    <cellStyle name="_DEM-WP(C) Colstrip FOR_Book2_Electric Rev Req Model (2009 GRC) Rebuttal REmoval of New  WH Solar AdjustMI" xfId="2921"/>
    <cellStyle name="_DEM-WP(C) Colstrip FOR_Book2_Electric Rev Req Model (2009 GRC) Rebuttal REmoval of New  WH Solar AdjustMI 2" xfId="2922"/>
    <cellStyle name="_DEM-WP(C) Colstrip FOR_Book2_Electric Rev Req Model (2009 GRC) Rebuttal REmoval of New  WH Solar AdjustMI 2 2" xfId="2923"/>
    <cellStyle name="_DEM-WP(C) Colstrip FOR_Book2_Electric Rev Req Model (2009 GRC) Rebuttal REmoval of New  WH Solar AdjustMI 3" xfId="2924"/>
    <cellStyle name="_DEM-WP(C) Colstrip FOR_Book2_Electric Rev Req Model (2009 GRC) Revised 01-18-2010" xfId="2925"/>
    <cellStyle name="_DEM-WP(C) Colstrip FOR_Book2_Electric Rev Req Model (2009 GRC) Revised 01-18-2010 2" xfId="2926"/>
    <cellStyle name="_DEM-WP(C) Colstrip FOR_Book2_Electric Rev Req Model (2009 GRC) Revised 01-18-2010 2 2" xfId="2927"/>
    <cellStyle name="_DEM-WP(C) Colstrip FOR_Book2_Electric Rev Req Model (2009 GRC) Revised 01-18-2010 3" xfId="2928"/>
    <cellStyle name="_DEM-WP(C) Colstrip FOR_Book2_Final Order Electric EXHIBIT A-1" xfId="2929"/>
    <cellStyle name="_DEM-WP(C) Colstrip FOR_Book2_Final Order Electric EXHIBIT A-1 2" xfId="2930"/>
    <cellStyle name="_DEM-WP(C) Colstrip FOR_Book2_Final Order Electric EXHIBIT A-1 2 2" xfId="2931"/>
    <cellStyle name="_DEM-WP(C) Colstrip FOR_Book2_Final Order Electric EXHIBIT A-1 3" xfId="2932"/>
    <cellStyle name="_DEM-WP(C) Colstrip FOR_Electric Rev Req Model (2009 GRC) Rebuttal" xfId="2933"/>
    <cellStyle name="_DEM-WP(C) Colstrip FOR_Electric Rev Req Model (2009 GRC) Rebuttal 2" xfId="2934"/>
    <cellStyle name="_DEM-WP(C) Colstrip FOR_Electric Rev Req Model (2009 GRC) Rebuttal 2 2" xfId="2935"/>
    <cellStyle name="_DEM-WP(C) Colstrip FOR_Electric Rev Req Model (2009 GRC) Rebuttal 3" xfId="2936"/>
    <cellStyle name="_DEM-WP(C) Colstrip FOR_Electric Rev Req Model (2009 GRC) Rebuttal REmoval of New  WH Solar AdjustMI" xfId="2937"/>
    <cellStyle name="_DEM-WP(C) Colstrip FOR_Electric Rev Req Model (2009 GRC) Rebuttal REmoval of New  WH Solar AdjustMI 2" xfId="2938"/>
    <cellStyle name="_DEM-WP(C) Colstrip FOR_Electric Rev Req Model (2009 GRC) Rebuttal REmoval of New  WH Solar AdjustMI 2 2" xfId="2939"/>
    <cellStyle name="_DEM-WP(C) Colstrip FOR_Electric Rev Req Model (2009 GRC) Rebuttal REmoval of New  WH Solar AdjustMI 3" xfId="2940"/>
    <cellStyle name="_DEM-WP(C) Colstrip FOR_Electric Rev Req Model (2009 GRC) Revised 01-18-2010" xfId="2941"/>
    <cellStyle name="_DEM-WP(C) Colstrip FOR_Electric Rev Req Model (2009 GRC) Revised 01-18-2010 2" xfId="2942"/>
    <cellStyle name="_DEM-WP(C) Colstrip FOR_Electric Rev Req Model (2009 GRC) Revised 01-18-2010 2 2" xfId="2943"/>
    <cellStyle name="_DEM-WP(C) Colstrip FOR_Electric Rev Req Model (2009 GRC) Revised 01-18-2010 3" xfId="2944"/>
    <cellStyle name="_DEM-WP(C) Colstrip FOR_Final Order Electric EXHIBIT A-1" xfId="2945"/>
    <cellStyle name="_DEM-WP(C) Colstrip FOR_Final Order Electric EXHIBIT A-1 2" xfId="2946"/>
    <cellStyle name="_DEM-WP(C) Colstrip FOR_Final Order Electric EXHIBIT A-1 2 2" xfId="2947"/>
    <cellStyle name="_DEM-WP(C) Colstrip FOR_Final Order Electric EXHIBIT A-1 3" xfId="2948"/>
    <cellStyle name="_DEM-WP(C) Colstrip FOR_Rebuttal Power Costs" xfId="2949"/>
    <cellStyle name="_DEM-WP(C) Colstrip FOR_Rebuttal Power Costs 2" xfId="2950"/>
    <cellStyle name="_DEM-WP(C) Colstrip FOR_Rebuttal Power Costs 2 2" xfId="2951"/>
    <cellStyle name="_DEM-WP(C) Colstrip FOR_Rebuttal Power Costs 3" xfId="2952"/>
    <cellStyle name="_DEM-WP(C) Colstrip FOR_Rebuttal Power Costs_Adj Bench DR 3 for Initial Briefs (Electric)" xfId="2953"/>
    <cellStyle name="_DEM-WP(C) Colstrip FOR_Rebuttal Power Costs_Adj Bench DR 3 for Initial Briefs (Electric) 2" xfId="2954"/>
    <cellStyle name="_DEM-WP(C) Colstrip FOR_Rebuttal Power Costs_Adj Bench DR 3 for Initial Briefs (Electric) 2 2" xfId="2955"/>
    <cellStyle name="_DEM-WP(C) Colstrip FOR_Rebuttal Power Costs_Adj Bench DR 3 for Initial Briefs (Electric) 3" xfId="2956"/>
    <cellStyle name="_DEM-WP(C) Colstrip FOR_Rebuttal Power Costs_Electric Rev Req Model (2009 GRC) Rebuttal" xfId="2957"/>
    <cellStyle name="_DEM-WP(C) Colstrip FOR_Rebuttal Power Costs_Electric Rev Req Model (2009 GRC) Rebuttal 2" xfId="2958"/>
    <cellStyle name="_DEM-WP(C) Colstrip FOR_Rebuttal Power Costs_Electric Rev Req Model (2009 GRC) Rebuttal 2 2" xfId="2959"/>
    <cellStyle name="_DEM-WP(C) Colstrip FOR_Rebuttal Power Costs_Electric Rev Req Model (2009 GRC) Rebuttal 3" xfId="2960"/>
    <cellStyle name="_DEM-WP(C) Colstrip FOR_Rebuttal Power Costs_Electric Rev Req Model (2009 GRC) Rebuttal REmoval of New  WH Solar AdjustMI" xfId="2961"/>
    <cellStyle name="_DEM-WP(C) Colstrip FOR_Rebuttal Power Costs_Electric Rev Req Model (2009 GRC) Rebuttal REmoval of New  WH Solar AdjustMI 2" xfId="2962"/>
    <cellStyle name="_DEM-WP(C) Colstrip FOR_Rebuttal Power Costs_Electric Rev Req Model (2009 GRC) Rebuttal REmoval of New  WH Solar AdjustMI 2 2" xfId="2963"/>
    <cellStyle name="_DEM-WP(C) Colstrip FOR_Rebuttal Power Costs_Electric Rev Req Model (2009 GRC) Rebuttal REmoval of New  WH Solar AdjustMI 3" xfId="2964"/>
    <cellStyle name="_DEM-WP(C) Colstrip FOR_Rebuttal Power Costs_Electric Rev Req Model (2009 GRC) Revised 01-18-2010" xfId="2965"/>
    <cellStyle name="_DEM-WP(C) Colstrip FOR_Rebuttal Power Costs_Electric Rev Req Model (2009 GRC) Revised 01-18-2010 2" xfId="2966"/>
    <cellStyle name="_DEM-WP(C) Colstrip FOR_Rebuttal Power Costs_Electric Rev Req Model (2009 GRC) Revised 01-18-2010 2 2" xfId="2967"/>
    <cellStyle name="_DEM-WP(C) Colstrip FOR_Rebuttal Power Costs_Electric Rev Req Model (2009 GRC) Revised 01-18-2010 3" xfId="2968"/>
    <cellStyle name="_DEM-WP(C) Colstrip FOR_Rebuttal Power Costs_Final Order Electric EXHIBIT A-1" xfId="2969"/>
    <cellStyle name="_DEM-WP(C) Colstrip FOR_Rebuttal Power Costs_Final Order Electric EXHIBIT A-1 2" xfId="2970"/>
    <cellStyle name="_DEM-WP(C) Colstrip FOR_Rebuttal Power Costs_Final Order Electric EXHIBIT A-1 2 2" xfId="2971"/>
    <cellStyle name="_DEM-WP(C) Colstrip FOR_Rebuttal Power Costs_Final Order Electric EXHIBIT A-1 3" xfId="2972"/>
    <cellStyle name="_DEM-WP(C) Colstrip FOR_TENASKA REGULATORY ASSET" xfId="2973"/>
    <cellStyle name="_DEM-WP(C) Colstrip FOR_TENASKA REGULATORY ASSET 2" xfId="2974"/>
    <cellStyle name="_DEM-WP(C) Colstrip FOR_TENASKA REGULATORY ASSET 2 2" xfId="2975"/>
    <cellStyle name="_DEM-WP(C) Colstrip FOR_TENASKA REGULATORY ASSET 3" xfId="2976"/>
    <cellStyle name="_DEM-WP(C) Costs not in AURORA 2006GRC" xfId="60"/>
    <cellStyle name="_DEM-WP(C) Costs not in AURORA 2006GRC 2" xfId="2977"/>
    <cellStyle name="_DEM-WP(C) Costs not in AURORA 2006GRC 2 2" xfId="2978"/>
    <cellStyle name="_DEM-WP(C) Costs not in AURORA 2006GRC 2 2 2" xfId="2979"/>
    <cellStyle name="_DEM-WP(C) Costs not in AURORA 2006GRC 2 3" xfId="2980"/>
    <cellStyle name="_DEM-WP(C) Costs not in AURORA 2006GRC 3" xfId="2981"/>
    <cellStyle name="_DEM-WP(C) Costs not in AURORA 2006GRC 3 2" xfId="2982"/>
    <cellStyle name="_DEM-WP(C) Costs not in AURORA 2006GRC 4" xfId="2983"/>
    <cellStyle name="_DEM-WP(C) Costs not in AURORA 2006GRC 4 2" xfId="2984"/>
    <cellStyle name="_DEM-WP(C) Costs not in AURORA 2006GRC_(C) WHE Proforma with ITC cash grant 10 Yr Amort_for deferral_102809" xfId="2985"/>
    <cellStyle name="_DEM-WP(C) Costs not in AURORA 2006GRC_(C) WHE Proforma with ITC cash grant 10 Yr Amort_for deferral_102809 2" xfId="2986"/>
    <cellStyle name="_DEM-WP(C) Costs not in AURORA 2006GRC_(C) WHE Proforma with ITC cash grant 10 Yr Amort_for deferral_102809 2 2" xfId="2987"/>
    <cellStyle name="_DEM-WP(C) Costs not in AURORA 2006GRC_(C) WHE Proforma with ITC cash grant 10 Yr Amort_for deferral_102809 3" xfId="2988"/>
    <cellStyle name="_DEM-WP(C) Costs not in AURORA 2006GRC_(C) WHE Proforma with ITC cash grant 10 Yr Amort_for deferral_102809_16.07E Wild Horse Wind Expansionwrkingfile" xfId="2989"/>
    <cellStyle name="_DEM-WP(C) Costs not in AURORA 2006GRC_(C) WHE Proforma with ITC cash grant 10 Yr Amort_for deferral_102809_16.07E Wild Horse Wind Expansionwrkingfile 2" xfId="2990"/>
    <cellStyle name="_DEM-WP(C) Costs not in AURORA 2006GRC_(C) WHE Proforma with ITC cash grant 10 Yr Amort_for deferral_102809_16.07E Wild Horse Wind Expansionwrkingfile 2 2" xfId="2991"/>
    <cellStyle name="_DEM-WP(C) Costs not in AURORA 2006GRC_(C) WHE Proforma with ITC cash grant 10 Yr Amort_for deferral_102809_16.07E Wild Horse Wind Expansionwrkingfile 3" xfId="2992"/>
    <cellStyle name="_DEM-WP(C) Costs not in AURORA 2006GRC_(C) WHE Proforma with ITC cash grant 10 Yr Amort_for deferral_102809_16.07E Wild Horse Wind Expansionwrkingfile SF" xfId="2993"/>
    <cellStyle name="_DEM-WP(C) Costs not in AURORA 2006GRC_(C) WHE Proforma with ITC cash grant 10 Yr Amort_for deferral_102809_16.07E Wild Horse Wind Expansionwrkingfile SF 2" xfId="2994"/>
    <cellStyle name="_DEM-WP(C) Costs not in AURORA 2006GRC_(C) WHE Proforma with ITC cash grant 10 Yr Amort_for deferral_102809_16.07E Wild Horse Wind Expansionwrkingfile SF 2 2" xfId="2995"/>
    <cellStyle name="_DEM-WP(C) Costs not in AURORA 2006GRC_(C) WHE Proforma with ITC cash grant 10 Yr Amort_for deferral_102809_16.07E Wild Horse Wind Expansionwrkingfile SF 3" xfId="2996"/>
    <cellStyle name="_DEM-WP(C) Costs not in AURORA 2006GRC_(C) WHE Proforma with ITC cash grant 10 Yr Amort_for deferral_102809_16.37E Wild Horse Expansion DeferralRevwrkingfile SF" xfId="2997"/>
    <cellStyle name="_DEM-WP(C) Costs not in AURORA 2006GRC_(C) WHE Proforma with ITC cash grant 10 Yr Amort_for deferral_102809_16.37E Wild Horse Expansion DeferralRevwrkingfile SF 2" xfId="2998"/>
    <cellStyle name="_DEM-WP(C) Costs not in AURORA 2006GRC_(C) WHE Proforma with ITC cash grant 10 Yr Amort_for deferral_102809_16.37E Wild Horse Expansion DeferralRevwrkingfile SF 2 2" xfId="2999"/>
    <cellStyle name="_DEM-WP(C) Costs not in AURORA 2006GRC_(C) WHE Proforma with ITC cash grant 10 Yr Amort_for deferral_102809_16.37E Wild Horse Expansion DeferralRevwrkingfile SF 3" xfId="3000"/>
    <cellStyle name="_DEM-WP(C) Costs not in AURORA 2006GRC_(C) WHE Proforma with ITC cash grant 10 Yr Amort_for rebuttal_120709" xfId="3001"/>
    <cellStyle name="_DEM-WP(C) Costs not in AURORA 2006GRC_(C) WHE Proforma with ITC cash grant 10 Yr Amort_for rebuttal_120709 2" xfId="3002"/>
    <cellStyle name="_DEM-WP(C) Costs not in AURORA 2006GRC_(C) WHE Proforma with ITC cash grant 10 Yr Amort_for rebuttal_120709 2 2" xfId="3003"/>
    <cellStyle name="_DEM-WP(C) Costs not in AURORA 2006GRC_(C) WHE Proforma with ITC cash grant 10 Yr Amort_for rebuttal_120709 3" xfId="3004"/>
    <cellStyle name="_DEM-WP(C) Costs not in AURORA 2006GRC_04.07E Wild Horse Wind Expansion" xfId="3005"/>
    <cellStyle name="_DEM-WP(C) Costs not in AURORA 2006GRC_04.07E Wild Horse Wind Expansion 2" xfId="3006"/>
    <cellStyle name="_DEM-WP(C) Costs not in AURORA 2006GRC_04.07E Wild Horse Wind Expansion 2 2" xfId="3007"/>
    <cellStyle name="_DEM-WP(C) Costs not in AURORA 2006GRC_04.07E Wild Horse Wind Expansion 3" xfId="3008"/>
    <cellStyle name="_DEM-WP(C) Costs not in AURORA 2006GRC_04.07E Wild Horse Wind Expansion_16.07E Wild Horse Wind Expansionwrkingfile" xfId="3009"/>
    <cellStyle name="_DEM-WP(C) Costs not in AURORA 2006GRC_04.07E Wild Horse Wind Expansion_16.07E Wild Horse Wind Expansionwrkingfile 2" xfId="3010"/>
    <cellStyle name="_DEM-WP(C) Costs not in AURORA 2006GRC_04.07E Wild Horse Wind Expansion_16.07E Wild Horse Wind Expansionwrkingfile 2 2" xfId="3011"/>
    <cellStyle name="_DEM-WP(C) Costs not in AURORA 2006GRC_04.07E Wild Horse Wind Expansion_16.07E Wild Horse Wind Expansionwrkingfile 3" xfId="3012"/>
    <cellStyle name="_DEM-WP(C) Costs not in AURORA 2006GRC_04.07E Wild Horse Wind Expansion_16.07E Wild Horse Wind Expansionwrkingfile SF" xfId="3013"/>
    <cellStyle name="_DEM-WP(C) Costs not in AURORA 2006GRC_04.07E Wild Horse Wind Expansion_16.07E Wild Horse Wind Expansionwrkingfile SF 2" xfId="3014"/>
    <cellStyle name="_DEM-WP(C) Costs not in AURORA 2006GRC_04.07E Wild Horse Wind Expansion_16.07E Wild Horse Wind Expansionwrkingfile SF 2 2" xfId="3015"/>
    <cellStyle name="_DEM-WP(C) Costs not in AURORA 2006GRC_04.07E Wild Horse Wind Expansion_16.07E Wild Horse Wind Expansionwrkingfile SF 3" xfId="3016"/>
    <cellStyle name="_DEM-WP(C) Costs not in AURORA 2006GRC_04.07E Wild Horse Wind Expansion_16.37E Wild Horse Expansion DeferralRevwrkingfile SF" xfId="3017"/>
    <cellStyle name="_DEM-WP(C) Costs not in AURORA 2006GRC_04.07E Wild Horse Wind Expansion_16.37E Wild Horse Expansion DeferralRevwrkingfile SF 2" xfId="3018"/>
    <cellStyle name="_DEM-WP(C) Costs not in AURORA 2006GRC_04.07E Wild Horse Wind Expansion_16.37E Wild Horse Expansion DeferralRevwrkingfile SF 2 2" xfId="3019"/>
    <cellStyle name="_DEM-WP(C) Costs not in AURORA 2006GRC_04.07E Wild Horse Wind Expansion_16.37E Wild Horse Expansion DeferralRevwrkingfile SF 3" xfId="3020"/>
    <cellStyle name="_DEM-WP(C) Costs not in AURORA 2006GRC_16.07E Wild Horse Wind Expansionwrkingfile" xfId="3021"/>
    <cellStyle name="_DEM-WP(C) Costs not in AURORA 2006GRC_16.07E Wild Horse Wind Expansionwrkingfile 2" xfId="3022"/>
    <cellStyle name="_DEM-WP(C) Costs not in AURORA 2006GRC_16.07E Wild Horse Wind Expansionwrkingfile 2 2" xfId="3023"/>
    <cellStyle name="_DEM-WP(C) Costs not in AURORA 2006GRC_16.07E Wild Horse Wind Expansionwrkingfile 3" xfId="3024"/>
    <cellStyle name="_DEM-WP(C) Costs not in AURORA 2006GRC_16.07E Wild Horse Wind Expansionwrkingfile SF" xfId="3025"/>
    <cellStyle name="_DEM-WP(C) Costs not in AURORA 2006GRC_16.07E Wild Horse Wind Expansionwrkingfile SF 2" xfId="3026"/>
    <cellStyle name="_DEM-WP(C) Costs not in AURORA 2006GRC_16.07E Wild Horse Wind Expansionwrkingfile SF 2 2" xfId="3027"/>
    <cellStyle name="_DEM-WP(C) Costs not in AURORA 2006GRC_16.07E Wild Horse Wind Expansionwrkingfile SF 3" xfId="3028"/>
    <cellStyle name="_DEM-WP(C) Costs not in AURORA 2006GRC_16.37E Wild Horse Expansion DeferralRevwrkingfile SF" xfId="3029"/>
    <cellStyle name="_DEM-WP(C) Costs not in AURORA 2006GRC_16.37E Wild Horse Expansion DeferralRevwrkingfile SF 2" xfId="3030"/>
    <cellStyle name="_DEM-WP(C) Costs not in AURORA 2006GRC_16.37E Wild Horse Expansion DeferralRevwrkingfile SF 2 2" xfId="3031"/>
    <cellStyle name="_DEM-WP(C) Costs not in AURORA 2006GRC_16.37E Wild Horse Expansion DeferralRevwrkingfile SF 3" xfId="3032"/>
    <cellStyle name="_DEM-WP(C) Costs not in AURORA 2006GRC_2009 GRC Compl Filing - Exhibit D" xfId="3033"/>
    <cellStyle name="_DEM-WP(C) Costs not in AURORA 2006GRC_2009 GRC Compl Filing - Exhibit D 2" xfId="3034"/>
    <cellStyle name="_DEM-WP(C) Costs not in AURORA 2006GRC_3.01 Income Statement" xfId="3035"/>
    <cellStyle name="_DEM-WP(C) Costs not in AURORA 2006GRC_4 31 Regulatory Assets and Liabilities  7 06- Exhibit D" xfId="3036"/>
    <cellStyle name="_DEM-WP(C) Costs not in AURORA 2006GRC_4 31 Regulatory Assets and Liabilities  7 06- Exhibit D 2" xfId="3037"/>
    <cellStyle name="_DEM-WP(C) Costs not in AURORA 2006GRC_4 31 Regulatory Assets and Liabilities  7 06- Exhibit D 2 2" xfId="3038"/>
    <cellStyle name="_DEM-WP(C) Costs not in AURORA 2006GRC_4 31 Regulatory Assets and Liabilities  7 06- Exhibit D 3" xfId="3039"/>
    <cellStyle name="_DEM-WP(C) Costs not in AURORA 2006GRC_4 31 Regulatory Assets and Liabilities  7 06- Exhibit D_NIM Summary" xfId="3040"/>
    <cellStyle name="_DEM-WP(C) Costs not in AURORA 2006GRC_4 31 Regulatory Assets and Liabilities  7 06- Exhibit D_NIM Summary 2" xfId="3041"/>
    <cellStyle name="_DEM-WP(C) Costs not in AURORA 2006GRC_4 32 Regulatory Assets and Liabilities  7 06- Exhibit D" xfId="3042"/>
    <cellStyle name="_DEM-WP(C) Costs not in AURORA 2006GRC_4 32 Regulatory Assets and Liabilities  7 06- Exhibit D 2" xfId="3043"/>
    <cellStyle name="_DEM-WP(C) Costs not in AURORA 2006GRC_4 32 Regulatory Assets and Liabilities  7 06- Exhibit D 2 2" xfId="3044"/>
    <cellStyle name="_DEM-WP(C) Costs not in AURORA 2006GRC_4 32 Regulatory Assets and Liabilities  7 06- Exhibit D 3" xfId="3045"/>
    <cellStyle name="_DEM-WP(C) Costs not in AURORA 2006GRC_4 32 Regulatory Assets and Liabilities  7 06- Exhibit D_NIM Summary" xfId="3046"/>
    <cellStyle name="_DEM-WP(C) Costs not in AURORA 2006GRC_4 32 Regulatory Assets and Liabilities  7 06- Exhibit D_NIM Summary 2" xfId="3047"/>
    <cellStyle name="_DEM-WP(C) Costs not in AURORA 2006GRC_AURORA Total New" xfId="3048"/>
    <cellStyle name="_DEM-WP(C) Costs not in AURORA 2006GRC_AURORA Total New 2" xfId="3049"/>
    <cellStyle name="_DEM-WP(C) Costs not in AURORA 2006GRC_Book2" xfId="3050"/>
    <cellStyle name="_DEM-WP(C) Costs not in AURORA 2006GRC_Book2 2" xfId="3051"/>
    <cellStyle name="_DEM-WP(C) Costs not in AURORA 2006GRC_Book2 2 2" xfId="3052"/>
    <cellStyle name="_DEM-WP(C) Costs not in AURORA 2006GRC_Book2 3" xfId="3053"/>
    <cellStyle name="_DEM-WP(C) Costs not in AURORA 2006GRC_Book2_Adj Bench DR 3 for Initial Briefs (Electric)" xfId="3054"/>
    <cellStyle name="_DEM-WP(C) Costs not in AURORA 2006GRC_Book2_Adj Bench DR 3 for Initial Briefs (Electric) 2" xfId="3055"/>
    <cellStyle name="_DEM-WP(C) Costs not in AURORA 2006GRC_Book2_Adj Bench DR 3 for Initial Briefs (Electric) 2 2" xfId="3056"/>
    <cellStyle name="_DEM-WP(C) Costs not in AURORA 2006GRC_Book2_Adj Bench DR 3 for Initial Briefs (Electric) 3" xfId="3057"/>
    <cellStyle name="_DEM-WP(C) Costs not in AURORA 2006GRC_Book2_Electric Rev Req Model (2009 GRC) Rebuttal" xfId="3058"/>
    <cellStyle name="_DEM-WP(C) Costs not in AURORA 2006GRC_Book2_Electric Rev Req Model (2009 GRC) Rebuttal 2" xfId="3059"/>
    <cellStyle name="_DEM-WP(C) Costs not in AURORA 2006GRC_Book2_Electric Rev Req Model (2009 GRC) Rebuttal 2 2" xfId="3060"/>
    <cellStyle name="_DEM-WP(C) Costs not in AURORA 2006GRC_Book2_Electric Rev Req Model (2009 GRC) Rebuttal 3" xfId="3061"/>
    <cellStyle name="_DEM-WP(C) Costs not in AURORA 2006GRC_Book2_Electric Rev Req Model (2009 GRC) Rebuttal REmoval of New  WH Solar AdjustMI" xfId="3062"/>
    <cellStyle name="_DEM-WP(C) Costs not in AURORA 2006GRC_Book2_Electric Rev Req Model (2009 GRC) Rebuttal REmoval of New  WH Solar AdjustMI 2" xfId="3063"/>
    <cellStyle name="_DEM-WP(C) Costs not in AURORA 2006GRC_Book2_Electric Rev Req Model (2009 GRC) Rebuttal REmoval of New  WH Solar AdjustMI 2 2" xfId="3064"/>
    <cellStyle name="_DEM-WP(C) Costs not in AURORA 2006GRC_Book2_Electric Rev Req Model (2009 GRC) Rebuttal REmoval of New  WH Solar AdjustMI 3" xfId="3065"/>
    <cellStyle name="_DEM-WP(C) Costs not in AURORA 2006GRC_Book2_Electric Rev Req Model (2009 GRC) Revised 01-18-2010" xfId="3066"/>
    <cellStyle name="_DEM-WP(C) Costs not in AURORA 2006GRC_Book2_Electric Rev Req Model (2009 GRC) Revised 01-18-2010 2" xfId="3067"/>
    <cellStyle name="_DEM-WP(C) Costs not in AURORA 2006GRC_Book2_Electric Rev Req Model (2009 GRC) Revised 01-18-2010 2 2" xfId="3068"/>
    <cellStyle name="_DEM-WP(C) Costs not in AURORA 2006GRC_Book2_Electric Rev Req Model (2009 GRC) Revised 01-18-2010 3" xfId="3069"/>
    <cellStyle name="_DEM-WP(C) Costs not in AURORA 2006GRC_Book2_Final Order Electric EXHIBIT A-1" xfId="3070"/>
    <cellStyle name="_DEM-WP(C) Costs not in AURORA 2006GRC_Book2_Final Order Electric EXHIBIT A-1 2" xfId="3071"/>
    <cellStyle name="_DEM-WP(C) Costs not in AURORA 2006GRC_Book2_Final Order Electric EXHIBIT A-1 2 2" xfId="3072"/>
    <cellStyle name="_DEM-WP(C) Costs not in AURORA 2006GRC_Book2_Final Order Electric EXHIBIT A-1 3" xfId="3073"/>
    <cellStyle name="_DEM-WP(C) Costs not in AURORA 2006GRC_Book4" xfId="3074"/>
    <cellStyle name="_DEM-WP(C) Costs not in AURORA 2006GRC_Book4 2" xfId="3075"/>
    <cellStyle name="_DEM-WP(C) Costs not in AURORA 2006GRC_Book4 2 2" xfId="3076"/>
    <cellStyle name="_DEM-WP(C) Costs not in AURORA 2006GRC_Book4 3" xfId="3077"/>
    <cellStyle name="_DEM-WP(C) Costs not in AURORA 2006GRC_Book9" xfId="3078"/>
    <cellStyle name="_DEM-WP(C) Costs not in AURORA 2006GRC_Book9 2" xfId="3079"/>
    <cellStyle name="_DEM-WP(C) Costs not in AURORA 2006GRC_Book9 2 2" xfId="3080"/>
    <cellStyle name="_DEM-WP(C) Costs not in AURORA 2006GRC_Book9 3" xfId="3081"/>
    <cellStyle name="_DEM-WP(C) Costs not in AURORA 2006GRC_Electric COS Inputs" xfId="3082"/>
    <cellStyle name="_DEM-WP(C) Costs not in AURORA 2006GRC_Electric COS Inputs 2" xfId="3083"/>
    <cellStyle name="_DEM-WP(C) Costs not in AURORA 2006GRC_Electric COS Inputs 2 2" xfId="3084"/>
    <cellStyle name="_DEM-WP(C) Costs not in AURORA 2006GRC_Electric COS Inputs 2 2 2" xfId="3085"/>
    <cellStyle name="_DEM-WP(C) Costs not in AURORA 2006GRC_Electric COS Inputs 2 3" xfId="3086"/>
    <cellStyle name="_DEM-WP(C) Costs not in AURORA 2006GRC_Electric COS Inputs 2 3 2" xfId="3087"/>
    <cellStyle name="_DEM-WP(C) Costs not in AURORA 2006GRC_Electric COS Inputs 2 4" xfId="3088"/>
    <cellStyle name="_DEM-WP(C) Costs not in AURORA 2006GRC_Electric COS Inputs 2 4 2" xfId="3089"/>
    <cellStyle name="_DEM-WP(C) Costs not in AURORA 2006GRC_Electric COS Inputs 3" xfId="3090"/>
    <cellStyle name="_DEM-WP(C) Costs not in AURORA 2006GRC_Electric COS Inputs 3 2" xfId="3091"/>
    <cellStyle name="_DEM-WP(C) Costs not in AURORA 2006GRC_Electric COS Inputs 4" xfId="3092"/>
    <cellStyle name="_DEM-WP(C) Costs not in AURORA 2006GRC_Electric COS Inputs 4 2" xfId="3093"/>
    <cellStyle name="_DEM-WP(C) Costs not in AURORA 2006GRC_Electric COS Inputs 5" xfId="3094"/>
    <cellStyle name="_DEM-WP(C) Costs not in AURORA 2006GRC_NIM Summary" xfId="3095"/>
    <cellStyle name="_DEM-WP(C) Costs not in AURORA 2006GRC_NIM Summary 09GRC" xfId="3096"/>
    <cellStyle name="_DEM-WP(C) Costs not in AURORA 2006GRC_NIM Summary 09GRC 2" xfId="3097"/>
    <cellStyle name="_DEM-WP(C) Costs not in AURORA 2006GRC_NIM Summary 2" xfId="3098"/>
    <cellStyle name="_DEM-WP(C) Costs not in AURORA 2006GRC_NIM Summary 3" xfId="3099"/>
    <cellStyle name="_DEM-WP(C) Costs not in AURORA 2006GRC_NIM Summary 4" xfId="3100"/>
    <cellStyle name="_DEM-WP(C) Costs not in AURORA 2006GRC_NIM Summary 5" xfId="3101"/>
    <cellStyle name="_DEM-WP(C) Costs not in AURORA 2006GRC_NIM Summary 6" xfId="3102"/>
    <cellStyle name="_DEM-WP(C) Costs not in AURORA 2006GRC_NIM Summary 7" xfId="3103"/>
    <cellStyle name="_DEM-WP(C) Costs not in AURORA 2006GRC_NIM Summary 8" xfId="3104"/>
    <cellStyle name="_DEM-WP(C) Costs not in AURORA 2006GRC_NIM Summary 9" xfId="3105"/>
    <cellStyle name="_DEM-WP(C) Costs not in AURORA 2006GRC_PCA 9 -  Exhibit D April 2010 (3)" xfId="3106"/>
    <cellStyle name="_DEM-WP(C) Costs not in AURORA 2006GRC_PCA 9 -  Exhibit D April 2010 (3) 2" xfId="3107"/>
    <cellStyle name="_DEM-WP(C) Costs not in AURORA 2006GRC_Power Costs - Comparison bx Rbtl-Staff-Jt-PC" xfId="3108"/>
    <cellStyle name="_DEM-WP(C) Costs not in AURORA 2006GRC_Power Costs - Comparison bx Rbtl-Staff-Jt-PC 2" xfId="3109"/>
    <cellStyle name="_DEM-WP(C) Costs not in AURORA 2006GRC_Power Costs - Comparison bx Rbtl-Staff-Jt-PC 2 2" xfId="3110"/>
    <cellStyle name="_DEM-WP(C) Costs not in AURORA 2006GRC_Power Costs - Comparison bx Rbtl-Staff-Jt-PC 3" xfId="3111"/>
    <cellStyle name="_DEM-WP(C) Costs not in AURORA 2006GRC_Power Costs - Comparison bx Rbtl-Staff-Jt-PC_Adj Bench DR 3 for Initial Briefs (Electric)" xfId="3112"/>
    <cellStyle name="_DEM-WP(C) Costs not in AURORA 2006GRC_Power Costs - Comparison bx Rbtl-Staff-Jt-PC_Adj Bench DR 3 for Initial Briefs (Electric) 2" xfId="3113"/>
    <cellStyle name="_DEM-WP(C) Costs not in AURORA 2006GRC_Power Costs - Comparison bx Rbtl-Staff-Jt-PC_Adj Bench DR 3 for Initial Briefs (Electric) 2 2" xfId="3114"/>
    <cellStyle name="_DEM-WP(C) Costs not in AURORA 2006GRC_Power Costs - Comparison bx Rbtl-Staff-Jt-PC_Adj Bench DR 3 for Initial Briefs (Electric) 3" xfId="3115"/>
    <cellStyle name="_DEM-WP(C) Costs not in AURORA 2006GRC_Power Costs - Comparison bx Rbtl-Staff-Jt-PC_Electric Rev Req Model (2009 GRC) Rebuttal" xfId="3116"/>
    <cellStyle name="_DEM-WP(C) Costs not in AURORA 2006GRC_Power Costs - Comparison bx Rbtl-Staff-Jt-PC_Electric Rev Req Model (2009 GRC) Rebuttal 2" xfId="3117"/>
    <cellStyle name="_DEM-WP(C) Costs not in AURORA 2006GRC_Power Costs - Comparison bx Rbtl-Staff-Jt-PC_Electric Rev Req Model (2009 GRC) Rebuttal 2 2" xfId="3118"/>
    <cellStyle name="_DEM-WP(C) Costs not in AURORA 2006GRC_Power Costs - Comparison bx Rbtl-Staff-Jt-PC_Electric Rev Req Model (2009 GRC) Rebuttal 3" xfId="3119"/>
    <cellStyle name="_DEM-WP(C) Costs not in AURORA 2006GRC_Power Costs - Comparison bx Rbtl-Staff-Jt-PC_Electric Rev Req Model (2009 GRC) Rebuttal REmoval of New  WH Solar AdjustMI" xfId="3120"/>
    <cellStyle name="_DEM-WP(C) Costs not in AURORA 2006GRC_Power Costs - Comparison bx Rbtl-Staff-Jt-PC_Electric Rev Req Model (2009 GRC) Rebuttal REmoval of New  WH Solar AdjustMI 2" xfId="3121"/>
    <cellStyle name="_DEM-WP(C) Costs not in AURORA 2006GRC_Power Costs - Comparison bx Rbtl-Staff-Jt-PC_Electric Rev Req Model (2009 GRC) Rebuttal REmoval of New  WH Solar AdjustMI 2 2" xfId="3122"/>
    <cellStyle name="_DEM-WP(C) Costs not in AURORA 2006GRC_Power Costs - Comparison bx Rbtl-Staff-Jt-PC_Electric Rev Req Model (2009 GRC) Rebuttal REmoval of New  WH Solar AdjustMI 3" xfId="3123"/>
    <cellStyle name="_DEM-WP(C) Costs not in AURORA 2006GRC_Power Costs - Comparison bx Rbtl-Staff-Jt-PC_Electric Rev Req Model (2009 GRC) Revised 01-18-2010" xfId="3124"/>
    <cellStyle name="_DEM-WP(C) Costs not in AURORA 2006GRC_Power Costs - Comparison bx Rbtl-Staff-Jt-PC_Electric Rev Req Model (2009 GRC) Revised 01-18-2010 2" xfId="3125"/>
    <cellStyle name="_DEM-WP(C) Costs not in AURORA 2006GRC_Power Costs - Comparison bx Rbtl-Staff-Jt-PC_Electric Rev Req Model (2009 GRC) Revised 01-18-2010 2 2" xfId="3126"/>
    <cellStyle name="_DEM-WP(C) Costs not in AURORA 2006GRC_Power Costs - Comparison bx Rbtl-Staff-Jt-PC_Electric Rev Req Model (2009 GRC) Revised 01-18-2010 3" xfId="3127"/>
    <cellStyle name="_DEM-WP(C) Costs not in AURORA 2006GRC_Power Costs - Comparison bx Rbtl-Staff-Jt-PC_Final Order Electric EXHIBIT A-1" xfId="3128"/>
    <cellStyle name="_DEM-WP(C) Costs not in AURORA 2006GRC_Power Costs - Comparison bx Rbtl-Staff-Jt-PC_Final Order Electric EXHIBIT A-1 2" xfId="3129"/>
    <cellStyle name="_DEM-WP(C) Costs not in AURORA 2006GRC_Power Costs - Comparison bx Rbtl-Staff-Jt-PC_Final Order Electric EXHIBIT A-1 2 2" xfId="3130"/>
    <cellStyle name="_DEM-WP(C) Costs not in AURORA 2006GRC_Power Costs - Comparison bx Rbtl-Staff-Jt-PC_Final Order Electric EXHIBIT A-1 3" xfId="3131"/>
    <cellStyle name="_DEM-WP(C) Costs not in AURORA 2006GRC_Production Adj 4.37" xfId="61"/>
    <cellStyle name="_DEM-WP(C) Costs not in AURORA 2006GRC_Production Adj 4.37 2" xfId="3132"/>
    <cellStyle name="_DEM-WP(C) Costs not in AURORA 2006GRC_Production Adj 4.37 2 2" xfId="3133"/>
    <cellStyle name="_DEM-WP(C) Costs not in AURORA 2006GRC_Production Adj 4.37 3" xfId="3134"/>
    <cellStyle name="_DEM-WP(C) Costs not in AURORA 2006GRC_Purchased Power Adj 4.03" xfId="62"/>
    <cellStyle name="_DEM-WP(C) Costs not in AURORA 2006GRC_Purchased Power Adj 4.03 2" xfId="3135"/>
    <cellStyle name="_DEM-WP(C) Costs not in AURORA 2006GRC_Purchased Power Adj 4.03 2 2" xfId="3136"/>
    <cellStyle name="_DEM-WP(C) Costs not in AURORA 2006GRC_Purchased Power Adj 4.03 3" xfId="3137"/>
    <cellStyle name="_DEM-WP(C) Costs not in AURORA 2006GRC_Rebuttal Power Costs" xfId="3138"/>
    <cellStyle name="_DEM-WP(C) Costs not in AURORA 2006GRC_Rebuttal Power Costs 2" xfId="3139"/>
    <cellStyle name="_DEM-WP(C) Costs not in AURORA 2006GRC_Rebuttal Power Costs 2 2" xfId="3140"/>
    <cellStyle name="_DEM-WP(C) Costs not in AURORA 2006GRC_Rebuttal Power Costs 3" xfId="3141"/>
    <cellStyle name="_DEM-WP(C) Costs not in AURORA 2006GRC_Rebuttal Power Costs_Adj Bench DR 3 for Initial Briefs (Electric)" xfId="3142"/>
    <cellStyle name="_DEM-WP(C) Costs not in AURORA 2006GRC_Rebuttal Power Costs_Adj Bench DR 3 for Initial Briefs (Electric) 2" xfId="3143"/>
    <cellStyle name="_DEM-WP(C) Costs not in AURORA 2006GRC_Rebuttal Power Costs_Adj Bench DR 3 for Initial Briefs (Electric) 2 2" xfId="3144"/>
    <cellStyle name="_DEM-WP(C) Costs not in AURORA 2006GRC_Rebuttal Power Costs_Adj Bench DR 3 for Initial Briefs (Electric) 3" xfId="3145"/>
    <cellStyle name="_DEM-WP(C) Costs not in AURORA 2006GRC_Rebuttal Power Costs_Electric Rev Req Model (2009 GRC) Rebuttal" xfId="3146"/>
    <cellStyle name="_DEM-WP(C) Costs not in AURORA 2006GRC_Rebuttal Power Costs_Electric Rev Req Model (2009 GRC) Rebuttal 2" xfId="3147"/>
    <cellStyle name="_DEM-WP(C) Costs not in AURORA 2006GRC_Rebuttal Power Costs_Electric Rev Req Model (2009 GRC) Rebuttal 2 2" xfId="3148"/>
    <cellStyle name="_DEM-WP(C) Costs not in AURORA 2006GRC_Rebuttal Power Costs_Electric Rev Req Model (2009 GRC) Rebuttal 3" xfId="3149"/>
    <cellStyle name="_DEM-WP(C) Costs not in AURORA 2006GRC_Rebuttal Power Costs_Electric Rev Req Model (2009 GRC) Rebuttal REmoval of New  WH Solar AdjustMI" xfId="3150"/>
    <cellStyle name="_DEM-WP(C) Costs not in AURORA 2006GRC_Rebuttal Power Costs_Electric Rev Req Model (2009 GRC) Rebuttal REmoval of New  WH Solar AdjustMI 2" xfId="3151"/>
    <cellStyle name="_DEM-WP(C) Costs not in AURORA 2006GRC_Rebuttal Power Costs_Electric Rev Req Model (2009 GRC) Rebuttal REmoval of New  WH Solar AdjustMI 2 2" xfId="3152"/>
    <cellStyle name="_DEM-WP(C) Costs not in AURORA 2006GRC_Rebuttal Power Costs_Electric Rev Req Model (2009 GRC) Rebuttal REmoval of New  WH Solar AdjustMI 3" xfId="3153"/>
    <cellStyle name="_DEM-WP(C) Costs not in AURORA 2006GRC_Rebuttal Power Costs_Electric Rev Req Model (2009 GRC) Revised 01-18-2010" xfId="3154"/>
    <cellStyle name="_DEM-WP(C) Costs not in AURORA 2006GRC_Rebuttal Power Costs_Electric Rev Req Model (2009 GRC) Revised 01-18-2010 2" xfId="3155"/>
    <cellStyle name="_DEM-WP(C) Costs not in AURORA 2006GRC_Rebuttal Power Costs_Electric Rev Req Model (2009 GRC) Revised 01-18-2010 2 2" xfId="3156"/>
    <cellStyle name="_DEM-WP(C) Costs not in AURORA 2006GRC_Rebuttal Power Costs_Electric Rev Req Model (2009 GRC) Revised 01-18-2010 3" xfId="3157"/>
    <cellStyle name="_DEM-WP(C) Costs not in AURORA 2006GRC_Rebuttal Power Costs_Final Order Electric EXHIBIT A-1" xfId="3158"/>
    <cellStyle name="_DEM-WP(C) Costs not in AURORA 2006GRC_Rebuttal Power Costs_Final Order Electric EXHIBIT A-1 2" xfId="3159"/>
    <cellStyle name="_DEM-WP(C) Costs not in AURORA 2006GRC_Rebuttal Power Costs_Final Order Electric EXHIBIT A-1 2 2" xfId="3160"/>
    <cellStyle name="_DEM-WP(C) Costs not in AURORA 2006GRC_Rebuttal Power Costs_Final Order Electric EXHIBIT A-1 3" xfId="3161"/>
    <cellStyle name="_DEM-WP(C) Costs not in AURORA 2006GRC_ROR 5.02" xfId="63"/>
    <cellStyle name="_DEM-WP(C) Costs not in AURORA 2006GRC_ROR 5.02 2" xfId="3162"/>
    <cellStyle name="_DEM-WP(C) Costs not in AURORA 2006GRC_ROR 5.02 2 2" xfId="3163"/>
    <cellStyle name="_DEM-WP(C) Costs not in AURORA 2006GRC_ROR 5.02 3" xfId="3164"/>
    <cellStyle name="_DEM-WP(C) Costs not in AURORA 2006GRC_Transmission Workbook for May BOD" xfId="3165"/>
    <cellStyle name="_DEM-WP(C) Costs not in AURORA 2006GRC_Transmission Workbook for May BOD 2" xfId="3166"/>
    <cellStyle name="_DEM-WP(C) Costs not in AURORA 2006GRC_Wind Integration 10GRC" xfId="3167"/>
    <cellStyle name="_DEM-WP(C) Costs not in AURORA 2006GRC_Wind Integration 10GRC 2" xfId="3168"/>
    <cellStyle name="_DEM-WP(C) Costs not in AURORA 2007GRC" xfId="64"/>
    <cellStyle name="_DEM-WP(C) Costs not in AURORA 2007GRC 2" xfId="3169"/>
    <cellStyle name="_DEM-WP(C) Costs not in AURORA 2007GRC 2 2" xfId="3170"/>
    <cellStyle name="_DEM-WP(C) Costs not in AURORA 2007GRC 3" xfId="3171"/>
    <cellStyle name="_DEM-WP(C) Costs not in AURORA 2007GRC Update" xfId="3172"/>
    <cellStyle name="_DEM-WP(C) Costs not in AURORA 2007GRC Update 2" xfId="3173"/>
    <cellStyle name="_DEM-WP(C) Costs not in AURORA 2007GRC Update_NIM Summary" xfId="3174"/>
    <cellStyle name="_DEM-WP(C) Costs not in AURORA 2007GRC Update_NIM Summary 2" xfId="3175"/>
    <cellStyle name="_DEM-WP(C) Costs not in AURORA 2007GRC_16.37E Wild Horse Expansion DeferralRevwrkingfile SF" xfId="3176"/>
    <cellStyle name="_DEM-WP(C) Costs not in AURORA 2007GRC_16.37E Wild Horse Expansion DeferralRevwrkingfile SF 2" xfId="3177"/>
    <cellStyle name="_DEM-WP(C) Costs not in AURORA 2007GRC_16.37E Wild Horse Expansion DeferralRevwrkingfile SF 2 2" xfId="3178"/>
    <cellStyle name="_DEM-WP(C) Costs not in AURORA 2007GRC_16.37E Wild Horse Expansion DeferralRevwrkingfile SF 3" xfId="3179"/>
    <cellStyle name="_DEM-WP(C) Costs not in AURORA 2007GRC_2009 GRC Compl Filing - Exhibit D" xfId="3180"/>
    <cellStyle name="_DEM-WP(C) Costs not in AURORA 2007GRC_2009 GRC Compl Filing - Exhibit D 2" xfId="3181"/>
    <cellStyle name="_DEM-WP(C) Costs not in AURORA 2007GRC_Adj Bench DR 3 for Initial Briefs (Electric)" xfId="3182"/>
    <cellStyle name="_DEM-WP(C) Costs not in AURORA 2007GRC_Adj Bench DR 3 for Initial Briefs (Electric) 2" xfId="3183"/>
    <cellStyle name="_DEM-WP(C) Costs not in AURORA 2007GRC_Adj Bench DR 3 for Initial Briefs (Electric) 2 2" xfId="3184"/>
    <cellStyle name="_DEM-WP(C) Costs not in AURORA 2007GRC_Adj Bench DR 3 for Initial Briefs (Electric) 3" xfId="3185"/>
    <cellStyle name="_DEM-WP(C) Costs not in AURORA 2007GRC_Book2" xfId="3186"/>
    <cellStyle name="_DEM-WP(C) Costs not in AURORA 2007GRC_Book2 2" xfId="3187"/>
    <cellStyle name="_DEM-WP(C) Costs not in AURORA 2007GRC_Book2 2 2" xfId="3188"/>
    <cellStyle name="_DEM-WP(C) Costs not in AURORA 2007GRC_Book2 3" xfId="3189"/>
    <cellStyle name="_DEM-WP(C) Costs not in AURORA 2007GRC_Book4" xfId="3190"/>
    <cellStyle name="_DEM-WP(C) Costs not in AURORA 2007GRC_Book4 2" xfId="3191"/>
    <cellStyle name="_DEM-WP(C) Costs not in AURORA 2007GRC_Book4 2 2" xfId="3192"/>
    <cellStyle name="_DEM-WP(C) Costs not in AURORA 2007GRC_Book4 3" xfId="3193"/>
    <cellStyle name="_DEM-WP(C) Costs not in AURORA 2007GRC_Electric Rev Req Model (2009 GRC) " xfId="3194"/>
    <cellStyle name="_DEM-WP(C) Costs not in AURORA 2007GRC_Electric Rev Req Model (2009 GRC)  2" xfId="3195"/>
    <cellStyle name="_DEM-WP(C) Costs not in AURORA 2007GRC_Electric Rev Req Model (2009 GRC)  2 2" xfId="3196"/>
    <cellStyle name="_DEM-WP(C) Costs not in AURORA 2007GRC_Electric Rev Req Model (2009 GRC)  3" xfId="3197"/>
    <cellStyle name="_DEM-WP(C) Costs not in AURORA 2007GRC_Electric Rev Req Model (2009 GRC) Rebuttal" xfId="3198"/>
    <cellStyle name="_DEM-WP(C) Costs not in AURORA 2007GRC_Electric Rev Req Model (2009 GRC) Rebuttal 2" xfId="3199"/>
    <cellStyle name="_DEM-WP(C) Costs not in AURORA 2007GRC_Electric Rev Req Model (2009 GRC) Rebuttal 2 2" xfId="3200"/>
    <cellStyle name="_DEM-WP(C) Costs not in AURORA 2007GRC_Electric Rev Req Model (2009 GRC) Rebuttal 3" xfId="3201"/>
    <cellStyle name="_DEM-WP(C) Costs not in AURORA 2007GRC_Electric Rev Req Model (2009 GRC) Rebuttal REmoval of New  WH Solar AdjustMI" xfId="3202"/>
    <cellStyle name="_DEM-WP(C) Costs not in AURORA 2007GRC_Electric Rev Req Model (2009 GRC) Rebuttal REmoval of New  WH Solar AdjustMI 2" xfId="3203"/>
    <cellStyle name="_DEM-WP(C) Costs not in AURORA 2007GRC_Electric Rev Req Model (2009 GRC) Rebuttal REmoval of New  WH Solar AdjustMI 2 2" xfId="3204"/>
    <cellStyle name="_DEM-WP(C) Costs not in AURORA 2007GRC_Electric Rev Req Model (2009 GRC) Rebuttal REmoval of New  WH Solar AdjustMI 3" xfId="3205"/>
    <cellStyle name="_DEM-WP(C) Costs not in AURORA 2007GRC_Electric Rev Req Model (2009 GRC) Revised 01-18-2010" xfId="3206"/>
    <cellStyle name="_DEM-WP(C) Costs not in AURORA 2007GRC_Electric Rev Req Model (2009 GRC) Revised 01-18-2010 2" xfId="3207"/>
    <cellStyle name="_DEM-WP(C) Costs not in AURORA 2007GRC_Electric Rev Req Model (2009 GRC) Revised 01-18-2010 2 2" xfId="3208"/>
    <cellStyle name="_DEM-WP(C) Costs not in AURORA 2007GRC_Electric Rev Req Model (2009 GRC) Revised 01-18-2010 3" xfId="3209"/>
    <cellStyle name="_DEM-WP(C) Costs not in AURORA 2007GRC_Final Order Electric EXHIBIT A-1" xfId="3210"/>
    <cellStyle name="_DEM-WP(C) Costs not in AURORA 2007GRC_Final Order Electric EXHIBIT A-1 2" xfId="3211"/>
    <cellStyle name="_DEM-WP(C) Costs not in AURORA 2007GRC_Final Order Electric EXHIBIT A-1 2 2" xfId="3212"/>
    <cellStyle name="_DEM-WP(C) Costs not in AURORA 2007GRC_Final Order Electric EXHIBIT A-1 3" xfId="3213"/>
    <cellStyle name="_DEM-WP(C) Costs not in AURORA 2007GRC_NIM Summary" xfId="3214"/>
    <cellStyle name="_DEM-WP(C) Costs not in AURORA 2007GRC_NIM Summary 2" xfId="3215"/>
    <cellStyle name="_DEM-WP(C) Costs not in AURORA 2007GRC_Power Costs - Comparison bx Rbtl-Staff-Jt-PC" xfId="3216"/>
    <cellStyle name="_DEM-WP(C) Costs not in AURORA 2007GRC_Power Costs - Comparison bx Rbtl-Staff-Jt-PC 2" xfId="3217"/>
    <cellStyle name="_DEM-WP(C) Costs not in AURORA 2007GRC_Power Costs - Comparison bx Rbtl-Staff-Jt-PC 2 2" xfId="3218"/>
    <cellStyle name="_DEM-WP(C) Costs not in AURORA 2007GRC_Power Costs - Comparison bx Rbtl-Staff-Jt-PC 3" xfId="3219"/>
    <cellStyle name="_DEM-WP(C) Costs not in AURORA 2007GRC_Rebuttal Power Costs" xfId="3220"/>
    <cellStyle name="_DEM-WP(C) Costs not in AURORA 2007GRC_Rebuttal Power Costs 2" xfId="3221"/>
    <cellStyle name="_DEM-WP(C) Costs not in AURORA 2007GRC_Rebuttal Power Costs 2 2" xfId="3222"/>
    <cellStyle name="_DEM-WP(C) Costs not in AURORA 2007GRC_Rebuttal Power Costs 3" xfId="3223"/>
    <cellStyle name="_DEM-WP(C) Costs not in AURORA 2007GRC_TENASKA REGULATORY ASSET" xfId="3224"/>
    <cellStyle name="_DEM-WP(C) Costs not in AURORA 2007GRC_TENASKA REGULATORY ASSET 2" xfId="3225"/>
    <cellStyle name="_DEM-WP(C) Costs not in AURORA 2007GRC_TENASKA REGULATORY ASSET 2 2" xfId="3226"/>
    <cellStyle name="_DEM-WP(C) Costs not in AURORA 2007GRC_TENASKA REGULATORY ASSET 3" xfId="3227"/>
    <cellStyle name="_DEM-WP(C) Costs not in AURORA 2007PCORC" xfId="3228"/>
    <cellStyle name="_DEM-WP(C) Costs not in AURORA 2007PCORC 2" xfId="3229"/>
    <cellStyle name="_DEM-WP(C) Costs not in AURORA 2007PCORC_NIM Summary" xfId="3230"/>
    <cellStyle name="_DEM-WP(C) Costs not in AURORA 2007PCORC_NIM Summary 2" xfId="3231"/>
    <cellStyle name="_DEM-WP(C) Costs not in AURORA 2007PCORC-5.07Update" xfId="65"/>
    <cellStyle name="_DEM-WP(C) Costs not in AURORA 2007PCORC-5.07Update 2" xfId="3232"/>
    <cellStyle name="_DEM-WP(C) Costs not in AURORA 2007PCORC-5.07Update 2 2" xfId="3233"/>
    <cellStyle name="_DEM-WP(C) Costs not in AURORA 2007PCORC-5.07Update 3" xfId="3234"/>
    <cellStyle name="_DEM-WP(C) Costs not in AURORA 2007PCORC-5.07Update_16.37E Wild Horse Expansion DeferralRevwrkingfile SF" xfId="3235"/>
    <cellStyle name="_DEM-WP(C) Costs not in AURORA 2007PCORC-5.07Update_16.37E Wild Horse Expansion DeferralRevwrkingfile SF 2" xfId="3236"/>
    <cellStyle name="_DEM-WP(C) Costs not in AURORA 2007PCORC-5.07Update_16.37E Wild Horse Expansion DeferralRevwrkingfile SF 2 2" xfId="3237"/>
    <cellStyle name="_DEM-WP(C) Costs not in AURORA 2007PCORC-5.07Update_16.37E Wild Horse Expansion DeferralRevwrkingfile SF 3" xfId="3238"/>
    <cellStyle name="_DEM-WP(C) Costs not in AURORA 2007PCORC-5.07Update_2009 GRC Compl Filing - Exhibit D" xfId="3239"/>
    <cellStyle name="_DEM-WP(C) Costs not in AURORA 2007PCORC-5.07Update_2009 GRC Compl Filing - Exhibit D 2" xfId="3240"/>
    <cellStyle name="_DEM-WP(C) Costs not in AURORA 2007PCORC-5.07Update_Adj Bench DR 3 for Initial Briefs (Electric)" xfId="3241"/>
    <cellStyle name="_DEM-WP(C) Costs not in AURORA 2007PCORC-5.07Update_Adj Bench DR 3 for Initial Briefs (Electric) 2" xfId="3242"/>
    <cellStyle name="_DEM-WP(C) Costs not in AURORA 2007PCORC-5.07Update_Adj Bench DR 3 for Initial Briefs (Electric) 2 2" xfId="3243"/>
    <cellStyle name="_DEM-WP(C) Costs not in AURORA 2007PCORC-5.07Update_Adj Bench DR 3 for Initial Briefs (Electric) 3" xfId="3244"/>
    <cellStyle name="_DEM-WP(C) Costs not in AURORA 2007PCORC-5.07Update_Book2" xfId="3245"/>
    <cellStyle name="_DEM-WP(C) Costs not in AURORA 2007PCORC-5.07Update_Book2 2" xfId="3246"/>
    <cellStyle name="_DEM-WP(C) Costs not in AURORA 2007PCORC-5.07Update_Book2 2 2" xfId="3247"/>
    <cellStyle name="_DEM-WP(C) Costs not in AURORA 2007PCORC-5.07Update_Book2 3" xfId="3248"/>
    <cellStyle name="_DEM-WP(C) Costs not in AURORA 2007PCORC-5.07Update_Book4" xfId="3249"/>
    <cellStyle name="_DEM-WP(C) Costs not in AURORA 2007PCORC-5.07Update_Book4 2" xfId="3250"/>
    <cellStyle name="_DEM-WP(C) Costs not in AURORA 2007PCORC-5.07Update_Book4 2 2" xfId="3251"/>
    <cellStyle name="_DEM-WP(C) Costs not in AURORA 2007PCORC-5.07Update_Book4 3" xfId="3252"/>
    <cellStyle name="_DEM-WP(C) Costs not in AURORA 2007PCORC-5.07Update_DEM-WP(C) Production O&amp;M 2009GRC Rebuttal" xfId="3253"/>
    <cellStyle name="_DEM-WP(C) Costs not in AURORA 2007PCORC-5.07Update_DEM-WP(C) Production O&amp;M 2009GRC Rebuttal 2" xfId="3254"/>
    <cellStyle name="_DEM-WP(C) Costs not in AURORA 2007PCORC-5.07Update_DEM-WP(C) Production O&amp;M 2009GRC Rebuttal 2 2" xfId="3255"/>
    <cellStyle name="_DEM-WP(C) Costs not in AURORA 2007PCORC-5.07Update_DEM-WP(C) Production O&amp;M 2009GRC Rebuttal 3" xfId="3256"/>
    <cellStyle name="_DEM-WP(C) Costs not in AURORA 2007PCORC-5.07Update_DEM-WP(C) Production O&amp;M 2009GRC Rebuttal_Adj Bench DR 3 for Initial Briefs (Electric)" xfId="3257"/>
    <cellStyle name="_DEM-WP(C) Costs not in AURORA 2007PCORC-5.07Update_DEM-WP(C) Production O&amp;M 2009GRC Rebuttal_Adj Bench DR 3 for Initial Briefs (Electric) 2" xfId="3258"/>
    <cellStyle name="_DEM-WP(C) Costs not in AURORA 2007PCORC-5.07Update_DEM-WP(C) Production O&amp;M 2009GRC Rebuttal_Adj Bench DR 3 for Initial Briefs (Electric) 2 2" xfId="3259"/>
    <cellStyle name="_DEM-WP(C) Costs not in AURORA 2007PCORC-5.07Update_DEM-WP(C) Production O&amp;M 2009GRC Rebuttal_Adj Bench DR 3 for Initial Briefs (Electric) 3" xfId="3260"/>
    <cellStyle name="_DEM-WP(C) Costs not in AURORA 2007PCORC-5.07Update_DEM-WP(C) Production O&amp;M 2009GRC Rebuttal_Book2" xfId="3261"/>
    <cellStyle name="_DEM-WP(C) Costs not in AURORA 2007PCORC-5.07Update_DEM-WP(C) Production O&amp;M 2009GRC Rebuttal_Book2 2" xfId="3262"/>
    <cellStyle name="_DEM-WP(C) Costs not in AURORA 2007PCORC-5.07Update_DEM-WP(C) Production O&amp;M 2009GRC Rebuttal_Book2 2 2" xfId="3263"/>
    <cellStyle name="_DEM-WP(C) Costs not in AURORA 2007PCORC-5.07Update_DEM-WP(C) Production O&amp;M 2009GRC Rebuttal_Book2 3" xfId="3264"/>
    <cellStyle name="_DEM-WP(C) Costs not in AURORA 2007PCORC-5.07Update_DEM-WP(C) Production O&amp;M 2009GRC Rebuttal_Book2_Adj Bench DR 3 for Initial Briefs (Electric)" xfId="3265"/>
    <cellStyle name="_DEM-WP(C) Costs not in AURORA 2007PCORC-5.07Update_DEM-WP(C) Production O&amp;M 2009GRC Rebuttal_Book2_Adj Bench DR 3 for Initial Briefs (Electric) 2" xfId="3266"/>
    <cellStyle name="_DEM-WP(C) Costs not in AURORA 2007PCORC-5.07Update_DEM-WP(C) Production O&amp;M 2009GRC Rebuttal_Book2_Adj Bench DR 3 for Initial Briefs (Electric) 2 2" xfId="3267"/>
    <cellStyle name="_DEM-WP(C) Costs not in AURORA 2007PCORC-5.07Update_DEM-WP(C) Production O&amp;M 2009GRC Rebuttal_Book2_Adj Bench DR 3 for Initial Briefs (Electric) 3" xfId="3268"/>
    <cellStyle name="_DEM-WP(C) Costs not in AURORA 2007PCORC-5.07Update_DEM-WP(C) Production O&amp;M 2009GRC Rebuttal_Book2_Electric Rev Req Model (2009 GRC) Rebuttal" xfId="3269"/>
    <cellStyle name="_DEM-WP(C) Costs not in AURORA 2007PCORC-5.07Update_DEM-WP(C) Production O&amp;M 2009GRC Rebuttal_Book2_Electric Rev Req Model (2009 GRC) Rebuttal 2" xfId="3270"/>
    <cellStyle name="_DEM-WP(C) Costs not in AURORA 2007PCORC-5.07Update_DEM-WP(C) Production O&amp;M 2009GRC Rebuttal_Book2_Electric Rev Req Model (2009 GRC) Rebuttal 2 2" xfId="3271"/>
    <cellStyle name="_DEM-WP(C) Costs not in AURORA 2007PCORC-5.07Update_DEM-WP(C) Production O&amp;M 2009GRC Rebuttal_Book2_Electric Rev Req Model (2009 GRC) Rebuttal 3" xfId="3272"/>
    <cellStyle name="_DEM-WP(C) Costs not in AURORA 2007PCORC-5.07Update_DEM-WP(C) Production O&amp;M 2009GRC Rebuttal_Book2_Electric Rev Req Model (2009 GRC) Rebuttal REmoval of New  WH Solar AdjustMI" xfId="3273"/>
    <cellStyle name="_DEM-WP(C) Costs not in AURORA 2007PCORC-5.07Update_DEM-WP(C) Production O&amp;M 2009GRC Rebuttal_Book2_Electric Rev Req Model (2009 GRC) Rebuttal REmoval of New  WH Solar AdjustMI 2" xfId="3274"/>
    <cellStyle name="_DEM-WP(C) Costs not in AURORA 2007PCORC-5.07Update_DEM-WP(C) Production O&amp;M 2009GRC Rebuttal_Book2_Electric Rev Req Model (2009 GRC) Rebuttal REmoval of New  WH Solar AdjustMI 2 2" xfId="3275"/>
    <cellStyle name="_DEM-WP(C) Costs not in AURORA 2007PCORC-5.07Update_DEM-WP(C) Production O&amp;M 2009GRC Rebuttal_Book2_Electric Rev Req Model (2009 GRC) Rebuttal REmoval of New  WH Solar AdjustMI 3" xfId="3276"/>
    <cellStyle name="_DEM-WP(C) Costs not in AURORA 2007PCORC-5.07Update_DEM-WP(C) Production O&amp;M 2009GRC Rebuttal_Book2_Electric Rev Req Model (2009 GRC) Revised 01-18-2010" xfId="3277"/>
    <cellStyle name="_DEM-WP(C) Costs not in AURORA 2007PCORC-5.07Update_DEM-WP(C) Production O&amp;M 2009GRC Rebuttal_Book2_Electric Rev Req Model (2009 GRC) Revised 01-18-2010 2" xfId="3278"/>
    <cellStyle name="_DEM-WP(C) Costs not in AURORA 2007PCORC-5.07Update_DEM-WP(C) Production O&amp;M 2009GRC Rebuttal_Book2_Electric Rev Req Model (2009 GRC) Revised 01-18-2010 2 2" xfId="3279"/>
    <cellStyle name="_DEM-WP(C) Costs not in AURORA 2007PCORC-5.07Update_DEM-WP(C) Production O&amp;M 2009GRC Rebuttal_Book2_Electric Rev Req Model (2009 GRC) Revised 01-18-2010 3" xfId="3280"/>
    <cellStyle name="_DEM-WP(C) Costs not in AURORA 2007PCORC-5.07Update_DEM-WP(C) Production O&amp;M 2009GRC Rebuttal_Book2_Final Order Electric EXHIBIT A-1" xfId="3281"/>
    <cellStyle name="_DEM-WP(C) Costs not in AURORA 2007PCORC-5.07Update_DEM-WP(C) Production O&amp;M 2009GRC Rebuttal_Book2_Final Order Electric EXHIBIT A-1 2" xfId="3282"/>
    <cellStyle name="_DEM-WP(C) Costs not in AURORA 2007PCORC-5.07Update_DEM-WP(C) Production O&amp;M 2009GRC Rebuttal_Book2_Final Order Electric EXHIBIT A-1 2 2" xfId="3283"/>
    <cellStyle name="_DEM-WP(C) Costs not in AURORA 2007PCORC-5.07Update_DEM-WP(C) Production O&amp;M 2009GRC Rebuttal_Book2_Final Order Electric EXHIBIT A-1 3" xfId="3284"/>
    <cellStyle name="_DEM-WP(C) Costs not in AURORA 2007PCORC-5.07Update_DEM-WP(C) Production O&amp;M 2009GRC Rebuttal_Electric Rev Req Model (2009 GRC) Rebuttal" xfId="3285"/>
    <cellStyle name="_DEM-WP(C) Costs not in AURORA 2007PCORC-5.07Update_DEM-WP(C) Production O&amp;M 2009GRC Rebuttal_Electric Rev Req Model (2009 GRC) Rebuttal 2" xfId="3286"/>
    <cellStyle name="_DEM-WP(C) Costs not in AURORA 2007PCORC-5.07Update_DEM-WP(C) Production O&amp;M 2009GRC Rebuttal_Electric Rev Req Model (2009 GRC) Rebuttal 2 2" xfId="3287"/>
    <cellStyle name="_DEM-WP(C) Costs not in AURORA 2007PCORC-5.07Update_DEM-WP(C) Production O&amp;M 2009GRC Rebuttal_Electric Rev Req Model (2009 GRC) Rebuttal 3" xfId="3288"/>
    <cellStyle name="_DEM-WP(C) Costs not in AURORA 2007PCORC-5.07Update_DEM-WP(C) Production O&amp;M 2009GRC Rebuttal_Electric Rev Req Model (2009 GRC) Rebuttal REmoval of New  WH Solar AdjustMI" xfId="3289"/>
    <cellStyle name="_DEM-WP(C) Costs not in AURORA 2007PCORC-5.07Update_DEM-WP(C) Production O&amp;M 2009GRC Rebuttal_Electric Rev Req Model (2009 GRC) Rebuttal REmoval of New  WH Solar AdjustMI 2" xfId="3290"/>
    <cellStyle name="_DEM-WP(C) Costs not in AURORA 2007PCORC-5.07Update_DEM-WP(C) Production O&amp;M 2009GRC Rebuttal_Electric Rev Req Model (2009 GRC) Rebuttal REmoval of New  WH Solar AdjustMI 2 2" xfId="3291"/>
    <cellStyle name="_DEM-WP(C) Costs not in AURORA 2007PCORC-5.07Update_DEM-WP(C) Production O&amp;M 2009GRC Rebuttal_Electric Rev Req Model (2009 GRC) Rebuttal REmoval of New  WH Solar AdjustMI 3" xfId="3292"/>
    <cellStyle name="_DEM-WP(C) Costs not in AURORA 2007PCORC-5.07Update_DEM-WP(C) Production O&amp;M 2009GRC Rebuttal_Electric Rev Req Model (2009 GRC) Revised 01-18-2010" xfId="3293"/>
    <cellStyle name="_DEM-WP(C) Costs not in AURORA 2007PCORC-5.07Update_DEM-WP(C) Production O&amp;M 2009GRC Rebuttal_Electric Rev Req Model (2009 GRC) Revised 01-18-2010 2" xfId="3294"/>
    <cellStyle name="_DEM-WP(C) Costs not in AURORA 2007PCORC-5.07Update_DEM-WP(C) Production O&amp;M 2009GRC Rebuttal_Electric Rev Req Model (2009 GRC) Revised 01-18-2010 2 2" xfId="3295"/>
    <cellStyle name="_DEM-WP(C) Costs not in AURORA 2007PCORC-5.07Update_DEM-WP(C) Production O&amp;M 2009GRC Rebuttal_Electric Rev Req Model (2009 GRC) Revised 01-18-2010 3" xfId="3296"/>
    <cellStyle name="_DEM-WP(C) Costs not in AURORA 2007PCORC-5.07Update_DEM-WP(C) Production O&amp;M 2009GRC Rebuttal_Final Order Electric EXHIBIT A-1" xfId="3297"/>
    <cellStyle name="_DEM-WP(C) Costs not in AURORA 2007PCORC-5.07Update_DEM-WP(C) Production O&amp;M 2009GRC Rebuttal_Final Order Electric EXHIBIT A-1 2" xfId="3298"/>
    <cellStyle name="_DEM-WP(C) Costs not in AURORA 2007PCORC-5.07Update_DEM-WP(C) Production O&amp;M 2009GRC Rebuttal_Final Order Electric EXHIBIT A-1 2 2" xfId="3299"/>
    <cellStyle name="_DEM-WP(C) Costs not in AURORA 2007PCORC-5.07Update_DEM-WP(C) Production O&amp;M 2009GRC Rebuttal_Final Order Electric EXHIBIT A-1 3" xfId="3300"/>
    <cellStyle name="_DEM-WP(C) Costs not in AURORA 2007PCORC-5.07Update_DEM-WP(C) Production O&amp;M 2009GRC Rebuttal_Rebuttal Power Costs" xfId="3301"/>
    <cellStyle name="_DEM-WP(C) Costs not in AURORA 2007PCORC-5.07Update_DEM-WP(C) Production O&amp;M 2009GRC Rebuttal_Rebuttal Power Costs 2" xfId="3302"/>
    <cellStyle name="_DEM-WP(C) Costs not in AURORA 2007PCORC-5.07Update_DEM-WP(C) Production O&amp;M 2009GRC Rebuttal_Rebuttal Power Costs 2 2" xfId="3303"/>
    <cellStyle name="_DEM-WP(C) Costs not in AURORA 2007PCORC-5.07Update_DEM-WP(C) Production O&amp;M 2009GRC Rebuttal_Rebuttal Power Costs 3" xfId="3304"/>
    <cellStyle name="_DEM-WP(C) Costs not in AURORA 2007PCORC-5.07Update_DEM-WP(C) Production O&amp;M 2009GRC Rebuttal_Rebuttal Power Costs_Adj Bench DR 3 for Initial Briefs (Electric)" xfId="3305"/>
    <cellStyle name="_DEM-WP(C) Costs not in AURORA 2007PCORC-5.07Update_DEM-WP(C) Production O&amp;M 2009GRC Rebuttal_Rebuttal Power Costs_Adj Bench DR 3 for Initial Briefs (Electric) 2" xfId="3306"/>
    <cellStyle name="_DEM-WP(C) Costs not in AURORA 2007PCORC-5.07Update_DEM-WP(C) Production O&amp;M 2009GRC Rebuttal_Rebuttal Power Costs_Adj Bench DR 3 for Initial Briefs (Electric) 2 2" xfId="3307"/>
    <cellStyle name="_DEM-WP(C) Costs not in AURORA 2007PCORC-5.07Update_DEM-WP(C) Production O&amp;M 2009GRC Rebuttal_Rebuttal Power Costs_Adj Bench DR 3 for Initial Briefs (Electric) 3" xfId="3308"/>
    <cellStyle name="_DEM-WP(C) Costs not in AURORA 2007PCORC-5.07Update_DEM-WP(C) Production O&amp;M 2009GRC Rebuttal_Rebuttal Power Costs_Electric Rev Req Model (2009 GRC) Rebuttal" xfId="3309"/>
    <cellStyle name="_DEM-WP(C) Costs not in AURORA 2007PCORC-5.07Update_DEM-WP(C) Production O&amp;M 2009GRC Rebuttal_Rebuttal Power Costs_Electric Rev Req Model (2009 GRC) Rebuttal 2" xfId="3310"/>
    <cellStyle name="_DEM-WP(C) Costs not in AURORA 2007PCORC-5.07Update_DEM-WP(C) Production O&amp;M 2009GRC Rebuttal_Rebuttal Power Costs_Electric Rev Req Model (2009 GRC) Rebuttal 2 2" xfId="3311"/>
    <cellStyle name="_DEM-WP(C) Costs not in AURORA 2007PCORC-5.07Update_DEM-WP(C) Production O&amp;M 2009GRC Rebuttal_Rebuttal Power Costs_Electric Rev Req Model (2009 GRC) Rebuttal 3" xfId="3312"/>
    <cellStyle name="_DEM-WP(C) Costs not in AURORA 2007PCORC-5.07Update_DEM-WP(C) Production O&amp;M 2009GRC Rebuttal_Rebuttal Power Costs_Electric Rev Req Model (2009 GRC) Rebuttal REmoval of New  WH Solar AdjustMI" xfId="3313"/>
    <cellStyle name="_DEM-WP(C) Costs not in AURORA 2007PCORC-5.07Update_DEM-WP(C) Production O&amp;M 2009GRC Rebuttal_Rebuttal Power Costs_Electric Rev Req Model (2009 GRC) Rebuttal REmoval of New  WH Solar AdjustMI 2" xfId="3314"/>
    <cellStyle name="_DEM-WP(C) Costs not in AURORA 2007PCORC-5.07Update_DEM-WP(C) Production O&amp;M 2009GRC Rebuttal_Rebuttal Power Costs_Electric Rev Req Model (2009 GRC) Rebuttal REmoval of New  WH Solar AdjustMI 2 2" xfId="3315"/>
    <cellStyle name="_DEM-WP(C) Costs not in AURORA 2007PCORC-5.07Update_DEM-WP(C) Production O&amp;M 2009GRC Rebuttal_Rebuttal Power Costs_Electric Rev Req Model (2009 GRC) Rebuttal REmoval of New  WH Solar AdjustMI 3" xfId="3316"/>
    <cellStyle name="_DEM-WP(C) Costs not in AURORA 2007PCORC-5.07Update_DEM-WP(C) Production O&amp;M 2009GRC Rebuttal_Rebuttal Power Costs_Electric Rev Req Model (2009 GRC) Revised 01-18-2010" xfId="3317"/>
    <cellStyle name="_DEM-WP(C) Costs not in AURORA 2007PCORC-5.07Update_DEM-WP(C) Production O&amp;M 2009GRC Rebuttal_Rebuttal Power Costs_Electric Rev Req Model (2009 GRC) Revised 01-18-2010 2" xfId="3318"/>
    <cellStyle name="_DEM-WP(C) Costs not in AURORA 2007PCORC-5.07Update_DEM-WP(C) Production O&amp;M 2009GRC Rebuttal_Rebuttal Power Costs_Electric Rev Req Model (2009 GRC) Revised 01-18-2010 2 2" xfId="3319"/>
    <cellStyle name="_DEM-WP(C) Costs not in AURORA 2007PCORC-5.07Update_DEM-WP(C) Production O&amp;M 2009GRC Rebuttal_Rebuttal Power Costs_Electric Rev Req Model (2009 GRC) Revised 01-18-2010 3" xfId="3320"/>
    <cellStyle name="_DEM-WP(C) Costs not in AURORA 2007PCORC-5.07Update_DEM-WP(C) Production O&amp;M 2009GRC Rebuttal_Rebuttal Power Costs_Final Order Electric EXHIBIT A-1" xfId="3321"/>
    <cellStyle name="_DEM-WP(C) Costs not in AURORA 2007PCORC-5.07Update_DEM-WP(C) Production O&amp;M 2009GRC Rebuttal_Rebuttal Power Costs_Final Order Electric EXHIBIT A-1 2" xfId="3322"/>
    <cellStyle name="_DEM-WP(C) Costs not in AURORA 2007PCORC-5.07Update_DEM-WP(C) Production O&amp;M 2009GRC Rebuttal_Rebuttal Power Costs_Final Order Electric EXHIBIT A-1 2 2" xfId="3323"/>
    <cellStyle name="_DEM-WP(C) Costs not in AURORA 2007PCORC-5.07Update_DEM-WP(C) Production O&amp;M 2009GRC Rebuttal_Rebuttal Power Costs_Final Order Electric EXHIBIT A-1 3" xfId="3324"/>
    <cellStyle name="_DEM-WP(C) Costs not in AURORA 2007PCORC-5.07Update_Electric Rev Req Model (2009 GRC) " xfId="3325"/>
    <cellStyle name="_DEM-WP(C) Costs not in AURORA 2007PCORC-5.07Update_Electric Rev Req Model (2009 GRC)  2" xfId="3326"/>
    <cellStyle name="_DEM-WP(C) Costs not in AURORA 2007PCORC-5.07Update_Electric Rev Req Model (2009 GRC)  2 2" xfId="3327"/>
    <cellStyle name="_DEM-WP(C) Costs not in AURORA 2007PCORC-5.07Update_Electric Rev Req Model (2009 GRC)  3" xfId="3328"/>
    <cellStyle name="_DEM-WP(C) Costs not in AURORA 2007PCORC-5.07Update_Electric Rev Req Model (2009 GRC) Rebuttal" xfId="3329"/>
    <cellStyle name="_DEM-WP(C) Costs not in AURORA 2007PCORC-5.07Update_Electric Rev Req Model (2009 GRC) Rebuttal 2" xfId="3330"/>
    <cellStyle name="_DEM-WP(C) Costs not in AURORA 2007PCORC-5.07Update_Electric Rev Req Model (2009 GRC) Rebuttal 2 2" xfId="3331"/>
    <cellStyle name="_DEM-WP(C) Costs not in AURORA 2007PCORC-5.07Update_Electric Rev Req Model (2009 GRC) Rebuttal 3" xfId="3332"/>
    <cellStyle name="_DEM-WP(C) Costs not in AURORA 2007PCORC-5.07Update_Electric Rev Req Model (2009 GRC) Rebuttal REmoval of New  WH Solar AdjustMI" xfId="3333"/>
    <cellStyle name="_DEM-WP(C) Costs not in AURORA 2007PCORC-5.07Update_Electric Rev Req Model (2009 GRC) Rebuttal REmoval of New  WH Solar AdjustMI 2" xfId="3334"/>
    <cellStyle name="_DEM-WP(C) Costs not in AURORA 2007PCORC-5.07Update_Electric Rev Req Model (2009 GRC) Rebuttal REmoval of New  WH Solar AdjustMI 2 2" xfId="3335"/>
    <cellStyle name="_DEM-WP(C) Costs not in AURORA 2007PCORC-5.07Update_Electric Rev Req Model (2009 GRC) Rebuttal REmoval of New  WH Solar AdjustMI 3" xfId="3336"/>
    <cellStyle name="_DEM-WP(C) Costs not in AURORA 2007PCORC-5.07Update_Electric Rev Req Model (2009 GRC) Revised 01-18-2010" xfId="3337"/>
    <cellStyle name="_DEM-WP(C) Costs not in AURORA 2007PCORC-5.07Update_Electric Rev Req Model (2009 GRC) Revised 01-18-2010 2" xfId="3338"/>
    <cellStyle name="_DEM-WP(C) Costs not in AURORA 2007PCORC-5.07Update_Electric Rev Req Model (2009 GRC) Revised 01-18-2010 2 2" xfId="3339"/>
    <cellStyle name="_DEM-WP(C) Costs not in AURORA 2007PCORC-5.07Update_Electric Rev Req Model (2009 GRC) Revised 01-18-2010 3" xfId="3340"/>
    <cellStyle name="_DEM-WP(C) Costs not in AURORA 2007PCORC-5.07Update_Final Order Electric EXHIBIT A-1" xfId="3341"/>
    <cellStyle name="_DEM-WP(C) Costs not in AURORA 2007PCORC-5.07Update_Final Order Electric EXHIBIT A-1 2" xfId="3342"/>
    <cellStyle name="_DEM-WP(C) Costs not in AURORA 2007PCORC-5.07Update_Final Order Electric EXHIBIT A-1 2 2" xfId="3343"/>
    <cellStyle name="_DEM-WP(C) Costs not in AURORA 2007PCORC-5.07Update_Final Order Electric EXHIBIT A-1 3" xfId="3344"/>
    <cellStyle name="_DEM-WP(C) Costs not in AURORA 2007PCORC-5.07Update_NIM Summary" xfId="3345"/>
    <cellStyle name="_DEM-WP(C) Costs not in AURORA 2007PCORC-5.07Update_NIM Summary 09GRC" xfId="3346"/>
    <cellStyle name="_DEM-WP(C) Costs not in AURORA 2007PCORC-5.07Update_NIM Summary 09GRC 2" xfId="3347"/>
    <cellStyle name="_DEM-WP(C) Costs not in AURORA 2007PCORC-5.07Update_NIM Summary 09GRC_NIM Summary" xfId="3348"/>
    <cellStyle name="_DEM-WP(C) Costs not in AURORA 2007PCORC-5.07Update_NIM Summary 09GRC_NIM Summary 2" xfId="3349"/>
    <cellStyle name="_DEM-WP(C) Costs not in AURORA 2007PCORC-5.07Update_NIM Summary 2" xfId="3350"/>
    <cellStyle name="_DEM-WP(C) Costs not in AURORA 2007PCORC-5.07Update_NIM Summary 3" xfId="3351"/>
    <cellStyle name="_DEM-WP(C) Costs not in AURORA 2007PCORC-5.07Update_NIM Summary 4" xfId="3352"/>
    <cellStyle name="_DEM-WP(C) Costs not in AURORA 2007PCORC-5.07Update_NIM Summary 5" xfId="3353"/>
    <cellStyle name="_DEM-WP(C) Costs not in AURORA 2007PCORC-5.07Update_NIM Summary 6" xfId="3354"/>
    <cellStyle name="_DEM-WP(C) Costs not in AURORA 2007PCORC-5.07Update_NIM Summary 7" xfId="3355"/>
    <cellStyle name="_DEM-WP(C) Costs not in AURORA 2007PCORC-5.07Update_NIM Summary 8" xfId="3356"/>
    <cellStyle name="_DEM-WP(C) Costs not in AURORA 2007PCORC-5.07Update_NIM Summary 9" xfId="3357"/>
    <cellStyle name="_DEM-WP(C) Costs not in AURORA 2007PCORC-5.07Update_Power Costs - Comparison bx Rbtl-Staff-Jt-PC" xfId="3358"/>
    <cellStyle name="_DEM-WP(C) Costs not in AURORA 2007PCORC-5.07Update_Power Costs - Comparison bx Rbtl-Staff-Jt-PC 2" xfId="3359"/>
    <cellStyle name="_DEM-WP(C) Costs not in AURORA 2007PCORC-5.07Update_Power Costs - Comparison bx Rbtl-Staff-Jt-PC 2 2" xfId="3360"/>
    <cellStyle name="_DEM-WP(C) Costs not in AURORA 2007PCORC-5.07Update_Power Costs - Comparison bx Rbtl-Staff-Jt-PC 3" xfId="3361"/>
    <cellStyle name="_DEM-WP(C) Costs not in AURORA 2007PCORC-5.07Update_Rebuttal Power Costs" xfId="3362"/>
    <cellStyle name="_DEM-WP(C) Costs not in AURORA 2007PCORC-5.07Update_Rebuttal Power Costs 2" xfId="3363"/>
    <cellStyle name="_DEM-WP(C) Costs not in AURORA 2007PCORC-5.07Update_Rebuttal Power Costs 2 2" xfId="3364"/>
    <cellStyle name="_DEM-WP(C) Costs not in AURORA 2007PCORC-5.07Update_Rebuttal Power Costs 3" xfId="3365"/>
    <cellStyle name="_DEM-WP(C) Costs not in AURORA 2007PCORC-5.07Update_TENASKA REGULATORY ASSET" xfId="3366"/>
    <cellStyle name="_DEM-WP(C) Costs not in AURORA 2007PCORC-5.07Update_TENASKA REGULATORY ASSET 2" xfId="3367"/>
    <cellStyle name="_DEM-WP(C) Costs not in AURORA 2007PCORC-5.07Update_TENASKA REGULATORY ASSET 2 2" xfId="3368"/>
    <cellStyle name="_DEM-WP(C) Costs not in AURORA 2007PCORC-5.07Update_TENASKA REGULATORY ASSET 3" xfId="3369"/>
    <cellStyle name="_DEM-WP(C) Prod O&amp;M 2007GRC" xfId="3370"/>
    <cellStyle name="_DEM-WP(C) Prod O&amp;M 2007GRC 2" xfId="3371"/>
    <cellStyle name="_DEM-WP(C) Prod O&amp;M 2007GRC 2 2" xfId="3372"/>
    <cellStyle name="_DEM-WP(C) Prod O&amp;M 2007GRC 3" xfId="3373"/>
    <cellStyle name="_DEM-WP(C) Prod O&amp;M 2007GRC_Adj Bench DR 3 for Initial Briefs (Electric)" xfId="3374"/>
    <cellStyle name="_DEM-WP(C) Prod O&amp;M 2007GRC_Adj Bench DR 3 for Initial Briefs (Electric) 2" xfId="3375"/>
    <cellStyle name="_DEM-WP(C) Prod O&amp;M 2007GRC_Adj Bench DR 3 for Initial Briefs (Electric) 2 2" xfId="3376"/>
    <cellStyle name="_DEM-WP(C) Prod O&amp;M 2007GRC_Adj Bench DR 3 for Initial Briefs (Electric) 3" xfId="3377"/>
    <cellStyle name="_DEM-WP(C) Prod O&amp;M 2007GRC_Book2" xfId="3378"/>
    <cellStyle name="_DEM-WP(C) Prod O&amp;M 2007GRC_Book2 2" xfId="3379"/>
    <cellStyle name="_DEM-WP(C) Prod O&amp;M 2007GRC_Book2 2 2" xfId="3380"/>
    <cellStyle name="_DEM-WP(C) Prod O&amp;M 2007GRC_Book2 3" xfId="3381"/>
    <cellStyle name="_DEM-WP(C) Prod O&amp;M 2007GRC_Book2_Adj Bench DR 3 for Initial Briefs (Electric)" xfId="3382"/>
    <cellStyle name="_DEM-WP(C) Prod O&amp;M 2007GRC_Book2_Adj Bench DR 3 for Initial Briefs (Electric) 2" xfId="3383"/>
    <cellStyle name="_DEM-WP(C) Prod O&amp;M 2007GRC_Book2_Adj Bench DR 3 for Initial Briefs (Electric) 2 2" xfId="3384"/>
    <cellStyle name="_DEM-WP(C) Prod O&amp;M 2007GRC_Book2_Adj Bench DR 3 for Initial Briefs (Electric) 3" xfId="3385"/>
    <cellStyle name="_DEM-WP(C) Prod O&amp;M 2007GRC_Book2_Electric Rev Req Model (2009 GRC) Rebuttal" xfId="3386"/>
    <cellStyle name="_DEM-WP(C) Prod O&amp;M 2007GRC_Book2_Electric Rev Req Model (2009 GRC) Rebuttal 2" xfId="3387"/>
    <cellStyle name="_DEM-WP(C) Prod O&amp;M 2007GRC_Book2_Electric Rev Req Model (2009 GRC) Rebuttal 2 2" xfId="3388"/>
    <cellStyle name="_DEM-WP(C) Prod O&amp;M 2007GRC_Book2_Electric Rev Req Model (2009 GRC) Rebuttal 3" xfId="3389"/>
    <cellStyle name="_DEM-WP(C) Prod O&amp;M 2007GRC_Book2_Electric Rev Req Model (2009 GRC) Rebuttal REmoval of New  WH Solar AdjustMI" xfId="3390"/>
    <cellStyle name="_DEM-WP(C) Prod O&amp;M 2007GRC_Book2_Electric Rev Req Model (2009 GRC) Rebuttal REmoval of New  WH Solar AdjustMI 2" xfId="3391"/>
    <cellStyle name="_DEM-WP(C) Prod O&amp;M 2007GRC_Book2_Electric Rev Req Model (2009 GRC) Rebuttal REmoval of New  WH Solar AdjustMI 2 2" xfId="3392"/>
    <cellStyle name="_DEM-WP(C) Prod O&amp;M 2007GRC_Book2_Electric Rev Req Model (2009 GRC) Rebuttal REmoval of New  WH Solar AdjustMI 3" xfId="3393"/>
    <cellStyle name="_DEM-WP(C) Prod O&amp;M 2007GRC_Book2_Electric Rev Req Model (2009 GRC) Revised 01-18-2010" xfId="3394"/>
    <cellStyle name="_DEM-WP(C) Prod O&amp;M 2007GRC_Book2_Electric Rev Req Model (2009 GRC) Revised 01-18-2010 2" xfId="3395"/>
    <cellStyle name="_DEM-WP(C) Prod O&amp;M 2007GRC_Book2_Electric Rev Req Model (2009 GRC) Revised 01-18-2010 2 2" xfId="3396"/>
    <cellStyle name="_DEM-WP(C) Prod O&amp;M 2007GRC_Book2_Electric Rev Req Model (2009 GRC) Revised 01-18-2010 3" xfId="3397"/>
    <cellStyle name="_DEM-WP(C) Prod O&amp;M 2007GRC_Book2_Final Order Electric EXHIBIT A-1" xfId="3398"/>
    <cellStyle name="_DEM-WP(C) Prod O&amp;M 2007GRC_Book2_Final Order Electric EXHIBIT A-1 2" xfId="3399"/>
    <cellStyle name="_DEM-WP(C) Prod O&amp;M 2007GRC_Book2_Final Order Electric EXHIBIT A-1 2 2" xfId="3400"/>
    <cellStyle name="_DEM-WP(C) Prod O&amp;M 2007GRC_Book2_Final Order Electric EXHIBIT A-1 3" xfId="3401"/>
    <cellStyle name="_DEM-WP(C) Prod O&amp;M 2007GRC_Electric Rev Req Model (2009 GRC) Rebuttal" xfId="3402"/>
    <cellStyle name="_DEM-WP(C) Prod O&amp;M 2007GRC_Electric Rev Req Model (2009 GRC) Rebuttal 2" xfId="3403"/>
    <cellStyle name="_DEM-WP(C) Prod O&amp;M 2007GRC_Electric Rev Req Model (2009 GRC) Rebuttal 2 2" xfId="3404"/>
    <cellStyle name="_DEM-WP(C) Prod O&amp;M 2007GRC_Electric Rev Req Model (2009 GRC) Rebuttal 3" xfId="3405"/>
    <cellStyle name="_DEM-WP(C) Prod O&amp;M 2007GRC_Electric Rev Req Model (2009 GRC) Rebuttal REmoval of New  WH Solar AdjustMI" xfId="3406"/>
    <cellStyle name="_DEM-WP(C) Prod O&amp;M 2007GRC_Electric Rev Req Model (2009 GRC) Rebuttal REmoval of New  WH Solar AdjustMI 2" xfId="3407"/>
    <cellStyle name="_DEM-WP(C) Prod O&amp;M 2007GRC_Electric Rev Req Model (2009 GRC) Rebuttal REmoval of New  WH Solar AdjustMI 2 2" xfId="3408"/>
    <cellStyle name="_DEM-WP(C) Prod O&amp;M 2007GRC_Electric Rev Req Model (2009 GRC) Rebuttal REmoval of New  WH Solar AdjustMI 3" xfId="3409"/>
    <cellStyle name="_DEM-WP(C) Prod O&amp;M 2007GRC_Electric Rev Req Model (2009 GRC) Revised 01-18-2010" xfId="3410"/>
    <cellStyle name="_DEM-WP(C) Prod O&amp;M 2007GRC_Electric Rev Req Model (2009 GRC) Revised 01-18-2010 2" xfId="3411"/>
    <cellStyle name="_DEM-WP(C) Prod O&amp;M 2007GRC_Electric Rev Req Model (2009 GRC) Revised 01-18-2010 2 2" xfId="3412"/>
    <cellStyle name="_DEM-WP(C) Prod O&amp;M 2007GRC_Electric Rev Req Model (2009 GRC) Revised 01-18-2010 3" xfId="3413"/>
    <cellStyle name="_DEM-WP(C) Prod O&amp;M 2007GRC_Final Order Electric EXHIBIT A-1" xfId="3414"/>
    <cellStyle name="_DEM-WP(C) Prod O&amp;M 2007GRC_Final Order Electric EXHIBIT A-1 2" xfId="3415"/>
    <cellStyle name="_DEM-WP(C) Prod O&amp;M 2007GRC_Final Order Electric EXHIBIT A-1 2 2" xfId="3416"/>
    <cellStyle name="_DEM-WP(C) Prod O&amp;M 2007GRC_Final Order Electric EXHIBIT A-1 3" xfId="3417"/>
    <cellStyle name="_DEM-WP(C) Prod O&amp;M 2007GRC_Rebuttal Power Costs" xfId="3418"/>
    <cellStyle name="_DEM-WP(C) Prod O&amp;M 2007GRC_Rebuttal Power Costs 2" xfId="3419"/>
    <cellStyle name="_DEM-WP(C) Prod O&amp;M 2007GRC_Rebuttal Power Costs 2 2" xfId="3420"/>
    <cellStyle name="_DEM-WP(C) Prod O&amp;M 2007GRC_Rebuttal Power Costs 3" xfId="3421"/>
    <cellStyle name="_DEM-WP(C) Prod O&amp;M 2007GRC_Rebuttal Power Costs_Adj Bench DR 3 for Initial Briefs (Electric)" xfId="3422"/>
    <cellStyle name="_DEM-WP(C) Prod O&amp;M 2007GRC_Rebuttal Power Costs_Adj Bench DR 3 for Initial Briefs (Electric) 2" xfId="3423"/>
    <cellStyle name="_DEM-WP(C) Prod O&amp;M 2007GRC_Rebuttal Power Costs_Adj Bench DR 3 for Initial Briefs (Electric) 2 2" xfId="3424"/>
    <cellStyle name="_DEM-WP(C) Prod O&amp;M 2007GRC_Rebuttal Power Costs_Adj Bench DR 3 for Initial Briefs (Electric) 3" xfId="3425"/>
    <cellStyle name="_DEM-WP(C) Prod O&amp;M 2007GRC_Rebuttal Power Costs_Electric Rev Req Model (2009 GRC) Rebuttal" xfId="3426"/>
    <cellStyle name="_DEM-WP(C) Prod O&amp;M 2007GRC_Rebuttal Power Costs_Electric Rev Req Model (2009 GRC) Rebuttal 2" xfId="3427"/>
    <cellStyle name="_DEM-WP(C) Prod O&amp;M 2007GRC_Rebuttal Power Costs_Electric Rev Req Model (2009 GRC) Rebuttal 2 2" xfId="3428"/>
    <cellStyle name="_DEM-WP(C) Prod O&amp;M 2007GRC_Rebuttal Power Costs_Electric Rev Req Model (2009 GRC) Rebuttal 3" xfId="3429"/>
    <cellStyle name="_DEM-WP(C) Prod O&amp;M 2007GRC_Rebuttal Power Costs_Electric Rev Req Model (2009 GRC) Rebuttal REmoval of New  WH Solar AdjustMI" xfId="3430"/>
    <cellStyle name="_DEM-WP(C) Prod O&amp;M 2007GRC_Rebuttal Power Costs_Electric Rev Req Model (2009 GRC) Rebuttal REmoval of New  WH Solar AdjustMI 2" xfId="3431"/>
    <cellStyle name="_DEM-WP(C) Prod O&amp;M 2007GRC_Rebuttal Power Costs_Electric Rev Req Model (2009 GRC) Rebuttal REmoval of New  WH Solar AdjustMI 2 2" xfId="3432"/>
    <cellStyle name="_DEM-WP(C) Prod O&amp;M 2007GRC_Rebuttal Power Costs_Electric Rev Req Model (2009 GRC) Rebuttal REmoval of New  WH Solar AdjustMI 3" xfId="3433"/>
    <cellStyle name="_DEM-WP(C) Prod O&amp;M 2007GRC_Rebuttal Power Costs_Electric Rev Req Model (2009 GRC) Revised 01-18-2010" xfId="3434"/>
    <cellStyle name="_DEM-WP(C) Prod O&amp;M 2007GRC_Rebuttal Power Costs_Electric Rev Req Model (2009 GRC) Revised 01-18-2010 2" xfId="3435"/>
    <cellStyle name="_DEM-WP(C) Prod O&amp;M 2007GRC_Rebuttal Power Costs_Electric Rev Req Model (2009 GRC) Revised 01-18-2010 2 2" xfId="3436"/>
    <cellStyle name="_DEM-WP(C) Prod O&amp;M 2007GRC_Rebuttal Power Costs_Electric Rev Req Model (2009 GRC) Revised 01-18-2010 3" xfId="3437"/>
    <cellStyle name="_DEM-WP(C) Prod O&amp;M 2007GRC_Rebuttal Power Costs_Final Order Electric EXHIBIT A-1" xfId="3438"/>
    <cellStyle name="_DEM-WP(C) Prod O&amp;M 2007GRC_Rebuttal Power Costs_Final Order Electric EXHIBIT A-1 2" xfId="3439"/>
    <cellStyle name="_DEM-WP(C) Prod O&amp;M 2007GRC_Rebuttal Power Costs_Final Order Electric EXHIBIT A-1 2 2" xfId="3440"/>
    <cellStyle name="_DEM-WP(C) Prod O&amp;M 2007GRC_Rebuttal Power Costs_Final Order Electric EXHIBIT A-1 3" xfId="3441"/>
    <cellStyle name="_DEM-WP(C) Rate Year Sumas by Month Update Corrected" xfId="3442"/>
    <cellStyle name="_DEM-WP(C) Sumas Proforma 11.5.07" xfId="66"/>
    <cellStyle name="_DEM-WP(C) Westside Hydro Data_051007" xfId="67"/>
    <cellStyle name="_DEM-WP(C) Westside Hydro Data_051007 2" xfId="3443"/>
    <cellStyle name="_DEM-WP(C) Westside Hydro Data_051007 2 2" xfId="3444"/>
    <cellStyle name="_DEM-WP(C) Westside Hydro Data_051007 3" xfId="3445"/>
    <cellStyle name="_DEM-WP(C) Westside Hydro Data_051007_16.37E Wild Horse Expansion DeferralRevwrkingfile SF" xfId="3446"/>
    <cellStyle name="_DEM-WP(C) Westside Hydro Data_051007_16.37E Wild Horse Expansion DeferralRevwrkingfile SF 2" xfId="3447"/>
    <cellStyle name="_DEM-WP(C) Westside Hydro Data_051007_16.37E Wild Horse Expansion DeferralRevwrkingfile SF 2 2" xfId="3448"/>
    <cellStyle name="_DEM-WP(C) Westside Hydro Data_051007_16.37E Wild Horse Expansion DeferralRevwrkingfile SF 3" xfId="3449"/>
    <cellStyle name="_DEM-WP(C) Westside Hydro Data_051007_2009 GRC Compl Filing - Exhibit D" xfId="3450"/>
    <cellStyle name="_DEM-WP(C) Westside Hydro Data_051007_2009 GRC Compl Filing - Exhibit D 2" xfId="3451"/>
    <cellStyle name="_DEM-WP(C) Westside Hydro Data_051007_Adj Bench DR 3 for Initial Briefs (Electric)" xfId="3452"/>
    <cellStyle name="_DEM-WP(C) Westside Hydro Data_051007_Adj Bench DR 3 for Initial Briefs (Electric) 2" xfId="3453"/>
    <cellStyle name="_DEM-WP(C) Westside Hydro Data_051007_Adj Bench DR 3 for Initial Briefs (Electric) 2 2" xfId="3454"/>
    <cellStyle name="_DEM-WP(C) Westside Hydro Data_051007_Adj Bench DR 3 for Initial Briefs (Electric) 3" xfId="3455"/>
    <cellStyle name="_DEM-WP(C) Westside Hydro Data_051007_Book2" xfId="3456"/>
    <cellStyle name="_DEM-WP(C) Westside Hydro Data_051007_Book2 2" xfId="3457"/>
    <cellStyle name="_DEM-WP(C) Westside Hydro Data_051007_Book2 2 2" xfId="3458"/>
    <cellStyle name="_DEM-WP(C) Westside Hydro Data_051007_Book2 3" xfId="3459"/>
    <cellStyle name="_DEM-WP(C) Westside Hydro Data_051007_Book4" xfId="3460"/>
    <cellStyle name="_DEM-WP(C) Westside Hydro Data_051007_Book4 2" xfId="3461"/>
    <cellStyle name="_DEM-WP(C) Westside Hydro Data_051007_Book4 2 2" xfId="3462"/>
    <cellStyle name="_DEM-WP(C) Westside Hydro Data_051007_Book4 3" xfId="3463"/>
    <cellStyle name="_DEM-WP(C) Westside Hydro Data_051007_Electric Rev Req Model (2009 GRC) " xfId="3464"/>
    <cellStyle name="_DEM-WP(C) Westside Hydro Data_051007_Electric Rev Req Model (2009 GRC)  2" xfId="3465"/>
    <cellStyle name="_DEM-WP(C) Westside Hydro Data_051007_Electric Rev Req Model (2009 GRC)  2 2" xfId="3466"/>
    <cellStyle name="_DEM-WP(C) Westside Hydro Data_051007_Electric Rev Req Model (2009 GRC)  3" xfId="3467"/>
    <cellStyle name="_DEM-WP(C) Westside Hydro Data_051007_Electric Rev Req Model (2009 GRC) Rebuttal" xfId="3468"/>
    <cellStyle name="_DEM-WP(C) Westside Hydro Data_051007_Electric Rev Req Model (2009 GRC) Rebuttal 2" xfId="3469"/>
    <cellStyle name="_DEM-WP(C) Westside Hydro Data_051007_Electric Rev Req Model (2009 GRC) Rebuttal 2 2" xfId="3470"/>
    <cellStyle name="_DEM-WP(C) Westside Hydro Data_051007_Electric Rev Req Model (2009 GRC) Rebuttal 3" xfId="3471"/>
    <cellStyle name="_DEM-WP(C) Westside Hydro Data_051007_Electric Rev Req Model (2009 GRC) Rebuttal REmoval of New  WH Solar AdjustMI" xfId="3472"/>
    <cellStyle name="_DEM-WP(C) Westside Hydro Data_051007_Electric Rev Req Model (2009 GRC) Rebuttal REmoval of New  WH Solar AdjustMI 2" xfId="3473"/>
    <cellStyle name="_DEM-WP(C) Westside Hydro Data_051007_Electric Rev Req Model (2009 GRC) Rebuttal REmoval of New  WH Solar AdjustMI 2 2" xfId="3474"/>
    <cellStyle name="_DEM-WP(C) Westside Hydro Data_051007_Electric Rev Req Model (2009 GRC) Rebuttal REmoval of New  WH Solar AdjustMI 3" xfId="3475"/>
    <cellStyle name="_DEM-WP(C) Westside Hydro Data_051007_Electric Rev Req Model (2009 GRC) Revised 01-18-2010" xfId="3476"/>
    <cellStyle name="_DEM-WP(C) Westside Hydro Data_051007_Electric Rev Req Model (2009 GRC) Revised 01-18-2010 2" xfId="3477"/>
    <cellStyle name="_DEM-WP(C) Westside Hydro Data_051007_Electric Rev Req Model (2009 GRC) Revised 01-18-2010 2 2" xfId="3478"/>
    <cellStyle name="_DEM-WP(C) Westside Hydro Data_051007_Electric Rev Req Model (2009 GRC) Revised 01-18-2010 3" xfId="3479"/>
    <cellStyle name="_DEM-WP(C) Westside Hydro Data_051007_Final Order Electric EXHIBIT A-1" xfId="3480"/>
    <cellStyle name="_DEM-WP(C) Westside Hydro Data_051007_Final Order Electric EXHIBIT A-1 2" xfId="3481"/>
    <cellStyle name="_DEM-WP(C) Westside Hydro Data_051007_Final Order Electric EXHIBIT A-1 2 2" xfId="3482"/>
    <cellStyle name="_DEM-WP(C) Westside Hydro Data_051007_Final Order Electric EXHIBIT A-1 3" xfId="3483"/>
    <cellStyle name="_DEM-WP(C) Westside Hydro Data_051007_NIM Summary" xfId="3484"/>
    <cellStyle name="_DEM-WP(C) Westside Hydro Data_051007_NIM Summary 2" xfId="3485"/>
    <cellStyle name="_DEM-WP(C) Westside Hydro Data_051007_Power Costs - Comparison bx Rbtl-Staff-Jt-PC" xfId="3486"/>
    <cellStyle name="_DEM-WP(C) Westside Hydro Data_051007_Power Costs - Comparison bx Rbtl-Staff-Jt-PC 2" xfId="3487"/>
    <cellStyle name="_DEM-WP(C) Westside Hydro Data_051007_Power Costs - Comparison bx Rbtl-Staff-Jt-PC 2 2" xfId="3488"/>
    <cellStyle name="_DEM-WP(C) Westside Hydro Data_051007_Power Costs - Comparison bx Rbtl-Staff-Jt-PC 3" xfId="3489"/>
    <cellStyle name="_DEM-WP(C) Westside Hydro Data_051007_Rebuttal Power Costs" xfId="3490"/>
    <cellStyle name="_DEM-WP(C) Westside Hydro Data_051007_Rebuttal Power Costs 2" xfId="3491"/>
    <cellStyle name="_DEM-WP(C) Westside Hydro Data_051007_Rebuttal Power Costs 2 2" xfId="3492"/>
    <cellStyle name="_DEM-WP(C) Westside Hydro Data_051007_Rebuttal Power Costs 3" xfId="3493"/>
    <cellStyle name="_DEM-WP(C) Westside Hydro Data_051007_TENASKA REGULATORY ASSET" xfId="3494"/>
    <cellStyle name="_DEM-WP(C) Westside Hydro Data_051007_TENASKA REGULATORY ASSET 2" xfId="3495"/>
    <cellStyle name="_DEM-WP(C) Westside Hydro Data_051007_TENASKA REGULATORY ASSET 2 2" xfId="3496"/>
    <cellStyle name="_DEM-WP(C) Westside Hydro Data_051007_TENASKA REGULATORY ASSET 3" xfId="3497"/>
    <cellStyle name="_Elec Peak Capacity Need_2008-2029_032709_Wind 5% Cap" xfId="3498"/>
    <cellStyle name="_Elec Peak Capacity Need_2008-2029_032709_Wind 5% Cap 2" xfId="3499"/>
    <cellStyle name="_Elec Peak Capacity Need_2008-2029_032709_Wind 5% Cap_NIM Summary" xfId="3500"/>
    <cellStyle name="_Elec Peak Capacity Need_2008-2029_032709_Wind 5% Cap_NIM Summary 2" xfId="3501"/>
    <cellStyle name="_Elec Peak Capacity Need_2008-2029_032709_Wind 5% Cap-ST-Adj-PJP1" xfId="3502"/>
    <cellStyle name="_Elec Peak Capacity Need_2008-2029_032709_Wind 5% Cap-ST-Adj-PJP1 2" xfId="3503"/>
    <cellStyle name="_Elec Peak Capacity Need_2008-2029_032709_Wind 5% Cap-ST-Adj-PJP1_NIM Summary" xfId="3504"/>
    <cellStyle name="_Elec Peak Capacity Need_2008-2029_032709_Wind 5% Cap-ST-Adj-PJP1_NIM Summary 2" xfId="3505"/>
    <cellStyle name="_Elec Peak Capacity Need_2008-2029_120908_Wind 5% Cap_Low" xfId="3506"/>
    <cellStyle name="_Elec Peak Capacity Need_2008-2029_120908_Wind 5% Cap_Low 2" xfId="3507"/>
    <cellStyle name="_Elec Peak Capacity Need_2008-2029_120908_Wind 5% Cap_Low_NIM Summary" xfId="3508"/>
    <cellStyle name="_Elec Peak Capacity Need_2008-2029_120908_Wind 5% Cap_Low_NIM Summary 2" xfId="3509"/>
    <cellStyle name="_Elec Peak Capacity Need_2008-2029_Wind 5% Cap_050809" xfId="3510"/>
    <cellStyle name="_Elec Peak Capacity Need_2008-2029_Wind 5% Cap_050809 2" xfId="3511"/>
    <cellStyle name="_Elec Peak Capacity Need_2008-2029_Wind 5% Cap_050809_NIM Summary" xfId="3512"/>
    <cellStyle name="_Elec Peak Capacity Need_2008-2029_Wind 5% Cap_050809_NIM Summary 2" xfId="3513"/>
    <cellStyle name="_x0013__Electric Rev Req Model (2009 GRC) " xfId="3514"/>
    <cellStyle name="_x0013__Electric Rev Req Model (2009 GRC)  2" xfId="3515"/>
    <cellStyle name="_x0013__Electric Rev Req Model (2009 GRC)  2 2" xfId="3516"/>
    <cellStyle name="_x0013__Electric Rev Req Model (2009 GRC)  3" xfId="3517"/>
    <cellStyle name="_x0013__Electric Rev Req Model (2009 GRC) Rebuttal" xfId="3518"/>
    <cellStyle name="_x0013__Electric Rev Req Model (2009 GRC) Rebuttal 2" xfId="3519"/>
    <cellStyle name="_x0013__Electric Rev Req Model (2009 GRC) Rebuttal 2 2" xfId="3520"/>
    <cellStyle name="_x0013__Electric Rev Req Model (2009 GRC) Rebuttal 3" xfId="3521"/>
    <cellStyle name="_x0013__Electric Rev Req Model (2009 GRC) Rebuttal REmoval of New  WH Solar AdjustMI" xfId="3522"/>
    <cellStyle name="_x0013__Electric Rev Req Model (2009 GRC) Rebuttal REmoval of New  WH Solar AdjustMI 2" xfId="3523"/>
    <cellStyle name="_x0013__Electric Rev Req Model (2009 GRC) Rebuttal REmoval of New  WH Solar AdjustMI 2 2" xfId="3524"/>
    <cellStyle name="_x0013__Electric Rev Req Model (2009 GRC) Rebuttal REmoval of New  WH Solar AdjustMI 3" xfId="3525"/>
    <cellStyle name="_x0013__Electric Rev Req Model (2009 GRC) Revised 01-18-2010" xfId="3526"/>
    <cellStyle name="_x0013__Electric Rev Req Model (2009 GRC) Revised 01-18-2010 2" xfId="3527"/>
    <cellStyle name="_x0013__Electric Rev Req Model (2009 GRC) Revised 01-18-2010 2 2" xfId="3528"/>
    <cellStyle name="_x0013__Electric Rev Req Model (2009 GRC) Revised 01-18-2010 3" xfId="3529"/>
    <cellStyle name="_ENCOGEN_WBOOK" xfId="3530"/>
    <cellStyle name="_ENCOGEN_WBOOK 2" xfId="3531"/>
    <cellStyle name="_ENCOGEN_WBOOK_NIM Summary" xfId="3532"/>
    <cellStyle name="_ENCOGEN_WBOOK_NIM Summary 2" xfId="3533"/>
    <cellStyle name="_x0013__Final Order Electric EXHIBIT A-1" xfId="3534"/>
    <cellStyle name="_x0013__Final Order Electric EXHIBIT A-1 2" xfId="3535"/>
    <cellStyle name="_x0013__Final Order Electric EXHIBIT A-1 2 2" xfId="3536"/>
    <cellStyle name="_x0013__Final Order Electric EXHIBIT A-1 3" xfId="3537"/>
    <cellStyle name="_Fixed Gas Transport 1 19 09" xfId="3538"/>
    <cellStyle name="_Fixed Gas Transport 1 19 09 2" xfId="3539"/>
    <cellStyle name="_Fixed Gas Transport 1 19 09 2 2" xfId="3540"/>
    <cellStyle name="_Fixed Gas Transport 1 19 09 3" xfId="3541"/>
    <cellStyle name="_Fuel Prices 4-14" xfId="68"/>
    <cellStyle name="_Fuel Prices 4-14 2" xfId="3542"/>
    <cellStyle name="_Fuel Prices 4-14 2 2" xfId="3543"/>
    <cellStyle name="_Fuel Prices 4-14 2 2 2" xfId="3544"/>
    <cellStyle name="_Fuel Prices 4-14 2 3" xfId="3545"/>
    <cellStyle name="_Fuel Prices 4-14 3" xfId="3546"/>
    <cellStyle name="_Fuel Prices 4-14 3 2" xfId="3547"/>
    <cellStyle name="_Fuel Prices 4-14 4" xfId="3548"/>
    <cellStyle name="_Fuel Prices 4-14 4 2" xfId="3549"/>
    <cellStyle name="_Fuel Prices 4-14_04 07E Wild Horse Wind Expansion (C) (2)" xfId="69"/>
    <cellStyle name="_Fuel Prices 4-14_04 07E Wild Horse Wind Expansion (C) (2) 2" xfId="3550"/>
    <cellStyle name="_Fuel Prices 4-14_04 07E Wild Horse Wind Expansion (C) (2) 2 2" xfId="3551"/>
    <cellStyle name="_Fuel Prices 4-14_04 07E Wild Horse Wind Expansion (C) (2) 3" xfId="3552"/>
    <cellStyle name="_Fuel Prices 4-14_04 07E Wild Horse Wind Expansion (C) (2)_Adj Bench DR 3 for Initial Briefs (Electric)" xfId="3553"/>
    <cellStyle name="_Fuel Prices 4-14_04 07E Wild Horse Wind Expansion (C) (2)_Adj Bench DR 3 for Initial Briefs (Electric) 2" xfId="3554"/>
    <cellStyle name="_Fuel Prices 4-14_04 07E Wild Horse Wind Expansion (C) (2)_Adj Bench DR 3 for Initial Briefs (Electric) 2 2" xfId="3555"/>
    <cellStyle name="_Fuel Prices 4-14_04 07E Wild Horse Wind Expansion (C) (2)_Adj Bench DR 3 for Initial Briefs (Electric) 3" xfId="3556"/>
    <cellStyle name="_Fuel Prices 4-14_04 07E Wild Horse Wind Expansion (C) (2)_Electric Rev Req Model (2009 GRC) " xfId="3557"/>
    <cellStyle name="_Fuel Prices 4-14_04 07E Wild Horse Wind Expansion (C) (2)_Electric Rev Req Model (2009 GRC)  2" xfId="3558"/>
    <cellStyle name="_Fuel Prices 4-14_04 07E Wild Horse Wind Expansion (C) (2)_Electric Rev Req Model (2009 GRC)  2 2" xfId="3559"/>
    <cellStyle name="_Fuel Prices 4-14_04 07E Wild Horse Wind Expansion (C) (2)_Electric Rev Req Model (2009 GRC)  3" xfId="3560"/>
    <cellStyle name="_Fuel Prices 4-14_04 07E Wild Horse Wind Expansion (C) (2)_Electric Rev Req Model (2009 GRC) Rebuttal" xfId="3561"/>
    <cellStyle name="_Fuel Prices 4-14_04 07E Wild Horse Wind Expansion (C) (2)_Electric Rev Req Model (2009 GRC) Rebuttal 2" xfId="3562"/>
    <cellStyle name="_Fuel Prices 4-14_04 07E Wild Horse Wind Expansion (C) (2)_Electric Rev Req Model (2009 GRC) Rebuttal 2 2" xfId="3563"/>
    <cellStyle name="_Fuel Prices 4-14_04 07E Wild Horse Wind Expansion (C) (2)_Electric Rev Req Model (2009 GRC) Rebuttal 3" xfId="3564"/>
    <cellStyle name="_Fuel Prices 4-14_04 07E Wild Horse Wind Expansion (C) (2)_Electric Rev Req Model (2009 GRC) Rebuttal REmoval of New  WH Solar AdjustMI" xfId="3565"/>
    <cellStyle name="_Fuel Prices 4-14_04 07E Wild Horse Wind Expansion (C) (2)_Electric Rev Req Model (2009 GRC) Rebuttal REmoval of New  WH Solar AdjustMI 2" xfId="3566"/>
    <cellStyle name="_Fuel Prices 4-14_04 07E Wild Horse Wind Expansion (C) (2)_Electric Rev Req Model (2009 GRC) Rebuttal REmoval of New  WH Solar AdjustMI 2 2" xfId="3567"/>
    <cellStyle name="_Fuel Prices 4-14_04 07E Wild Horse Wind Expansion (C) (2)_Electric Rev Req Model (2009 GRC) Rebuttal REmoval of New  WH Solar AdjustMI 3" xfId="3568"/>
    <cellStyle name="_Fuel Prices 4-14_04 07E Wild Horse Wind Expansion (C) (2)_Electric Rev Req Model (2009 GRC) Revised 01-18-2010" xfId="3569"/>
    <cellStyle name="_Fuel Prices 4-14_04 07E Wild Horse Wind Expansion (C) (2)_Electric Rev Req Model (2009 GRC) Revised 01-18-2010 2" xfId="3570"/>
    <cellStyle name="_Fuel Prices 4-14_04 07E Wild Horse Wind Expansion (C) (2)_Electric Rev Req Model (2009 GRC) Revised 01-18-2010 2 2" xfId="3571"/>
    <cellStyle name="_Fuel Prices 4-14_04 07E Wild Horse Wind Expansion (C) (2)_Electric Rev Req Model (2009 GRC) Revised 01-18-2010 3" xfId="3572"/>
    <cellStyle name="_Fuel Prices 4-14_04 07E Wild Horse Wind Expansion (C) (2)_Final Order Electric EXHIBIT A-1" xfId="3573"/>
    <cellStyle name="_Fuel Prices 4-14_04 07E Wild Horse Wind Expansion (C) (2)_Final Order Electric EXHIBIT A-1 2" xfId="3574"/>
    <cellStyle name="_Fuel Prices 4-14_04 07E Wild Horse Wind Expansion (C) (2)_Final Order Electric EXHIBIT A-1 2 2" xfId="3575"/>
    <cellStyle name="_Fuel Prices 4-14_04 07E Wild Horse Wind Expansion (C) (2)_Final Order Electric EXHIBIT A-1 3" xfId="3576"/>
    <cellStyle name="_Fuel Prices 4-14_04 07E Wild Horse Wind Expansion (C) (2)_TENASKA REGULATORY ASSET" xfId="3577"/>
    <cellStyle name="_Fuel Prices 4-14_04 07E Wild Horse Wind Expansion (C) (2)_TENASKA REGULATORY ASSET 2" xfId="3578"/>
    <cellStyle name="_Fuel Prices 4-14_04 07E Wild Horse Wind Expansion (C) (2)_TENASKA REGULATORY ASSET 2 2" xfId="3579"/>
    <cellStyle name="_Fuel Prices 4-14_04 07E Wild Horse Wind Expansion (C) (2)_TENASKA REGULATORY ASSET 3" xfId="3580"/>
    <cellStyle name="_Fuel Prices 4-14_16.37E Wild Horse Expansion DeferralRevwrkingfile SF" xfId="3581"/>
    <cellStyle name="_Fuel Prices 4-14_16.37E Wild Horse Expansion DeferralRevwrkingfile SF 2" xfId="3582"/>
    <cellStyle name="_Fuel Prices 4-14_16.37E Wild Horse Expansion DeferralRevwrkingfile SF 2 2" xfId="3583"/>
    <cellStyle name="_Fuel Prices 4-14_16.37E Wild Horse Expansion DeferralRevwrkingfile SF 3" xfId="3584"/>
    <cellStyle name="_Fuel Prices 4-14_2009 GRC Compl Filing - Exhibit D" xfId="3585"/>
    <cellStyle name="_Fuel Prices 4-14_2009 GRC Compl Filing - Exhibit D 2" xfId="3586"/>
    <cellStyle name="_Fuel Prices 4-14_3.01 Income Statement" xfId="3587"/>
    <cellStyle name="_Fuel Prices 4-14_4 31 Regulatory Assets and Liabilities  7 06- Exhibit D" xfId="3588"/>
    <cellStyle name="_Fuel Prices 4-14_4 31 Regulatory Assets and Liabilities  7 06- Exhibit D 2" xfId="3589"/>
    <cellStyle name="_Fuel Prices 4-14_4 31 Regulatory Assets and Liabilities  7 06- Exhibit D 2 2" xfId="3590"/>
    <cellStyle name="_Fuel Prices 4-14_4 31 Regulatory Assets and Liabilities  7 06- Exhibit D 3" xfId="3591"/>
    <cellStyle name="_Fuel Prices 4-14_4 31 Regulatory Assets and Liabilities  7 06- Exhibit D_NIM Summary" xfId="3592"/>
    <cellStyle name="_Fuel Prices 4-14_4 31 Regulatory Assets and Liabilities  7 06- Exhibit D_NIM Summary 2" xfId="3593"/>
    <cellStyle name="_Fuel Prices 4-14_4 32 Regulatory Assets and Liabilities  7 06- Exhibit D" xfId="3594"/>
    <cellStyle name="_Fuel Prices 4-14_4 32 Regulatory Assets and Liabilities  7 06- Exhibit D 2" xfId="3595"/>
    <cellStyle name="_Fuel Prices 4-14_4 32 Regulatory Assets and Liabilities  7 06- Exhibit D 2 2" xfId="3596"/>
    <cellStyle name="_Fuel Prices 4-14_4 32 Regulatory Assets and Liabilities  7 06- Exhibit D 3" xfId="3597"/>
    <cellStyle name="_Fuel Prices 4-14_4 32 Regulatory Assets and Liabilities  7 06- Exhibit D_NIM Summary" xfId="3598"/>
    <cellStyle name="_Fuel Prices 4-14_4 32 Regulatory Assets and Liabilities  7 06- Exhibit D_NIM Summary 2" xfId="3599"/>
    <cellStyle name="_Fuel Prices 4-14_AURORA Total New" xfId="3600"/>
    <cellStyle name="_Fuel Prices 4-14_AURORA Total New 2" xfId="3601"/>
    <cellStyle name="_Fuel Prices 4-14_Book2" xfId="3602"/>
    <cellStyle name="_Fuel Prices 4-14_Book2 2" xfId="3603"/>
    <cellStyle name="_Fuel Prices 4-14_Book2 2 2" xfId="3604"/>
    <cellStyle name="_Fuel Prices 4-14_Book2 3" xfId="3605"/>
    <cellStyle name="_Fuel Prices 4-14_Book2_Adj Bench DR 3 for Initial Briefs (Electric)" xfId="3606"/>
    <cellStyle name="_Fuel Prices 4-14_Book2_Adj Bench DR 3 for Initial Briefs (Electric) 2" xfId="3607"/>
    <cellStyle name="_Fuel Prices 4-14_Book2_Adj Bench DR 3 for Initial Briefs (Electric) 2 2" xfId="3608"/>
    <cellStyle name="_Fuel Prices 4-14_Book2_Adj Bench DR 3 for Initial Briefs (Electric) 3" xfId="3609"/>
    <cellStyle name="_Fuel Prices 4-14_Book2_Electric Rev Req Model (2009 GRC) Rebuttal" xfId="3610"/>
    <cellStyle name="_Fuel Prices 4-14_Book2_Electric Rev Req Model (2009 GRC) Rebuttal 2" xfId="3611"/>
    <cellStyle name="_Fuel Prices 4-14_Book2_Electric Rev Req Model (2009 GRC) Rebuttal 2 2" xfId="3612"/>
    <cellStyle name="_Fuel Prices 4-14_Book2_Electric Rev Req Model (2009 GRC) Rebuttal 3" xfId="3613"/>
    <cellStyle name="_Fuel Prices 4-14_Book2_Electric Rev Req Model (2009 GRC) Rebuttal REmoval of New  WH Solar AdjustMI" xfId="3614"/>
    <cellStyle name="_Fuel Prices 4-14_Book2_Electric Rev Req Model (2009 GRC) Rebuttal REmoval of New  WH Solar AdjustMI 2" xfId="3615"/>
    <cellStyle name="_Fuel Prices 4-14_Book2_Electric Rev Req Model (2009 GRC) Rebuttal REmoval of New  WH Solar AdjustMI 2 2" xfId="3616"/>
    <cellStyle name="_Fuel Prices 4-14_Book2_Electric Rev Req Model (2009 GRC) Rebuttal REmoval of New  WH Solar AdjustMI 3" xfId="3617"/>
    <cellStyle name="_Fuel Prices 4-14_Book2_Electric Rev Req Model (2009 GRC) Revised 01-18-2010" xfId="3618"/>
    <cellStyle name="_Fuel Prices 4-14_Book2_Electric Rev Req Model (2009 GRC) Revised 01-18-2010 2" xfId="3619"/>
    <cellStyle name="_Fuel Prices 4-14_Book2_Electric Rev Req Model (2009 GRC) Revised 01-18-2010 2 2" xfId="3620"/>
    <cellStyle name="_Fuel Prices 4-14_Book2_Electric Rev Req Model (2009 GRC) Revised 01-18-2010 3" xfId="3621"/>
    <cellStyle name="_Fuel Prices 4-14_Book2_Final Order Electric EXHIBIT A-1" xfId="3622"/>
    <cellStyle name="_Fuel Prices 4-14_Book2_Final Order Electric EXHIBIT A-1 2" xfId="3623"/>
    <cellStyle name="_Fuel Prices 4-14_Book2_Final Order Electric EXHIBIT A-1 2 2" xfId="3624"/>
    <cellStyle name="_Fuel Prices 4-14_Book2_Final Order Electric EXHIBIT A-1 3" xfId="3625"/>
    <cellStyle name="_Fuel Prices 4-14_Book4" xfId="3626"/>
    <cellStyle name="_Fuel Prices 4-14_Book4 2" xfId="3627"/>
    <cellStyle name="_Fuel Prices 4-14_Book4 2 2" xfId="3628"/>
    <cellStyle name="_Fuel Prices 4-14_Book4 3" xfId="3629"/>
    <cellStyle name="_Fuel Prices 4-14_Book9" xfId="3630"/>
    <cellStyle name="_Fuel Prices 4-14_Book9 2" xfId="3631"/>
    <cellStyle name="_Fuel Prices 4-14_Book9 2 2" xfId="3632"/>
    <cellStyle name="_Fuel Prices 4-14_Book9 3" xfId="3633"/>
    <cellStyle name="_Fuel Prices 4-14_Direct Assignment Distribution Plant 2008" xfId="3634"/>
    <cellStyle name="_Fuel Prices 4-14_Direct Assignment Distribution Plant 2008 2" xfId="3635"/>
    <cellStyle name="_Fuel Prices 4-14_Direct Assignment Distribution Plant 2008 2 2" xfId="3636"/>
    <cellStyle name="_Fuel Prices 4-14_Direct Assignment Distribution Plant 2008 2 2 2" xfId="3637"/>
    <cellStyle name="_Fuel Prices 4-14_Direct Assignment Distribution Plant 2008 2 3" xfId="3638"/>
    <cellStyle name="_Fuel Prices 4-14_Direct Assignment Distribution Plant 2008 2 3 2" xfId="3639"/>
    <cellStyle name="_Fuel Prices 4-14_Direct Assignment Distribution Plant 2008 2 4" xfId="3640"/>
    <cellStyle name="_Fuel Prices 4-14_Direct Assignment Distribution Plant 2008 2 4 2" xfId="3641"/>
    <cellStyle name="_Fuel Prices 4-14_Direct Assignment Distribution Plant 2008 3" xfId="3642"/>
    <cellStyle name="_Fuel Prices 4-14_Direct Assignment Distribution Plant 2008 3 2" xfId="3643"/>
    <cellStyle name="_Fuel Prices 4-14_Direct Assignment Distribution Plant 2008 4" xfId="3644"/>
    <cellStyle name="_Fuel Prices 4-14_Direct Assignment Distribution Plant 2008 4 2" xfId="3645"/>
    <cellStyle name="_Fuel Prices 4-14_Direct Assignment Distribution Plant 2008 5" xfId="3646"/>
    <cellStyle name="_Fuel Prices 4-14_Electric COS Inputs" xfId="3647"/>
    <cellStyle name="_Fuel Prices 4-14_Electric COS Inputs 2" xfId="3648"/>
    <cellStyle name="_Fuel Prices 4-14_Electric COS Inputs 2 2" xfId="3649"/>
    <cellStyle name="_Fuel Prices 4-14_Electric COS Inputs 2 2 2" xfId="3650"/>
    <cellStyle name="_Fuel Prices 4-14_Electric COS Inputs 2 3" xfId="3651"/>
    <cellStyle name="_Fuel Prices 4-14_Electric COS Inputs 2 3 2" xfId="3652"/>
    <cellStyle name="_Fuel Prices 4-14_Electric COS Inputs 2 4" xfId="3653"/>
    <cellStyle name="_Fuel Prices 4-14_Electric COS Inputs 2 4 2" xfId="3654"/>
    <cellStyle name="_Fuel Prices 4-14_Electric COS Inputs 3" xfId="3655"/>
    <cellStyle name="_Fuel Prices 4-14_Electric COS Inputs 3 2" xfId="3656"/>
    <cellStyle name="_Fuel Prices 4-14_Electric COS Inputs 4" xfId="3657"/>
    <cellStyle name="_Fuel Prices 4-14_Electric COS Inputs 4 2" xfId="3658"/>
    <cellStyle name="_Fuel Prices 4-14_Electric COS Inputs 5" xfId="3659"/>
    <cellStyle name="_Fuel Prices 4-14_Electric Rate Spread and Rate Design 3.23.09" xfId="3660"/>
    <cellStyle name="_Fuel Prices 4-14_Electric Rate Spread and Rate Design 3.23.09 2" xfId="3661"/>
    <cellStyle name="_Fuel Prices 4-14_Electric Rate Spread and Rate Design 3.23.09 2 2" xfId="3662"/>
    <cellStyle name="_Fuel Prices 4-14_Electric Rate Spread and Rate Design 3.23.09 2 2 2" xfId="3663"/>
    <cellStyle name="_Fuel Prices 4-14_Electric Rate Spread and Rate Design 3.23.09 2 3" xfId="3664"/>
    <cellStyle name="_Fuel Prices 4-14_Electric Rate Spread and Rate Design 3.23.09 2 3 2" xfId="3665"/>
    <cellStyle name="_Fuel Prices 4-14_Electric Rate Spread and Rate Design 3.23.09 2 4" xfId="3666"/>
    <cellStyle name="_Fuel Prices 4-14_Electric Rate Spread and Rate Design 3.23.09 2 4 2" xfId="3667"/>
    <cellStyle name="_Fuel Prices 4-14_Electric Rate Spread and Rate Design 3.23.09 3" xfId="3668"/>
    <cellStyle name="_Fuel Prices 4-14_Electric Rate Spread and Rate Design 3.23.09 3 2" xfId="3669"/>
    <cellStyle name="_Fuel Prices 4-14_Electric Rate Spread and Rate Design 3.23.09 4" xfId="3670"/>
    <cellStyle name="_Fuel Prices 4-14_Electric Rate Spread and Rate Design 3.23.09 4 2" xfId="3671"/>
    <cellStyle name="_Fuel Prices 4-14_Electric Rate Spread and Rate Design 3.23.09 5" xfId="3672"/>
    <cellStyle name="_Fuel Prices 4-14_INPUTS" xfId="3673"/>
    <cellStyle name="_Fuel Prices 4-14_INPUTS 2" xfId="3674"/>
    <cellStyle name="_Fuel Prices 4-14_INPUTS 2 2" xfId="3675"/>
    <cellStyle name="_Fuel Prices 4-14_INPUTS 2 2 2" xfId="3676"/>
    <cellStyle name="_Fuel Prices 4-14_INPUTS 2 3" xfId="3677"/>
    <cellStyle name="_Fuel Prices 4-14_INPUTS 2 3 2" xfId="3678"/>
    <cellStyle name="_Fuel Prices 4-14_INPUTS 2 4" xfId="3679"/>
    <cellStyle name="_Fuel Prices 4-14_INPUTS 2 4 2" xfId="3680"/>
    <cellStyle name="_Fuel Prices 4-14_INPUTS 3" xfId="3681"/>
    <cellStyle name="_Fuel Prices 4-14_INPUTS 3 2" xfId="3682"/>
    <cellStyle name="_Fuel Prices 4-14_INPUTS 4" xfId="3683"/>
    <cellStyle name="_Fuel Prices 4-14_INPUTS 4 2" xfId="3684"/>
    <cellStyle name="_Fuel Prices 4-14_INPUTS 5" xfId="3685"/>
    <cellStyle name="_Fuel Prices 4-14_Leased Transformer &amp; Substation Plant &amp; Rev 12-2009" xfId="3686"/>
    <cellStyle name="_Fuel Prices 4-14_Leased Transformer &amp; Substation Plant &amp; Rev 12-2009 2" xfId="3687"/>
    <cellStyle name="_Fuel Prices 4-14_Leased Transformer &amp; Substation Plant &amp; Rev 12-2009 2 2" xfId="3688"/>
    <cellStyle name="_Fuel Prices 4-14_Leased Transformer &amp; Substation Plant &amp; Rev 12-2009 2 2 2" xfId="3689"/>
    <cellStyle name="_Fuel Prices 4-14_Leased Transformer &amp; Substation Plant &amp; Rev 12-2009 2 3" xfId="3690"/>
    <cellStyle name="_Fuel Prices 4-14_Leased Transformer &amp; Substation Plant &amp; Rev 12-2009 2 3 2" xfId="3691"/>
    <cellStyle name="_Fuel Prices 4-14_Leased Transformer &amp; Substation Plant &amp; Rev 12-2009 2 4" xfId="3692"/>
    <cellStyle name="_Fuel Prices 4-14_Leased Transformer &amp; Substation Plant &amp; Rev 12-2009 2 4 2" xfId="3693"/>
    <cellStyle name="_Fuel Prices 4-14_Leased Transformer &amp; Substation Plant &amp; Rev 12-2009 3" xfId="3694"/>
    <cellStyle name="_Fuel Prices 4-14_Leased Transformer &amp; Substation Plant &amp; Rev 12-2009 3 2" xfId="3695"/>
    <cellStyle name="_Fuel Prices 4-14_Leased Transformer &amp; Substation Plant &amp; Rev 12-2009 4" xfId="3696"/>
    <cellStyle name="_Fuel Prices 4-14_Leased Transformer &amp; Substation Plant &amp; Rev 12-2009 4 2" xfId="3697"/>
    <cellStyle name="_Fuel Prices 4-14_Leased Transformer &amp; Substation Plant &amp; Rev 12-2009 5" xfId="3698"/>
    <cellStyle name="_Fuel Prices 4-14_NIM Summary" xfId="3699"/>
    <cellStyle name="_Fuel Prices 4-14_NIM Summary 09GRC" xfId="3700"/>
    <cellStyle name="_Fuel Prices 4-14_NIM Summary 09GRC 2" xfId="3701"/>
    <cellStyle name="_Fuel Prices 4-14_NIM Summary 2" xfId="3702"/>
    <cellStyle name="_Fuel Prices 4-14_NIM Summary 3" xfId="3703"/>
    <cellStyle name="_Fuel Prices 4-14_NIM Summary 4" xfId="3704"/>
    <cellStyle name="_Fuel Prices 4-14_NIM Summary 5" xfId="3705"/>
    <cellStyle name="_Fuel Prices 4-14_NIM Summary 6" xfId="3706"/>
    <cellStyle name="_Fuel Prices 4-14_NIM Summary 7" xfId="3707"/>
    <cellStyle name="_Fuel Prices 4-14_NIM Summary 8" xfId="3708"/>
    <cellStyle name="_Fuel Prices 4-14_NIM Summary 9" xfId="3709"/>
    <cellStyle name="_Fuel Prices 4-14_PCA 9 -  Exhibit D April 2010 (3)" xfId="3710"/>
    <cellStyle name="_Fuel Prices 4-14_PCA 9 -  Exhibit D April 2010 (3) 2" xfId="3711"/>
    <cellStyle name="_Fuel Prices 4-14_Peak Credit Exhibits for 2009 GRC" xfId="3712"/>
    <cellStyle name="_Fuel Prices 4-14_Peak Credit Exhibits for 2009 GRC 2" xfId="3713"/>
    <cellStyle name="_Fuel Prices 4-14_Peak Credit Exhibits for 2009 GRC 2 2" xfId="3714"/>
    <cellStyle name="_Fuel Prices 4-14_Peak Credit Exhibits for 2009 GRC 2 2 2" xfId="3715"/>
    <cellStyle name="_Fuel Prices 4-14_Peak Credit Exhibits for 2009 GRC 2 3" xfId="3716"/>
    <cellStyle name="_Fuel Prices 4-14_Peak Credit Exhibits for 2009 GRC 2 3 2" xfId="3717"/>
    <cellStyle name="_Fuel Prices 4-14_Peak Credit Exhibits for 2009 GRC 2 4" xfId="3718"/>
    <cellStyle name="_Fuel Prices 4-14_Peak Credit Exhibits for 2009 GRC 2 4 2" xfId="3719"/>
    <cellStyle name="_Fuel Prices 4-14_Peak Credit Exhibits for 2009 GRC 3" xfId="3720"/>
    <cellStyle name="_Fuel Prices 4-14_Peak Credit Exhibits for 2009 GRC 3 2" xfId="3721"/>
    <cellStyle name="_Fuel Prices 4-14_Peak Credit Exhibits for 2009 GRC 4" xfId="3722"/>
    <cellStyle name="_Fuel Prices 4-14_Peak Credit Exhibits for 2009 GRC 4 2" xfId="3723"/>
    <cellStyle name="_Fuel Prices 4-14_Peak Credit Exhibits for 2009 GRC 5" xfId="3724"/>
    <cellStyle name="_Fuel Prices 4-14_Power Costs - Comparison bx Rbtl-Staff-Jt-PC" xfId="3725"/>
    <cellStyle name="_Fuel Prices 4-14_Power Costs - Comparison bx Rbtl-Staff-Jt-PC 2" xfId="3726"/>
    <cellStyle name="_Fuel Prices 4-14_Power Costs - Comparison bx Rbtl-Staff-Jt-PC 2 2" xfId="3727"/>
    <cellStyle name="_Fuel Prices 4-14_Power Costs - Comparison bx Rbtl-Staff-Jt-PC 3" xfId="3728"/>
    <cellStyle name="_Fuel Prices 4-14_Power Costs - Comparison bx Rbtl-Staff-Jt-PC_Adj Bench DR 3 for Initial Briefs (Electric)" xfId="3729"/>
    <cellStyle name="_Fuel Prices 4-14_Power Costs - Comparison bx Rbtl-Staff-Jt-PC_Adj Bench DR 3 for Initial Briefs (Electric) 2" xfId="3730"/>
    <cellStyle name="_Fuel Prices 4-14_Power Costs - Comparison bx Rbtl-Staff-Jt-PC_Adj Bench DR 3 for Initial Briefs (Electric) 2 2" xfId="3731"/>
    <cellStyle name="_Fuel Prices 4-14_Power Costs - Comparison bx Rbtl-Staff-Jt-PC_Adj Bench DR 3 for Initial Briefs (Electric) 3" xfId="3732"/>
    <cellStyle name="_Fuel Prices 4-14_Power Costs - Comparison bx Rbtl-Staff-Jt-PC_Electric Rev Req Model (2009 GRC) Rebuttal" xfId="3733"/>
    <cellStyle name="_Fuel Prices 4-14_Power Costs - Comparison bx Rbtl-Staff-Jt-PC_Electric Rev Req Model (2009 GRC) Rebuttal 2" xfId="3734"/>
    <cellStyle name="_Fuel Prices 4-14_Power Costs - Comparison bx Rbtl-Staff-Jt-PC_Electric Rev Req Model (2009 GRC) Rebuttal 2 2" xfId="3735"/>
    <cellStyle name="_Fuel Prices 4-14_Power Costs - Comparison bx Rbtl-Staff-Jt-PC_Electric Rev Req Model (2009 GRC) Rebuttal 3" xfId="3736"/>
    <cellStyle name="_Fuel Prices 4-14_Power Costs - Comparison bx Rbtl-Staff-Jt-PC_Electric Rev Req Model (2009 GRC) Rebuttal REmoval of New  WH Solar AdjustMI" xfId="3737"/>
    <cellStyle name="_Fuel Prices 4-14_Power Costs - Comparison bx Rbtl-Staff-Jt-PC_Electric Rev Req Model (2009 GRC) Rebuttal REmoval of New  WH Solar AdjustMI 2" xfId="3738"/>
    <cellStyle name="_Fuel Prices 4-14_Power Costs - Comparison bx Rbtl-Staff-Jt-PC_Electric Rev Req Model (2009 GRC) Rebuttal REmoval of New  WH Solar AdjustMI 2 2" xfId="3739"/>
    <cellStyle name="_Fuel Prices 4-14_Power Costs - Comparison bx Rbtl-Staff-Jt-PC_Electric Rev Req Model (2009 GRC) Rebuttal REmoval of New  WH Solar AdjustMI 3" xfId="3740"/>
    <cellStyle name="_Fuel Prices 4-14_Power Costs - Comparison bx Rbtl-Staff-Jt-PC_Electric Rev Req Model (2009 GRC) Revised 01-18-2010" xfId="3741"/>
    <cellStyle name="_Fuel Prices 4-14_Power Costs - Comparison bx Rbtl-Staff-Jt-PC_Electric Rev Req Model (2009 GRC) Revised 01-18-2010 2" xfId="3742"/>
    <cellStyle name="_Fuel Prices 4-14_Power Costs - Comparison bx Rbtl-Staff-Jt-PC_Electric Rev Req Model (2009 GRC) Revised 01-18-2010 2 2" xfId="3743"/>
    <cellStyle name="_Fuel Prices 4-14_Power Costs - Comparison bx Rbtl-Staff-Jt-PC_Electric Rev Req Model (2009 GRC) Revised 01-18-2010 3" xfId="3744"/>
    <cellStyle name="_Fuel Prices 4-14_Power Costs - Comparison bx Rbtl-Staff-Jt-PC_Final Order Electric EXHIBIT A-1" xfId="3745"/>
    <cellStyle name="_Fuel Prices 4-14_Power Costs - Comparison bx Rbtl-Staff-Jt-PC_Final Order Electric EXHIBIT A-1 2" xfId="3746"/>
    <cellStyle name="_Fuel Prices 4-14_Power Costs - Comparison bx Rbtl-Staff-Jt-PC_Final Order Electric EXHIBIT A-1 2 2" xfId="3747"/>
    <cellStyle name="_Fuel Prices 4-14_Power Costs - Comparison bx Rbtl-Staff-Jt-PC_Final Order Electric EXHIBIT A-1 3" xfId="3748"/>
    <cellStyle name="_Fuel Prices 4-14_Production Adj 4.37" xfId="70"/>
    <cellStyle name="_Fuel Prices 4-14_Production Adj 4.37 2" xfId="3749"/>
    <cellStyle name="_Fuel Prices 4-14_Production Adj 4.37 2 2" xfId="3750"/>
    <cellStyle name="_Fuel Prices 4-14_Production Adj 4.37 3" xfId="3751"/>
    <cellStyle name="_Fuel Prices 4-14_Purchased Power Adj 4.03" xfId="71"/>
    <cellStyle name="_Fuel Prices 4-14_Purchased Power Adj 4.03 2" xfId="3752"/>
    <cellStyle name="_Fuel Prices 4-14_Purchased Power Adj 4.03 2 2" xfId="3753"/>
    <cellStyle name="_Fuel Prices 4-14_Purchased Power Adj 4.03 3" xfId="3754"/>
    <cellStyle name="_Fuel Prices 4-14_Rate Design Sch 24" xfId="3755"/>
    <cellStyle name="_Fuel Prices 4-14_Rate Design Sch 24 2" xfId="3756"/>
    <cellStyle name="_Fuel Prices 4-14_Rate Design Sch 25" xfId="3757"/>
    <cellStyle name="_Fuel Prices 4-14_Rate Design Sch 25 2" xfId="3758"/>
    <cellStyle name="_Fuel Prices 4-14_Rate Design Sch 25 2 2" xfId="3759"/>
    <cellStyle name="_Fuel Prices 4-14_Rate Design Sch 25 3" xfId="3760"/>
    <cellStyle name="_Fuel Prices 4-14_Rate Design Sch 26" xfId="3761"/>
    <cellStyle name="_Fuel Prices 4-14_Rate Design Sch 26 2" xfId="3762"/>
    <cellStyle name="_Fuel Prices 4-14_Rate Design Sch 26 2 2" xfId="3763"/>
    <cellStyle name="_Fuel Prices 4-14_Rate Design Sch 26 3" xfId="3764"/>
    <cellStyle name="_Fuel Prices 4-14_Rate Design Sch 31" xfId="3765"/>
    <cellStyle name="_Fuel Prices 4-14_Rate Design Sch 31 2" xfId="3766"/>
    <cellStyle name="_Fuel Prices 4-14_Rate Design Sch 31 2 2" xfId="3767"/>
    <cellStyle name="_Fuel Prices 4-14_Rate Design Sch 31 3" xfId="3768"/>
    <cellStyle name="_Fuel Prices 4-14_Rate Design Sch 43" xfId="3769"/>
    <cellStyle name="_Fuel Prices 4-14_Rate Design Sch 43 2" xfId="3770"/>
    <cellStyle name="_Fuel Prices 4-14_Rate Design Sch 43 2 2" xfId="3771"/>
    <cellStyle name="_Fuel Prices 4-14_Rate Design Sch 43 3" xfId="3772"/>
    <cellStyle name="_Fuel Prices 4-14_Rate Design Sch 448-449" xfId="3773"/>
    <cellStyle name="_Fuel Prices 4-14_Rate Design Sch 448-449 2" xfId="3774"/>
    <cellStyle name="_Fuel Prices 4-14_Rate Design Sch 46" xfId="3775"/>
    <cellStyle name="_Fuel Prices 4-14_Rate Design Sch 46 2" xfId="3776"/>
    <cellStyle name="_Fuel Prices 4-14_Rate Design Sch 46 2 2" xfId="3777"/>
    <cellStyle name="_Fuel Prices 4-14_Rate Design Sch 46 3" xfId="3778"/>
    <cellStyle name="_Fuel Prices 4-14_Rate Spread" xfId="3779"/>
    <cellStyle name="_Fuel Prices 4-14_Rate Spread 2" xfId="3780"/>
    <cellStyle name="_Fuel Prices 4-14_Rate Spread 2 2" xfId="3781"/>
    <cellStyle name="_Fuel Prices 4-14_Rate Spread 3" xfId="3782"/>
    <cellStyle name="_Fuel Prices 4-14_Rebuttal Power Costs" xfId="3783"/>
    <cellStyle name="_Fuel Prices 4-14_Rebuttal Power Costs 2" xfId="3784"/>
    <cellStyle name="_Fuel Prices 4-14_Rebuttal Power Costs 2 2" xfId="3785"/>
    <cellStyle name="_Fuel Prices 4-14_Rebuttal Power Costs 3" xfId="3786"/>
    <cellStyle name="_Fuel Prices 4-14_Rebuttal Power Costs_Adj Bench DR 3 for Initial Briefs (Electric)" xfId="3787"/>
    <cellStyle name="_Fuel Prices 4-14_Rebuttal Power Costs_Adj Bench DR 3 for Initial Briefs (Electric) 2" xfId="3788"/>
    <cellStyle name="_Fuel Prices 4-14_Rebuttal Power Costs_Adj Bench DR 3 for Initial Briefs (Electric) 2 2" xfId="3789"/>
    <cellStyle name="_Fuel Prices 4-14_Rebuttal Power Costs_Adj Bench DR 3 for Initial Briefs (Electric) 3" xfId="3790"/>
    <cellStyle name="_Fuel Prices 4-14_Rebuttal Power Costs_Electric Rev Req Model (2009 GRC) Rebuttal" xfId="3791"/>
    <cellStyle name="_Fuel Prices 4-14_Rebuttal Power Costs_Electric Rev Req Model (2009 GRC) Rebuttal 2" xfId="3792"/>
    <cellStyle name="_Fuel Prices 4-14_Rebuttal Power Costs_Electric Rev Req Model (2009 GRC) Rebuttal 2 2" xfId="3793"/>
    <cellStyle name="_Fuel Prices 4-14_Rebuttal Power Costs_Electric Rev Req Model (2009 GRC) Rebuttal 3" xfId="3794"/>
    <cellStyle name="_Fuel Prices 4-14_Rebuttal Power Costs_Electric Rev Req Model (2009 GRC) Rebuttal REmoval of New  WH Solar AdjustMI" xfId="3795"/>
    <cellStyle name="_Fuel Prices 4-14_Rebuttal Power Costs_Electric Rev Req Model (2009 GRC) Rebuttal REmoval of New  WH Solar AdjustMI 2" xfId="3796"/>
    <cellStyle name="_Fuel Prices 4-14_Rebuttal Power Costs_Electric Rev Req Model (2009 GRC) Rebuttal REmoval of New  WH Solar AdjustMI 2 2" xfId="3797"/>
    <cellStyle name="_Fuel Prices 4-14_Rebuttal Power Costs_Electric Rev Req Model (2009 GRC) Rebuttal REmoval of New  WH Solar AdjustMI 3" xfId="3798"/>
    <cellStyle name="_Fuel Prices 4-14_Rebuttal Power Costs_Electric Rev Req Model (2009 GRC) Revised 01-18-2010" xfId="3799"/>
    <cellStyle name="_Fuel Prices 4-14_Rebuttal Power Costs_Electric Rev Req Model (2009 GRC) Revised 01-18-2010 2" xfId="3800"/>
    <cellStyle name="_Fuel Prices 4-14_Rebuttal Power Costs_Electric Rev Req Model (2009 GRC) Revised 01-18-2010 2 2" xfId="3801"/>
    <cellStyle name="_Fuel Prices 4-14_Rebuttal Power Costs_Electric Rev Req Model (2009 GRC) Revised 01-18-2010 3" xfId="3802"/>
    <cellStyle name="_Fuel Prices 4-14_Rebuttal Power Costs_Final Order Electric EXHIBIT A-1" xfId="3803"/>
    <cellStyle name="_Fuel Prices 4-14_Rebuttal Power Costs_Final Order Electric EXHIBIT A-1 2" xfId="3804"/>
    <cellStyle name="_Fuel Prices 4-14_Rebuttal Power Costs_Final Order Electric EXHIBIT A-1 2 2" xfId="3805"/>
    <cellStyle name="_Fuel Prices 4-14_Rebuttal Power Costs_Final Order Electric EXHIBIT A-1 3" xfId="3806"/>
    <cellStyle name="_Fuel Prices 4-14_ROR 5.02" xfId="72"/>
    <cellStyle name="_Fuel Prices 4-14_ROR 5.02 2" xfId="3807"/>
    <cellStyle name="_Fuel Prices 4-14_ROR 5.02 2 2" xfId="3808"/>
    <cellStyle name="_Fuel Prices 4-14_ROR 5.02 3" xfId="3809"/>
    <cellStyle name="_Fuel Prices 4-14_Sch 40 Feeder OH 2008" xfId="3810"/>
    <cellStyle name="_Fuel Prices 4-14_Sch 40 Feeder OH 2008 2" xfId="3811"/>
    <cellStyle name="_Fuel Prices 4-14_Sch 40 Feeder OH 2008 2 2" xfId="3812"/>
    <cellStyle name="_Fuel Prices 4-14_Sch 40 Feeder OH 2008 3" xfId="3813"/>
    <cellStyle name="_Fuel Prices 4-14_Sch 40 Interim Energy Rates " xfId="3814"/>
    <cellStyle name="_Fuel Prices 4-14_Sch 40 Interim Energy Rates  2" xfId="3815"/>
    <cellStyle name="_Fuel Prices 4-14_Sch 40 Interim Energy Rates  2 2" xfId="3816"/>
    <cellStyle name="_Fuel Prices 4-14_Sch 40 Interim Energy Rates  3" xfId="3817"/>
    <cellStyle name="_Fuel Prices 4-14_Sch 40 Substation A&amp;G 2008" xfId="3818"/>
    <cellStyle name="_Fuel Prices 4-14_Sch 40 Substation A&amp;G 2008 2" xfId="3819"/>
    <cellStyle name="_Fuel Prices 4-14_Sch 40 Substation A&amp;G 2008 2 2" xfId="3820"/>
    <cellStyle name="_Fuel Prices 4-14_Sch 40 Substation A&amp;G 2008 3" xfId="3821"/>
    <cellStyle name="_Fuel Prices 4-14_Sch 40 Substation O&amp;M 2008" xfId="3822"/>
    <cellStyle name="_Fuel Prices 4-14_Sch 40 Substation O&amp;M 2008 2" xfId="3823"/>
    <cellStyle name="_Fuel Prices 4-14_Sch 40 Substation O&amp;M 2008 2 2" xfId="3824"/>
    <cellStyle name="_Fuel Prices 4-14_Sch 40 Substation O&amp;M 2008 3" xfId="3825"/>
    <cellStyle name="_Fuel Prices 4-14_Subs 2008" xfId="3826"/>
    <cellStyle name="_Fuel Prices 4-14_Subs 2008 2" xfId="3827"/>
    <cellStyle name="_Fuel Prices 4-14_Subs 2008 2 2" xfId="3828"/>
    <cellStyle name="_Fuel Prices 4-14_Subs 2008 3" xfId="3829"/>
    <cellStyle name="_Fuel Prices 4-14_Wind Integration 10GRC" xfId="3830"/>
    <cellStyle name="_Fuel Prices 4-14_Wind Integration 10GRC 2" xfId="3831"/>
    <cellStyle name="_Gas Transportation Charges_2009GRC_120308" xfId="3832"/>
    <cellStyle name="_Gas Transportation Charges_2009GRC_120308 2" xfId="3833"/>
    <cellStyle name="_Gas Transportation Charges_2009GRC_120308 2 2" xfId="3834"/>
    <cellStyle name="_Gas Transportation Charges_2009GRC_120308 3" xfId="3835"/>
    <cellStyle name="_Gas Transportation Charges_2009GRC_120308_DEM-WP(C) Costs Not In AURORA 2010GRC As Filed" xfId="3836"/>
    <cellStyle name="_Gas Transportation Charges_2009GRC_120308_NIM Summary" xfId="3837"/>
    <cellStyle name="_Gas Transportation Charges_2009GRC_120308_NIM Summary 09GRC" xfId="3838"/>
    <cellStyle name="_Gas Transportation Charges_2009GRC_120308_NIM Summary 09GRC 2" xfId="3839"/>
    <cellStyle name="_Gas Transportation Charges_2009GRC_120308_NIM Summary 2" xfId="3840"/>
    <cellStyle name="_Gas Transportation Charges_2009GRC_120308_NIM Summary 3" xfId="3841"/>
    <cellStyle name="_Gas Transportation Charges_2009GRC_120308_NIM Summary 4" xfId="3842"/>
    <cellStyle name="_Gas Transportation Charges_2009GRC_120308_NIM Summary 5" xfId="3843"/>
    <cellStyle name="_Gas Transportation Charges_2009GRC_120308_NIM Summary 6" xfId="3844"/>
    <cellStyle name="_Gas Transportation Charges_2009GRC_120308_NIM Summary 7" xfId="3845"/>
    <cellStyle name="_Gas Transportation Charges_2009GRC_120308_NIM Summary 8" xfId="3846"/>
    <cellStyle name="_Gas Transportation Charges_2009GRC_120308_NIM Summary 9" xfId="3847"/>
    <cellStyle name="_Gas Transportation Charges_2009GRC_120308_PCA 9 -  Exhibit D April 2010 (3)" xfId="3848"/>
    <cellStyle name="_Gas Transportation Charges_2009GRC_120308_PCA 9 -  Exhibit D April 2010 (3) 2" xfId="3849"/>
    <cellStyle name="_Gas Transportation Charges_2009GRC_120308_Reconciliation" xfId="3850"/>
    <cellStyle name="_Gas Transportation Charges_2009GRC_120308_Wind Integration 10GRC" xfId="3851"/>
    <cellStyle name="_Gas Transportation Charges_2009GRC_120308_Wind Integration 10GRC 2" xfId="3852"/>
    <cellStyle name="_Monthly Fixed Input" xfId="3853"/>
    <cellStyle name="_Monthly Fixed Input 2" xfId="3854"/>
    <cellStyle name="_Monthly Fixed Input_NIM Summary" xfId="3855"/>
    <cellStyle name="_Monthly Fixed Input_NIM Summary 2" xfId="3856"/>
    <cellStyle name="_NIM 06 Base Case Current Trends" xfId="73"/>
    <cellStyle name="_NIM 06 Base Case Current Trends 2" xfId="3857"/>
    <cellStyle name="_NIM 06 Base Case Current Trends 2 2" xfId="3858"/>
    <cellStyle name="_NIM 06 Base Case Current Trends 3" xfId="3859"/>
    <cellStyle name="_NIM 06 Base Case Current Trends_Adj Bench DR 3 for Initial Briefs (Electric)" xfId="3860"/>
    <cellStyle name="_NIM 06 Base Case Current Trends_Adj Bench DR 3 for Initial Briefs (Electric) 2" xfId="3861"/>
    <cellStyle name="_NIM 06 Base Case Current Trends_Adj Bench DR 3 for Initial Briefs (Electric) 2 2" xfId="3862"/>
    <cellStyle name="_NIM 06 Base Case Current Trends_Adj Bench DR 3 for Initial Briefs (Electric) 3" xfId="3863"/>
    <cellStyle name="_NIM 06 Base Case Current Trends_Book2" xfId="3864"/>
    <cellStyle name="_NIM 06 Base Case Current Trends_Book2 2" xfId="3865"/>
    <cellStyle name="_NIM 06 Base Case Current Trends_Book2 2 2" xfId="3866"/>
    <cellStyle name="_NIM 06 Base Case Current Trends_Book2 3" xfId="3867"/>
    <cellStyle name="_NIM 06 Base Case Current Trends_Book2_Adj Bench DR 3 for Initial Briefs (Electric)" xfId="3868"/>
    <cellStyle name="_NIM 06 Base Case Current Trends_Book2_Adj Bench DR 3 for Initial Briefs (Electric) 2" xfId="3869"/>
    <cellStyle name="_NIM 06 Base Case Current Trends_Book2_Adj Bench DR 3 for Initial Briefs (Electric) 2 2" xfId="3870"/>
    <cellStyle name="_NIM 06 Base Case Current Trends_Book2_Adj Bench DR 3 for Initial Briefs (Electric) 3" xfId="3871"/>
    <cellStyle name="_NIM 06 Base Case Current Trends_Book2_Electric Rev Req Model (2009 GRC) Rebuttal" xfId="3872"/>
    <cellStyle name="_NIM 06 Base Case Current Trends_Book2_Electric Rev Req Model (2009 GRC) Rebuttal 2" xfId="3873"/>
    <cellStyle name="_NIM 06 Base Case Current Trends_Book2_Electric Rev Req Model (2009 GRC) Rebuttal 2 2" xfId="3874"/>
    <cellStyle name="_NIM 06 Base Case Current Trends_Book2_Electric Rev Req Model (2009 GRC) Rebuttal 3" xfId="3875"/>
    <cellStyle name="_NIM 06 Base Case Current Trends_Book2_Electric Rev Req Model (2009 GRC) Rebuttal REmoval of New  WH Solar AdjustMI" xfId="3876"/>
    <cellStyle name="_NIM 06 Base Case Current Trends_Book2_Electric Rev Req Model (2009 GRC) Rebuttal REmoval of New  WH Solar AdjustMI 2" xfId="3877"/>
    <cellStyle name="_NIM 06 Base Case Current Trends_Book2_Electric Rev Req Model (2009 GRC) Rebuttal REmoval of New  WH Solar AdjustMI 2 2" xfId="3878"/>
    <cellStyle name="_NIM 06 Base Case Current Trends_Book2_Electric Rev Req Model (2009 GRC) Rebuttal REmoval of New  WH Solar AdjustMI 3" xfId="3879"/>
    <cellStyle name="_NIM 06 Base Case Current Trends_Book2_Electric Rev Req Model (2009 GRC) Revised 01-18-2010" xfId="3880"/>
    <cellStyle name="_NIM 06 Base Case Current Trends_Book2_Electric Rev Req Model (2009 GRC) Revised 01-18-2010 2" xfId="3881"/>
    <cellStyle name="_NIM 06 Base Case Current Trends_Book2_Electric Rev Req Model (2009 GRC) Revised 01-18-2010 2 2" xfId="3882"/>
    <cellStyle name="_NIM 06 Base Case Current Trends_Book2_Electric Rev Req Model (2009 GRC) Revised 01-18-2010 3" xfId="3883"/>
    <cellStyle name="_NIM 06 Base Case Current Trends_Book2_Final Order Electric EXHIBIT A-1" xfId="3884"/>
    <cellStyle name="_NIM 06 Base Case Current Trends_Book2_Final Order Electric EXHIBIT A-1 2" xfId="3885"/>
    <cellStyle name="_NIM 06 Base Case Current Trends_Book2_Final Order Electric EXHIBIT A-1 2 2" xfId="3886"/>
    <cellStyle name="_NIM 06 Base Case Current Trends_Book2_Final Order Electric EXHIBIT A-1 3" xfId="3887"/>
    <cellStyle name="_NIM 06 Base Case Current Trends_Electric Rev Req Model (2009 GRC) " xfId="3888"/>
    <cellStyle name="_NIM 06 Base Case Current Trends_Electric Rev Req Model (2009 GRC)  2" xfId="3889"/>
    <cellStyle name="_NIM 06 Base Case Current Trends_Electric Rev Req Model (2009 GRC)  2 2" xfId="3890"/>
    <cellStyle name="_NIM 06 Base Case Current Trends_Electric Rev Req Model (2009 GRC)  3" xfId="3891"/>
    <cellStyle name="_NIM 06 Base Case Current Trends_Electric Rev Req Model (2009 GRC) Rebuttal" xfId="3892"/>
    <cellStyle name="_NIM 06 Base Case Current Trends_Electric Rev Req Model (2009 GRC) Rebuttal 2" xfId="3893"/>
    <cellStyle name="_NIM 06 Base Case Current Trends_Electric Rev Req Model (2009 GRC) Rebuttal 2 2" xfId="3894"/>
    <cellStyle name="_NIM 06 Base Case Current Trends_Electric Rev Req Model (2009 GRC) Rebuttal 3" xfId="3895"/>
    <cellStyle name="_NIM 06 Base Case Current Trends_Electric Rev Req Model (2009 GRC) Rebuttal REmoval of New  WH Solar AdjustMI" xfId="3896"/>
    <cellStyle name="_NIM 06 Base Case Current Trends_Electric Rev Req Model (2009 GRC) Rebuttal REmoval of New  WH Solar AdjustMI 2" xfId="3897"/>
    <cellStyle name="_NIM 06 Base Case Current Trends_Electric Rev Req Model (2009 GRC) Rebuttal REmoval of New  WH Solar AdjustMI 2 2" xfId="3898"/>
    <cellStyle name="_NIM 06 Base Case Current Trends_Electric Rev Req Model (2009 GRC) Rebuttal REmoval of New  WH Solar AdjustMI 3" xfId="3899"/>
    <cellStyle name="_NIM 06 Base Case Current Trends_Electric Rev Req Model (2009 GRC) Revised 01-18-2010" xfId="3900"/>
    <cellStyle name="_NIM 06 Base Case Current Trends_Electric Rev Req Model (2009 GRC) Revised 01-18-2010 2" xfId="3901"/>
    <cellStyle name="_NIM 06 Base Case Current Trends_Electric Rev Req Model (2009 GRC) Revised 01-18-2010 2 2" xfId="3902"/>
    <cellStyle name="_NIM 06 Base Case Current Trends_Electric Rev Req Model (2009 GRC) Revised 01-18-2010 3" xfId="3903"/>
    <cellStyle name="_NIM 06 Base Case Current Trends_Final Order Electric EXHIBIT A-1" xfId="3904"/>
    <cellStyle name="_NIM 06 Base Case Current Trends_Final Order Electric EXHIBIT A-1 2" xfId="3905"/>
    <cellStyle name="_NIM 06 Base Case Current Trends_Final Order Electric EXHIBIT A-1 2 2" xfId="3906"/>
    <cellStyle name="_NIM 06 Base Case Current Trends_Final Order Electric EXHIBIT A-1 3" xfId="3907"/>
    <cellStyle name="_NIM 06 Base Case Current Trends_NIM Summary" xfId="3908"/>
    <cellStyle name="_NIM 06 Base Case Current Trends_NIM Summary 2" xfId="3909"/>
    <cellStyle name="_NIM 06 Base Case Current Trends_Rebuttal Power Costs" xfId="3910"/>
    <cellStyle name="_NIM 06 Base Case Current Trends_Rebuttal Power Costs 2" xfId="3911"/>
    <cellStyle name="_NIM 06 Base Case Current Trends_Rebuttal Power Costs 2 2" xfId="3912"/>
    <cellStyle name="_NIM 06 Base Case Current Trends_Rebuttal Power Costs 3" xfId="3913"/>
    <cellStyle name="_NIM 06 Base Case Current Trends_Rebuttal Power Costs_Adj Bench DR 3 for Initial Briefs (Electric)" xfId="3914"/>
    <cellStyle name="_NIM 06 Base Case Current Trends_Rebuttal Power Costs_Adj Bench DR 3 for Initial Briefs (Electric) 2" xfId="3915"/>
    <cellStyle name="_NIM 06 Base Case Current Trends_Rebuttal Power Costs_Adj Bench DR 3 for Initial Briefs (Electric) 2 2" xfId="3916"/>
    <cellStyle name="_NIM 06 Base Case Current Trends_Rebuttal Power Costs_Adj Bench DR 3 for Initial Briefs (Electric) 3" xfId="3917"/>
    <cellStyle name="_NIM 06 Base Case Current Trends_Rebuttal Power Costs_Electric Rev Req Model (2009 GRC) Rebuttal" xfId="3918"/>
    <cellStyle name="_NIM 06 Base Case Current Trends_Rebuttal Power Costs_Electric Rev Req Model (2009 GRC) Rebuttal 2" xfId="3919"/>
    <cellStyle name="_NIM 06 Base Case Current Trends_Rebuttal Power Costs_Electric Rev Req Model (2009 GRC) Rebuttal 2 2" xfId="3920"/>
    <cellStyle name="_NIM 06 Base Case Current Trends_Rebuttal Power Costs_Electric Rev Req Model (2009 GRC) Rebuttal 3" xfId="3921"/>
    <cellStyle name="_NIM 06 Base Case Current Trends_Rebuttal Power Costs_Electric Rev Req Model (2009 GRC) Rebuttal REmoval of New  WH Solar AdjustMI" xfId="3922"/>
    <cellStyle name="_NIM 06 Base Case Current Trends_Rebuttal Power Costs_Electric Rev Req Model (2009 GRC) Rebuttal REmoval of New  WH Solar AdjustMI 2" xfId="3923"/>
    <cellStyle name="_NIM 06 Base Case Current Trends_Rebuttal Power Costs_Electric Rev Req Model (2009 GRC) Rebuttal REmoval of New  WH Solar AdjustMI 2 2" xfId="3924"/>
    <cellStyle name="_NIM 06 Base Case Current Trends_Rebuttal Power Costs_Electric Rev Req Model (2009 GRC) Rebuttal REmoval of New  WH Solar AdjustMI 3" xfId="3925"/>
    <cellStyle name="_NIM 06 Base Case Current Trends_Rebuttal Power Costs_Electric Rev Req Model (2009 GRC) Revised 01-18-2010" xfId="3926"/>
    <cellStyle name="_NIM 06 Base Case Current Trends_Rebuttal Power Costs_Electric Rev Req Model (2009 GRC) Revised 01-18-2010 2" xfId="3927"/>
    <cellStyle name="_NIM 06 Base Case Current Trends_Rebuttal Power Costs_Electric Rev Req Model (2009 GRC) Revised 01-18-2010 2 2" xfId="3928"/>
    <cellStyle name="_NIM 06 Base Case Current Trends_Rebuttal Power Costs_Electric Rev Req Model (2009 GRC) Revised 01-18-2010 3" xfId="3929"/>
    <cellStyle name="_NIM 06 Base Case Current Trends_Rebuttal Power Costs_Final Order Electric EXHIBIT A-1" xfId="3930"/>
    <cellStyle name="_NIM 06 Base Case Current Trends_Rebuttal Power Costs_Final Order Electric EXHIBIT A-1 2" xfId="3931"/>
    <cellStyle name="_NIM 06 Base Case Current Trends_Rebuttal Power Costs_Final Order Electric EXHIBIT A-1 2 2" xfId="3932"/>
    <cellStyle name="_NIM 06 Base Case Current Trends_Rebuttal Power Costs_Final Order Electric EXHIBIT A-1 3" xfId="3933"/>
    <cellStyle name="_NIM 06 Base Case Current Trends_TENASKA REGULATORY ASSET" xfId="3934"/>
    <cellStyle name="_NIM 06 Base Case Current Trends_TENASKA REGULATORY ASSET 2" xfId="3935"/>
    <cellStyle name="_NIM 06 Base Case Current Trends_TENASKA REGULATORY ASSET 2 2" xfId="3936"/>
    <cellStyle name="_NIM 06 Base Case Current Trends_TENASKA REGULATORY ASSET 3" xfId="3937"/>
    <cellStyle name="_NIM Summary 09GRC" xfId="3938"/>
    <cellStyle name="_NIM Summary 09GRC 2" xfId="3939"/>
    <cellStyle name="_NIM Summary 09GRC_NIM Summary" xfId="3940"/>
    <cellStyle name="_NIM Summary 09GRC_NIM Summary 2" xfId="3941"/>
    <cellStyle name="_PCA 7 - Exhibit D update 9_30_2008" xfId="3942"/>
    <cellStyle name="_PCA 7 - Exhibit D update 9_30_2008_NIM Summary" xfId="3943"/>
    <cellStyle name="_PCA 7 - Exhibit D update 9_30_2008_NIM Summary 2" xfId="3944"/>
    <cellStyle name="_PCA 7 - Exhibit D update 9_30_2008_Transmission Workbook for May BOD" xfId="3945"/>
    <cellStyle name="_PCA 7 - Exhibit D update 9_30_2008_Transmission Workbook for May BOD 2" xfId="3946"/>
    <cellStyle name="_PCA 7 - Exhibit D update 9_30_2008_Wind Integration 10GRC" xfId="3947"/>
    <cellStyle name="_PCA 7 - Exhibit D update 9_30_2008_Wind Integration 10GRC 2" xfId="3948"/>
    <cellStyle name="_Portfolio SPlan Base Case.xls Chart 1" xfId="74"/>
    <cellStyle name="_Portfolio SPlan Base Case.xls Chart 1 2" xfId="3949"/>
    <cellStyle name="_Portfolio SPlan Base Case.xls Chart 1 2 2" xfId="3950"/>
    <cellStyle name="_Portfolio SPlan Base Case.xls Chart 1 3" xfId="3951"/>
    <cellStyle name="_Portfolio SPlan Base Case.xls Chart 1_Adj Bench DR 3 for Initial Briefs (Electric)" xfId="3952"/>
    <cellStyle name="_Portfolio SPlan Base Case.xls Chart 1_Adj Bench DR 3 for Initial Briefs (Electric) 2" xfId="3953"/>
    <cellStyle name="_Portfolio SPlan Base Case.xls Chart 1_Adj Bench DR 3 for Initial Briefs (Electric) 2 2" xfId="3954"/>
    <cellStyle name="_Portfolio SPlan Base Case.xls Chart 1_Adj Bench DR 3 for Initial Briefs (Electric) 3" xfId="3955"/>
    <cellStyle name="_Portfolio SPlan Base Case.xls Chart 1_Book2" xfId="3956"/>
    <cellStyle name="_Portfolio SPlan Base Case.xls Chart 1_Book2 2" xfId="3957"/>
    <cellStyle name="_Portfolio SPlan Base Case.xls Chart 1_Book2 2 2" xfId="3958"/>
    <cellStyle name="_Portfolio SPlan Base Case.xls Chart 1_Book2 3" xfId="3959"/>
    <cellStyle name="_Portfolio SPlan Base Case.xls Chart 1_Book2_Adj Bench DR 3 for Initial Briefs (Electric)" xfId="3960"/>
    <cellStyle name="_Portfolio SPlan Base Case.xls Chart 1_Book2_Adj Bench DR 3 for Initial Briefs (Electric) 2" xfId="3961"/>
    <cellStyle name="_Portfolio SPlan Base Case.xls Chart 1_Book2_Adj Bench DR 3 for Initial Briefs (Electric) 2 2" xfId="3962"/>
    <cellStyle name="_Portfolio SPlan Base Case.xls Chart 1_Book2_Adj Bench DR 3 for Initial Briefs (Electric) 3" xfId="3963"/>
    <cellStyle name="_Portfolio SPlan Base Case.xls Chart 1_Book2_Electric Rev Req Model (2009 GRC) Rebuttal" xfId="3964"/>
    <cellStyle name="_Portfolio SPlan Base Case.xls Chart 1_Book2_Electric Rev Req Model (2009 GRC) Rebuttal 2" xfId="3965"/>
    <cellStyle name="_Portfolio SPlan Base Case.xls Chart 1_Book2_Electric Rev Req Model (2009 GRC) Rebuttal 2 2" xfId="3966"/>
    <cellStyle name="_Portfolio SPlan Base Case.xls Chart 1_Book2_Electric Rev Req Model (2009 GRC) Rebuttal 3" xfId="3967"/>
    <cellStyle name="_Portfolio SPlan Base Case.xls Chart 1_Book2_Electric Rev Req Model (2009 GRC) Rebuttal REmoval of New  WH Solar AdjustMI" xfId="3968"/>
    <cellStyle name="_Portfolio SPlan Base Case.xls Chart 1_Book2_Electric Rev Req Model (2009 GRC) Rebuttal REmoval of New  WH Solar AdjustMI 2" xfId="3969"/>
    <cellStyle name="_Portfolio SPlan Base Case.xls Chart 1_Book2_Electric Rev Req Model (2009 GRC) Rebuttal REmoval of New  WH Solar AdjustMI 2 2" xfId="3970"/>
    <cellStyle name="_Portfolio SPlan Base Case.xls Chart 1_Book2_Electric Rev Req Model (2009 GRC) Rebuttal REmoval of New  WH Solar AdjustMI 3" xfId="3971"/>
    <cellStyle name="_Portfolio SPlan Base Case.xls Chart 1_Book2_Electric Rev Req Model (2009 GRC) Revised 01-18-2010" xfId="3972"/>
    <cellStyle name="_Portfolio SPlan Base Case.xls Chart 1_Book2_Electric Rev Req Model (2009 GRC) Revised 01-18-2010 2" xfId="3973"/>
    <cellStyle name="_Portfolio SPlan Base Case.xls Chart 1_Book2_Electric Rev Req Model (2009 GRC) Revised 01-18-2010 2 2" xfId="3974"/>
    <cellStyle name="_Portfolio SPlan Base Case.xls Chart 1_Book2_Electric Rev Req Model (2009 GRC) Revised 01-18-2010 3" xfId="3975"/>
    <cellStyle name="_Portfolio SPlan Base Case.xls Chart 1_Book2_Final Order Electric EXHIBIT A-1" xfId="3976"/>
    <cellStyle name="_Portfolio SPlan Base Case.xls Chart 1_Book2_Final Order Electric EXHIBIT A-1 2" xfId="3977"/>
    <cellStyle name="_Portfolio SPlan Base Case.xls Chart 1_Book2_Final Order Electric EXHIBIT A-1 2 2" xfId="3978"/>
    <cellStyle name="_Portfolio SPlan Base Case.xls Chart 1_Book2_Final Order Electric EXHIBIT A-1 3" xfId="3979"/>
    <cellStyle name="_Portfolio SPlan Base Case.xls Chart 1_Electric Rev Req Model (2009 GRC) " xfId="3980"/>
    <cellStyle name="_Portfolio SPlan Base Case.xls Chart 1_Electric Rev Req Model (2009 GRC)  2" xfId="3981"/>
    <cellStyle name="_Portfolio SPlan Base Case.xls Chart 1_Electric Rev Req Model (2009 GRC)  2 2" xfId="3982"/>
    <cellStyle name="_Portfolio SPlan Base Case.xls Chart 1_Electric Rev Req Model (2009 GRC)  3" xfId="3983"/>
    <cellStyle name="_Portfolio SPlan Base Case.xls Chart 1_Electric Rev Req Model (2009 GRC) Rebuttal" xfId="3984"/>
    <cellStyle name="_Portfolio SPlan Base Case.xls Chart 1_Electric Rev Req Model (2009 GRC) Rebuttal 2" xfId="3985"/>
    <cellStyle name="_Portfolio SPlan Base Case.xls Chart 1_Electric Rev Req Model (2009 GRC) Rebuttal 2 2" xfId="3986"/>
    <cellStyle name="_Portfolio SPlan Base Case.xls Chart 1_Electric Rev Req Model (2009 GRC) Rebuttal 3" xfId="3987"/>
    <cellStyle name="_Portfolio SPlan Base Case.xls Chart 1_Electric Rev Req Model (2009 GRC) Rebuttal REmoval of New  WH Solar AdjustMI" xfId="3988"/>
    <cellStyle name="_Portfolio SPlan Base Case.xls Chart 1_Electric Rev Req Model (2009 GRC) Rebuttal REmoval of New  WH Solar AdjustMI 2" xfId="3989"/>
    <cellStyle name="_Portfolio SPlan Base Case.xls Chart 1_Electric Rev Req Model (2009 GRC) Rebuttal REmoval of New  WH Solar AdjustMI 2 2" xfId="3990"/>
    <cellStyle name="_Portfolio SPlan Base Case.xls Chart 1_Electric Rev Req Model (2009 GRC) Rebuttal REmoval of New  WH Solar AdjustMI 3" xfId="3991"/>
    <cellStyle name="_Portfolio SPlan Base Case.xls Chart 1_Electric Rev Req Model (2009 GRC) Revised 01-18-2010" xfId="3992"/>
    <cellStyle name="_Portfolio SPlan Base Case.xls Chart 1_Electric Rev Req Model (2009 GRC) Revised 01-18-2010 2" xfId="3993"/>
    <cellStyle name="_Portfolio SPlan Base Case.xls Chart 1_Electric Rev Req Model (2009 GRC) Revised 01-18-2010 2 2" xfId="3994"/>
    <cellStyle name="_Portfolio SPlan Base Case.xls Chart 1_Electric Rev Req Model (2009 GRC) Revised 01-18-2010 3" xfId="3995"/>
    <cellStyle name="_Portfolio SPlan Base Case.xls Chart 1_Final Order Electric EXHIBIT A-1" xfId="3996"/>
    <cellStyle name="_Portfolio SPlan Base Case.xls Chart 1_Final Order Electric EXHIBIT A-1 2" xfId="3997"/>
    <cellStyle name="_Portfolio SPlan Base Case.xls Chart 1_Final Order Electric EXHIBIT A-1 2 2" xfId="3998"/>
    <cellStyle name="_Portfolio SPlan Base Case.xls Chart 1_Final Order Electric EXHIBIT A-1 3" xfId="3999"/>
    <cellStyle name="_Portfolio SPlan Base Case.xls Chart 1_NIM Summary" xfId="4000"/>
    <cellStyle name="_Portfolio SPlan Base Case.xls Chart 1_NIM Summary 2" xfId="4001"/>
    <cellStyle name="_Portfolio SPlan Base Case.xls Chart 1_Rebuttal Power Costs" xfId="4002"/>
    <cellStyle name="_Portfolio SPlan Base Case.xls Chart 1_Rebuttal Power Costs 2" xfId="4003"/>
    <cellStyle name="_Portfolio SPlan Base Case.xls Chart 1_Rebuttal Power Costs 2 2" xfId="4004"/>
    <cellStyle name="_Portfolio SPlan Base Case.xls Chart 1_Rebuttal Power Costs 3" xfId="4005"/>
    <cellStyle name="_Portfolio SPlan Base Case.xls Chart 1_Rebuttal Power Costs_Adj Bench DR 3 for Initial Briefs (Electric)" xfId="4006"/>
    <cellStyle name="_Portfolio SPlan Base Case.xls Chart 1_Rebuttal Power Costs_Adj Bench DR 3 for Initial Briefs (Electric) 2" xfId="4007"/>
    <cellStyle name="_Portfolio SPlan Base Case.xls Chart 1_Rebuttal Power Costs_Adj Bench DR 3 for Initial Briefs (Electric) 2 2" xfId="4008"/>
    <cellStyle name="_Portfolio SPlan Base Case.xls Chart 1_Rebuttal Power Costs_Adj Bench DR 3 for Initial Briefs (Electric) 3" xfId="4009"/>
    <cellStyle name="_Portfolio SPlan Base Case.xls Chart 1_Rebuttal Power Costs_Electric Rev Req Model (2009 GRC) Rebuttal" xfId="4010"/>
    <cellStyle name="_Portfolio SPlan Base Case.xls Chart 1_Rebuttal Power Costs_Electric Rev Req Model (2009 GRC) Rebuttal 2" xfId="4011"/>
    <cellStyle name="_Portfolio SPlan Base Case.xls Chart 1_Rebuttal Power Costs_Electric Rev Req Model (2009 GRC) Rebuttal 2 2" xfId="4012"/>
    <cellStyle name="_Portfolio SPlan Base Case.xls Chart 1_Rebuttal Power Costs_Electric Rev Req Model (2009 GRC) Rebuttal 3" xfId="4013"/>
    <cellStyle name="_Portfolio SPlan Base Case.xls Chart 1_Rebuttal Power Costs_Electric Rev Req Model (2009 GRC) Rebuttal REmoval of New  WH Solar AdjustMI" xfId="4014"/>
    <cellStyle name="_Portfolio SPlan Base Case.xls Chart 1_Rebuttal Power Costs_Electric Rev Req Model (2009 GRC) Rebuttal REmoval of New  WH Solar AdjustMI 2" xfId="4015"/>
    <cellStyle name="_Portfolio SPlan Base Case.xls Chart 1_Rebuttal Power Costs_Electric Rev Req Model (2009 GRC) Rebuttal REmoval of New  WH Solar AdjustMI 2 2" xfId="4016"/>
    <cellStyle name="_Portfolio SPlan Base Case.xls Chart 1_Rebuttal Power Costs_Electric Rev Req Model (2009 GRC) Rebuttal REmoval of New  WH Solar AdjustMI 3" xfId="4017"/>
    <cellStyle name="_Portfolio SPlan Base Case.xls Chart 1_Rebuttal Power Costs_Electric Rev Req Model (2009 GRC) Revised 01-18-2010" xfId="4018"/>
    <cellStyle name="_Portfolio SPlan Base Case.xls Chart 1_Rebuttal Power Costs_Electric Rev Req Model (2009 GRC) Revised 01-18-2010 2" xfId="4019"/>
    <cellStyle name="_Portfolio SPlan Base Case.xls Chart 1_Rebuttal Power Costs_Electric Rev Req Model (2009 GRC) Revised 01-18-2010 2 2" xfId="4020"/>
    <cellStyle name="_Portfolio SPlan Base Case.xls Chart 1_Rebuttal Power Costs_Electric Rev Req Model (2009 GRC) Revised 01-18-2010 3" xfId="4021"/>
    <cellStyle name="_Portfolio SPlan Base Case.xls Chart 1_Rebuttal Power Costs_Final Order Electric EXHIBIT A-1" xfId="4022"/>
    <cellStyle name="_Portfolio SPlan Base Case.xls Chart 1_Rebuttal Power Costs_Final Order Electric EXHIBIT A-1 2" xfId="4023"/>
    <cellStyle name="_Portfolio SPlan Base Case.xls Chart 1_Rebuttal Power Costs_Final Order Electric EXHIBIT A-1 2 2" xfId="4024"/>
    <cellStyle name="_Portfolio SPlan Base Case.xls Chart 1_Rebuttal Power Costs_Final Order Electric EXHIBIT A-1 3" xfId="4025"/>
    <cellStyle name="_Portfolio SPlan Base Case.xls Chart 1_TENASKA REGULATORY ASSET" xfId="4026"/>
    <cellStyle name="_Portfolio SPlan Base Case.xls Chart 1_TENASKA REGULATORY ASSET 2" xfId="4027"/>
    <cellStyle name="_Portfolio SPlan Base Case.xls Chart 1_TENASKA REGULATORY ASSET 2 2" xfId="4028"/>
    <cellStyle name="_Portfolio SPlan Base Case.xls Chart 1_TENASKA REGULATORY ASSET 3" xfId="4029"/>
    <cellStyle name="_Portfolio SPlan Base Case.xls Chart 2" xfId="75"/>
    <cellStyle name="_Portfolio SPlan Base Case.xls Chart 2 2" xfId="4030"/>
    <cellStyle name="_Portfolio SPlan Base Case.xls Chart 2 2 2" xfId="4031"/>
    <cellStyle name="_Portfolio SPlan Base Case.xls Chart 2 3" xfId="4032"/>
    <cellStyle name="_Portfolio SPlan Base Case.xls Chart 2_Adj Bench DR 3 for Initial Briefs (Electric)" xfId="4033"/>
    <cellStyle name="_Portfolio SPlan Base Case.xls Chart 2_Adj Bench DR 3 for Initial Briefs (Electric) 2" xfId="4034"/>
    <cellStyle name="_Portfolio SPlan Base Case.xls Chart 2_Adj Bench DR 3 for Initial Briefs (Electric) 2 2" xfId="4035"/>
    <cellStyle name="_Portfolio SPlan Base Case.xls Chart 2_Adj Bench DR 3 for Initial Briefs (Electric) 3" xfId="4036"/>
    <cellStyle name="_Portfolio SPlan Base Case.xls Chart 2_Book2" xfId="4037"/>
    <cellStyle name="_Portfolio SPlan Base Case.xls Chart 2_Book2 2" xfId="4038"/>
    <cellStyle name="_Portfolio SPlan Base Case.xls Chart 2_Book2 2 2" xfId="4039"/>
    <cellStyle name="_Portfolio SPlan Base Case.xls Chart 2_Book2 3" xfId="4040"/>
    <cellStyle name="_Portfolio SPlan Base Case.xls Chart 2_Book2_Adj Bench DR 3 for Initial Briefs (Electric)" xfId="4041"/>
    <cellStyle name="_Portfolio SPlan Base Case.xls Chart 2_Book2_Adj Bench DR 3 for Initial Briefs (Electric) 2" xfId="4042"/>
    <cellStyle name="_Portfolio SPlan Base Case.xls Chart 2_Book2_Adj Bench DR 3 for Initial Briefs (Electric) 2 2" xfId="4043"/>
    <cellStyle name="_Portfolio SPlan Base Case.xls Chart 2_Book2_Adj Bench DR 3 for Initial Briefs (Electric) 3" xfId="4044"/>
    <cellStyle name="_Portfolio SPlan Base Case.xls Chart 2_Book2_Electric Rev Req Model (2009 GRC) Rebuttal" xfId="4045"/>
    <cellStyle name="_Portfolio SPlan Base Case.xls Chart 2_Book2_Electric Rev Req Model (2009 GRC) Rebuttal 2" xfId="4046"/>
    <cellStyle name="_Portfolio SPlan Base Case.xls Chart 2_Book2_Electric Rev Req Model (2009 GRC) Rebuttal 2 2" xfId="4047"/>
    <cellStyle name="_Portfolio SPlan Base Case.xls Chart 2_Book2_Electric Rev Req Model (2009 GRC) Rebuttal 3" xfId="4048"/>
    <cellStyle name="_Portfolio SPlan Base Case.xls Chart 2_Book2_Electric Rev Req Model (2009 GRC) Rebuttal REmoval of New  WH Solar AdjustMI" xfId="4049"/>
    <cellStyle name="_Portfolio SPlan Base Case.xls Chart 2_Book2_Electric Rev Req Model (2009 GRC) Rebuttal REmoval of New  WH Solar AdjustMI 2" xfId="4050"/>
    <cellStyle name="_Portfolio SPlan Base Case.xls Chart 2_Book2_Electric Rev Req Model (2009 GRC) Rebuttal REmoval of New  WH Solar AdjustMI 2 2" xfId="4051"/>
    <cellStyle name="_Portfolio SPlan Base Case.xls Chart 2_Book2_Electric Rev Req Model (2009 GRC) Rebuttal REmoval of New  WH Solar AdjustMI 3" xfId="4052"/>
    <cellStyle name="_Portfolio SPlan Base Case.xls Chart 2_Book2_Electric Rev Req Model (2009 GRC) Revised 01-18-2010" xfId="4053"/>
    <cellStyle name="_Portfolio SPlan Base Case.xls Chart 2_Book2_Electric Rev Req Model (2009 GRC) Revised 01-18-2010 2" xfId="4054"/>
    <cellStyle name="_Portfolio SPlan Base Case.xls Chart 2_Book2_Electric Rev Req Model (2009 GRC) Revised 01-18-2010 2 2" xfId="4055"/>
    <cellStyle name="_Portfolio SPlan Base Case.xls Chart 2_Book2_Electric Rev Req Model (2009 GRC) Revised 01-18-2010 3" xfId="4056"/>
    <cellStyle name="_Portfolio SPlan Base Case.xls Chart 2_Book2_Final Order Electric EXHIBIT A-1" xfId="4057"/>
    <cellStyle name="_Portfolio SPlan Base Case.xls Chart 2_Book2_Final Order Electric EXHIBIT A-1 2" xfId="4058"/>
    <cellStyle name="_Portfolio SPlan Base Case.xls Chart 2_Book2_Final Order Electric EXHIBIT A-1 2 2" xfId="4059"/>
    <cellStyle name="_Portfolio SPlan Base Case.xls Chart 2_Book2_Final Order Electric EXHIBIT A-1 3" xfId="4060"/>
    <cellStyle name="_Portfolio SPlan Base Case.xls Chart 2_Electric Rev Req Model (2009 GRC) " xfId="4061"/>
    <cellStyle name="_Portfolio SPlan Base Case.xls Chart 2_Electric Rev Req Model (2009 GRC)  2" xfId="4062"/>
    <cellStyle name="_Portfolio SPlan Base Case.xls Chart 2_Electric Rev Req Model (2009 GRC)  2 2" xfId="4063"/>
    <cellStyle name="_Portfolio SPlan Base Case.xls Chart 2_Electric Rev Req Model (2009 GRC)  3" xfId="4064"/>
    <cellStyle name="_Portfolio SPlan Base Case.xls Chart 2_Electric Rev Req Model (2009 GRC) Rebuttal" xfId="4065"/>
    <cellStyle name="_Portfolio SPlan Base Case.xls Chart 2_Electric Rev Req Model (2009 GRC) Rebuttal 2" xfId="4066"/>
    <cellStyle name="_Portfolio SPlan Base Case.xls Chart 2_Electric Rev Req Model (2009 GRC) Rebuttal 2 2" xfId="4067"/>
    <cellStyle name="_Portfolio SPlan Base Case.xls Chart 2_Electric Rev Req Model (2009 GRC) Rebuttal 3" xfId="4068"/>
    <cellStyle name="_Portfolio SPlan Base Case.xls Chart 2_Electric Rev Req Model (2009 GRC) Rebuttal REmoval of New  WH Solar AdjustMI" xfId="4069"/>
    <cellStyle name="_Portfolio SPlan Base Case.xls Chart 2_Electric Rev Req Model (2009 GRC) Rebuttal REmoval of New  WH Solar AdjustMI 2" xfId="4070"/>
    <cellStyle name="_Portfolio SPlan Base Case.xls Chart 2_Electric Rev Req Model (2009 GRC) Rebuttal REmoval of New  WH Solar AdjustMI 2 2" xfId="4071"/>
    <cellStyle name="_Portfolio SPlan Base Case.xls Chart 2_Electric Rev Req Model (2009 GRC) Rebuttal REmoval of New  WH Solar AdjustMI 3" xfId="4072"/>
    <cellStyle name="_Portfolio SPlan Base Case.xls Chart 2_Electric Rev Req Model (2009 GRC) Revised 01-18-2010" xfId="4073"/>
    <cellStyle name="_Portfolio SPlan Base Case.xls Chart 2_Electric Rev Req Model (2009 GRC) Revised 01-18-2010 2" xfId="4074"/>
    <cellStyle name="_Portfolio SPlan Base Case.xls Chart 2_Electric Rev Req Model (2009 GRC) Revised 01-18-2010 2 2" xfId="4075"/>
    <cellStyle name="_Portfolio SPlan Base Case.xls Chart 2_Electric Rev Req Model (2009 GRC) Revised 01-18-2010 3" xfId="4076"/>
    <cellStyle name="_Portfolio SPlan Base Case.xls Chart 2_Final Order Electric EXHIBIT A-1" xfId="4077"/>
    <cellStyle name="_Portfolio SPlan Base Case.xls Chart 2_Final Order Electric EXHIBIT A-1 2" xfId="4078"/>
    <cellStyle name="_Portfolio SPlan Base Case.xls Chart 2_Final Order Electric EXHIBIT A-1 2 2" xfId="4079"/>
    <cellStyle name="_Portfolio SPlan Base Case.xls Chart 2_Final Order Electric EXHIBIT A-1 3" xfId="4080"/>
    <cellStyle name="_Portfolio SPlan Base Case.xls Chart 2_NIM Summary" xfId="4081"/>
    <cellStyle name="_Portfolio SPlan Base Case.xls Chart 2_NIM Summary 2" xfId="4082"/>
    <cellStyle name="_Portfolio SPlan Base Case.xls Chart 2_Rebuttal Power Costs" xfId="4083"/>
    <cellStyle name="_Portfolio SPlan Base Case.xls Chart 2_Rebuttal Power Costs 2" xfId="4084"/>
    <cellStyle name="_Portfolio SPlan Base Case.xls Chart 2_Rebuttal Power Costs 2 2" xfId="4085"/>
    <cellStyle name="_Portfolio SPlan Base Case.xls Chart 2_Rebuttal Power Costs 3" xfId="4086"/>
    <cellStyle name="_Portfolio SPlan Base Case.xls Chart 2_Rebuttal Power Costs_Adj Bench DR 3 for Initial Briefs (Electric)" xfId="4087"/>
    <cellStyle name="_Portfolio SPlan Base Case.xls Chart 2_Rebuttal Power Costs_Adj Bench DR 3 for Initial Briefs (Electric) 2" xfId="4088"/>
    <cellStyle name="_Portfolio SPlan Base Case.xls Chart 2_Rebuttal Power Costs_Adj Bench DR 3 for Initial Briefs (Electric) 2 2" xfId="4089"/>
    <cellStyle name="_Portfolio SPlan Base Case.xls Chart 2_Rebuttal Power Costs_Adj Bench DR 3 for Initial Briefs (Electric) 3" xfId="4090"/>
    <cellStyle name="_Portfolio SPlan Base Case.xls Chart 2_Rebuttal Power Costs_Electric Rev Req Model (2009 GRC) Rebuttal" xfId="4091"/>
    <cellStyle name="_Portfolio SPlan Base Case.xls Chart 2_Rebuttal Power Costs_Electric Rev Req Model (2009 GRC) Rebuttal 2" xfId="4092"/>
    <cellStyle name="_Portfolio SPlan Base Case.xls Chart 2_Rebuttal Power Costs_Electric Rev Req Model (2009 GRC) Rebuttal 2 2" xfId="4093"/>
    <cellStyle name="_Portfolio SPlan Base Case.xls Chart 2_Rebuttal Power Costs_Electric Rev Req Model (2009 GRC) Rebuttal 3" xfId="4094"/>
    <cellStyle name="_Portfolio SPlan Base Case.xls Chart 2_Rebuttal Power Costs_Electric Rev Req Model (2009 GRC) Rebuttal REmoval of New  WH Solar AdjustMI" xfId="4095"/>
    <cellStyle name="_Portfolio SPlan Base Case.xls Chart 2_Rebuttal Power Costs_Electric Rev Req Model (2009 GRC) Rebuttal REmoval of New  WH Solar AdjustMI 2" xfId="4096"/>
    <cellStyle name="_Portfolio SPlan Base Case.xls Chart 2_Rebuttal Power Costs_Electric Rev Req Model (2009 GRC) Rebuttal REmoval of New  WH Solar AdjustMI 2 2" xfId="4097"/>
    <cellStyle name="_Portfolio SPlan Base Case.xls Chart 2_Rebuttal Power Costs_Electric Rev Req Model (2009 GRC) Rebuttal REmoval of New  WH Solar AdjustMI 3" xfId="4098"/>
    <cellStyle name="_Portfolio SPlan Base Case.xls Chart 2_Rebuttal Power Costs_Electric Rev Req Model (2009 GRC) Revised 01-18-2010" xfId="4099"/>
    <cellStyle name="_Portfolio SPlan Base Case.xls Chart 2_Rebuttal Power Costs_Electric Rev Req Model (2009 GRC) Revised 01-18-2010 2" xfId="4100"/>
    <cellStyle name="_Portfolio SPlan Base Case.xls Chart 2_Rebuttal Power Costs_Electric Rev Req Model (2009 GRC) Revised 01-18-2010 2 2" xfId="4101"/>
    <cellStyle name="_Portfolio SPlan Base Case.xls Chart 2_Rebuttal Power Costs_Electric Rev Req Model (2009 GRC) Revised 01-18-2010 3" xfId="4102"/>
    <cellStyle name="_Portfolio SPlan Base Case.xls Chart 2_Rebuttal Power Costs_Final Order Electric EXHIBIT A-1" xfId="4103"/>
    <cellStyle name="_Portfolio SPlan Base Case.xls Chart 2_Rebuttal Power Costs_Final Order Electric EXHIBIT A-1 2" xfId="4104"/>
    <cellStyle name="_Portfolio SPlan Base Case.xls Chart 2_Rebuttal Power Costs_Final Order Electric EXHIBIT A-1 2 2" xfId="4105"/>
    <cellStyle name="_Portfolio SPlan Base Case.xls Chart 2_Rebuttal Power Costs_Final Order Electric EXHIBIT A-1 3" xfId="4106"/>
    <cellStyle name="_Portfolio SPlan Base Case.xls Chart 2_TENASKA REGULATORY ASSET" xfId="4107"/>
    <cellStyle name="_Portfolio SPlan Base Case.xls Chart 2_TENASKA REGULATORY ASSET 2" xfId="4108"/>
    <cellStyle name="_Portfolio SPlan Base Case.xls Chart 2_TENASKA REGULATORY ASSET 2 2" xfId="4109"/>
    <cellStyle name="_Portfolio SPlan Base Case.xls Chart 2_TENASKA REGULATORY ASSET 3" xfId="4110"/>
    <cellStyle name="_Portfolio SPlan Base Case.xls Chart 3" xfId="76"/>
    <cellStyle name="_Portfolio SPlan Base Case.xls Chart 3 2" xfId="4111"/>
    <cellStyle name="_Portfolio SPlan Base Case.xls Chart 3 2 2" xfId="4112"/>
    <cellStyle name="_Portfolio SPlan Base Case.xls Chart 3 3" xfId="4113"/>
    <cellStyle name="_Portfolio SPlan Base Case.xls Chart 3_Adj Bench DR 3 for Initial Briefs (Electric)" xfId="4114"/>
    <cellStyle name="_Portfolio SPlan Base Case.xls Chart 3_Adj Bench DR 3 for Initial Briefs (Electric) 2" xfId="4115"/>
    <cellStyle name="_Portfolio SPlan Base Case.xls Chart 3_Adj Bench DR 3 for Initial Briefs (Electric) 2 2" xfId="4116"/>
    <cellStyle name="_Portfolio SPlan Base Case.xls Chart 3_Adj Bench DR 3 for Initial Briefs (Electric) 3" xfId="4117"/>
    <cellStyle name="_Portfolio SPlan Base Case.xls Chart 3_Book2" xfId="4118"/>
    <cellStyle name="_Portfolio SPlan Base Case.xls Chart 3_Book2 2" xfId="4119"/>
    <cellStyle name="_Portfolio SPlan Base Case.xls Chart 3_Book2 2 2" xfId="4120"/>
    <cellStyle name="_Portfolio SPlan Base Case.xls Chart 3_Book2 3" xfId="4121"/>
    <cellStyle name="_Portfolio SPlan Base Case.xls Chart 3_Book2_Adj Bench DR 3 for Initial Briefs (Electric)" xfId="4122"/>
    <cellStyle name="_Portfolio SPlan Base Case.xls Chart 3_Book2_Adj Bench DR 3 for Initial Briefs (Electric) 2" xfId="4123"/>
    <cellStyle name="_Portfolio SPlan Base Case.xls Chart 3_Book2_Adj Bench DR 3 for Initial Briefs (Electric) 2 2" xfId="4124"/>
    <cellStyle name="_Portfolio SPlan Base Case.xls Chart 3_Book2_Adj Bench DR 3 for Initial Briefs (Electric) 3" xfId="4125"/>
    <cellStyle name="_Portfolio SPlan Base Case.xls Chart 3_Book2_Electric Rev Req Model (2009 GRC) Rebuttal" xfId="4126"/>
    <cellStyle name="_Portfolio SPlan Base Case.xls Chart 3_Book2_Electric Rev Req Model (2009 GRC) Rebuttal 2" xfId="4127"/>
    <cellStyle name="_Portfolio SPlan Base Case.xls Chart 3_Book2_Electric Rev Req Model (2009 GRC) Rebuttal 2 2" xfId="4128"/>
    <cellStyle name="_Portfolio SPlan Base Case.xls Chart 3_Book2_Electric Rev Req Model (2009 GRC) Rebuttal 3" xfId="4129"/>
    <cellStyle name="_Portfolio SPlan Base Case.xls Chart 3_Book2_Electric Rev Req Model (2009 GRC) Rebuttal REmoval of New  WH Solar AdjustMI" xfId="4130"/>
    <cellStyle name="_Portfolio SPlan Base Case.xls Chart 3_Book2_Electric Rev Req Model (2009 GRC) Rebuttal REmoval of New  WH Solar AdjustMI 2" xfId="4131"/>
    <cellStyle name="_Portfolio SPlan Base Case.xls Chart 3_Book2_Electric Rev Req Model (2009 GRC) Rebuttal REmoval of New  WH Solar AdjustMI 2 2" xfId="4132"/>
    <cellStyle name="_Portfolio SPlan Base Case.xls Chart 3_Book2_Electric Rev Req Model (2009 GRC) Rebuttal REmoval of New  WH Solar AdjustMI 3" xfId="4133"/>
    <cellStyle name="_Portfolio SPlan Base Case.xls Chart 3_Book2_Electric Rev Req Model (2009 GRC) Revised 01-18-2010" xfId="4134"/>
    <cellStyle name="_Portfolio SPlan Base Case.xls Chart 3_Book2_Electric Rev Req Model (2009 GRC) Revised 01-18-2010 2" xfId="4135"/>
    <cellStyle name="_Portfolio SPlan Base Case.xls Chart 3_Book2_Electric Rev Req Model (2009 GRC) Revised 01-18-2010 2 2" xfId="4136"/>
    <cellStyle name="_Portfolio SPlan Base Case.xls Chart 3_Book2_Electric Rev Req Model (2009 GRC) Revised 01-18-2010 3" xfId="4137"/>
    <cellStyle name="_Portfolio SPlan Base Case.xls Chart 3_Book2_Final Order Electric EXHIBIT A-1" xfId="4138"/>
    <cellStyle name="_Portfolio SPlan Base Case.xls Chart 3_Book2_Final Order Electric EXHIBIT A-1 2" xfId="4139"/>
    <cellStyle name="_Portfolio SPlan Base Case.xls Chart 3_Book2_Final Order Electric EXHIBIT A-1 2 2" xfId="4140"/>
    <cellStyle name="_Portfolio SPlan Base Case.xls Chart 3_Book2_Final Order Electric EXHIBIT A-1 3" xfId="4141"/>
    <cellStyle name="_Portfolio SPlan Base Case.xls Chart 3_Electric Rev Req Model (2009 GRC) " xfId="4142"/>
    <cellStyle name="_Portfolio SPlan Base Case.xls Chart 3_Electric Rev Req Model (2009 GRC)  2" xfId="4143"/>
    <cellStyle name="_Portfolio SPlan Base Case.xls Chart 3_Electric Rev Req Model (2009 GRC)  2 2" xfId="4144"/>
    <cellStyle name="_Portfolio SPlan Base Case.xls Chart 3_Electric Rev Req Model (2009 GRC)  3" xfId="4145"/>
    <cellStyle name="_Portfolio SPlan Base Case.xls Chart 3_Electric Rev Req Model (2009 GRC) Rebuttal" xfId="4146"/>
    <cellStyle name="_Portfolio SPlan Base Case.xls Chart 3_Electric Rev Req Model (2009 GRC) Rebuttal 2" xfId="4147"/>
    <cellStyle name="_Portfolio SPlan Base Case.xls Chart 3_Electric Rev Req Model (2009 GRC) Rebuttal 2 2" xfId="4148"/>
    <cellStyle name="_Portfolio SPlan Base Case.xls Chart 3_Electric Rev Req Model (2009 GRC) Rebuttal 3" xfId="4149"/>
    <cellStyle name="_Portfolio SPlan Base Case.xls Chart 3_Electric Rev Req Model (2009 GRC) Rebuttal REmoval of New  WH Solar AdjustMI" xfId="4150"/>
    <cellStyle name="_Portfolio SPlan Base Case.xls Chart 3_Electric Rev Req Model (2009 GRC) Rebuttal REmoval of New  WH Solar AdjustMI 2" xfId="4151"/>
    <cellStyle name="_Portfolio SPlan Base Case.xls Chart 3_Electric Rev Req Model (2009 GRC) Rebuttal REmoval of New  WH Solar AdjustMI 2 2" xfId="4152"/>
    <cellStyle name="_Portfolio SPlan Base Case.xls Chart 3_Electric Rev Req Model (2009 GRC) Rebuttal REmoval of New  WH Solar AdjustMI 3" xfId="4153"/>
    <cellStyle name="_Portfolio SPlan Base Case.xls Chart 3_Electric Rev Req Model (2009 GRC) Revised 01-18-2010" xfId="4154"/>
    <cellStyle name="_Portfolio SPlan Base Case.xls Chart 3_Electric Rev Req Model (2009 GRC) Revised 01-18-2010 2" xfId="4155"/>
    <cellStyle name="_Portfolio SPlan Base Case.xls Chart 3_Electric Rev Req Model (2009 GRC) Revised 01-18-2010 2 2" xfId="4156"/>
    <cellStyle name="_Portfolio SPlan Base Case.xls Chart 3_Electric Rev Req Model (2009 GRC) Revised 01-18-2010 3" xfId="4157"/>
    <cellStyle name="_Portfolio SPlan Base Case.xls Chart 3_Final Order Electric EXHIBIT A-1" xfId="4158"/>
    <cellStyle name="_Portfolio SPlan Base Case.xls Chart 3_Final Order Electric EXHIBIT A-1 2" xfId="4159"/>
    <cellStyle name="_Portfolio SPlan Base Case.xls Chart 3_Final Order Electric EXHIBIT A-1 2 2" xfId="4160"/>
    <cellStyle name="_Portfolio SPlan Base Case.xls Chart 3_Final Order Electric EXHIBIT A-1 3" xfId="4161"/>
    <cellStyle name="_Portfolio SPlan Base Case.xls Chart 3_NIM Summary" xfId="4162"/>
    <cellStyle name="_Portfolio SPlan Base Case.xls Chart 3_NIM Summary 2" xfId="4163"/>
    <cellStyle name="_Portfolio SPlan Base Case.xls Chart 3_Rebuttal Power Costs" xfId="4164"/>
    <cellStyle name="_Portfolio SPlan Base Case.xls Chart 3_Rebuttal Power Costs 2" xfId="4165"/>
    <cellStyle name="_Portfolio SPlan Base Case.xls Chart 3_Rebuttal Power Costs 2 2" xfId="4166"/>
    <cellStyle name="_Portfolio SPlan Base Case.xls Chart 3_Rebuttal Power Costs 3" xfId="4167"/>
    <cellStyle name="_Portfolio SPlan Base Case.xls Chart 3_Rebuttal Power Costs_Adj Bench DR 3 for Initial Briefs (Electric)" xfId="4168"/>
    <cellStyle name="_Portfolio SPlan Base Case.xls Chart 3_Rebuttal Power Costs_Adj Bench DR 3 for Initial Briefs (Electric) 2" xfId="4169"/>
    <cellStyle name="_Portfolio SPlan Base Case.xls Chart 3_Rebuttal Power Costs_Adj Bench DR 3 for Initial Briefs (Electric) 2 2" xfId="4170"/>
    <cellStyle name="_Portfolio SPlan Base Case.xls Chart 3_Rebuttal Power Costs_Adj Bench DR 3 for Initial Briefs (Electric) 3" xfId="4171"/>
    <cellStyle name="_Portfolio SPlan Base Case.xls Chart 3_Rebuttal Power Costs_Electric Rev Req Model (2009 GRC) Rebuttal" xfId="4172"/>
    <cellStyle name="_Portfolio SPlan Base Case.xls Chart 3_Rebuttal Power Costs_Electric Rev Req Model (2009 GRC) Rebuttal 2" xfId="4173"/>
    <cellStyle name="_Portfolio SPlan Base Case.xls Chart 3_Rebuttal Power Costs_Electric Rev Req Model (2009 GRC) Rebuttal 2 2" xfId="4174"/>
    <cellStyle name="_Portfolio SPlan Base Case.xls Chart 3_Rebuttal Power Costs_Electric Rev Req Model (2009 GRC) Rebuttal 3" xfId="4175"/>
    <cellStyle name="_Portfolio SPlan Base Case.xls Chart 3_Rebuttal Power Costs_Electric Rev Req Model (2009 GRC) Rebuttal REmoval of New  WH Solar AdjustMI" xfId="4176"/>
    <cellStyle name="_Portfolio SPlan Base Case.xls Chart 3_Rebuttal Power Costs_Electric Rev Req Model (2009 GRC) Rebuttal REmoval of New  WH Solar AdjustMI 2" xfId="4177"/>
    <cellStyle name="_Portfolio SPlan Base Case.xls Chart 3_Rebuttal Power Costs_Electric Rev Req Model (2009 GRC) Rebuttal REmoval of New  WH Solar AdjustMI 2 2" xfId="4178"/>
    <cellStyle name="_Portfolio SPlan Base Case.xls Chart 3_Rebuttal Power Costs_Electric Rev Req Model (2009 GRC) Rebuttal REmoval of New  WH Solar AdjustMI 3" xfId="4179"/>
    <cellStyle name="_Portfolio SPlan Base Case.xls Chart 3_Rebuttal Power Costs_Electric Rev Req Model (2009 GRC) Revised 01-18-2010" xfId="4180"/>
    <cellStyle name="_Portfolio SPlan Base Case.xls Chart 3_Rebuttal Power Costs_Electric Rev Req Model (2009 GRC) Revised 01-18-2010 2" xfId="4181"/>
    <cellStyle name="_Portfolio SPlan Base Case.xls Chart 3_Rebuttal Power Costs_Electric Rev Req Model (2009 GRC) Revised 01-18-2010 2 2" xfId="4182"/>
    <cellStyle name="_Portfolio SPlan Base Case.xls Chart 3_Rebuttal Power Costs_Electric Rev Req Model (2009 GRC) Revised 01-18-2010 3" xfId="4183"/>
    <cellStyle name="_Portfolio SPlan Base Case.xls Chart 3_Rebuttal Power Costs_Final Order Electric EXHIBIT A-1" xfId="4184"/>
    <cellStyle name="_Portfolio SPlan Base Case.xls Chart 3_Rebuttal Power Costs_Final Order Electric EXHIBIT A-1 2" xfId="4185"/>
    <cellStyle name="_Portfolio SPlan Base Case.xls Chart 3_Rebuttal Power Costs_Final Order Electric EXHIBIT A-1 2 2" xfId="4186"/>
    <cellStyle name="_Portfolio SPlan Base Case.xls Chart 3_Rebuttal Power Costs_Final Order Electric EXHIBIT A-1 3" xfId="4187"/>
    <cellStyle name="_Portfolio SPlan Base Case.xls Chart 3_TENASKA REGULATORY ASSET" xfId="4188"/>
    <cellStyle name="_Portfolio SPlan Base Case.xls Chart 3_TENASKA REGULATORY ASSET 2" xfId="4189"/>
    <cellStyle name="_Portfolio SPlan Base Case.xls Chart 3_TENASKA REGULATORY ASSET 2 2" xfId="4190"/>
    <cellStyle name="_Portfolio SPlan Base Case.xls Chart 3_TENASKA REGULATORY ASSET 3" xfId="4191"/>
    <cellStyle name="_Power Cost Value Copy 11.30.05 gas 1.09.06 AURORA at 1.10.06" xfId="77"/>
    <cellStyle name="_Power Cost Value Copy 11.30.05 gas 1.09.06 AURORA at 1.10.06 2" xfId="4192"/>
    <cellStyle name="_Power Cost Value Copy 11.30.05 gas 1.09.06 AURORA at 1.10.06 2 2" xfId="4193"/>
    <cellStyle name="_Power Cost Value Copy 11.30.05 gas 1.09.06 AURORA at 1.10.06 2 2 2" xfId="4194"/>
    <cellStyle name="_Power Cost Value Copy 11.30.05 gas 1.09.06 AURORA at 1.10.06 2 3" xfId="4195"/>
    <cellStyle name="_Power Cost Value Copy 11.30.05 gas 1.09.06 AURORA at 1.10.06 3" xfId="4196"/>
    <cellStyle name="_Power Cost Value Copy 11.30.05 gas 1.09.06 AURORA at 1.10.06 3 2" xfId="4197"/>
    <cellStyle name="_Power Cost Value Copy 11.30.05 gas 1.09.06 AURORA at 1.10.06 4" xfId="4198"/>
    <cellStyle name="_Power Cost Value Copy 11.30.05 gas 1.09.06 AURORA at 1.10.06 4 2" xfId="4199"/>
    <cellStyle name="_Power Cost Value Copy 11.30.05 gas 1.09.06 AURORA at 1.10.06_04 07E Wild Horse Wind Expansion (C) (2)" xfId="78"/>
    <cellStyle name="_Power Cost Value Copy 11.30.05 gas 1.09.06 AURORA at 1.10.06_04 07E Wild Horse Wind Expansion (C) (2) 2" xfId="4200"/>
    <cellStyle name="_Power Cost Value Copy 11.30.05 gas 1.09.06 AURORA at 1.10.06_04 07E Wild Horse Wind Expansion (C) (2) 2 2" xfId="4201"/>
    <cellStyle name="_Power Cost Value Copy 11.30.05 gas 1.09.06 AURORA at 1.10.06_04 07E Wild Horse Wind Expansion (C) (2) 3" xfId="4202"/>
    <cellStyle name="_Power Cost Value Copy 11.30.05 gas 1.09.06 AURORA at 1.10.06_04 07E Wild Horse Wind Expansion (C) (2)_Adj Bench DR 3 for Initial Briefs (Electric)" xfId="4203"/>
    <cellStyle name="_Power Cost Value Copy 11.30.05 gas 1.09.06 AURORA at 1.10.06_04 07E Wild Horse Wind Expansion (C) (2)_Adj Bench DR 3 for Initial Briefs (Electric) 2" xfId="4204"/>
    <cellStyle name="_Power Cost Value Copy 11.30.05 gas 1.09.06 AURORA at 1.10.06_04 07E Wild Horse Wind Expansion (C) (2)_Adj Bench DR 3 for Initial Briefs (Electric) 2 2" xfId="4205"/>
    <cellStyle name="_Power Cost Value Copy 11.30.05 gas 1.09.06 AURORA at 1.10.06_04 07E Wild Horse Wind Expansion (C) (2)_Adj Bench DR 3 for Initial Briefs (Electric) 3" xfId="4206"/>
    <cellStyle name="_Power Cost Value Copy 11.30.05 gas 1.09.06 AURORA at 1.10.06_04 07E Wild Horse Wind Expansion (C) (2)_Electric Rev Req Model (2009 GRC) " xfId="4207"/>
    <cellStyle name="_Power Cost Value Copy 11.30.05 gas 1.09.06 AURORA at 1.10.06_04 07E Wild Horse Wind Expansion (C) (2)_Electric Rev Req Model (2009 GRC)  2" xfId="4208"/>
    <cellStyle name="_Power Cost Value Copy 11.30.05 gas 1.09.06 AURORA at 1.10.06_04 07E Wild Horse Wind Expansion (C) (2)_Electric Rev Req Model (2009 GRC)  2 2" xfId="4209"/>
    <cellStyle name="_Power Cost Value Copy 11.30.05 gas 1.09.06 AURORA at 1.10.06_04 07E Wild Horse Wind Expansion (C) (2)_Electric Rev Req Model (2009 GRC)  3" xfId="4210"/>
    <cellStyle name="_Power Cost Value Copy 11.30.05 gas 1.09.06 AURORA at 1.10.06_04 07E Wild Horse Wind Expansion (C) (2)_Electric Rev Req Model (2009 GRC) Rebuttal" xfId="4211"/>
    <cellStyle name="_Power Cost Value Copy 11.30.05 gas 1.09.06 AURORA at 1.10.06_04 07E Wild Horse Wind Expansion (C) (2)_Electric Rev Req Model (2009 GRC) Rebuttal 2" xfId="4212"/>
    <cellStyle name="_Power Cost Value Copy 11.30.05 gas 1.09.06 AURORA at 1.10.06_04 07E Wild Horse Wind Expansion (C) (2)_Electric Rev Req Model (2009 GRC) Rebuttal 2 2" xfId="4213"/>
    <cellStyle name="_Power Cost Value Copy 11.30.05 gas 1.09.06 AURORA at 1.10.06_04 07E Wild Horse Wind Expansion (C) (2)_Electric Rev Req Model (2009 GRC) Rebuttal 3" xfId="4214"/>
    <cellStyle name="_Power Cost Value Copy 11.30.05 gas 1.09.06 AURORA at 1.10.06_04 07E Wild Horse Wind Expansion (C) (2)_Electric Rev Req Model (2009 GRC) Rebuttal REmoval of New  WH Solar AdjustMI" xfId="4215"/>
    <cellStyle name="_Power Cost Value Copy 11.30.05 gas 1.09.06 AURORA at 1.10.06_04 07E Wild Horse Wind Expansion (C) (2)_Electric Rev Req Model (2009 GRC) Rebuttal REmoval of New  WH Solar AdjustMI 2" xfId="4216"/>
    <cellStyle name="_Power Cost Value Copy 11.30.05 gas 1.09.06 AURORA at 1.10.06_04 07E Wild Horse Wind Expansion (C) (2)_Electric Rev Req Model (2009 GRC) Rebuttal REmoval of New  WH Solar AdjustMI 2 2" xfId="4217"/>
    <cellStyle name="_Power Cost Value Copy 11.30.05 gas 1.09.06 AURORA at 1.10.06_04 07E Wild Horse Wind Expansion (C) (2)_Electric Rev Req Model (2009 GRC) Rebuttal REmoval of New  WH Solar AdjustMI 3" xfId="4218"/>
    <cellStyle name="_Power Cost Value Copy 11.30.05 gas 1.09.06 AURORA at 1.10.06_04 07E Wild Horse Wind Expansion (C) (2)_Electric Rev Req Model (2009 GRC) Revised 01-18-2010" xfId="4219"/>
    <cellStyle name="_Power Cost Value Copy 11.30.05 gas 1.09.06 AURORA at 1.10.06_04 07E Wild Horse Wind Expansion (C) (2)_Electric Rev Req Model (2009 GRC) Revised 01-18-2010 2" xfId="4220"/>
    <cellStyle name="_Power Cost Value Copy 11.30.05 gas 1.09.06 AURORA at 1.10.06_04 07E Wild Horse Wind Expansion (C) (2)_Electric Rev Req Model (2009 GRC) Revised 01-18-2010 2 2" xfId="4221"/>
    <cellStyle name="_Power Cost Value Copy 11.30.05 gas 1.09.06 AURORA at 1.10.06_04 07E Wild Horse Wind Expansion (C) (2)_Electric Rev Req Model (2009 GRC) Revised 01-18-2010 3" xfId="4222"/>
    <cellStyle name="_Power Cost Value Copy 11.30.05 gas 1.09.06 AURORA at 1.10.06_04 07E Wild Horse Wind Expansion (C) (2)_Final Order Electric EXHIBIT A-1" xfId="4223"/>
    <cellStyle name="_Power Cost Value Copy 11.30.05 gas 1.09.06 AURORA at 1.10.06_04 07E Wild Horse Wind Expansion (C) (2)_Final Order Electric EXHIBIT A-1 2" xfId="4224"/>
    <cellStyle name="_Power Cost Value Copy 11.30.05 gas 1.09.06 AURORA at 1.10.06_04 07E Wild Horse Wind Expansion (C) (2)_Final Order Electric EXHIBIT A-1 2 2" xfId="4225"/>
    <cellStyle name="_Power Cost Value Copy 11.30.05 gas 1.09.06 AURORA at 1.10.06_04 07E Wild Horse Wind Expansion (C) (2)_Final Order Electric EXHIBIT A-1 3" xfId="4226"/>
    <cellStyle name="_Power Cost Value Copy 11.30.05 gas 1.09.06 AURORA at 1.10.06_04 07E Wild Horse Wind Expansion (C) (2)_TENASKA REGULATORY ASSET" xfId="4227"/>
    <cellStyle name="_Power Cost Value Copy 11.30.05 gas 1.09.06 AURORA at 1.10.06_04 07E Wild Horse Wind Expansion (C) (2)_TENASKA REGULATORY ASSET 2" xfId="4228"/>
    <cellStyle name="_Power Cost Value Copy 11.30.05 gas 1.09.06 AURORA at 1.10.06_04 07E Wild Horse Wind Expansion (C) (2)_TENASKA REGULATORY ASSET 2 2" xfId="4229"/>
    <cellStyle name="_Power Cost Value Copy 11.30.05 gas 1.09.06 AURORA at 1.10.06_04 07E Wild Horse Wind Expansion (C) (2)_TENASKA REGULATORY ASSET 3" xfId="4230"/>
    <cellStyle name="_Power Cost Value Copy 11.30.05 gas 1.09.06 AURORA at 1.10.06_16.37E Wild Horse Expansion DeferralRevwrkingfile SF" xfId="4231"/>
    <cellStyle name="_Power Cost Value Copy 11.30.05 gas 1.09.06 AURORA at 1.10.06_16.37E Wild Horse Expansion DeferralRevwrkingfile SF 2" xfId="4232"/>
    <cellStyle name="_Power Cost Value Copy 11.30.05 gas 1.09.06 AURORA at 1.10.06_16.37E Wild Horse Expansion DeferralRevwrkingfile SF 2 2" xfId="4233"/>
    <cellStyle name="_Power Cost Value Copy 11.30.05 gas 1.09.06 AURORA at 1.10.06_16.37E Wild Horse Expansion DeferralRevwrkingfile SF 3" xfId="4234"/>
    <cellStyle name="_Power Cost Value Copy 11.30.05 gas 1.09.06 AURORA at 1.10.06_2009 GRC Compl Filing - Exhibit D" xfId="4235"/>
    <cellStyle name="_Power Cost Value Copy 11.30.05 gas 1.09.06 AURORA at 1.10.06_2009 GRC Compl Filing - Exhibit D 2" xfId="4236"/>
    <cellStyle name="_Power Cost Value Copy 11.30.05 gas 1.09.06 AURORA at 1.10.06_3.01 Income Statement" xfId="4237"/>
    <cellStyle name="_Power Cost Value Copy 11.30.05 gas 1.09.06 AURORA at 1.10.06_4 31 Regulatory Assets and Liabilities  7 06- Exhibit D" xfId="4238"/>
    <cellStyle name="_Power Cost Value Copy 11.30.05 gas 1.09.06 AURORA at 1.10.06_4 31 Regulatory Assets and Liabilities  7 06- Exhibit D 2" xfId="4239"/>
    <cellStyle name="_Power Cost Value Copy 11.30.05 gas 1.09.06 AURORA at 1.10.06_4 31 Regulatory Assets and Liabilities  7 06- Exhibit D 2 2" xfId="4240"/>
    <cellStyle name="_Power Cost Value Copy 11.30.05 gas 1.09.06 AURORA at 1.10.06_4 31 Regulatory Assets and Liabilities  7 06- Exhibit D 3" xfId="4241"/>
    <cellStyle name="_Power Cost Value Copy 11.30.05 gas 1.09.06 AURORA at 1.10.06_4 31 Regulatory Assets and Liabilities  7 06- Exhibit D_NIM Summary" xfId="4242"/>
    <cellStyle name="_Power Cost Value Copy 11.30.05 gas 1.09.06 AURORA at 1.10.06_4 31 Regulatory Assets and Liabilities  7 06- Exhibit D_NIM Summary 2" xfId="4243"/>
    <cellStyle name="_Power Cost Value Copy 11.30.05 gas 1.09.06 AURORA at 1.10.06_4 32 Regulatory Assets and Liabilities  7 06- Exhibit D" xfId="4244"/>
    <cellStyle name="_Power Cost Value Copy 11.30.05 gas 1.09.06 AURORA at 1.10.06_4 32 Regulatory Assets and Liabilities  7 06- Exhibit D 2" xfId="4245"/>
    <cellStyle name="_Power Cost Value Copy 11.30.05 gas 1.09.06 AURORA at 1.10.06_4 32 Regulatory Assets and Liabilities  7 06- Exhibit D 2 2" xfId="4246"/>
    <cellStyle name="_Power Cost Value Copy 11.30.05 gas 1.09.06 AURORA at 1.10.06_4 32 Regulatory Assets and Liabilities  7 06- Exhibit D 3" xfId="4247"/>
    <cellStyle name="_Power Cost Value Copy 11.30.05 gas 1.09.06 AURORA at 1.10.06_4 32 Regulatory Assets and Liabilities  7 06- Exhibit D_NIM Summary" xfId="4248"/>
    <cellStyle name="_Power Cost Value Copy 11.30.05 gas 1.09.06 AURORA at 1.10.06_4 32 Regulatory Assets and Liabilities  7 06- Exhibit D_NIM Summary 2" xfId="4249"/>
    <cellStyle name="_Power Cost Value Copy 11.30.05 gas 1.09.06 AURORA at 1.10.06_AURORA Total New" xfId="4250"/>
    <cellStyle name="_Power Cost Value Copy 11.30.05 gas 1.09.06 AURORA at 1.10.06_AURORA Total New 2" xfId="4251"/>
    <cellStyle name="_Power Cost Value Copy 11.30.05 gas 1.09.06 AURORA at 1.10.06_Book2" xfId="4252"/>
    <cellStyle name="_Power Cost Value Copy 11.30.05 gas 1.09.06 AURORA at 1.10.06_Book2 2" xfId="4253"/>
    <cellStyle name="_Power Cost Value Copy 11.30.05 gas 1.09.06 AURORA at 1.10.06_Book2 2 2" xfId="4254"/>
    <cellStyle name="_Power Cost Value Copy 11.30.05 gas 1.09.06 AURORA at 1.10.06_Book2 3" xfId="4255"/>
    <cellStyle name="_Power Cost Value Copy 11.30.05 gas 1.09.06 AURORA at 1.10.06_Book2_Adj Bench DR 3 for Initial Briefs (Electric)" xfId="4256"/>
    <cellStyle name="_Power Cost Value Copy 11.30.05 gas 1.09.06 AURORA at 1.10.06_Book2_Adj Bench DR 3 for Initial Briefs (Electric) 2" xfId="4257"/>
    <cellStyle name="_Power Cost Value Copy 11.30.05 gas 1.09.06 AURORA at 1.10.06_Book2_Adj Bench DR 3 for Initial Briefs (Electric) 2 2" xfId="4258"/>
    <cellStyle name="_Power Cost Value Copy 11.30.05 gas 1.09.06 AURORA at 1.10.06_Book2_Adj Bench DR 3 for Initial Briefs (Electric) 3" xfId="4259"/>
    <cellStyle name="_Power Cost Value Copy 11.30.05 gas 1.09.06 AURORA at 1.10.06_Book2_Electric Rev Req Model (2009 GRC) Rebuttal" xfId="4260"/>
    <cellStyle name="_Power Cost Value Copy 11.30.05 gas 1.09.06 AURORA at 1.10.06_Book2_Electric Rev Req Model (2009 GRC) Rebuttal 2" xfId="4261"/>
    <cellStyle name="_Power Cost Value Copy 11.30.05 gas 1.09.06 AURORA at 1.10.06_Book2_Electric Rev Req Model (2009 GRC) Rebuttal 2 2" xfId="4262"/>
    <cellStyle name="_Power Cost Value Copy 11.30.05 gas 1.09.06 AURORA at 1.10.06_Book2_Electric Rev Req Model (2009 GRC) Rebuttal 3" xfId="4263"/>
    <cellStyle name="_Power Cost Value Copy 11.30.05 gas 1.09.06 AURORA at 1.10.06_Book2_Electric Rev Req Model (2009 GRC) Rebuttal REmoval of New  WH Solar AdjustMI" xfId="4264"/>
    <cellStyle name="_Power Cost Value Copy 11.30.05 gas 1.09.06 AURORA at 1.10.06_Book2_Electric Rev Req Model (2009 GRC) Rebuttal REmoval of New  WH Solar AdjustMI 2" xfId="4265"/>
    <cellStyle name="_Power Cost Value Copy 11.30.05 gas 1.09.06 AURORA at 1.10.06_Book2_Electric Rev Req Model (2009 GRC) Rebuttal REmoval of New  WH Solar AdjustMI 2 2" xfId="4266"/>
    <cellStyle name="_Power Cost Value Copy 11.30.05 gas 1.09.06 AURORA at 1.10.06_Book2_Electric Rev Req Model (2009 GRC) Rebuttal REmoval of New  WH Solar AdjustMI 3" xfId="4267"/>
    <cellStyle name="_Power Cost Value Copy 11.30.05 gas 1.09.06 AURORA at 1.10.06_Book2_Electric Rev Req Model (2009 GRC) Revised 01-18-2010" xfId="4268"/>
    <cellStyle name="_Power Cost Value Copy 11.30.05 gas 1.09.06 AURORA at 1.10.06_Book2_Electric Rev Req Model (2009 GRC) Revised 01-18-2010 2" xfId="4269"/>
    <cellStyle name="_Power Cost Value Copy 11.30.05 gas 1.09.06 AURORA at 1.10.06_Book2_Electric Rev Req Model (2009 GRC) Revised 01-18-2010 2 2" xfId="4270"/>
    <cellStyle name="_Power Cost Value Copy 11.30.05 gas 1.09.06 AURORA at 1.10.06_Book2_Electric Rev Req Model (2009 GRC) Revised 01-18-2010 3" xfId="4271"/>
    <cellStyle name="_Power Cost Value Copy 11.30.05 gas 1.09.06 AURORA at 1.10.06_Book2_Final Order Electric EXHIBIT A-1" xfId="4272"/>
    <cellStyle name="_Power Cost Value Copy 11.30.05 gas 1.09.06 AURORA at 1.10.06_Book2_Final Order Electric EXHIBIT A-1 2" xfId="4273"/>
    <cellStyle name="_Power Cost Value Copy 11.30.05 gas 1.09.06 AURORA at 1.10.06_Book2_Final Order Electric EXHIBIT A-1 2 2" xfId="4274"/>
    <cellStyle name="_Power Cost Value Copy 11.30.05 gas 1.09.06 AURORA at 1.10.06_Book2_Final Order Electric EXHIBIT A-1 3" xfId="4275"/>
    <cellStyle name="_Power Cost Value Copy 11.30.05 gas 1.09.06 AURORA at 1.10.06_Book4" xfId="4276"/>
    <cellStyle name="_Power Cost Value Copy 11.30.05 gas 1.09.06 AURORA at 1.10.06_Book4 2" xfId="4277"/>
    <cellStyle name="_Power Cost Value Copy 11.30.05 gas 1.09.06 AURORA at 1.10.06_Book4 2 2" xfId="4278"/>
    <cellStyle name="_Power Cost Value Copy 11.30.05 gas 1.09.06 AURORA at 1.10.06_Book4 3" xfId="4279"/>
    <cellStyle name="_Power Cost Value Copy 11.30.05 gas 1.09.06 AURORA at 1.10.06_Book9" xfId="4280"/>
    <cellStyle name="_Power Cost Value Copy 11.30.05 gas 1.09.06 AURORA at 1.10.06_Book9 2" xfId="4281"/>
    <cellStyle name="_Power Cost Value Copy 11.30.05 gas 1.09.06 AURORA at 1.10.06_Book9 2 2" xfId="4282"/>
    <cellStyle name="_Power Cost Value Copy 11.30.05 gas 1.09.06 AURORA at 1.10.06_Book9 3" xfId="4283"/>
    <cellStyle name="_Power Cost Value Copy 11.30.05 gas 1.09.06 AURORA at 1.10.06_Direct Assignment Distribution Plant 2008" xfId="4284"/>
    <cellStyle name="_Power Cost Value Copy 11.30.05 gas 1.09.06 AURORA at 1.10.06_Direct Assignment Distribution Plant 2008 2" xfId="4285"/>
    <cellStyle name="_Power Cost Value Copy 11.30.05 gas 1.09.06 AURORA at 1.10.06_Direct Assignment Distribution Plant 2008 2 2" xfId="4286"/>
    <cellStyle name="_Power Cost Value Copy 11.30.05 gas 1.09.06 AURORA at 1.10.06_Direct Assignment Distribution Plant 2008 2 2 2" xfId="4287"/>
    <cellStyle name="_Power Cost Value Copy 11.30.05 gas 1.09.06 AURORA at 1.10.06_Direct Assignment Distribution Plant 2008 2 3" xfId="4288"/>
    <cellStyle name="_Power Cost Value Copy 11.30.05 gas 1.09.06 AURORA at 1.10.06_Direct Assignment Distribution Plant 2008 2 3 2" xfId="4289"/>
    <cellStyle name="_Power Cost Value Copy 11.30.05 gas 1.09.06 AURORA at 1.10.06_Direct Assignment Distribution Plant 2008 2 4" xfId="4290"/>
    <cellStyle name="_Power Cost Value Copy 11.30.05 gas 1.09.06 AURORA at 1.10.06_Direct Assignment Distribution Plant 2008 2 4 2" xfId="4291"/>
    <cellStyle name="_Power Cost Value Copy 11.30.05 gas 1.09.06 AURORA at 1.10.06_Direct Assignment Distribution Plant 2008 3" xfId="4292"/>
    <cellStyle name="_Power Cost Value Copy 11.30.05 gas 1.09.06 AURORA at 1.10.06_Direct Assignment Distribution Plant 2008 3 2" xfId="4293"/>
    <cellStyle name="_Power Cost Value Copy 11.30.05 gas 1.09.06 AURORA at 1.10.06_Direct Assignment Distribution Plant 2008 4" xfId="4294"/>
    <cellStyle name="_Power Cost Value Copy 11.30.05 gas 1.09.06 AURORA at 1.10.06_Direct Assignment Distribution Plant 2008 4 2" xfId="4295"/>
    <cellStyle name="_Power Cost Value Copy 11.30.05 gas 1.09.06 AURORA at 1.10.06_Direct Assignment Distribution Plant 2008 5" xfId="4296"/>
    <cellStyle name="_Power Cost Value Copy 11.30.05 gas 1.09.06 AURORA at 1.10.06_Electric COS Inputs" xfId="4297"/>
    <cellStyle name="_Power Cost Value Copy 11.30.05 gas 1.09.06 AURORA at 1.10.06_Electric COS Inputs 2" xfId="4298"/>
    <cellStyle name="_Power Cost Value Copy 11.30.05 gas 1.09.06 AURORA at 1.10.06_Electric COS Inputs 2 2" xfId="4299"/>
    <cellStyle name="_Power Cost Value Copy 11.30.05 gas 1.09.06 AURORA at 1.10.06_Electric COS Inputs 2 2 2" xfId="4300"/>
    <cellStyle name="_Power Cost Value Copy 11.30.05 gas 1.09.06 AURORA at 1.10.06_Electric COS Inputs 2 3" xfId="4301"/>
    <cellStyle name="_Power Cost Value Copy 11.30.05 gas 1.09.06 AURORA at 1.10.06_Electric COS Inputs 2 3 2" xfId="4302"/>
    <cellStyle name="_Power Cost Value Copy 11.30.05 gas 1.09.06 AURORA at 1.10.06_Electric COS Inputs 2 4" xfId="4303"/>
    <cellStyle name="_Power Cost Value Copy 11.30.05 gas 1.09.06 AURORA at 1.10.06_Electric COS Inputs 2 4 2" xfId="4304"/>
    <cellStyle name="_Power Cost Value Copy 11.30.05 gas 1.09.06 AURORA at 1.10.06_Electric COS Inputs 3" xfId="4305"/>
    <cellStyle name="_Power Cost Value Copy 11.30.05 gas 1.09.06 AURORA at 1.10.06_Electric COS Inputs 3 2" xfId="4306"/>
    <cellStyle name="_Power Cost Value Copy 11.30.05 gas 1.09.06 AURORA at 1.10.06_Electric COS Inputs 4" xfId="4307"/>
    <cellStyle name="_Power Cost Value Copy 11.30.05 gas 1.09.06 AURORA at 1.10.06_Electric COS Inputs 4 2" xfId="4308"/>
    <cellStyle name="_Power Cost Value Copy 11.30.05 gas 1.09.06 AURORA at 1.10.06_Electric COS Inputs 5" xfId="4309"/>
    <cellStyle name="_Power Cost Value Copy 11.30.05 gas 1.09.06 AURORA at 1.10.06_Electric Rate Spread and Rate Design 3.23.09" xfId="4310"/>
    <cellStyle name="_Power Cost Value Copy 11.30.05 gas 1.09.06 AURORA at 1.10.06_Electric Rate Spread and Rate Design 3.23.09 2" xfId="4311"/>
    <cellStyle name="_Power Cost Value Copy 11.30.05 gas 1.09.06 AURORA at 1.10.06_Electric Rate Spread and Rate Design 3.23.09 2 2" xfId="4312"/>
    <cellStyle name="_Power Cost Value Copy 11.30.05 gas 1.09.06 AURORA at 1.10.06_Electric Rate Spread and Rate Design 3.23.09 2 2 2" xfId="4313"/>
    <cellStyle name="_Power Cost Value Copy 11.30.05 gas 1.09.06 AURORA at 1.10.06_Electric Rate Spread and Rate Design 3.23.09 2 3" xfId="4314"/>
    <cellStyle name="_Power Cost Value Copy 11.30.05 gas 1.09.06 AURORA at 1.10.06_Electric Rate Spread and Rate Design 3.23.09 2 3 2" xfId="4315"/>
    <cellStyle name="_Power Cost Value Copy 11.30.05 gas 1.09.06 AURORA at 1.10.06_Electric Rate Spread and Rate Design 3.23.09 2 4" xfId="4316"/>
    <cellStyle name="_Power Cost Value Copy 11.30.05 gas 1.09.06 AURORA at 1.10.06_Electric Rate Spread and Rate Design 3.23.09 2 4 2" xfId="4317"/>
    <cellStyle name="_Power Cost Value Copy 11.30.05 gas 1.09.06 AURORA at 1.10.06_Electric Rate Spread and Rate Design 3.23.09 3" xfId="4318"/>
    <cellStyle name="_Power Cost Value Copy 11.30.05 gas 1.09.06 AURORA at 1.10.06_Electric Rate Spread and Rate Design 3.23.09 3 2" xfId="4319"/>
    <cellStyle name="_Power Cost Value Copy 11.30.05 gas 1.09.06 AURORA at 1.10.06_Electric Rate Spread and Rate Design 3.23.09 4" xfId="4320"/>
    <cellStyle name="_Power Cost Value Copy 11.30.05 gas 1.09.06 AURORA at 1.10.06_Electric Rate Spread and Rate Design 3.23.09 4 2" xfId="4321"/>
    <cellStyle name="_Power Cost Value Copy 11.30.05 gas 1.09.06 AURORA at 1.10.06_Electric Rate Spread and Rate Design 3.23.09 5" xfId="4322"/>
    <cellStyle name="_Power Cost Value Copy 11.30.05 gas 1.09.06 AURORA at 1.10.06_Exhibit D fr R Gho 12-31-08" xfId="4323"/>
    <cellStyle name="_Power Cost Value Copy 11.30.05 gas 1.09.06 AURORA at 1.10.06_Exhibit D fr R Gho 12-31-08 2" xfId="4324"/>
    <cellStyle name="_Power Cost Value Copy 11.30.05 gas 1.09.06 AURORA at 1.10.06_Exhibit D fr R Gho 12-31-08 v2" xfId="4325"/>
    <cellStyle name="_Power Cost Value Copy 11.30.05 gas 1.09.06 AURORA at 1.10.06_Exhibit D fr R Gho 12-31-08 v2 2" xfId="4326"/>
    <cellStyle name="_Power Cost Value Copy 11.30.05 gas 1.09.06 AURORA at 1.10.06_Exhibit D fr R Gho 12-31-08 v2_NIM Summary" xfId="4327"/>
    <cellStyle name="_Power Cost Value Copy 11.30.05 gas 1.09.06 AURORA at 1.10.06_Exhibit D fr R Gho 12-31-08 v2_NIM Summary 2" xfId="4328"/>
    <cellStyle name="_Power Cost Value Copy 11.30.05 gas 1.09.06 AURORA at 1.10.06_Exhibit D fr R Gho 12-31-08_NIM Summary" xfId="4329"/>
    <cellStyle name="_Power Cost Value Copy 11.30.05 gas 1.09.06 AURORA at 1.10.06_Exhibit D fr R Gho 12-31-08_NIM Summary 2" xfId="4330"/>
    <cellStyle name="_Power Cost Value Copy 11.30.05 gas 1.09.06 AURORA at 1.10.06_Hopkins Ridge Prepaid Tran - Interest Earned RY 12ME Feb  '11" xfId="4331"/>
    <cellStyle name="_Power Cost Value Copy 11.30.05 gas 1.09.06 AURORA at 1.10.06_Hopkins Ridge Prepaid Tran - Interest Earned RY 12ME Feb  '11 2" xfId="4332"/>
    <cellStyle name="_Power Cost Value Copy 11.30.05 gas 1.09.06 AURORA at 1.10.06_Hopkins Ridge Prepaid Tran - Interest Earned RY 12ME Feb  '11_NIM Summary" xfId="4333"/>
    <cellStyle name="_Power Cost Value Copy 11.30.05 gas 1.09.06 AURORA at 1.10.06_Hopkins Ridge Prepaid Tran - Interest Earned RY 12ME Feb  '11_NIM Summary 2" xfId="4334"/>
    <cellStyle name="_Power Cost Value Copy 11.30.05 gas 1.09.06 AURORA at 1.10.06_Hopkins Ridge Prepaid Tran - Interest Earned RY 12ME Feb  '11_Transmission Workbook for May BOD" xfId="4335"/>
    <cellStyle name="_Power Cost Value Copy 11.30.05 gas 1.09.06 AURORA at 1.10.06_Hopkins Ridge Prepaid Tran - Interest Earned RY 12ME Feb  '11_Transmission Workbook for May BOD 2" xfId="4336"/>
    <cellStyle name="_Power Cost Value Copy 11.30.05 gas 1.09.06 AURORA at 1.10.06_INPUTS" xfId="4337"/>
    <cellStyle name="_Power Cost Value Copy 11.30.05 gas 1.09.06 AURORA at 1.10.06_INPUTS 2" xfId="4338"/>
    <cellStyle name="_Power Cost Value Copy 11.30.05 gas 1.09.06 AURORA at 1.10.06_INPUTS 2 2" xfId="4339"/>
    <cellStyle name="_Power Cost Value Copy 11.30.05 gas 1.09.06 AURORA at 1.10.06_INPUTS 2 2 2" xfId="4340"/>
    <cellStyle name="_Power Cost Value Copy 11.30.05 gas 1.09.06 AURORA at 1.10.06_INPUTS 2 3" xfId="4341"/>
    <cellStyle name="_Power Cost Value Copy 11.30.05 gas 1.09.06 AURORA at 1.10.06_INPUTS 2 3 2" xfId="4342"/>
    <cellStyle name="_Power Cost Value Copy 11.30.05 gas 1.09.06 AURORA at 1.10.06_INPUTS 2 4" xfId="4343"/>
    <cellStyle name="_Power Cost Value Copy 11.30.05 gas 1.09.06 AURORA at 1.10.06_INPUTS 2 4 2" xfId="4344"/>
    <cellStyle name="_Power Cost Value Copy 11.30.05 gas 1.09.06 AURORA at 1.10.06_INPUTS 3" xfId="4345"/>
    <cellStyle name="_Power Cost Value Copy 11.30.05 gas 1.09.06 AURORA at 1.10.06_INPUTS 3 2" xfId="4346"/>
    <cellStyle name="_Power Cost Value Copy 11.30.05 gas 1.09.06 AURORA at 1.10.06_INPUTS 4" xfId="4347"/>
    <cellStyle name="_Power Cost Value Copy 11.30.05 gas 1.09.06 AURORA at 1.10.06_INPUTS 4 2" xfId="4348"/>
    <cellStyle name="_Power Cost Value Copy 11.30.05 gas 1.09.06 AURORA at 1.10.06_INPUTS 5" xfId="4349"/>
    <cellStyle name="_Power Cost Value Copy 11.30.05 gas 1.09.06 AURORA at 1.10.06_Leased Transformer &amp; Substation Plant &amp; Rev 12-2009" xfId="4350"/>
    <cellStyle name="_Power Cost Value Copy 11.30.05 gas 1.09.06 AURORA at 1.10.06_Leased Transformer &amp; Substation Plant &amp; Rev 12-2009 2" xfId="4351"/>
    <cellStyle name="_Power Cost Value Copy 11.30.05 gas 1.09.06 AURORA at 1.10.06_Leased Transformer &amp; Substation Plant &amp; Rev 12-2009 2 2" xfId="4352"/>
    <cellStyle name="_Power Cost Value Copy 11.30.05 gas 1.09.06 AURORA at 1.10.06_Leased Transformer &amp; Substation Plant &amp; Rev 12-2009 2 2 2" xfId="4353"/>
    <cellStyle name="_Power Cost Value Copy 11.30.05 gas 1.09.06 AURORA at 1.10.06_Leased Transformer &amp; Substation Plant &amp; Rev 12-2009 2 3" xfId="4354"/>
    <cellStyle name="_Power Cost Value Copy 11.30.05 gas 1.09.06 AURORA at 1.10.06_Leased Transformer &amp; Substation Plant &amp; Rev 12-2009 2 3 2" xfId="4355"/>
    <cellStyle name="_Power Cost Value Copy 11.30.05 gas 1.09.06 AURORA at 1.10.06_Leased Transformer &amp; Substation Plant &amp; Rev 12-2009 2 4" xfId="4356"/>
    <cellStyle name="_Power Cost Value Copy 11.30.05 gas 1.09.06 AURORA at 1.10.06_Leased Transformer &amp; Substation Plant &amp; Rev 12-2009 2 4 2" xfId="4357"/>
    <cellStyle name="_Power Cost Value Copy 11.30.05 gas 1.09.06 AURORA at 1.10.06_Leased Transformer &amp; Substation Plant &amp; Rev 12-2009 3" xfId="4358"/>
    <cellStyle name="_Power Cost Value Copy 11.30.05 gas 1.09.06 AURORA at 1.10.06_Leased Transformer &amp; Substation Plant &amp; Rev 12-2009 3 2" xfId="4359"/>
    <cellStyle name="_Power Cost Value Copy 11.30.05 gas 1.09.06 AURORA at 1.10.06_Leased Transformer &amp; Substation Plant &amp; Rev 12-2009 4" xfId="4360"/>
    <cellStyle name="_Power Cost Value Copy 11.30.05 gas 1.09.06 AURORA at 1.10.06_Leased Transformer &amp; Substation Plant &amp; Rev 12-2009 4 2" xfId="4361"/>
    <cellStyle name="_Power Cost Value Copy 11.30.05 gas 1.09.06 AURORA at 1.10.06_Leased Transformer &amp; Substation Plant &amp; Rev 12-2009 5" xfId="4362"/>
    <cellStyle name="_Power Cost Value Copy 11.30.05 gas 1.09.06 AURORA at 1.10.06_NIM Summary" xfId="4363"/>
    <cellStyle name="_Power Cost Value Copy 11.30.05 gas 1.09.06 AURORA at 1.10.06_NIM Summary 09GRC" xfId="4364"/>
    <cellStyle name="_Power Cost Value Copy 11.30.05 gas 1.09.06 AURORA at 1.10.06_NIM Summary 09GRC 2" xfId="4365"/>
    <cellStyle name="_Power Cost Value Copy 11.30.05 gas 1.09.06 AURORA at 1.10.06_NIM Summary 2" xfId="4366"/>
    <cellStyle name="_Power Cost Value Copy 11.30.05 gas 1.09.06 AURORA at 1.10.06_NIM Summary 3" xfId="4367"/>
    <cellStyle name="_Power Cost Value Copy 11.30.05 gas 1.09.06 AURORA at 1.10.06_NIM Summary 4" xfId="4368"/>
    <cellStyle name="_Power Cost Value Copy 11.30.05 gas 1.09.06 AURORA at 1.10.06_NIM Summary 5" xfId="4369"/>
    <cellStyle name="_Power Cost Value Copy 11.30.05 gas 1.09.06 AURORA at 1.10.06_NIM Summary 6" xfId="4370"/>
    <cellStyle name="_Power Cost Value Copy 11.30.05 gas 1.09.06 AURORA at 1.10.06_NIM Summary 7" xfId="4371"/>
    <cellStyle name="_Power Cost Value Copy 11.30.05 gas 1.09.06 AURORA at 1.10.06_NIM Summary 8" xfId="4372"/>
    <cellStyle name="_Power Cost Value Copy 11.30.05 gas 1.09.06 AURORA at 1.10.06_NIM Summary 9" xfId="4373"/>
    <cellStyle name="_Power Cost Value Copy 11.30.05 gas 1.09.06 AURORA at 1.10.06_PCA 7 - Exhibit D update 11_30_08 (2)" xfId="4374"/>
    <cellStyle name="_Power Cost Value Copy 11.30.05 gas 1.09.06 AURORA at 1.10.06_PCA 7 - Exhibit D update 11_30_08 (2) 2" xfId="4375"/>
    <cellStyle name="_Power Cost Value Copy 11.30.05 gas 1.09.06 AURORA at 1.10.06_PCA 7 - Exhibit D update 11_30_08 (2) 2 2" xfId="4376"/>
    <cellStyle name="_Power Cost Value Copy 11.30.05 gas 1.09.06 AURORA at 1.10.06_PCA 7 - Exhibit D update 11_30_08 (2) 3" xfId="4377"/>
    <cellStyle name="_Power Cost Value Copy 11.30.05 gas 1.09.06 AURORA at 1.10.06_PCA 7 - Exhibit D update 11_30_08 (2)_NIM Summary" xfId="4378"/>
    <cellStyle name="_Power Cost Value Copy 11.30.05 gas 1.09.06 AURORA at 1.10.06_PCA 7 - Exhibit D update 11_30_08 (2)_NIM Summary 2" xfId="4379"/>
    <cellStyle name="_Power Cost Value Copy 11.30.05 gas 1.09.06 AURORA at 1.10.06_PCA 9 -  Exhibit D April 2010 (3)" xfId="4380"/>
    <cellStyle name="_Power Cost Value Copy 11.30.05 gas 1.09.06 AURORA at 1.10.06_PCA 9 -  Exhibit D April 2010 (3) 2" xfId="4381"/>
    <cellStyle name="_Power Cost Value Copy 11.30.05 gas 1.09.06 AURORA at 1.10.06_Power Costs - Comparison bx Rbtl-Staff-Jt-PC" xfId="4382"/>
    <cellStyle name="_Power Cost Value Copy 11.30.05 gas 1.09.06 AURORA at 1.10.06_Power Costs - Comparison bx Rbtl-Staff-Jt-PC 2" xfId="4383"/>
    <cellStyle name="_Power Cost Value Copy 11.30.05 gas 1.09.06 AURORA at 1.10.06_Power Costs - Comparison bx Rbtl-Staff-Jt-PC 2 2" xfId="4384"/>
    <cellStyle name="_Power Cost Value Copy 11.30.05 gas 1.09.06 AURORA at 1.10.06_Power Costs - Comparison bx Rbtl-Staff-Jt-PC 3" xfId="4385"/>
    <cellStyle name="_Power Cost Value Copy 11.30.05 gas 1.09.06 AURORA at 1.10.06_Power Costs - Comparison bx Rbtl-Staff-Jt-PC_Adj Bench DR 3 for Initial Briefs (Electric)" xfId="4386"/>
    <cellStyle name="_Power Cost Value Copy 11.30.05 gas 1.09.06 AURORA at 1.10.06_Power Costs - Comparison bx Rbtl-Staff-Jt-PC_Adj Bench DR 3 for Initial Briefs (Electric) 2" xfId="4387"/>
    <cellStyle name="_Power Cost Value Copy 11.30.05 gas 1.09.06 AURORA at 1.10.06_Power Costs - Comparison bx Rbtl-Staff-Jt-PC_Adj Bench DR 3 for Initial Briefs (Electric) 2 2" xfId="4388"/>
    <cellStyle name="_Power Cost Value Copy 11.30.05 gas 1.09.06 AURORA at 1.10.06_Power Costs - Comparison bx Rbtl-Staff-Jt-PC_Adj Bench DR 3 for Initial Briefs (Electric) 3" xfId="4389"/>
    <cellStyle name="_Power Cost Value Copy 11.30.05 gas 1.09.06 AURORA at 1.10.06_Power Costs - Comparison bx Rbtl-Staff-Jt-PC_Electric Rev Req Model (2009 GRC) Rebuttal" xfId="4390"/>
    <cellStyle name="_Power Cost Value Copy 11.30.05 gas 1.09.06 AURORA at 1.10.06_Power Costs - Comparison bx Rbtl-Staff-Jt-PC_Electric Rev Req Model (2009 GRC) Rebuttal 2" xfId="4391"/>
    <cellStyle name="_Power Cost Value Copy 11.30.05 gas 1.09.06 AURORA at 1.10.06_Power Costs - Comparison bx Rbtl-Staff-Jt-PC_Electric Rev Req Model (2009 GRC) Rebuttal 2 2" xfId="4392"/>
    <cellStyle name="_Power Cost Value Copy 11.30.05 gas 1.09.06 AURORA at 1.10.06_Power Costs - Comparison bx Rbtl-Staff-Jt-PC_Electric Rev Req Model (2009 GRC) Rebuttal 3" xfId="4393"/>
    <cellStyle name="_Power Cost Value Copy 11.30.05 gas 1.09.06 AURORA at 1.10.06_Power Costs - Comparison bx Rbtl-Staff-Jt-PC_Electric Rev Req Model (2009 GRC) Rebuttal REmoval of New  WH Solar AdjustMI" xfId="4394"/>
    <cellStyle name="_Power Cost Value Copy 11.30.05 gas 1.09.06 AURORA at 1.10.06_Power Costs - Comparison bx Rbtl-Staff-Jt-PC_Electric Rev Req Model (2009 GRC) Rebuttal REmoval of New  WH Solar AdjustMI 2" xfId="4395"/>
    <cellStyle name="_Power Cost Value Copy 11.30.05 gas 1.09.06 AURORA at 1.10.06_Power Costs - Comparison bx Rbtl-Staff-Jt-PC_Electric Rev Req Model (2009 GRC) Rebuttal REmoval of New  WH Solar AdjustMI 2 2" xfId="4396"/>
    <cellStyle name="_Power Cost Value Copy 11.30.05 gas 1.09.06 AURORA at 1.10.06_Power Costs - Comparison bx Rbtl-Staff-Jt-PC_Electric Rev Req Model (2009 GRC) Rebuttal REmoval of New  WH Solar AdjustMI 3" xfId="4397"/>
    <cellStyle name="_Power Cost Value Copy 11.30.05 gas 1.09.06 AURORA at 1.10.06_Power Costs - Comparison bx Rbtl-Staff-Jt-PC_Electric Rev Req Model (2009 GRC) Revised 01-18-2010" xfId="4398"/>
    <cellStyle name="_Power Cost Value Copy 11.30.05 gas 1.09.06 AURORA at 1.10.06_Power Costs - Comparison bx Rbtl-Staff-Jt-PC_Electric Rev Req Model (2009 GRC) Revised 01-18-2010 2" xfId="4399"/>
    <cellStyle name="_Power Cost Value Copy 11.30.05 gas 1.09.06 AURORA at 1.10.06_Power Costs - Comparison bx Rbtl-Staff-Jt-PC_Electric Rev Req Model (2009 GRC) Revised 01-18-2010 2 2" xfId="4400"/>
    <cellStyle name="_Power Cost Value Copy 11.30.05 gas 1.09.06 AURORA at 1.10.06_Power Costs - Comparison bx Rbtl-Staff-Jt-PC_Electric Rev Req Model (2009 GRC) Revised 01-18-2010 3" xfId="4401"/>
    <cellStyle name="_Power Cost Value Copy 11.30.05 gas 1.09.06 AURORA at 1.10.06_Power Costs - Comparison bx Rbtl-Staff-Jt-PC_Final Order Electric EXHIBIT A-1" xfId="4402"/>
    <cellStyle name="_Power Cost Value Copy 11.30.05 gas 1.09.06 AURORA at 1.10.06_Power Costs - Comparison bx Rbtl-Staff-Jt-PC_Final Order Electric EXHIBIT A-1 2" xfId="4403"/>
    <cellStyle name="_Power Cost Value Copy 11.30.05 gas 1.09.06 AURORA at 1.10.06_Power Costs - Comparison bx Rbtl-Staff-Jt-PC_Final Order Electric EXHIBIT A-1 2 2" xfId="4404"/>
    <cellStyle name="_Power Cost Value Copy 11.30.05 gas 1.09.06 AURORA at 1.10.06_Power Costs - Comparison bx Rbtl-Staff-Jt-PC_Final Order Electric EXHIBIT A-1 3" xfId="4405"/>
    <cellStyle name="_Power Cost Value Copy 11.30.05 gas 1.09.06 AURORA at 1.10.06_Production Adj 4.37" xfId="79"/>
    <cellStyle name="_Power Cost Value Copy 11.30.05 gas 1.09.06 AURORA at 1.10.06_Production Adj 4.37 2" xfId="4406"/>
    <cellStyle name="_Power Cost Value Copy 11.30.05 gas 1.09.06 AURORA at 1.10.06_Production Adj 4.37 2 2" xfId="4407"/>
    <cellStyle name="_Power Cost Value Copy 11.30.05 gas 1.09.06 AURORA at 1.10.06_Production Adj 4.37 3" xfId="4408"/>
    <cellStyle name="_Power Cost Value Copy 11.30.05 gas 1.09.06 AURORA at 1.10.06_Purchased Power Adj 4.03" xfId="80"/>
    <cellStyle name="_Power Cost Value Copy 11.30.05 gas 1.09.06 AURORA at 1.10.06_Purchased Power Adj 4.03 2" xfId="4409"/>
    <cellStyle name="_Power Cost Value Copy 11.30.05 gas 1.09.06 AURORA at 1.10.06_Purchased Power Adj 4.03 2 2" xfId="4410"/>
    <cellStyle name="_Power Cost Value Copy 11.30.05 gas 1.09.06 AURORA at 1.10.06_Purchased Power Adj 4.03 3" xfId="4411"/>
    <cellStyle name="_Power Cost Value Copy 11.30.05 gas 1.09.06 AURORA at 1.10.06_Rate Design Sch 24" xfId="4412"/>
    <cellStyle name="_Power Cost Value Copy 11.30.05 gas 1.09.06 AURORA at 1.10.06_Rate Design Sch 24 2" xfId="4413"/>
    <cellStyle name="_Power Cost Value Copy 11.30.05 gas 1.09.06 AURORA at 1.10.06_Rate Design Sch 25" xfId="4414"/>
    <cellStyle name="_Power Cost Value Copy 11.30.05 gas 1.09.06 AURORA at 1.10.06_Rate Design Sch 25 2" xfId="4415"/>
    <cellStyle name="_Power Cost Value Copy 11.30.05 gas 1.09.06 AURORA at 1.10.06_Rate Design Sch 25 2 2" xfId="4416"/>
    <cellStyle name="_Power Cost Value Copy 11.30.05 gas 1.09.06 AURORA at 1.10.06_Rate Design Sch 25 3" xfId="4417"/>
    <cellStyle name="_Power Cost Value Copy 11.30.05 gas 1.09.06 AURORA at 1.10.06_Rate Design Sch 26" xfId="4418"/>
    <cellStyle name="_Power Cost Value Copy 11.30.05 gas 1.09.06 AURORA at 1.10.06_Rate Design Sch 26 2" xfId="4419"/>
    <cellStyle name="_Power Cost Value Copy 11.30.05 gas 1.09.06 AURORA at 1.10.06_Rate Design Sch 26 2 2" xfId="4420"/>
    <cellStyle name="_Power Cost Value Copy 11.30.05 gas 1.09.06 AURORA at 1.10.06_Rate Design Sch 26 3" xfId="4421"/>
    <cellStyle name="_Power Cost Value Copy 11.30.05 gas 1.09.06 AURORA at 1.10.06_Rate Design Sch 31" xfId="4422"/>
    <cellStyle name="_Power Cost Value Copy 11.30.05 gas 1.09.06 AURORA at 1.10.06_Rate Design Sch 31 2" xfId="4423"/>
    <cellStyle name="_Power Cost Value Copy 11.30.05 gas 1.09.06 AURORA at 1.10.06_Rate Design Sch 31 2 2" xfId="4424"/>
    <cellStyle name="_Power Cost Value Copy 11.30.05 gas 1.09.06 AURORA at 1.10.06_Rate Design Sch 31 3" xfId="4425"/>
    <cellStyle name="_Power Cost Value Copy 11.30.05 gas 1.09.06 AURORA at 1.10.06_Rate Design Sch 43" xfId="4426"/>
    <cellStyle name="_Power Cost Value Copy 11.30.05 gas 1.09.06 AURORA at 1.10.06_Rate Design Sch 43 2" xfId="4427"/>
    <cellStyle name="_Power Cost Value Copy 11.30.05 gas 1.09.06 AURORA at 1.10.06_Rate Design Sch 43 2 2" xfId="4428"/>
    <cellStyle name="_Power Cost Value Copy 11.30.05 gas 1.09.06 AURORA at 1.10.06_Rate Design Sch 43 3" xfId="4429"/>
    <cellStyle name="_Power Cost Value Copy 11.30.05 gas 1.09.06 AURORA at 1.10.06_Rate Design Sch 448-449" xfId="4430"/>
    <cellStyle name="_Power Cost Value Copy 11.30.05 gas 1.09.06 AURORA at 1.10.06_Rate Design Sch 448-449 2" xfId="4431"/>
    <cellStyle name="_Power Cost Value Copy 11.30.05 gas 1.09.06 AURORA at 1.10.06_Rate Design Sch 46" xfId="4432"/>
    <cellStyle name="_Power Cost Value Copy 11.30.05 gas 1.09.06 AURORA at 1.10.06_Rate Design Sch 46 2" xfId="4433"/>
    <cellStyle name="_Power Cost Value Copy 11.30.05 gas 1.09.06 AURORA at 1.10.06_Rate Design Sch 46 2 2" xfId="4434"/>
    <cellStyle name="_Power Cost Value Copy 11.30.05 gas 1.09.06 AURORA at 1.10.06_Rate Design Sch 46 3" xfId="4435"/>
    <cellStyle name="_Power Cost Value Copy 11.30.05 gas 1.09.06 AURORA at 1.10.06_Rate Spread" xfId="4436"/>
    <cellStyle name="_Power Cost Value Copy 11.30.05 gas 1.09.06 AURORA at 1.10.06_Rate Spread 2" xfId="4437"/>
    <cellStyle name="_Power Cost Value Copy 11.30.05 gas 1.09.06 AURORA at 1.10.06_Rate Spread 2 2" xfId="4438"/>
    <cellStyle name="_Power Cost Value Copy 11.30.05 gas 1.09.06 AURORA at 1.10.06_Rate Spread 3" xfId="4439"/>
    <cellStyle name="_Power Cost Value Copy 11.30.05 gas 1.09.06 AURORA at 1.10.06_Rebuttal Power Costs" xfId="4440"/>
    <cellStyle name="_Power Cost Value Copy 11.30.05 gas 1.09.06 AURORA at 1.10.06_Rebuttal Power Costs 2" xfId="4441"/>
    <cellStyle name="_Power Cost Value Copy 11.30.05 gas 1.09.06 AURORA at 1.10.06_Rebuttal Power Costs 2 2" xfId="4442"/>
    <cellStyle name="_Power Cost Value Copy 11.30.05 gas 1.09.06 AURORA at 1.10.06_Rebuttal Power Costs 3" xfId="4443"/>
    <cellStyle name="_Power Cost Value Copy 11.30.05 gas 1.09.06 AURORA at 1.10.06_Rebuttal Power Costs_Adj Bench DR 3 for Initial Briefs (Electric)" xfId="4444"/>
    <cellStyle name="_Power Cost Value Copy 11.30.05 gas 1.09.06 AURORA at 1.10.06_Rebuttal Power Costs_Adj Bench DR 3 for Initial Briefs (Electric) 2" xfId="4445"/>
    <cellStyle name="_Power Cost Value Copy 11.30.05 gas 1.09.06 AURORA at 1.10.06_Rebuttal Power Costs_Adj Bench DR 3 for Initial Briefs (Electric) 2 2" xfId="4446"/>
    <cellStyle name="_Power Cost Value Copy 11.30.05 gas 1.09.06 AURORA at 1.10.06_Rebuttal Power Costs_Adj Bench DR 3 for Initial Briefs (Electric) 3" xfId="4447"/>
    <cellStyle name="_Power Cost Value Copy 11.30.05 gas 1.09.06 AURORA at 1.10.06_Rebuttal Power Costs_Electric Rev Req Model (2009 GRC) Rebuttal" xfId="4448"/>
    <cellStyle name="_Power Cost Value Copy 11.30.05 gas 1.09.06 AURORA at 1.10.06_Rebuttal Power Costs_Electric Rev Req Model (2009 GRC) Rebuttal 2" xfId="4449"/>
    <cellStyle name="_Power Cost Value Copy 11.30.05 gas 1.09.06 AURORA at 1.10.06_Rebuttal Power Costs_Electric Rev Req Model (2009 GRC) Rebuttal 2 2" xfId="4450"/>
    <cellStyle name="_Power Cost Value Copy 11.30.05 gas 1.09.06 AURORA at 1.10.06_Rebuttal Power Costs_Electric Rev Req Model (2009 GRC) Rebuttal 3" xfId="4451"/>
    <cellStyle name="_Power Cost Value Copy 11.30.05 gas 1.09.06 AURORA at 1.10.06_Rebuttal Power Costs_Electric Rev Req Model (2009 GRC) Rebuttal REmoval of New  WH Solar AdjustMI" xfId="4452"/>
    <cellStyle name="_Power Cost Value Copy 11.30.05 gas 1.09.06 AURORA at 1.10.06_Rebuttal Power Costs_Electric Rev Req Model (2009 GRC) Rebuttal REmoval of New  WH Solar AdjustMI 2" xfId="4453"/>
    <cellStyle name="_Power Cost Value Copy 11.30.05 gas 1.09.06 AURORA at 1.10.06_Rebuttal Power Costs_Electric Rev Req Model (2009 GRC) Rebuttal REmoval of New  WH Solar AdjustMI 2 2" xfId="4454"/>
    <cellStyle name="_Power Cost Value Copy 11.30.05 gas 1.09.06 AURORA at 1.10.06_Rebuttal Power Costs_Electric Rev Req Model (2009 GRC) Rebuttal REmoval of New  WH Solar AdjustMI 3" xfId="4455"/>
    <cellStyle name="_Power Cost Value Copy 11.30.05 gas 1.09.06 AURORA at 1.10.06_Rebuttal Power Costs_Electric Rev Req Model (2009 GRC) Revised 01-18-2010" xfId="4456"/>
    <cellStyle name="_Power Cost Value Copy 11.30.05 gas 1.09.06 AURORA at 1.10.06_Rebuttal Power Costs_Electric Rev Req Model (2009 GRC) Revised 01-18-2010 2" xfId="4457"/>
    <cellStyle name="_Power Cost Value Copy 11.30.05 gas 1.09.06 AURORA at 1.10.06_Rebuttal Power Costs_Electric Rev Req Model (2009 GRC) Revised 01-18-2010 2 2" xfId="4458"/>
    <cellStyle name="_Power Cost Value Copy 11.30.05 gas 1.09.06 AURORA at 1.10.06_Rebuttal Power Costs_Electric Rev Req Model (2009 GRC) Revised 01-18-2010 3" xfId="4459"/>
    <cellStyle name="_Power Cost Value Copy 11.30.05 gas 1.09.06 AURORA at 1.10.06_Rebuttal Power Costs_Final Order Electric EXHIBIT A-1" xfId="4460"/>
    <cellStyle name="_Power Cost Value Copy 11.30.05 gas 1.09.06 AURORA at 1.10.06_Rebuttal Power Costs_Final Order Electric EXHIBIT A-1 2" xfId="4461"/>
    <cellStyle name="_Power Cost Value Copy 11.30.05 gas 1.09.06 AURORA at 1.10.06_Rebuttal Power Costs_Final Order Electric EXHIBIT A-1 2 2" xfId="4462"/>
    <cellStyle name="_Power Cost Value Copy 11.30.05 gas 1.09.06 AURORA at 1.10.06_Rebuttal Power Costs_Final Order Electric EXHIBIT A-1 3" xfId="4463"/>
    <cellStyle name="_Power Cost Value Copy 11.30.05 gas 1.09.06 AURORA at 1.10.06_ROR 5.02" xfId="81"/>
    <cellStyle name="_Power Cost Value Copy 11.30.05 gas 1.09.06 AURORA at 1.10.06_ROR 5.02 2" xfId="4464"/>
    <cellStyle name="_Power Cost Value Copy 11.30.05 gas 1.09.06 AURORA at 1.10.06_ROR 5.02 2 2" xfId="4465"/>
    <cellStyle name="_Power Cost Value Copy 11.30.05 gas 1.09.06 AURORA at 1.10.06_ROR 5.02 3" xfId="4466"/>
    <cellStyle name="_Power Cost Value Copy 11.30.05 gas 1.09.06 AURORA at 1.10.06_Sch 40 Feeder OH 2008" xfId="4467"/>
    <cellStyle name="_Power Cost Value Copy 11.30.05 gas 1.09.06 AURORA at 1.10.06_Sch 40 Feeder OH 2008 2" xfId="4468"/>
    <cellStyle name="_Power Cost Value Copy 11.30.05 gas 1.09.06 AURORA at 1.10.06_Sch 40 Feeder OH 2008 2 2" xfId="4469"/>
    <cellStyle name="_Power Cost Value Copy 11.30.05 gas 1.09.06 AURORA at 1.10.06_Sch 40 Feeder OH 2008 3" xfId="4470"/>
    <cellStyle name="_Power Cost Value Copy 11.30.05 gas 1.09.06 AURORA at 1.10.06_Sch 40 Interim Energy Rates " xfId="4471"/>
    <cellStyle name="_Power Cost Value Copy 11.30.05 gas 1.09.06 AURORA at 1.10.06_Sch 40 Interim Energy Rates  2" xfId="4472"/>
    <cellStyle name="_Power Cost Value Copy 11.30.05 gas 1.09.06 AURORA at 1.10.06_Sch 40 Interim Energy Rates  2 2" xfId="4473"/>
    <cellStyle name="_Power Cost Value Copy 11.30.05 gas 1.09.06 AURORA at 1.10.06_Sch 40 Interim Energy Rates  3" xfId="4474"/>
    <cellStyle name="_Power Cost Value Copy 11.30.05 gas 1.09.06 AURORA at 1.10.06_Sch 40 Substation A&amp;G 2008" xfId="4475"/>
    <cellStyle name="_Power Cost Value Copy 11.30.05 gas 1.09.06 AURORA at 1.10.06_Sch 40 Substation A&amp;G 2008 2" xfId="4476"/>
    <cellStyle name="_Power Cost Value Copy 11.30.05 gas 1.09.06 AURORA at 1.10.06_Sch 40 Substation A&amp;G 2008 2 2" xfId="4477"/>
    <cellStyle name="_Power Cost Value Copy 11.30.05 gas 1.09.06 AURORA at 1.10.06_Sch 40 Substation A&amp;G 2008 3" xfId="4478"/>
    <cellStyle name="_Power Cost Value Copy 11.30.05 gas 1.09.06 AURORA at 1.10.06_Sch 40 Substation O&amp;M 2008" xfId="4479"/>
    <cellStyle name="_Power Cost Value Copy 11.30.05 gas 1.09.06 AURORA at 1.10.06_Sch 40 Substation O&amp;M 2008 2" xfId="4480"/>
    <cellStyle name="_Power Cost Value Copy 11.30.05 gas 1.09.06 AURORA at 1.10.06_Sch 40 Substation O&amp;M 2008 2 2" xfId="4481"/>
    <cellStyle name="_Power Cost Value Copy 11.30.05 gas 1.09.06 AURORA at 1.10.06_Sch 40 Substation O&amp;M 2008 3" xfId="4482"/>
    <cellStyle name="_Power Cost Value Copy 11.30.05 gas 1.09.06 AURORA at 1.10.06_Subs 2008" xfId="4483"/>
    <cellStyle name="_Power Cost Value Copy 11.30.05 gas 1.09.06 AURORA at 1.10.06_Subs 2008 2" xfId="4484"/>
    <cellStyle name="_Power Cost Value Copy 11.30.05 gas 1.09.06 AURORA at 1.10.06_Subs 2008 2 2" xfId="4485"/>
    <cellStyle name="_Power Cost Value Copy 11.30.05 gas 1.09.06 AURORA at 1.10.06_Subs 2008 3" xfId="4486"/>
    <cellStyle name="_Power Cost Value Copy 11.30.05 gas 1.09.06 AURORA at 1.10.06_Transmission Workbook for May BOD" xfId="4487"/>
    <cellStyle name="_Power Cost Value Copy 11.30.05 gas 1.09.06 AURORA at 1.10.06_Transmission Workbook for May BOD 2" xfId="4488"/>
    <cellStyle name="_Power Cost Value Copy 11.30.05 gas 1.09.06 AURORA at 1.10.06_Wind Integration 10GRC" xfId="4489"/>
    <cellStyle name="_Power Cost Value Copy 11.30.05 gas 1.09.06 AURORA at 1.10.06_Wind Integration 10GRC 2" xfId="4490"/>
    <cellStyle name="_Price Output" xfId="4491"/>
    <cellStyle name="_Price Output_NIM Summary" xfId="4492"/>
    <cellStyle name="_Price Output_NIM Summary 2" xfId="4493"/>
    <cellStyle name="_Price Output_Wind Integration 10GRC" xfId="4494"/>
    <cellStyle name="_Price Output_Wind Integration 10GRC 2" xfId="4495"/>
    <cellStyle name="_Prices" xfId="4496"/>
    <cellStyle name="_Prices_NIM Summary" xfId="4497"/>
    <cellStyle name="_Prices_NIM Summary 2" xfId="4498"/>
    <cellStyle name="_Prices_Wind Integration 10GRC" xfId="4499"/>
    <cellStyle name="_Prices_Wind Integration 10GRC 2" xfId="4500"/>
    <cellStyle name="_Pro Forma Rev 07 GRC" xfId="4501"/>
    <cellStyle name="_x0013__Rebuttal Power Costs" xfId="4502"/>
    <cellStyle name="_x0013__Rebuttal Power Costs 2" xfId="4503"/>
    <cellStyle name="_x0013__Rebuttal Power Costs 2 2" xfId="4504"/>
    <cellStyle name="_x0013__Rebuttal Power Costs 3" xfId="4505"/>
    <cellStyle name="_x0013__Rebuttal Power Costs_Adj Bench DR 3 for Initial Briefs (Electric)" xfId="4506"/>
    <cellStyle name="_x0013__Rebuttal Power Costs_Adj Bench DR 3 for Initial Briefs (Electric) 2" xfId="4507"/>
    <cellStyle name="_x0013__Rebuttal Power Costs_Adj Bench DR 3 for Initial Briefs (Electric) 2 2" xfId="4508"/>
    <cellStyle name="_x0013__Rebuttal Power Costs_Adj Bench DR 3 for Initial Briefs (Electric) 3" xfId="4509"/>
    <cellStyle name="_x0013__Rebuttal Power Costs_Electric Rev Req Model (2009 GRC) Rebuttal" xfId="4510"/>
    <cellStyle name="_x0013__Rebuttal Power Costs_Electric Rev Req Model (2009 GRC) Rebuttal 2" xfId="4511"/>
    <cellStyle name="_x0013__Rebuttal Power Costs_Electric Rev Req Model (2009 GRC) Rebuttal 2 2" xfId="4512"/>
    <cellStyle name="_x0013__Rebuttal Power Costs_Electric Rev Req Model (2009 GRC) Rebuttal 3" xfId="4513"/>
    <cellStyle name="_x0013__Rebuttal Power Costs_Electric Rev Req Model (2009 GRC) Rebuttal REmoval of New  WH Solar AdjustMI" xfId="4514"/>
    <cellStyle name="_x0013__Rebuttal Power Costs_Electric Rev Req Model (2009 GRC) Rebuttal REmoval of New  WH Solar AdjustMI 2" xfId="4515"/>
    <cellStyle name="_x0013__Rebuttal Power Costs_Electric Rev Req Model (2009 GRC) Rebuttal REmoval of New  WH Solar AdjustMI 2 2" xfId="4516"/>
    <cellStyle name="_x0013__Rebuttal Power Costs_Electric Rev Req Model (2009 GRC) Rebuttal REmoval of New  WH Solar AdjustMI 3" xfId="4517"/>
    <cellStyle name="_x0013__Rebuttal Power Costs_Electric Rev Req Model (2009 GRC) Revised 01-18-2010" xfId="4518"/>
    <cellStyle name="_x0013__Rebuttal Power Costs_Electric Rev Req Model (2009 GRC) Revised 01-18-2010 2" xfId="4519"/>
    <cellStyle name="_x0013__Rebuttal Power Costs_Electric Rev Req Model (2009 GRC) Revised 01-18-2010 2 2" xfId="4520"/>
    <cellStyle name="_x0013__Rebuttal Power Costs_Electric Rev Req Model (2009 GRC) Revised 01-18-2010 3" xfId="4521"/>
    <cellStyle name="_x0013__Rebuttal Power Costs_Final Order Electric EXHIBIT A-1" xfId="4522"/>
    <cellStyle name="_x0013__Rebuttal Power Costs_Final Order Electric EXHIBIT A-1 2" xfId="4523"/>
    <cellStyle name="_x0013__Rebuttal Power Costs_Final Order Electric EXHIBIT A-1 2 2" xfId="4524"/>
    <cellStyle name="_x0013__Rebuttal Power Costs_Final Order Electric EXHIBIT A-1 3" xfId="4525"/>
    <cellStyle name="_recommendation" xfId="4526"/>
    <cellStyle name="_recommendation_DEM-WP(C) Wind Integration Summary 2010GRC" xfId="4527"/>
    <cellStyle name="_recommendation_DEM-WP(C) Wind Integration Summary 2010GRC 2" xfId="4528"/>
    <cellStyle name="_recommendation_NIM Summary" xfId="4529"/>
    <cellStyle name="_recommendation_NIM Summary 2" xfId="4530"/>
    <cellStyle name="_Recon to Darrin's 5.11.05 proforma" xfId="82"/>
    <cellStyle name="_Recon to Darrin's 5.11.05 proforma 2" xfId="4531"/>
    <cellStyle name="_Recon to Darrin's 5.11.05 proforma 2 2" xfId="4532"/>
    <cellStyle name="_Recon to Darrin's 5.11.05 proforma 2 2 2" xfId="4533"/>
    <cellStyle name="_Recon to Darrin's 5.11.05 proforma 2 3" xfId="4534"/>
    <cellStyle name="_Recon to Darrin's 5.11.05 proforma 3" xfId="4535"/>
    <cellStyle name="_Recon to Darrin's 5.11.05 proforma 3 2" xfId="4536"/>
    <cellStyle name="_Recon to Darrin's 5.11.05 proforma 3 2 2" xfId="4537"/>
    <cellStyle name="_Recon to Darrin's 5.11.05 proforma 3 3" xfId="4538"/>
    <cellStyle name="_Recon to Darrin's 5.11.05 proforma 3 3 2" xfId="4539"/>
    <cellStyle name="_Recon to Darrin's 5.11.05 proforma 3 4" xfId="4540"/>
    <cellStyle name="_Recon to Darrin's 5.11.05 proforma 3 4 2" xfId="4541"/>
    <cellStyle name="_Recon to Darrin's 5.11.05 proforma 4" xfId="4542"/>
    <cellStyle name="_Recon to Darrin's 5.11.05 proforma 4 2" xfId="4543"/>
    <cellStyle name="_Recon to Darrin's 5.11.05 proforma 5" xfId="4544"/>
    <cellStyle name="_Recon to Darrin's 5.11.05 proforma_(C) WHE Proforma with ITC cash grant 10 Yr Amort_for deferral_102809" xfId="4545"/>
    <cellStyle name="_Recon to Darrin's 5.11.05 proforma_(C) WHE Proforma with ITC cash grant 10 Yr Amort_for deferral_102809 2" xfId="4546"/>
    <cellStyle name="_Recon to Darrin's 5.11.05 proforma_(C) WHE Proforma with ITC cash grant 10 Yr Amort_for deferral_102809 2 2" xfId="4547"/>
    <cellStyle name="_Recon to Darrin's 5.11.05 proforma_(C) WHE Proforma with ITC cash grant 10 Yr Amort_for deferral_102809 3" xfId="4548"/>
    <cellStyle name="_Recon to Darrin's 5.11.05 proforma_(C) WHE Proforma with ITC cash grant 10 Yr Amort_for deferral_102809_16.07E Wild Horse Wind Expansionwrkingfile" xfId="4549"/>
    <cellStyle name="_Recon to Darrin's 5.11.05 proforma_(C) WHE Proforma with ITC cash grant 10 Yr Amort_for deferral_102809_16.07E Wild Horse Wind Expansionwrkingfile 2" xfId="4550"/>
    <cellStyle name="_Recon to Darrin's 5.11.05 proforma_(C) WHE Proforma with ITC cash grant 10 Yr Amort_for deferral_102809_16.07E Wild Horse Wind Expansionwrkingfile 2 2" xfId="4551"/>
    <cellStyle name="_Recon to Darrin's 5.11.05 proforma_(C) WHE Proforma with ITC cash grant 10 Yr Amort_for deferral_102809_16.07E Wild Horse Wind Expansionwrkingfile 3" xfId="4552"/>
    <cellStyle name="_Recon to Darrin's 5.11.05 proforma_(C) WHE Proforma with ITC cash grant 10 Yr Amort_for deferral_102809_16.07E Wild Horse Wind Expansionwrkingfile SF" xfId="4553"/>
    <cellStyle name="_Recon to Darrin's 5.11.05 proforma_(C) WHE Proforma with ITC cash grant 10 Yr Amort_for deferral_102809_16.07E Wild Horse Wind Expansionwrkingfile SF 2" xfId="4554"/>
    <cellStyle name="_Recon to Darrin's 5.11.05 proforma_(C) WHE Proforma with ITC cash grant 10 Yr Amort_for deferral_102809_16.07E Wild Horse Wind Expansionwrkingfile SF 2 2" xfId="4555"/>
    <cellStyle name="_Recon to Darrin's 5.11.05 proforma_(C) WHE Proforma with ITC cash grant 10 Yr Amort_for deferral_102809_16.07E Wild Horse Wind Expansionwrkingfile SF 3" xfId="4556"/>
    <cellStyle name="_Recon to Darrin's 5.11.05 proforma_(C) WHE Proforma with ITC cash grant 10 Yr Amort_for deferral_102809_16.37E Wild Horse Expansion DeferralRevwrkingfile SF" xfId="4557"/>
    <cellStyle name="_Recon to Darrin's 5.11.05 proforma_(C) WHE Proforma with ITC cash grant 10 Yr Amort_for deferral_102809_16.37E Wild Horse Expansion DeferralRevwrkingfile SF 2" xfId="4558"/>
    <cellStyle name="_Recon to Darrin's 5.11.05 proforma_(C) WHE Proforma with ITC cash grant 10 Yr Amort_for deferral_102809_16.37E Wild Horse Expansion DeferralRevwrkingfile SF 2 2" xfId="4559"/>
    <cellStyle name="_Recon to Darrin's 5.11.05 proforma_(C) WHE Proforma with ITC cash grant 10 Yr Amort_for deferral_102809_16.37E Wild Horse Expansion DeferralRevwrkingfile SF 3" xfId="4560"/>
    <cellStyle name="_Recon to Darrin's 5.11.05 proforma_(C) WHE Proforma with ITC cash grant 10 Yr Amort_for rebuttal_120709" xfId="4561"/>
    <cellStyle name="_Recon to Darrin's 5.11.05 proforma_(C) WHE Proforma with ITC cash grant 10 Yr Amort_for rebuttal_120709 2" xfId="4562"/>
    <cellStyle name="_Recon to Darrin's 5.11.05 proforma_(C) WHE Proforma with ITC cash grant 10 Yr Amort_for rebuttal_120709 2 2" xfId="4563"/>
    <cellStyle name="_Recon to Darrin's 5.11.05 proforma_(C) WHE Proforma with ITC cash grant 10 Yr Amort_for rebuttal_120709 3" xfId="4564"/>
    <cellStyle name="_Recon to Darrin's 5.11.05 proforma_04.07E Wild Horse Wind Expansion" xfId="4565"/>
    <cellStyle name="_Recon to Darrin's 5.11.05 proforma_04.07E Wild Horse Wind Expansion 2" xfId="4566"/>
    <cellStyle name="_Recon to Darrin's 5.11.05 proforma_04.07E Wild Horse Wind Expansion 2 2" xfId="4567"/>
    <cellStyle name="_Recon to Darrin's 5.11.05 proforma_04.07E Wild Horse Wind Expansion 3" xfId="4568"/>
    <cellStyle name="_Recon to Darrin's 5.11.05 proforma_04.07E Wild Horse Wind Expansion_16.07E Wild Horse Wind Expansionwrkingfile" xfId="4569"/>
    <cellStyle name="_Recon to Darrin's 5.11.05 proforma_04.07E Wild Horse Wind Expansion_16.07E Wild Horse Wind Expansionwrkingfile 2" xfId="4570"/>
    <cellStyle name="_Recon to Darrin's 5.11.05 proforma_04.07E Wild Horse Wind Expansion_16.07E Wild Horse Wind Expansionwrkingfile 2 2" xfId="4571"/>
    <cellStyle name="_Recon to Darrin's 5.11.05 proforma_04.07E Wild Horse Wind Expansion_16.07E Wild Horse Wind Expansionwrkingfile 3" xfId="4572"/>
    <cellStyle name="_Recon to Darrin's 5.11.05 proforma_04.07E Wild Horse Wind Expansion_16.07E Wild Horse Wind Expansionwrkingfile SF" xfId="4573"/>
    <cellStyle name="_Recon to Darrin's 5.11.05 proforma_04.07E Wild Horse Wind Expansion_16.07E Wild Horse Wind Expansionwrkingfile SF 2" xfId="4574"/>
    <cellStyle name="_Recon to Darrin's 5.11.05 proforma_04.07E Wild Horse Wind Expansion_16.07E Wild Horse Wind Expansionwrkingfile SF 2 2" xfId="4575"/>
    <cellStyle name="_Recon to Darrin's 5.11.05 proforma_04.07E Wild Horse Wind Expansion_16.07E Wild Horse Wind Expansionwrkingfile SF 3" xfId="4576"/>
    <cellStyle name="_Recon to Darrin's 5.11.05 proforma_04.07E Wild Horse Wind Expansion_16.37E Wild Horse Expansion DeferralRevwrkingfile SF" xfId="4577"/>
    <cellStyle name="_Recon to Darrin's 5.11.05 proforma_04.07E Wild Horse Wind Expansion_16.37E Wild Horse Expansion DeferralRevwrkingfile SF 2" xfId="4578"/>
    <cellStyle name="_Recon to Darrin's 5.11.05 proforma_04.07E Wild Horse Wind Expansion_16.37E Wild Horse Expansion DeferralRevwrkingfile SF 2 2" xfId="4579"/>
    <cellStyle name="_Recon to Darrin's 5.11.05 proforma_04.07E Wild Horse Wind Expansion_16.37E Wild Horse Expansion DeferralRevwrkingfile SF 3" xfId="4580"/>
    <cellStyle name="_Recon to Darrin's 5.11.05 proforma_16.07E Wild Horse Wind Expansionwrkingfile" xfId="4581"/>
    <cellStyle name="_Recon to Darrin's 5.11.05 proforma_16.07E Wild Horse Wind Expansionwrkingfile 2" xfId="4582"/>
    <cellStyle name="_Recon to Darrin's 5.11.05 proforma_16.07E Wild Horse Wind Expansionwrkingfile 2 2" xfId="4583"/>
    <cellStyle name="_Recon to Darrin's 5.11.05 proforma_16.07E Wild Horse Wind Expansionwrkingfile 3" xfId="4584"/>
    <cellStyle name="_Recon to Darrin's 5.11.05 proforma_16.07E Wild Horse Wind Expansionwrkingfile SF" xfId="4585"/>
    <cellStyle name="_Recon to Darrin's 5.11.05 proforma_16.07E Wild Horse Wind Expansionwrkingfile SF 2" xfId="4586"/>
    <cellStyle name="_Recon to Darrin's 5.11.05 proforma_16.07E Wild Horse Wind Expansionwrkingfile SF 2 2" xfId="4587"/>
    <cellStyle name="_Recon to Darrin's 5.11.05 proforma_16.07E Wild Horse Wind Expansionwrkingfile SF 3" xfId="4588"/>
    <cellStyle name="_Recon to Darrin's 5.11.05 proforma_16.37E Wild Horse Expansion DeferralRevwrkingfile SF" xfId="4589"/>
    <cellStyle name="_Recon to Darrin's 5.11.05 proforma_16.37E Wild Horse Expansion DeferralRevwrkingfile SF 2" xfId="4590"/>
    <cellStyle name="_Recon to Darrin's 5.11.05 proforma_16.37E Wild Horse Expansion DeferralRevwrkingfile SF 2 2" xfId="4591"/>
    <cellStyle name="_Recon to Darrin's 5.11.05 proforma_16.37E Wild Horse Expansion DeferralRevwrkingfile SF 3" xfId="4592"/>
    <cellStyle name="_Recon to Darrin's 5.11.05 proforma_2009 GRC Compl Filing - Exhibit D" xfId="4593"/>
    <cellStyle name="_Recon to Darrin's 5.11.05 proforma_2009 GRC Compl Filing - Exhibit D 2" xfId="4594"/>
    <cellStyle name="_Recon to Darrin's 5.11.05 proforma_3.01 Income Statement" xfId="4595"/>
    <cellStyle name="_Recon to Darrin's 5.11.05 proforma_4 31 Regulatory Assets and Liabilities  7 06- Exhibit D" xfId="4596"/>
    <cellStyle name="_Recon to Darrin's 5.11.05 proforma_4 31 Regulatory Assets and Liabilities  7 06- Exhibit D 2" xfId="4597"/>
    <cellStyle name="_Recon to Darrin's 5.11.05 proforma_4 31 Regulatory Assets and Liabilities  7 06- Exhibit D 2 2" xfId="4598"/>
    <cellStyle name="_Recon to Darrin's 5.11.05 proforma_4 31 Regulatory Assets and Liabilities  7 06- Exhibit D 3" xfId="4599"/>
    <cellStyle name="_Recon to Darrin's 5.11.05 proforma_4 31 Regulatory Assets and Liabilities  7 06- Exhibit D_NIM Summary" xfId="4600"/>
    <cellStyle name="_Recon to Darrin's 5.11.05 proforma_4 31 Regulatory Assets and Liabilities  7 06- Exhibit D_NIM Summary 2" xfId="4601"/>
    <cellStyle name="_Recon to Darrin's 5.11.05 proforma_4 32 Regulatory Assets and Liabilities  7 06- Exhibit D" xfId="4602"/>
    <cellStyle name="_Recon to Darrin's 5.11.05 proforma_4 32 Regulatory Assets and Liabilities  7 06- Exhibit D 2" xfId="4603"/>
    <cellStyle name="_Recon to Darrin's 5.11.05 proforma_4 32 Regulatory Assets and Liabilities  7 06- Exhibit D 2 2" xfId="4604"/>
    <cellStyle name="_Recon to Darrin's 5.11.05 proforma_4 32 Regulatory Assets and Liabilities  7 06- Exhibit D 3" xfId="4605"/>
    <cellStyle name="_Recon to Darrin's 5.11.05 proforma_4 32 Regulatory Assets and Liabilities  7 06- Exhibit D_NIM Summary" xfId="4606"/>
    <cellStyle name="_Recon to Darrin's 5.11.05 proforma_4 32 Regulatory Assets and Liabilities  7 06- Exhibit D_NIM Summary 2" xfId="4607"/>
    <cellStyle name="_Recon to Darrin's 5.11.05 proforma_AURORA Total New" xfId="4608"/>
    <cellStyle name="_Recon to Darrin's 5.11.05 proforma_AURORA Total New 2" xfId="4609"/>
    <cellStyle name="_Recon to Darrin's 5.11.05 proforma_Book2" xfId="4610"/>
    <cellStyle name="_Recon to Darrin's 5.11.05 proforma_Book2 2" xfId="4611"/>
    <cellStyle name="_Recon to Darrin's 5.11.05 proforma_Book2 2 2" xfId="4612"/>
    <cellStyle name="_Recon to Darrin's 5.11.05 proforma_Book2 3" xfId="4613"/>
    <cellStyle name="_Recon to Darrin's 5.11.05 proforma_Book2_Adj Bench DR 3 for Initial Briefs (Electric)" xfId="4614"/>
    <cellStyle name="_Recon to Darrin's 5.11.05 proforma_Book2_Adj Bench DR 3 for Initial Briefs (Electric) 2" xfId="4615"/>
    <cellStyle name="_Recon to Darrin's 5.11.05 proforma_Book2_Adj Bench DR 3 for Initial Briefs (Electric) 2 2" xfId="4616"/>
    <cellStyle name="_Recon to Darrin's 5.11.05 proforma_Book2_Adj Bench DR 3 for Initial Briefs (Electric) 3" xfId="4617"/>
    <cellStyle name="_Recon to Darrin's 5.11.05 proforma_Book2_Electric Rev Req Model (2009 GRC) Rebuttal" xfId="4618"/>
    <cellStyle name="_Recon to Darrin's 5.11.05 proforma_Book2_Electric Rev Req Model (2009 GRC) Rebuttal 2" xfId="4619"/>
    <cellStyle name="_Recon to Darrin's 5.11.05 proforma_Book2_Electric Rev Req Model (2009 GRC) Rebuttal 2 2" xfId="4620"/>
    <cellStyle name="_Recon to Darrin's 5.11.05 proforma_Book2_Electric Rev Req Model (2009 GRC) Rebuttal 3" xfId="4621"/>
    <cellStyle name="_Recon to Darrin's 5.11.05 proforma_Book2_Electric Rev Req Model (2009 GRC) Rebuttal REmoval of New  WH Solar AdjustMI" xfId="4622"/>
    <cellStyle name="_Recon to Darrin's 5.11.05 proforma_Book2_Electric Rev Req Model (2009 GRC) Rebuttal REmoval of New  WH Solar AdjustMI 2" xfId="4623"/>
    <cellStyle name="_Recon to Darrin's 5.11.05 proforma_Book2_Electric Rev Req Model (2009 GRC) Rebuttal REmoval of New  WH Solar AdjustMI 2 2" xfId="4624"/>
    <cellStyle name="_Recon to Darrin's 5.11.05 proforma_Book2_Electric Rev Req Model (2009 GRC) Rebuttal REmoval of New  WH Solar AdjustMI 3" xfId="4625"/>
    <cellStyle name="_Recon to Darrin's 5.11.05 proforma_Book2_Electric Rev Req Model (2009 GRC) Revised 01-18-2010" xfId="4626"/>
    <cellStyle name="_Recon to Darrin's 5.11.05 proforma_Book2_Electric Rev Req Model (2009 GRC) Revised 01-18-2010 2" xfId="4627"/>
    <cellStyle name="_Recon to Darrin's 5.11.05 proforma_Book2_Electric Rev Req Model (2009 GRC) Revised 01-18-2010 2 2" xfId="4628"/>
    <cellStyle name="_Recon to Darrin's 5.11.05 proforma_Book2_Electric Rev Req Model (2009 GRC) Revised 01-18-2010 3" xfId="4629"/>
    <cellStyle name="_Recon to Darrin's 5.11.05 proforma_Book2_Final Order Electric EXHIBIT A-1" xfId="4630"/>
    <cellStyle name="_Recon to Darrin's 5.11.05 proforma_Book2_Final Order Electric EXHIBIT A-1 2" xfId="4631"/>
    <cellStyle name="_Recon to Darrin's 5.11.05 proforma_Book2_Final Order Electric EXHIBIT A-1 2 2" xfId="4632"/>
    <cellStyle name="_Recon to Darrin's 5.11.05 proforma_Book2_Final Order Electric EXHIBIT A-1 3" xfId="4633"/>
    <cellStyle name="_Recon to Darrin's 5.11.05 proforma_Book4" xfId="4634"/>
    <cellStyle name="_Recon to Darrin's 5.11.05 proforma_Book4 2" xfId="4635"/>
    <cellStyle name="_Recon to Darrin's 5.11.05 proforma_Book4 2 2" xfId="4636"/>
    <cellStyle name="_Recon to Darrin's 5.11.05 proforma_Book4 3" xfId="4637"/>
    <cellStyle name="_Recon to Darrin's 5.11.05 proforma_Book9" xfId="4638"/>
    <cellStyle name="_Recon to Darrin's 5.11.05 proforma_Book9 2" xfId="4639"/>
    <cellStyle name="_Recon to Darrin's 5.11.05 proforma_Book9 2 2" xfId="4640"/>
    <cellStyle name="_Recon to Darrin's 5.11.05 proforma_Book9 3" xfId="4641"/>
    <cellStyle name="_Recon to Darrin's 5.11.05 proforma_Exhibit D fr R Gho 12-31-08" xfId="4642"/>
    <cellStyle name="_Recon to Darrin's 5.11.05 proforma_Exhibit D fr R Gho 12-31-08 2" xfId="4643"/>
    <cellStyle name="_Recon to Darrin's 5.11.05 proforma_Exhibit D fr R Gho 12-31-08 v2" xfId="4644"/>
    <cellStyle name="_Recon to Darrin's 5.11.05 proforma_Exhibit D fr R Gho 12-31-08 v2 2" xfId="4645"/>
    <cellStyle name="_Recon to Darrin's 5.11.05 proforma_Exhibit D fr R Gho 12-31-08 v2_NIM Summary" xfId="4646"/>
    <cellStyle name="_Recon to Darrin's 5.11.05 proforma_Exhibit D fr R Gho 12-31-08 v2_NIM Summary 2" xfId="4647"/>
    <cellStyle name="_Recon to Darrin's 5.11.05 proforma_Exhibit D fr R Gho 12-31-08_NIM Summary" xfId="4648"/>
    <cellStyle name="_Recon to Darrin's 5.11.05 proforma_Exhibit D fr R Gho 12-31-08_NIM Summary 2" xfId="4649"/>
    <cellStyle name="_Recon to Darrin's 5.11.05 proforma_Hopkins Ridge Prepaid Tran - Interest Earned RY 12ME Feb  '11" xfId="4650"/>
    <cellStyle name="_Recon to Darrin's 5.11.05 proforma_Hopkins Ridge Prepaid Tran - Interest Earned RY 12ME Feb  '11 2" xfId="4651"/>
    <cellStyle name="_Recon to Darrin's 5.11.05 proforma_Hopkins Ridge Prepaid Tran - Interest Earned RY 12ME Feb  '11_NIM Summary" xfId="4652"/>
    <cellStyle name="_Recon to Darrin's 5.11.05 proforma_Hopkins Ridge Prepaid Tran - Interest Earned RY 12ME Feb  '11_NIM Summary 2" xfId="4653"/>
    <cellStyle name="_Recon to Darrin's 5.11.05 proforma_Hopkins Ridge Prepaid Tran - Interest Earned RY 12ME Feb  '11_Transmission Workbook for May BOD" xfId="4654"/>
    <cellStyle name="_Recon to Darrin's 5.11.05 proforma_Hopkins Ridge Prepaid Tran - Interest Earned RY 12ME Feb  '11_Transmission Workbook for May BOD 2" xfId="4655"/>
    <cellStyle name="_Recon to Darrin's 5.11.05 proforma_INPUTS" xfId="4656"/>
    <cellStyle name="_Recon to Darrin's 5.11.05 proforma_INPUTS 2" xfId="4657"/>
    <cellStyle name="_Recon to Darrin's 5.11.05 proforma_INPUTS 2 2" xfId="4658"/>
    <cellStyle name="_Recon to Darrin's 5.11.05 proforma_INPUTS 3" xfId="4659"/>
    <cellStyle name="_Recon to Darrin's 5.11.05 proforma_NIM Summary" xfId="4660"/>
    <cellStyle name="_Recon to Darrin's 5.11.05 proforma_NIM Summary 09GRC" xfId="4661"/>
    <cellStyle name="_Recon to Darrin's 5.11.05 proforma_NIM Summary 09GRC 2" xfId="4662"/>
    <cellStyle name="_Recon to Darrin's 5.11.05 proforma_NIM Summary 2" xfId="4663"/>
    <cellStyle name="_Recon to Darrin's 5.11.05 proforma_NIM Summary 3" xfId="4664"/>
    <cellStyle name="_Recon to Darrin's 5.11.05 proforma_NIM Summary 4" xfId="4665"/>
    <cellStyle name="_Recon to Darrin's 5.11.05 proforma_NIM Summary 5" xfId="4666"/>
    <cellStyle name="_Recon to Darrin's 5.11.05 proforma_NIM Summary 6" xfId="4667"/>
    <cellStyle name="_Recon to Darrin's 5.11.05 proforma_NIM Summary 7" xfId="4668"/>
    <cellStyle name="_Recon to Darrin's 5.11.05 proforma_NIM Summary 8" xfId="4669"/>
    <cellStyle name="_Recon to Darrin's 5.11.05 proforma_NIM Summary 9" xfId="4670"/>
    <cellStyle name="_Recon to Darrin's 5.11.05 proforma_PCA 7 - Exhibit D update 11_30_08 (2)" xfId="4671"/>
    <cellStyle name="_Recon to Darrin's 5.11.05 proforma_PCA 7 - Exhibit D update 11_30_08 (2) 2" xfId="4672"/>
    <cellStyle name="_Recon to Darrin's 5.11.05 proforma_PCA 7 - Exhibit D update 11_30_08 (2) 2 2" xfId="4673"/>
    <cellStyle name="_Recon to Darrin's 5.11.05 proforma_PCA 7 - Exhibit D update 11_30_08 (2) 3" xfId="4674"/>
    <cellStyle name="_Recon to Darrin's 5.11.05 proforma_PCA 7 - Exhibit D update 11_30_08 (2)_NIM Summary" xfId="4675"/>
    <cellStyle name="_Recon to Darrin's 5.11.05 proforma_PCA 7 - Exhibit D update 11_30_08 (2)_NIM Summary 2" xfId="4676"/>
    <cellStyle name="_Recon to Darrin's 5.11.05 proforma_PCA 9 -  Exhibit D April 2010 (3)" xfId="4677"/>
    <cellStyle name="_Recon to Darrin's 5.11.05 proforma_PCA 9 -  Exhibit D April 2010 (3) 2" xfId="4678"/>
    <cellStyle name="_Recon to Darrin's 5.11.05 proforma_Power Costs - Comparison bx Rbtl-Staff-Jt-PC" xfId="4679"/>
    <cellStyle name="_Recon to Darrin's 5.11.05 proforma_Power Costs - Comparison bx Rbtl-Staff-Jt-PC 2" xfId="4680"/>
    <cellStyle name="_Recon to Darrin's 5.11.05 proforma_Power Costs - Comparison bx Rbtl-Staff-Jt-PC 2 2" xfId="4681"/>
    <cellStyle name="_Recon to Darrin's 5.11.05 proforma_Power Costs - Comparison bx Rbtl-Staff-Jt-PC 3" xfId="4682"/>
    <cellStyle name="_Recon to Darrin's 5.11.05 proforma_Power Costs - Comparison bx Rbtl-Staff-Jt-PC_Adj Bench DR 3 for Initial Briefs (Electric)" xfId="4683"/>
    <cellStyle name="_Recon to Darrin's 5.11.05 proforma_Power Costs - Comparison bx Rbtl-Staff-Jt-PC_Adj Bench DR 3 for Initial Briefs (Electric) 2" xfId="4684"/>
    <cellStyle name="_Recon to Darrin's 5.11.05 proforma_Power Costs - Comparison bx Rbtl-Staff-Jt-PC_Adj Bench DR 3 for Initial Briefs (Electric) 2 2" xfId="4685"/>
    <cellStyle name="_Recon to Darrin's 5.11.05 proforma_Power Costs - Comparison bx Rbtl-Staff-Jt-PC_Adj Bench DR 3 for Initial Briefs (Electric) 3" xfId="4686"/>
    <cellStyle name="_Recon to Darrin's 5.11.05 proforma_Power Costs - Comparison bx Rbtl-Staff-Jt-PC_Electric Rev Req Model (2009 GRC) Rebuttal" xfId="4687"/>
    <cellStyle name="_Recon to Darrin's 5.11.05 proforma_Power Costs - Comparison bx Rbtl-Staff-Jt-PC_Electric Rev Req Model (2009 GRC) Rebuttal 2" xfId="4688"/>
    <cellStyle name="_Recon to Darrin's 5.11.05 proforma_Power Costs - Comparison bx Rbtl-Staff-Jt-PC_Electric Rev Req Model (2009 GRC) Rebuttal 2 2" xfId="4689"/>
    <cellStyle name="_Recon to Darrin's 5.11.05 proforma_Power Costs - Comparison bx Rbtl-Staff-Jt-PC_Electric Rev Req Model (2009 GRC) Rebuttal 3" xfId="4690"/>
    <cellStyle name="_Recon to Darrin's 5.11.05 proforma_Power Costs - Comparison bx Rbtl-Staff-Jt-PC_Electric Rev Req Model (2009 GRC) Rebuttal REmoval of New  WH Solar AdjustMI" xfId="4691"/>
    <cellStyle name="_Recon to Darrin's 5.11.05 proforma_Power Costs - Comparison bx Rbtl-Staff-Jt-PC_Electric Rev Req Model (2009 GRC) Rebuttal REmoval of New  WH Solar AdjustMI 2" xfId="4692"/>
    <cellStyle name="_Recon to Darrin's 5.11.05 proforma_Power Costs - Comparison bx Rbtl-Staff-Jt-PC_Electric Rev Req Model (2009 GRC) Rebuttal REmoval of New  WH Solar AdjustMI 2 2" xfId="4693"/>
    <cellStyle name="_Recon to Darrin's 5.11.05 proforma_Power Costs - Comparison bx Rbtl-Staff-Jt-PC_Electric Rev Req Model (2009 GRC) Rebuttal REmoval of New  WH Solar AdjustMI 3" xfId="4694"/>
    <cellStyle name="_Recon to Darrin's 5.11.05 proforma_Power Costs - Comparison bx Rbtl-Staff-Jt-PC_Electric Rev Req Model (2009 GRC) Revised 01-18-2010" xfId="4695"/>
    <cellStyle name="_Recon to Darrin's 5.11.05 proforma_Power Costs - Comparison bx Rbtl-Staff-Jt-PC_Electric Rev Req Model (2009 GRC) Revised 01-18-2010 2" xfId="4696"/>
    <cellStyle name="_Recon to Darrin's 5.11.05 proforma_Power Costs - Comparison bx Rbtl-Staff-Jt-PC_Electric Rev Req Model (2009 GRC) Revised 01-18-2010 2 2" xfId="4697"/>
    <cellStyle name="_Recon to Darrin's 5.11.05 proforma_Power Costs - Comparison bx Rbtl-Staff-Jt-PC_Electric Rev Req Model (2009 GRC) Revised 01-18-2010 3" xfId="4698"/>
    <cellStyle name="_Recon to Darrin's 5.11.05 proforma_Power Costs - Comparison bx Rbtl-Staff-Jt-PC_Final Order Electric EXHIBIT A-1" xfId="4699"/>
    <cellStyle name="_Recon to Darrin's 5.11.05 proforma_Power Costs - Comparison bx Rbtl-Staff-Jt-PC_Final Order Electric EXHIBIT A-1 2" xfId="4700"/>
    <cellStyle name="_Recon to Darrin's 5.11.05 proforma_Power Costs - Comparison bx Rbtl-Staff-Jt-PC_Final Order Electric EXHIBIT A-1 2 2" xfId="4701"/>
    <cellStyle name="_Recon to Darrin's 5.11.05 proforma_Power Costs - Comparison bx Rbtl-Staff-Jt-PC_Final Order Electric EXHIBIT A-1 3" xfId="4702"/>
    <cellStyle name="_Recon to Darrin's 5.11.05 proforma_Production Adj 4.37" xfId="83"/>
    <cellStyle name="_Recon to Darrin's 5.11.05 proforma_Production Adj 4.37 2" xfId="4703"/>
    <cellStyle name="_Recon to Darrin's 5.11.05 proforma_Production Adj 4.37 2 2" xfId="4704"/>
    <cellStyle name="_Recon to Darrin's 5.11.05 proforma_Production Adj 4.37 3" xfId="4705"/>
    <cellStyle name="_Recon to Darrin's 5.11.05 proforma_Purchased Power Adj 4.03" xfId="84"/>
    <cellStyle name="_Recon to Darrin's 5.11.05 proforma_Purchased Power Adj 4.03 2" xfId="4706"/>
    <cellStyle name="_Recon to Darrin's 5.11.05 proforma_Purchased Power Adj 4.03 2 2" xfId="4707"/>
    <cellStyle name="_Recon to Darrin's 5.11.05 proforma_Purchased Power Adj 4.03 3" xfId="4708"/>
    <cellStyle name="_Recon to Darrin's 5.11.05 proforma_Rebuttal Power Costs" xfId="4709"/>
    <cellStyle name="_Recon to Darrin's 5.11.05 proforma_Rebuttal Power Costs 2" xfId="4710"/>
    <cellStyle name="_Recon to Darrin's 5.11.05 proforma_Rebuttal Power Costs 2 2" xfId="4711"/>
    <cellStyle name="_Recon to Darrin's 5.11.05 proforma_Rebuttal Power Costs 3" xfId="4712"/>
    <cellStyle name="_Recon to Darrin's 5.11.05 proforma_Rebuttal Power Costs_Adj Bench DR 3 for Initial Briefs (Electric)" xfId="4713"/>
    <cellStyle name="_Recon to Darrin's 5.11.05 proforma_Rebuttal Power Costs_Adj Bench DR 3 for Initial Briefs (Electric) 2" xfId="4714"/>
    <cellStyle name="_Recon to Darrin's 5.11.05 proforma_Rebuttal Power Costs_Adj Bench DR 3 for Initial Briefs (Electric) 2 2" xfId="4715"/>
    <cellStyle name="_Recon to Darrin's 5.11.05 proforma_Rebuttal Power Costs_Adj Bench DR 3 for Initial Briefs (Electric) 3" xfId="4716"/>
    <cellStyle name="_Recon to Darrin's 5.11.05 proforma_Rebuttal Power Costs_Electric Rev Req Model (2009 GRC) Rebuttal" xfId="4717"/>
    <cellStyle name="_Recon to Darrin's 5.11.05 proforma_Rebuttal Power Costs_Electric Rev Req Model (2009 GRC) Rebuttal 2" xfId="4718"/>
    <cellStyle name="_Recon to Darrin's 5.11.05 proforma_Rebuttal Power Costs_Electric Rev Req Model (2009 GRC) Rebuttal 2 2" xfId="4719"/>
    <cellStyle name="_Recon to Darrin's 5.11.05 proforma_Rebuttal Power Costs_Electric Rev Req Model (2009 GRC) Rebuttal 3" xfId="4720"/>
    <cellStyle name="_Recon to Darrin's 5.11.05 proforma_Rebuttal Power Costs_Electric Rev Req Model (2009 GRC) Rebuttal REmoval of New  WH Solar AdjustMI" xfId="4721"/>
    <cellStyle name="_Recon to Darrin's 5.11.05 proforma_Rebuttal Power Costs_Electric Rev Req Model (2009 GRC) Rebuttal REmoval of New  WH Solar AdjustMI 2" xfId="4722"/>
    <cellStyle name="_Recon to Darrin's 5.11.05 proforma_Rebuttal Power Costs_Electric Rev Req Model (2009 GRC) Rebuttal REmoval of New  WH Solar AdjustMI 2 2" xfId="4723"/>
    <cellStyle name="_Recon to Darrin's 5.11.05 proforma_Rebuttal Power Costs_Electric Rev Req Model (2009 GRC) Rebuttal REmoval of New  WH Solar AdjustMI 3" xfId="4724"/>
    <cellStyle name="_Recon to Darrin's 5.11.05 proforma_Rebuttal Power Costs_Electric Rev Req Model (2009 GRC) Revised 01-18-2010" xfId="4725"/>
    <cellStyle name="_Recon to Darrin's 5.11.05 proforma_Rebuttal Power Costs_Electric Rev Req Model (2009 GRC) Revised 01-18-2010 2" xfId="4726"/>
    <cellStyle name="_Recon to Darrin's 5.11.05 proforma_Rebuttal Power Costs_Electric Rev Req Model (2009 GRC) Revised 01-18-2010 2 2" xfId="4727"/>
    <cellStyle name="_Recon to Darrin's 5.11.05 proforma_Rebuttal Power Costs_Electric Rev Req Model (2009 GRC) Revised 01-18-2010 3" xfId="4728"/>
    <cellStyle name="_Recon to Darrin's 5.11.05 proforma_Rebuttal Power Costs_Final Order Electric EXHIBIT A-1" xfId="4729"/>
    <cellStyle name="_Recon to Darrin's 5.11.05 proforma_Rebuttal Power Costs_Final Order Electric EXHIBIT A-1 2" xfId="4730"/>
    <cellStyle name="_Recon to Darrin's 5.11.05 proforma_Rebuttal Power Costs_Final Order Electric EXHIBIT A-1 2 2" xfId="4731"/>
    <cellStyle name="_Recon to Darrin's 5.11.05 proforma_Rebuttal Power Costs_Final Order Electric EXHIBIT A-1 3" xfId="4732"/>
    <cellStyle name="_Recon to Darrin's 5.11.05 proforma_ROR &amp; CONV FACTOR" xfId="4733"/>
    <cellStyle name="_Recon to Darrin's 5.11.05 proforma_ROR &amp; CONV FACTOR 2" xfId="4734"/>
    <cellStyle name="_Recon to Darrin's 5.11.05 proforma_ROR &amp; CONV FACTOR 2 2" xfId="4735"/>
    <cellStyle name="_Recon to Darrin's 5.11.05 proforma_ROR &amp; CONV FACTOR 3" xfId="4736"/>
    <cellStyle name="_Recon to Darrin's 5.11.05 proforma_ROR 5.02" xfId="85"/>
    <cellStyle name="_Recon to Darrin's 5.11.05 proforma_ROR 5.02 2" xfId="4737"/>
    <cellStyle name="_Recon to Darrin's 5.11.05 proforma_ROR 5.02 2 2" xfId="4738"/>
    <cellStyle name="_Recon to Darrin's 5.11.05 proforma_ROR 5.02 3" xfId="4739"/>
    <cellStyle name="_Recon to Darrin's 5.11.05 proforma_Transmission Workbook for May BOD" xfId="4740"/>
    <cellStyle name="_Recon to Darrin's 5.11.05 proforma_Transmission Workbook for May BOD 2" xfId="4741"/>
    <cellStyle name="_Recon to Darrin's 5.11.05 proforma_Wind Integration 10GRC" xfId="4742"/>
    <cellStyle name="_Recon to Darrin's 5.11.05 proforma_Wind Integration 10GRC 2" xfId="4743"/>
    <cellStyle name="_Revenue" xfId="4744"/>
    <cellStyle name="_Revenue_Data" xfId="4745"/>
    <cellStyle name="_Revenue_Data_1" xfId="4746"/>
    <cellStyle name="_Revenue_Data_Pro Forma Rev 09 GRC" xfId="4747"/>
    <cellStyle name="_Revenue_Data_Pro Forma Rev 2010 GRC" xfId="4748"/>
    <cellStyle name="_Revenue_Data_Pro Forma Rev 2010 GRC_Preliminary" xfId="4749"/>
    <cellStyle name="_Revenue_Data_Revenue (Feb 09 - Jan 10)" xfId="4750"/>
    <cellStyle name="_Revenue_Data_Revenue (Jan 09 - Dec 09)" xfId="4751"/>
    <cellStyle name="_Revenue_Data_Revenue (Mar 09 - Feb 10)" xfId="4752"/>
    <cellStyle name="_Revenue_Data_Volume Exhibit (Jan09 - Dec09)" xfId="4753"/>
    <cellStyle name="_Revenue_Mins" xfId="4754"/>
    <cellStyle name="_Revenue_Pro Forma Rev 07 GRC" xfId="4755"/>
    <cellStyle name="_Revenue_Pro Forma Rev 08 GRC" xfId="4756"/>
    <cellStyle name="_Revenue_Pro Forma Rev 09 GRC" xfId="4757"/>
    <cellStyle name="_Revenue_Pro Forma Rev 2010 GRC" xfId="4758"/>
    <cellStyle name="_Revenue_Pro Forma Rev 2010 GRC_Preliminary" xfId="4759"/>
    <cellStyle name="_Revenue_Revenue (Feb 09 - Jan 10)" xfId="4760"/>
    <cellStyle name="_Revenue_Revenue (Jan 09 - Dec 09)" xfId="4761"/>
    <cellStyle name="_Revenue_Revenue (Mar 09 - Feb 10)" xfId="4762"/>
    <cellStyle name="_Revenue_Sheet2" xfId="4763"/>
    <cellStyle name="_Revenue_Therms Data" xfId="4764"/>
    <cellStyle name="_Revenue_Therms Data Rerun" xfId="4765"/>
    <cellStyle name="_Revenue_Volume Exhibit (Jan09 - Dec09)" xfId="4766"/>
    <cellStyle name="_Sumas Proforma - 11-09-07" xfId="4767"/>
    <cellStyle name="_Sumas Property Taxes v1" xfId="4768"/>
    <cellStyle name="_Tenaska Comparison" xfId="86"/>
    <cellStyle name="_Tenaska Comparison 2" xfId="4769"/>
    <cellStyle name="_Tenaska Comparison 2 2" xfId="4770"/>
    <cellStyle name="_Tenaska Comparison 2 2 2" xfId="4771"/>
    <cellStyle name="_Tenaska Comparison 2 3" xfId="4772"/>
    <cellStyle name="_Tenaska Comparison 3" xfId="4773"/>
    <cellStyle name="_Tenaska Comparison 3 2" xfId="4774"/>
    <cellStyle name="_Tenaska Comparison 4" xfId="4775"/>
    <cellStyle name="_Tenaska Comparison 4 2" xfId="4776"/>
    <cellStyle name="_Tenaska Comparison_(C) WHE Proforma with ITC cash grant 10 Yr Amort_for deferral_102809" xfId="4777"/>
    <cellStyle name="_Tenaska Comparison_(C) WHE Proforma with ITC cash grant 10 Yr Amort_for deferral_102809 2" xfId="4778"/>
    <cellStyle name="_Tenaska Comparison_(C) WHE Proforma with ITC cash grant 10 Yr Amort_for deferral_102809 2 2" xfId="4779"/>
    <cellStyle name="_Tenaska Comparison_(C) WHE Proforma with ITC cash grant 10 Yr Amort_for deferral_102809 3" xfId="4780"/>
    <cellStyle name="_Tenaska Comparison_(C) WHE Proforma with ITC cash grant 10 Yr Amort_for deferral_102809_16.07E Wild Horse Wind Expansionwrkingfile" xfId="4781"/>
    <cellStyle name="_Tenaska Comparison_(C) WHE Proforma with ITC cash grant 10 Yr Amort_for deferral_102809_16.07E Wild Horse Wind Expansionwrkingfile 2" xfId="4782"/>
    <cellStyle name="_Tenaska Comparison_(C) WHE Proforma with ITC cash grant 10 Yr Amort_for deferral_102809_16.07E Wild Horse Wind Expansionwrkingfile 2 2" xfId="4783"/>
    <cellStyle name="_Tenaska Comparison_(C) WHE Proforma with ITC cash grant 10 Yr Amort_for deferral_102809_16.07E Wild Horse Wind Expansionwrkingfile 3" xfId="4784"/>
    <cellStyle name="_Tenaska Comparison_(C) WHE Proforma with ITC cash grant 10 Yr Amort_for deferral_102809_16.07E Wild Horse Wind Expansionwrkingfile SF" xfId="4785"/>
    <cellStyle name="_Tenaska Comparison_(C) WHE Proforma with ITC cash grant 10 Yr Amort_for deferral_102809_16.07E Wild Horse Wind Expansionwrkingfile SF 2" xfId="4786"/>
    <cellStyle name="_Tenaska Comparison_(C) WHE Proforma with ITC cash grant 10 Yr Amort_for deferral_102809_16.07E Wild Horse Wind Expansionwrkingfile SF 2 2" xfId="4787"/>
    <cellStyle name="_Tenaska Comparison_(C) WHE Proforma with ITC cash grant 10 Yr Amort_for deferral_102809_16.07E Wild Horse Wind Expansionwrkingfile SF 3" xfId="4788"/>
    <cellStyle name="_Tenaska Comparison_(C) WHE Proforma with ITC cash grant 10 Yr Amort_for deferral_102809_16.37E Wild Horse Expansion DeferralRevwrkingfile SF" xfId="4789"/>
    <cellStyle name="_Tenaska Comparison_(C) WHE Proforma with ITC cash grant 10 Yr Amort_for deferral_102809_16.37E Wild Horse Expansion DeferralRevwrkingfile SF 2" xfId="4790"/>
    <cellStyle name="_Tenaska Comparison_(C) WHE Proforma with ITC cash grant 10 Yr Amort_for deferral_102809_16.37E Wild Horse Expansion DeferralRevwrkingfile SF 2 2" xfId="4791"/>
    <cellStyle name="_Tenaska Comparison_(C) WHE Proforma with ITC cash grant 10 Yr Amort_for deferral_102809_16.37E Wild Horse Expansion DeferralRevwrkingfile SF 3" xfId="4792"/>
    <cellStyle name="_Tenaska Comparison_(C) WHE Proforma with ITC cash grant 10 Yr Amort_for rebuttal_120709" xfId="4793"/>
    <cellStyle name="_Tenaska Comparison_(C) WHE Proforma with ITC cash grant 10 Yr Amort_for rebuttal_120709 2" xfId="4794"/>
    <cellStyle name="_Tenaska Comparison_(C) WHE Proforma with ITC cash grant 10 Yr Amort_for rebuttal_120709 2 2" xfId="4795"/>
    <cellStyle name="_Tenaska Comparison_(C) WHE Proforma with ITC cash grant 10 Yr Amort_for rebuttal_120709 3" xfId="4796"/>
    <cellStyle name="_Tenaska Comparison_04.07E Wild Horse Wind Expansion" xfId="4797"/>
    <cellStyle name="_Tenaska Comparison_04.07E Wild Horse Wind Expansion 2" xfId="4798"/>
    <cellStyle name="_Tenaska Comparison_04.07E Wild Horse Wind Expansion 2 2" xfId="4799"/>
    <cellStyle name="_Tenaska Comparison_04.07E Wild Horse Wind Expansion 3" xfId="4800"/>
    <cellStyle name="_Tenaska Comparison_04.07E Wild Horse Wind Expansion_16.07E Wild Horse Wind Expansionwrkingfile" xfId="4801"/>
    <cellStyle name="_Tenaska Comparison_04.07E Wild Horse Wind Expansion_16.07E Wild Horse Wind Expansionwrkingfile 2" xfId="4802"/>
    <cellStyle name="_Tenaska Comparison_04.07E Wild Horse Wind Expansion_16.07E Wild Horse Wind Expansionwrkingfile 2 2" xfId="4803"/>
    <cellStyle name="_Tenaska Comparison_04.07E Wild Horse Wind Expansion_16.07E Wild Horse Wind Expansionwrkingfile 3" xfId="4804"/>
    <cellStyle name="_Tenaska Comparison_04.07E Wild Horse Wind Expansion_16.07E Wild Horse Wind Expansionwrkingfile SF" xfId="4805"/>
    <cellStyle name="_Tenaska Comparison_04.07E Wild Horse Wind Expansion_16.07E Wild Horse Wind Expansionwrkingfile SF 2" xfId="4806"/>
    <cellStyle name="_Tenaska Comparison_04.07E Wild Horse Wind Expansion_16.07E Wild Horse Wind Expansionwrkingfile SF 2 2" xfId="4807"/>
    <cellStyle name="_Tenaska Comparison_04.07E Wild Horse Wind Expansion_16.07E Wild Horse Wind Expansionwrkingfile SF 3" xfId="4808"/>
    <cellStyle name="_Tenaska Comparison_04.07E Wild Horse Wind Expansion_16.37E Wild Horse Expansion DeferralRevwrkingfile SF" xfId="4809"/>
    <cellStyle name="_Tenaska Comparison_04.07E Wild Horse Wind Expansion_16.37E Wild Horse Expansion DeferralRevwrkingfile SF 2" xfId="4810"/>
    <cellStyle name="_Tenaska Comparison_04.07E Wild Horse Wind Expansion_16.37E Wild Horse Expansion DeferralRevwrkingfile SF 2 2" xfId="4811"/>
    <cellStyle name="_Tenaska Comparison_04.07E Wild Horse Wind Expansion_16.37E Wild Horse Expansion DeferralRevwrkingfile SF 3" xfId="4812"/>
    <cellStyle name="_Tenaska Comparison_16.07E Wild Horse Wind Expansionwrkingfile" xfId="4813"/>
    <cellStyle name="_Tenaska Comparison_16.07E Wild Horse Wind Expansionwrkingfile 2" xfId="4814"/>
    <cellStyle name="_Tenaska Comparison_16.07E Wild Horse Wind Expansionwrkingfile 2 2" xfId="4815"/>
    <cellStyle name="_Tenaska Comparison_16.07E Wild Horse Wind Expansionwrkingfile 3" xfId="4816"/>
    <cellStyle name="_Tenaska Comparison_16.07E Wild Horse Wind Expansionwrkingfile SF" xfId="4817"/>
    <cellStyle name="_Tenaska Comparison_16.07E Wild Horse Wind Expansionwrkingfile SF 2" xfId="4818"/>
    <cellStyle name="_Tenaska Comparison_16.07E Wild Horse Wind Expansionwrkingfile SF 2 2" xfId="4819"/>
    <cellStyle name="_Tenaska Comparison_16.07E Wild Horse Wind Expansionwrkingfile SF 3" xfId="4820"/>
    <cellStyle name="_Tenaska Comparison_16.37E Wild Horse Expansion DeferralRevwrkingfile SF" xfId="4821"/>
    <cellStyle name="_Tenaska Comparison_16.37E Wild Horse Expansion DeferralRevwrkingfile SF 2" xfId="4822"/>
    <cellStyle name="_Tenaska Comparison_16.37E Wild Horse Expansion DeferralRevwrkingfile SF 2 2" xfId="4823"/>
    <cellStyle name="_Tenaska Comparison_16.37E Wild Horse Expansion DeferralRevwrkingfile SF 3" xfId="4824"/>
    <cellStyle name="_Tenaska Comparison_2009 GRC Compl Filing - Exhibit D" xfId="4825"/>
    <cellStyle name="_Tenaska Comparison_2009 GRC Compl Filing - Exhibit D 2" xfId="4826"/>
    <cellStyle name="_Tenaska Comparison_3.01 Income Statement" xfId="4827"/>
    <cellStyle name="_Tenaska Comparison_4 31 Regulatory Assets and Liabilities  7 06- Exhibit D" xfId="4828"/>
    <cellStyle name="_Tenaska Comparison_4 31 Regulatory Assets and Liabilities  7 06- Exhibit D 2" xfId="4829"/>
    <cellStyle name="_Tenaska Comparison_4 31 Regulatory Assets and Liabilities  7 06- Exhibit D 2 2" xfId="4830"/>
    <cellStyle name="_Tenaska Comparison_4 31 Regulatory Assets and Liabilities  7 06- Exhibit D 3" xfId="4831"/>
    <cellStyle name="_Tenaska Comparison_4 31 Regulatory Assets and Liabilities  7 06- Exhibit D_NIM Summary" xfId="4832"/>
    <cellStyle name="_Tenaska Comparison_4 31 Regulatory Assets and Liabilities  7 06- Exhibit D_NIM Summary 2" xfId="4833"/>
    <cellStyle name="_Tenaska Comparison_4 32 Regulatory Assets and Liabilities  7 06- Exhibit D" xfId="4834"/>
    <cellStyle name="_Tenaska Comparison_4 32 Regulatory Assets and Liabilities  7 06- Exhibit D 2" xfId="4835"/>
    <cellStyle name="_Tenaska Comparison_4 32 Regulatory Assets and Liabilities  7 06- Exhibit D 2 2" xfId="4836"/>
    <cellStyle name="_Tenaska Comparison_4 32 Regulatory Assets and Liabilities  7 06- Exhibit D 3" xfId="4837"/>
    <cellStyle name="_Tenaska Comparison_4 32 Regulatory Assets and Liabilities  7 06- Exhibit D_NIM Summary" xfId="4838"/>
    <cellStyle name="_Tenaska Comparison_4 32 Regulatory Assets and Liabilities  7 06- Exhibit D_NIM Summary 2" xfId="4839"/>
    <cellStyle name="_Tenaska Comparison_AURORA Total New" xfId="4840"/>
    <cellStyle name="_Tenaska Comparison_AURORA Total New 2" xfId="4841"/>
    <cellStyle name="_Tenaska Comparison_Book2" xfId="4842"/>
    <cellStyle name="_Tenaska Comparison_Book2 2" xfId="4843"/>
    <cellStyle name="_Tenaska Comparison_Book2 2 2" xfId="4844"/>
    <cellStyle name="_Tenaska Comparison_Book2 3" xfId="4845"/>
    <cellStyle name="_Tenaska Comparison_Book2_Adj Bench DR 3 for Initial Briefs (Electric)" xfId="4846"/>
    <cellStyle name="_Tenaska Comparison_Book2_Adj Bench DR 3 for Initial Briefs (Electric) 2" xfId="4847"/>
    <cellStyle name="_Tenaska Comparison_Book2_Adj Bench DR 3 for Initial Briefs (Electric) 2 2" xfId="4848"/>
    <cellStyle name="_Tenaska Comparison_Book2_Adj Bench DR 3 for Initial Briefs (Electric) 3" xfId="4849"/>
    <cellStyle name="_Tenaska Comparison_Book2_Electric Rev Req Model (2009 GRC) Rebuttal" xfId="4850"/>
    <cellStyle name="_Tenaska Comparison_Book2_Electric Rev Req Model (2009 GRC) Rebuttal 2" xfId="4851"/>
    <cellStyle name="_Tenaska Comparison_Book2_Electric Rev Req Model (2009 GRC) Rebuttal 2 2" xfId="4852"/>
    <cellStyle name="_Tenaska Comparison_Book2_Electric Rev Req Model (2009 GRC) Rebuttal 3" xfId="4853"/>
    <cellStyle name="_Tenaska Comparison_Book2_Electric Rev Req Model (2009 GRC) Rebuttal REmoval of New  WH Solar AdjustMI" xfId="4854"/>
    <cellStyle name="_Tenaska Comparison_Book2_Electric Rev Req Model (2009 GRC) Rebuttal REmoval of New  WH Solar AdjustMI 2" xfId="4855"/>
    <cellStyle name="_Tenaska Comparison_Book2_Electric Rev Req Model (2009 GRC) Rebuttal REmoval of New  WH Solar AdjustMI 2 2" xfId="4856"/>
    <cellStyle name="_Tenaska Comparison_Book2_Electric Rev Req Model (2009 GRC) Rebuttal REmoval of New  WH Solar AdjustMI 3" xfId="4857"/>
    <cellStyle name="_Tenaska Comparison_Book2_Electric Rev Req Model (2009 GRC) Revised 01-18-2010" xfId="4858"/>
    <cellStyle name="_Tenaska Comparison_Book2_Electric Rev Req Model (2009 GRC) Revised 01-18-2010 2" xfId="4859"/>
    <cellStyle name="_Tenaska Comparison_Book2_Electric Rev Req Model (2009 GRC) Revised 01-18-2010 2 2" xfId="4860"/>
    <cellStyle name="_Tenaska Comparison_Book2_Electric Rev Req Model (2009 GRC) Revised 01-18-2010 3" xfId="4861"/>
    <cellStyle name="_Tenaska Comparison_Book2_Final Order Electric EXHIBIT A-1" xfId="4862"/>
    <cellStyle name="_Tenaska Comparison_Book2_Final Order Electric EXHIBIT A-1 2" xfId="4863"/>
    <cellStyle name="_Tenaska Comparison_Book2_Final Order Electric EXHIBIT A-1 2 2" xfId="4864"/>
    <cellStyle name="_Tenaska Comparison_Book2_Final Order Electric EXHIBIT A-1 3" xfId="4865"/>
    <cellStyle name="_Tenaska Comparison_Book4" xfId="4866"/>
    <cellStyle name="_Tenaska Comparison_Book4 2" xfId="4867"/>
    <cellStyle name="_Tenaska Comparison_Book4 2 2" xfId="4868"/>
    <cellStyle name="_Tenaska Comparison_Book4 3" xfId="4869"/>
    <cellStyle name="_Tenaska Comparison_Book9" xfId="4870"/>
    <cellStyle name="_Tenaska Comparison_Book9 2" xfId="4871"/>
    <cellStyle name="_Tenaska Comparison_Book9 2 2" xfId="4872"/>
    <cellStyle name="_Tenaska Comparison_Book9 3" xfId="4873"/>
    <cellStyle name="_Tenaska Comparison_Electric COS Inputs" xfId="4874"/>
    <cellStyle name="_Tenaska Comparison_Electric COS Inputs 2" xfId="4875"/>
    <cellStyle name="_Tenaska Comparison_Electric COS Inputs 2 2" xfId="4876"/>
    <cellStyle name="_Tenaska Comparison_Electric COS Inputs 2 2 2" xfId="4877"/>
    <cellStyle name="_Tenaska Comparison_Electric COS Inputs 2 3" xfId="4878"/>
    <cellStyle name="_Tenaska Comparison_Electric COS Inputs 2 3 2" xfId="4879"/>
    <cellStyle name="_Tenaska Comparison_Electric COS Inputs 2 4" xfId="4880"/>
    <cellStyle name="_Tenaska Comparison_Electric COS Inputs 2 4 2" xfId="4881"/>
    <cellStyle name="_Tenaska Comparison_Electric COS Inputs 3" xfId="4882"/>
    <cellStyle name="_Tenaska Comparison_Electric COS Inputs 3 2" xfId="4883"/>
    <cellStyle name="_Tenaska Comparison_Electric COS Inputs 4" xfId="4884"/>
    <cellStyle name="_Tenaska Comparison_Electric COS Inputs 4 2" xfId="4885"/>
    <cellStyle name="_Tenaska Comparison_Electric COS Inputs 5" xfId="4886"/>
    <cellStyle name="_Tenaska Comparison_NIM Summary" xfId="4887"/>
    <cellStyle name="_Tenaska Comparison_NIM Summary 09GRC" xfId="4888"/>
    <cellStyle name="_Tenaska Comparison_NIM Summary 09GRC 2" xfId="4889"/>
    <cellStyle name="_Tenaska Comparison_NIM Summary 2" xfId="4890"/>
    <cellStyle name="_Tenaska Comparison_NIM Summary 3" xfId="4891"/>
    <cellStyle name="_Tenaska Comparison_NIM Summary 4" xfId="4892"/>
    <cellStyle name="_Tenaska Comparison_NIM Summary 5" xfId="4893"/>
    <cellStyle name="_Tenaska Comparison_NIM Summary 6" xfId="4894"/>
    <cellStyle name="_Tenaska Comparison_NIM Summary 7" xfId="4895"/>
    <cellStyle name="_Tenaska Comparison_NIM Summary 8" xfId="4896"/>
    <cellStyle name="_Tenaska Comparison_NIM Summary 9" xfId="4897"/>
    <cellStyle name="_Tenaska Comparison_PCA 9 -  Exhibit D April 2010 (3)" xfId="4898"/>
    <cellStyle name="_Tenaska Comparison_PCA 9 -  Exhibit D April 2010 (3) 2" xfId="4899"/>
    <cellStyle name="_Tenaska Comparison_Power Costs - Comparison bx Rbtl-Staff-Jt-PC" xfId="4900"/>
    <cellStyle name="_Tenaska Comparison_Power Costs - Comparison bx Rbtl-Staff-Jt-PC 2" xfId="4901"/>
    <cellStyle name="_Tenaska Comparison_Power Costs - Comparison bx Rbtl-Staff-Jt-PC 2 2" xfId="4902"/>
    <cellStyle name="_Tenaska Comparison_Power Costs - Comparison bx Rbtl-Staff-Jt-PC 3" xfId="4903"/>
    <cellStyle name="_Tenaska Comparison_Power Costs - Comparison bx Rbtl-Staff-Jt-PC_Adj Bench DR 3 for Initial Briefs (Electric)" xfId="4904"/>
    <cellStyle name="_Tenaska Comparison_Power Costs - Comparison bx Rbtl-Staff-Jt-PC_Adj Bench DR 3 for Initial Briefs (Electric) 2" xfId="4905"/>
    <cellStyle name="_Tenaska Comparison_Power Costs - Comparison bx Rbtl-Staff-Jt-PC_Adj Bench DR 3 for Initial Briefs (Electric) 2 2" xfId="4906"/>
    <cellStyle name="_Tenaska Comparison_Power Costs - Comparison bx Rbtl-Staff-Jt-PC_Adj Bench DR 3 for Initial Briefs (Electric) 3" xfId="4907"/>
    <cellStyle name="_Tenaska Comparison_Power Costs - Comparison bx Rbtl-Staff-Jt-PC_Electric Rev Req Model (2009 GRC) Rebuttal" xfId="4908"/>
    <cellStyle name="_Tenaska Comparison_Power Costs - Comparison bx Rbtl-Staff-Jt-PC_Electric Rev Req Model (2009 GRC) Rebuttal 2" xfId="4909"/>
    <cellStyle name="_Tenaska Comparison_Power Costs - Comparison bx Rbtl-Staff-Jt-PC_Electric Rev Req Model (2009 GRC) Rebuttal 2 2" xfId="4910"/>
    <cellStyle name="_Tenaska Comparison_Power Costs - Comparison bx Rbtl-Staff-Jt-PC_Electric Rev Req Model (2009 GRC) Rebuttal 3" xfId="4911"/>
    <cellStyle name="_Tenaska Comparison_Power Costs - Comparison bx Rbtl-Staff-Jt-PC_Electric Rev Req Model (2009 GRC) Rebuttal REmoval of New  WH Solar AdjustMI" xfId="4912"/>
    <cellStyle name="_Tenaska Comparison_Power Costs - Comparison bx Rbtl-Staff-Jt-PC_Electric Rev Req Model (2009 GRC) Rebuttal REmoval of New  WH Solar AdjustMI 2" xfId="4913"/>
    <cellStyle name="_Tenaska Comparison_Power Costs - Comparison bx Rbtl-Staff-Jt-PC_Electric Rev Req Model (2009 GRC) Rebuttal REmoval of New  WH Solar AdjustMI 2 2" xfId="4914"/>
    <cellStyle name="_Tenaska Comparison_Power Costs - Comparison bx Rbtl-Staff-Jt-PC_Electric Rev Req Model (2009 GRC) Rebuttal REmoval of New  WH Solar AdjustMI 3" xfId="4915"/>
    <cellStyle name="_Tenaska Comparison_Power Costs - Comparison bx Rbtl-Staff-Jt-PC_Electric Rev Req Model (2009 GRC) Revised 01-18-2010" xfId="4916"/>
    <cellStyle name="_Tenaska Comparison_Power Costs - Comparison bx Rbtl-Staff-Jt-PC_Electric Rev Req Model (2009 GRC) Revised 01-18-2010 2" xfId="4917"/>
    <cellStyle name="_Tenaska Comparison_Power Costs - Comparison bx Rbtl-Staff-Jt-PC_Electric Rev Req Model (2009 GRC) Revised 01-18-2010 2 2" xfId="4918"/>
    <cellStyle name="_Tenaska Comparison_Power Costs - Comparison bx Rbtl-Staff-Jt-PC_Electric Rev Req Model (2009 GRC) Revised 01-18-2010 3" xfId="4919"/>
    <cellStyle name="_Tenaska Comparison_Power Costs - Comparison bx Rbtl-Staff-Jt-PC_Final Order Electric EXHIBIT A-1" xfId="4920"/>
    <cellStyle name="_Tenaska Comparison_Power Costs - Comparison bx Rbtl-Staff-Jt-PC_Final Order Electric EXHIBIT A-1 2" xfId="4921"/>
    <cellStyle name="_Tenaska Comparison_Power Costs - Comparison bx Rbtl-Staff-Jt-PC_Final Order Electric EXHIBIT A-1 2 2" xfId="4922"/>
    <cellStyle name="_Tenaska Comparison_Power Costs - Comparison bx Rbtl-Staff-Jt-PC_Final Order Electric EXHIBIT A-1 3" xfId="4923"/>
    <cellStyle name="_Tenaska Comparison_Production Adj 4.37" xfId="87"/>
    <cellStyle name="_Tenaska Comparison_Production Adj 4.37 2" xfId="4924"/>
    <cellStyle name="_Tenaska Comparison_Production Adj 4.37 2 2" xfId="4925"/>
    <cellStyle name="_Tenaska Comparison_Production Adj 4.37 3" xfId="4926"/>
    <cellStyle name="_Tenaska Comparison_Purchased Power Adj 4.03" xfId="88"/>
    <cellStyle name="_Tenaska Comparison_Purchased Power Adj 4.03 2" xfId="4927"/>
    <cellStyle name="_Tenaska Comparison_Purchased Power Adj 4.03 2 2" xfId="4928"/>
    <cellStyle name="_Tenaska Comparison_Purchased Power Adj 4.03 3" xfId="4929"/>
    <cellStyle name="_Tenaska Comparison_Rebuttal Power Costs" xfId="4930"/>
    <cellStyle name="_Tenaska Comparison_Rebuttal Power Costs 2" xfId="4931"/>
    <cellStyle name="_Tenaska Comparison_Rebuttal Power Costs 2 2" xfId="4932"/>
    <cellStyle name="_Tenaska Comparison_Rebuttal Power Costs 3" xfId="4933"/>
    <cellStyle name="_Tenaska Comparison_Rebuttal Power Costs_Adj Bench DR 3 for Initial Briefs (Electric)" xfId="4934"/>
    <cellStyle name="_Tenaska Comparison_Rebuttal Power Costs_Adj Bench DR 3 for Initial Briefs (Electric) 2" xfId="4935"/>
    <cellStyle name="_Tenaska Comparison_Rebuttal Power Costs_Adj Bench DR 3 for Initial Briefs (Electric) 2 2" xfId="4936"/>
    <cellStyle name="_Tenaska Comparison_Rebuttal Power Costs_Adj Bench DR 3 for Initial Briefs (Electric) 3" xfId="4937"/>
    <cellStyle name="_Tenaska Comparison_Rebuttal Power Costs_Electric Rev Req Model (2009 GRC) Rebuttal" xfId="4938"/>
    <cellStyle name="_Tenaska Comparison_Rebuttal Power Costs_Electric Rev Req Model (2009 GRC) Rebuttal 2" xfId="4939"/>
    <cellStyle name="_Tenaska Comparison_Rebuttal Power Costs_Electric Rev Req Model (2009 GRC) Rebuttal 2 2" xfId="4940"/>
    <cellStyle name="_Tenaska Comparison_Rebuttal Power Costs_Electric Rev Req Model (2009 GRC) Rebuttal 3" xfId="4941"/>
    <cellStyle name="_Tenaska Comparison_Rebuttal Power Costs_Electric Rev Req Model (2009 GRC) Rebuttal REmoval of New  WH Solar AdjustMI" xfId="4942"/>
    <cellStyle name="_Tenaska Comparison_Rebuttal Power Costs_Electric Rev Req Model (2009 GRC) Rebuttal REmoval of New  WH Solar AdjustMI 2" xfId="4943"/>
    <cellStyle name="_Tenaska Comparison_Rebuttal Power Costs_Electric Rev Req Model (2009 GRC) Rebuttal REmoval of New  WH Solar AdjustMI 2 2" xfId="4944"/>
    <cellStyle name="_Tenaska Comparison_Rebuttal Power Costs_Electric Rev Req Model (2009 GRC) Rebuttal REmoval of New  WH Solar AdjustMI 3" xfId="4945"/>
    <cellStyle name="_Tenaska Comparison_Rebuttal Power Costs_Electric Rev Req Model (2009 GRC) Revised 01-18-2010" xfId="4946"/>
    <cellStyle name="_Tenaska Comparison_Rebuttal Power Costs_Electric Rev Req Model (2009 GRC) Revised 01-18-2010 2" xfId="4947"/>
    <cellStyle name="_Tenaska Comparison_Rebuttal Power Costs_Electric Rev Req Model (2009 GRC) Revised 01-18-2010 2 2" xfId="4948"/>
    <cellStyle name="_Tenaska Comparison_Rebuttal Power Costs_Electric Rev Req Model (2009 GRC) Revised 01-18-2010 3" xfId="4949"/>
    <cellStyle name="_Tenaska Comparison_Rebuttal Power Costs_Final Order Electric EXHIBIT A-1" xfId="4950"/>
    <cellStyle name="_Tenaska Comparison_Rebuttal Power Costs_Final Order Electric EXHIBIT A-1 2" xfId="4951"/>
    <cellStyle name="_Tenaska Comparison_Rebuttal Power Costs_Final Order Electric EXHIBIT A-1 2 2" xfId="4952"/>
    <cellStyle name="_Tenaska Comparison_Rebuttal Power Costs_Final Order Electric EXHIBIT A-1 3" xfId="4953"/>
    <cellStyle name="_Tenaska Comparison_ROR 5.02" xfId="89"/>
    <cellStyle name="_Tenaska Comparison_ROR 5.02 2" xfId="4954"/>
    <cellStyle name="_Tenaska Comparison_ROR 5.02 2 2" xfId="4955"/>
    <cellStyle name="_Tenaska Comparison_ROR 5.02 3" xfId="4956"/>
    <cellStyle name="_Tenaska Comparison_Transmission Workbook for May BOD" xfId="4957"/>
    <cellStyle name="_Tenaska Comparison_Transmission Workbook for May BOD 2" xfId="4958"/>
    <cellStyle name="_Tenaska Comparison_Wind Integration 10GRC" xfId="4959"/>
    <cellStyle name="_Tenaska Comparison_Wind Integration 10GRC 2" xfId="4960"/>
    <cellStyle name="_x0013__TENASKA REGULATORY ASSET" xfId="4961"/>
    <cellStyle name="_x0013__TENASKA REGULATORY ASSET 2" xfId="4962"/>
    <cellStyle name="_x0013__TENASKA REGULATORY ASSET 2 2" xfId="4963"/>
    <cellStyle name="_x0013__TENASKA REGULATORY ASSET 3" xfId="4964"/>
    <cellStyle name="_Therms Data" xfId="4965"/>
    <cellStyle name="_Therms Data_Pro Forma Rev 09 GRC" xfId="4966"/>
    <cellStyle name="_Therms Data_Pro Forma Rev 2010 GRC" xfId="4967"/>
    <cellStyle name="_Therms Data_Pro Forma Rev 2010 GRC_Preliminary" xfId="4968"/>
    <cellStyle name="_Therms Data_Revenue (Feb 09 - Jan 10)" xfId="4969"/>
    <cellStyle name="_Therms Data_Revenue (Jan 09 - Dec 09)" xfId="4970"/>
    <cellStyle name="_Therms Data_Revenue (Mar 09 - Feb 10)" xfId="4971"/>
    <cellStyle name="_Therms Data_Volume Exhibit (Jan09 - Dec09)" xfId="4972"/>
    <cellStyle name="_Value Copy 11 30 05 gas 12 09 05 AURORA at 12 14 05" xfId="90"/>
    <cellStyle name="_Value Copy 11 30 05 gas 12 09 05 AURORA at 12 14 05 2" xfId="4973"/>
    <cellStyle name="_Value Copy 11 30 05 gas 12 09 05 AURORA at 12 14 05 2 2" xfId="4974"/>
    <cellStyle name="_Value Copy 11 30 05 gas 12 09 05 AURORA at 12 14 05 2 2 2" xfId="4975"/>
    <cellStyle name="_Value Copy 11 30 05 gas 12 09 05 AURORA at 12 14 05 2 3" xfId="4976"/>
    <cellStyle name="_Value Copy 11 30 05 gas 12 09 05 AURORA at 12 14 05 3" xfId="4977"/>
    <cellStyle name="_Value Copy 11 30 05 gas 12 09 05 AURORA at 12 14 05 3 2" xfId="4978"/>
    <cellStyle name="_Value Copy 11 30 05 gas 12 09 05 AURORA at 12 14 05 4" xfId="4979"/>
    <cellStyle name="_Value Copy 11 30 05 gas 12 09 05 AURORA at 12 14 05 4 2" xfId="4980"/>
    <cellStyle name="_Value Copy 11 30 05 gas 12 09 05 AURORA at 12 14 05_04 07E Wild Horse Wind Expansion (C) (2)" xfId="91"/>
    <cellStyle name="_Value Copy 11 30 05 gas 12 09 05 AURORA at 12 14 05_04 07E Wild Horse Wind Expansion (C) (2) 2" xfId="4981"/>
    <cellStyle name="_Value Copy 11 30 05 gas 12 09 05 AURORA at 12 14 05_04 07E Wild Horse Wind Expansion (C) (2) 2 2" xfId="4982"/>
    <cellStyle name="_Value Copy 11 30 05 gas 12 09 05 AURORA at 12 14 05_04 07E Wild Horse Wind Expansion (C) (2) 3" xfId="4983"/>
    <cellStyle name="_Value Copy 11 30 05 gas 12 09 05 AURORA at 12 14 05_04 07E Wild Horse Wind Expansion (C) (2)_Adj Bench DR 3 for Initial Briefs (Electric)" xfId="4984"/>
    <cellStyle name="_Value Copy 11 30 05 gas 12 09 05 AURORA at 12 14 05_04 07E Wild Horse Wind Expansion (C) (2)_Adj Bench DR 3 for Initial Briefs (Electric) 2" xfId="4985"/>
    <cellStyle name="_Value Copy 11 30 05 gas 12 09 05 AURORA at 12 14 05_04 07E Wild Horse Wind Expansion (C) (2)_Adj Bench DR 3 for Initial Briefs (Electric) 2 2" xfId="4986"/>
    <cellStyle name="_Value Copy 11 30 05 gas 12 09 05 AURORA at 12 14 05_04 07E Wild Horse Wind Expansion (C) (2)_Adj Bench DR 3 for Initial Briefs (Electric) 3" xfId="4987"/>
    <cellStyle name="_Value Copy 11 30 05 gas 12 09 05 AURORA at 12 14 05_04 07E Wild Horse Wind Expansion (C) (2)_Electric Rev Req Model (2009 GRC) " xfId="4988"/>
    <cellStyle name="_Value Copy 11 30 05 gas 12 09 05 AURORA at 12 14 05_04 07E Wild Horse Wind Expansion (C) (2)_Electric Rev Req Model (2009 GRC)  2" xfId="4989"/>
    <cellStyle name="_Value Copy 11 30 05 gas 12 09 05 AURORA at 12 14 05_04 07E Wild Horse Wind Expansion (C) (2)_Electric Rev Req Model (2009 GRC)  2 2" xfId="4990"/>
    <cellStyle name="_Value Copy 11 30 05 gas 12 09 05 AURORA at 12 14 05_04 07E Wild Horse Wind Expansion (C) (2)_Electric Rev Req Model (2009 GRC)  3" xfId="4991"/>
    <cellStyle name="_Value Copy 11 30 05 gas 12 09 05 AURORA at 12 14 05_04 07E Wild Horse Wind Expansion (C) (2)_Electric Rev Req Model (2009 GRC) Rebuttal" xfId="4992"/>
    <cellStyle name="_Value Copy 11 30 05 gas 12 09 05 AURORA at 12 14 05_04 07E Wild Horse Wind Expansion (C) (2)_Electric Rev Req Model (2009 GRC) Rebuttal 2" xfId="4993"/>
    <cellStyle name="_Value Copy 11 30 05 gas 12 09 05 AURORA at 12 14 05_04 07E Wild Horse Wind Expansion (C) (2)_Electric Rev Req Model (2009 GRC) Rebuttal 2 2" xfId="4994"/>
    <cellStyle name="_Value Copy 11 30 05 gas 12 09 05 AURORA at 12 14 05_04 07E Wild Horse Wind Expansion (C) (2)_Electric Rev Req Model (2009 GRC) Rebuttal 3" xfId="4995"/>
    <cellStyle name="_Value Copy 11 30 05 gas 12 09 05 AURORA at 12 14 05_04 07E Wild Horse Wind Expansion (C) (2)_Electric Rev Req Model (2009 GRC) Rebuttal REmoval of New  WH Solar AdjustMI" xfId="4996"/>
    <cellStyle name="_Value Copy 11 30 05 gas 12 09 05 AURORA at 12 14 05_04 07E Wild Horse Wind Expansion (C) (2)_Electric Rev Req Model (2009 GRC) Rebuttal REmoval of New  WH Solar AdjustMI 2" xfId="4997"/>
    <cellStyle name="_Value Copy 11 30 05 gas 12 09 05 AURORA at 12 14 05_04 07E Wild Horse Wind Expansion (C) (2)_Electric Rev Req Model (2009 GRC) Rebuttal REmoval of New  WH Solar AdjustMI 2 2" xfId="4998"/>
    <cellStyle name="_Value Copy 11 30 05 gas 12 09 05 AURORA at 12 14 05_04 07E Wild Horse Wind Expansion (C) (2)_Electric Rev Req Model (2009 GRC) Rebuttal REmoval of New  WH Solar AdjustMI 3" xfId="4999"/>
    <cellStyle name="_Value Copy 11 30 05 gas 12 09 05 AURORA at 12 14 05_04 07E Wild Horse Wind Expansion (C) (2)_Electric Rev Req Model (2009 GRC) Revised 01-18-2010" xfId="5000"/>
    <cellStyle name="_Value Copy 11 30 05 gas 12 09 05 AURORA at 12 14 05_04 07E Wild Horse Wind Expansion (C) (2)_Electric Rev Req Model (2009 GRC) Revised 01-18-2010 2" xfId="5001"/>
    <cellStyle name="_Value Copy 11 30 05 gas 12 09 05 AURORA at 12 14 05_04 07E Wild Horse Wind Expansion (C) (2)_Electric Rev Req Model (2009 GRC) Revised 01-18-2010 2 2" xfId="5002"/>
    <cellStyle name="_Value Copy 11 30 05 gas 12 09 05 AURORA at 12 14 05_04 07E Wild Horse Wind Expansion (C) (2)_Electric Rev Req Model (2009 GRC) Revised 01-18-2010 3" xfId="5003"/>
    <cellStyle name="_Value Copy 11 30 05 gas 12 09 05 AURORA at 12 14 05_04 07E Wild Horse Wind Expansion (C) (2)_Final Order Electric EXHIBIT A-1" xfId="5004"/>
    <cellStyle name="_Value Copy 11 30 05 gas 12 09 05 AURORA at 12 14 05_04 07E Wild Horse Wind Expansion (C) (2)_Final Order Electric EXHIBIT A-1 2" xfId="5005"/>
    <cellStyle name="_Value Copy 11 30 05 gas 12 09 05 AURORA at 12 14 05_04 07E Wild Horse Wind Expansion (C) (2)_Final Order Electric EXHIBIT A-1 2 2" xfId="5006"/>
    <cellStyle name="_Value Copy 11 30 05 gas 12 09 05 AURORA at 12 14 05_04 07E Wild Horse Wind Expansion (C) (2)_Final Order Electric EXHIBIT A-1 3" xfId="5007"/>
    <cellStyle name="_Value Copy 11 30 05 gas 12 09 05 AURORA at 12 14 05_04 07E Wild Horse Wind Expansion (C) (2)_TENASKA REGULATORY ASSET" xfId="5008"/>
    <cellStyle name="_Value Copy 11 30 05 gas 12 09 05 AURORA at 12 14 05_04 07E Wild Horse Wind Expansion (C) (2)_TENASKA REGULATORY ASSET 2" xfId="5009"/>
    <cellStyle name="_Value Copy 11 30 05 gas 12 09 05 AURORA at 12 14 05_04 07E Wild Horse Wind Expansion (C) (2)_TENASKA REGULATORY ASSET 2 2" xfId="5010"/>
    <cellStyle name="_Value Copy 11 30 05 gas 12 09 05 AURORA at 12 14 05_04 07E Wild Horse Wind Expansion (C) (2)_TENASKA REGULATORY ASSET 3" xfId="5011"/>
    <cellStyle name="_Value Copy 11 30 05 gas 12 09 05 AURORA at 12 14 05_16.37E Wild Horse Expansion DeferralRevwrkingfile SF" xfId="5012"/>
    <cellStyle name="_Value Copy 11 30 05 gas 12 09 05 AURORA at 12 14 05_16.37E Wild Horse Expansion DeferralRevwrkingfile SF 2" xfId="5013"/>
    <cellStyle name="_Value Copy 11 30 05 gas 12 09 05 AURORA at 12 14 05_16.37E Wild Horse Expansion DeferralRevwrkingfile SF 2 2" xfId="5014"/>
    <cellStyle name="_Value Copy 11 30 05 gas 12 09 05 AURORA at 12 14 05_16.37E Wild Horse Expansion DeferralRevwrkingfile SF 3" xfId="5015"/>
    <cellStyle name="_Value Copy 11 30 05 gas 12 09 05 AURORA at 12 14 05_2009 GRC Compl Filing - Exhibit D" xfId="5016"/>
    <cellStyle name="_Value Copy 11 30 05 gas 12 09 05 AURORA at 12 14 05_2009 GRC Compl Filing - Exhibit D 2" xfId="5017"/>
    <cellStyle name="_Value Copy 11 30 05 gas 12 09 05 AURORA at 12 14 05_3.01 Income Statement" xfId="5018"/>
    <cellStyle name="_Value Copy 11 30 05 gas 12 09 05 AURORA at 12 14 05_4 31 Regulatory Assets and Liabilities  7 06- Exhibit D" xfId="5019"/>
    <cellStyle name="_Value Copy 11 30 05 gas 12 09 05 AURORA at 12 14 05_4 31 Regulatory Assets and Liabilities  7 06- Exhibit D 2" xfId="5020"/>
    <cellStyle name="_Value Copy 11 30 05 gas 12 09 05 AURORA at 12 14 05_4 31 Regulatory Assets and Liabilities  7 06- Exhibit D 2 2" xfId="5021"/>
    <cellStyle name="_Value Copy 11 30 05 gas 12 09 05 AURORA at 12 14 05_4 31 Regulatory Assets and Liabilities  7 06- Exhibit D 3" xfId="5022"/>
    <cellStyle name="_Value Copy 11 30 05 gas 12 09 05 AURORA at 12 14 05_4 31 Regulatory Assets and Liabilities  7 06- Exhibit D_NIM Summary" xfId="5023"/>
    <cellStyle name="_Value Copy 11 30 05 gas 12 09 05 AURORA at 12 14 05_4 31 Regulatory Assets and Liabilities  7 06- Exhibit D_NIM Summary 2" xfId="5024"/>
    <cellStyle name="_Value Copy 11 30 05 gas 12 09 05 AURORA at 12 14 05_4 32 Regulatory Assets and Liabilities  7 06- Exhibit D" xfId="5025"/>
    <cellStyle name="_Value Copy 11 30 05 gas 12 09 05 AURORA at 12 14 05_4 32 Regulatory Assets and Liabilities  7 06- Exhibit D 2" xfId="5026"/>
    <cellStyle name="_Value Copy 11 30 05 gas 12 09 05 AURORA at 12 14 05_4 32 Regulatory Assets and Liabilities  7 06- Exhibit D 2 2" xfId="5027"/>
    <cellStyle name="_Value Copy 11 30 05 gas 12 09 05 AURORA at 12 14 05_4 32 Regulatory Assets and Liabilities  7 06- Exhibit D 3" xfId="5028"/>
    <cellStyle name="_Value Copy 11 30 05 gas 12 09 05 AURORA at 12 14 05_4 32 Regulatory Assets and Liabilities  7 06- Exhibit D_NIM Summary" xfId="5029"/>
    <cellStyle name="_Value Copy 11 30 05 gas 12 09 05 AURORA at 12 14 05_4 32 Regulatory Assets and Liabilities  7 06- Exhibit D_NIM Summary 2" xfId="5030"/>
    <cellStyle name="_Value Copy 11 30 05 gas 12 09 05 AURORA at 12 14 05_AURORA Total New" xfId="5031"/>
    <cellStyle name="_Value Copy 11 30 05 gas 12 09 05 AURORA at 12 14 05_AURORA Total New 2" xfId="5032"/>
    <cellStyle name="_Value Copy 11 30 05 gas 12 09 05 AURORA at 12 14 05_Book2" xfId="5033"/>
    <cellStyle name="_Value Copy 11 30 05 gas 12 09 05 AURORA at 12 14 05_Book2 2" xfId="5034"/>
    <cellStyle name="_Value Copy 11 30 05 gas 12 09 05 AURORA at 12 14 05_Book2 2 2" xfId="5035"/>
    <cellStyle name="_Value Copy 11 30 05 gas 12 09 05 AURORA at 12 14 05_Book2 3" xfId="5036"/>
    <cellStyle name="_Value Copy 11 30 05 gas 12 09 05 AURORA at 12 14 05_Book2_Adj Bench DR 3 for Initial Briefs (Electric)" xfId="5037"/>
    <cellStyle name="_Value Copy 11 30 05 gas 12 09 05 AURORA at 12 14 05_Book2_Adj Bench DR 3 for Initial Briefs (Electric) 2" xfId="5038"/>
    <cellStyle name="_Value Copy 11 30 05 gas 12 09 05 AURORA at 12 14 05_Book2_Adj Bench DR 3 for Initial Briefs (Electric) 2 2" xfId="5039"/>
    <cellStyle name="_Value Copy 11 30 05 gas 12 09 05 AURORA at 12 14 05_Book2_Adj Bench DR 3 for Initial Briefs (Electric) 3" xfId="5040"/>
    <cellStyle name="_Value Copy 11 30 05 gas 12 09 05 AURORA at 12 14 05_Book2_Electric Rev Req Model (2009 GRC) Rebuttal" xfId="5041"/>
    <cellStyle name="_Value Copy 11 30 05 gas 12 09 05 AURORA at 12 14 05_Book2_Electric Rev Req Model (2009 GRC) Rebuttal 2" xfId="5042"/>
    <cellStyle name="_Value Copy 11 30 05 gas 12 09 05 AURORA at 12 14 05_Book2_Electric Rev Req Model (2009 GRC) Rebuttal 2 2" xfId="5043"/>
    <cellStyle name="_Value Copy 11 30 05 gas 12 09 05 AURORA at 12 14 05_Book2_Electric Rev Req Model (2009 GRC) Rebuttal 3" xfId="5044"/>
    <cellStyle name="_Value Copy 11 30 05 gas 12 09 05 AURORA at 12 14 05_Book2_Electric Rev Req Model (2009 GRC) Rebuttal REmoval of New  WH Solar AdjustMI" xfId="5045"/>
    <cellStyle name="_Value Copy 11 30 05 gas 12 09 05 AURORA at 12 14 05_Book2_Electric Rev Req Model (2009 GRC) Rebuttal REmoval of New  WH Solar AdjustMI 2" xfId="5046"/>
    <cellStyle name="_Value Copy 11 30 05 gas 12 09 05 AURORA at 12 14 05_Book2_Electric Rev Req Model (2009 GRC) Rebuttal REmoval of New  WH Solar AdjustMI 2 2" xfId="5047"/>
    <cellStyle name="_Value Copy 11 30 05 gas 12 09 05 AURORA at 12 14 05_Book2_Electric Rev Req Model (2009 GRC) Rebuttal REmoval of New  WH Solar AdjustMI 3" xfId="5048"/>
    <cellStyle name="_Value Copy 11 30 05 gas 12 09 05 AURORA at 12 14 05_Book2_Electric Rev Req Model (2009 GRC) Revised 01-18-2010" xfId="5049"/>
    <cellStyle name="_Value Copy 11 30 05 gas 12 09 05 AURORA at 12 14 05_Book2_Electric Rev Req Model (2009 GRC) Revised 01-18-2010 2" xfId="5050"/>
    <cellStyle name="_Value Copy 11 30 05 gas 12 09 05 AURORA at 12 14 05_Book2_Electric Rev Req Model (2009 GRC) Revised 01-18-2010 2 2" xfId="5051"/>
    <cellStyle name="_Value Copy 11 30 05 gas 12 09 05 AURORA at 12 14 05_Book2_Electric Rev Req Model (2009 GRC) Revised 01-18-2010 3" xfId="5052"/>
    <cellStyle name="_Value Copy 11 30 05 gas 12 09 05 AURORA at 12 14 05_Book2_Final Order Electric EXHIBIT A-1" xfId="5053"/>
    <cellStyle name="_Value Copy 11 30 05 gas 12 09 05 AURORA at 12 14 05_Book2_Final Order Electric EXHIBIT A-1 2" xfId="5054"/>
    <cellStyle name="_Value Copy 11 30 05 gas 12 09 05 AURORA at 12 14 05_Book2_Final Order Electric EXHIBIT A-1 2 2" xfId="5055"/>
    <cellStyle name="_Value Copy 11 30 05 gas 12 09 05 AURORA at 12 14 05_Book2_Final Order Electric EXHIBIT A-1 3" xfId="5056"/>
    <cellStyle name="_Value Copy 11 30 05 gas 12 09 05 AURORA at 12 14 05_Book4" xfId="5057"/>
    <cellStyle name="_Value Copy 11 30 05 gas 12 09 05 AURORA at 12 14 05_Book4 2" xfId="5058"/>
    <cellStyle name="_Value Copy 11 30 05 gas 12 09 05 AURORA at 12 14 05_Book4 2 2" xfId="5059"/>
    <cellStyle name="_Value Copy 11 30 05 gas 12 09 05 AURORA at 12 14 05_Book4 3" xfId="5060"/>
    <cellStyle name="_Value Copy 11 30 05 gas 12 09 05 AURORA at 12 14 05_Book9" xfId="5061"/>
    <cellStyle name="_Value Copy 11 30 05 gas 12 09 05 AURORA at 12 14 05_Book9 2" xfId="5062"/>
    <cellStyle name="_Value Copy 11 30 05 gas 12 09 05 AURORA at 12 14 05_Book9 2 2" xfId="5063"/>
    <cellStyle name="_Value Copy 11 30 05 gas 12 09 05 AURORA at 12 14 05_Book9 3" xfId="5064"/>
    <cellStyle name="_Value Copy 11 30 05 gas 12 09 05 AURORA at 12 14 05_Direct Assignment Distribution Plant 2008" xfId="5065"/>
    <cellStyle name="_Value Copy 11 30 05 gas 12 09 05 AURORA at 12 14 05_Direct Assignment Distribution Plant 2008 2" xfId="5066"/>
    <cellStyle name="_Value Copy 11 30 05 gas 12 09 05 AURORA at 12 14 05_Direct Assignment Distribution Plant 2008 2 2" xfId="5067"/>
    <cellStyle name="_Value Copy 11 30 05 gas 12 09 05 AURORA at 12 14 05_Direct Assignment Distribution Plant 2008 2 2 2" xfId="5068"/>
    <cellStyle name="_Value Copy 11 30 05 gas 12 09 05 AURORA at 12 14 05_Direct Assignment Distribution Plant 2008 2 3" xfId="5069"/>
    <cellStyle name="_Value Copy 11 30 05 gas 12 09 05 AURORA at 12 14 05_Direct Assignment Distribution Plant 2008 2 3 2" xfId="5070"/>
    <cellStyle name="_Value Copy 11 30 05 gas 12 09 05 AURORA at 12 14 05_Direct Assignment Distribution Plant 2008 2 4" xfId="5071"/>
    <cellStyle name="_Value Copy 11 30 05 gas 12 09 05 AURORA at 12 14 05_Direct Assignment Distribution Plant 2008 2 4 2" xfId="5072"/>
    <cellStyle name="_Value Copy 11 30 05 gas 12 09 05 AURORA at 12 14 05_Direct Assignment Distribution Plant 2008 3" xfId="5073"/>
    <cellStyle name="_Value Copy 11 30 05 gas 12 09 05 AURORA at 12 14 05_Direct Assignment Distribution Plant 2008 3 2" xfId="5074"/>
    <cellStyle name="_Value Copy 11 30 05 gas 12 09 05 AURORA at 12 14 05_Direct Assignment Distribution Plant 2008 4" xfId="5075"/>
    <cellStyle name="_Value Copy 11 30 05 gas 12 09 05 AURORA at 12 14 05_Direct Assignment Distribution Plant 2008 4 2" xfId="5076"/>
    <cellStyle name="_Value Copy 11 30 05 gas 12 09 05 AURORA at 12 14 05_Direct Assignment Distribution Plant 2008 5" xfId="5077"/>
    <cellStyle name="_Value Copy 11 30 05 gas 12 09 05 AURORA at 12 14 05_Electric COS Inputs" xfId="5078"/>
    <cellStyle name="_Value Copy 11 30 05 gas 12 09 05 AURORA at 12 14 05_Electric COS Inputs 2" xfId="5079"/>
    <cellStyle name="_Value Copy 11 30 05 gas 12 09 05 AURORA at 12 14 05_Electric COS Inputs 2 2" xfId="5080"/>
    <cellStyle name="_Value Copy 11 30 05 gas 12 09 05 AURORA at 12 14 05_Electric COS Inputs 2 2 2" xfId="5081"/>
    <cellStyle name="_Value Copy 11 30 05 gas 12 09 05 AURORA at 12 14 05_Electric COS Inputs 2 3" xfId="5082"/>
    <cellStyle name="_Value Copy 11 30 05 gas 12 09 05 AURORA at 12 14 05_Electric COS Inputs 2 3 2" xfId="5083"/>
    <cellStyle name="_Value Copy 11 30 05 gas 12 09 05 AURORA at 12 14 05_Electric COS Inputs 2 4" xfId="5084"/>
    <cellStyle name="_Value Copy 11 30 05 gas 12 09 05 AURORA at 12 14 05_Electric COS Inputs 2 4 2" xfId="5085"/>
    <cellStyle name="_Value Copy 11 30 05 gas 12 09 05 AURORA at 12 14 05_Electric COS Inputs 3" xfId="5086"/>
    <cellStyle name="_Value Copy 11 30 05 gas 12 09 05 AURORA at 12 14 05_Electric COS Inputs 3 2" xfId="5087"/>
    <cellStyle name="_Value Copy 11 30 05 gas 12 09 05 AURORA at 12 14 05_Electric COS Inputs 4" xfId="5088"/>
    <cellStyle name="_Value Copy 11 30 05 gas 12 09 05 AURORA at 12 14 05_Electric COS Inputs 4 2" xfId="5089"/>
    <cellStyle name="_Value Copy 11 30 05 gas 12 09 05 AURORA at 12 14 05_Electric COS Inputs 5" xfId="5090"/>
    <cellStyle name="_Value Copy 11 30 05 gas 12 09 05 AURORA at 12 14 05_Electric Rate Spread and Rate Design 3.23.09" xfId="5091"/>
    <cellStyle name="_Value Copy 11 30 05 gas 12 09 05 AURORA at 12 14 05_Electric Rate Spread and Rate Design 3.23.09 2" xfId="5092"/>
    <cellStyle name="_Value Copy 11 30 05 gas 12 09 05 AURORA at 12 14 05_Electric Rate Spread and Rate Design 3.23.09 2 2" xfId="5093"/>
    <cellStyle name="_Value Copy 11 30 05 gas 12 09 05 AURORA at 12 14 05_Electric Rate Spread and Rate Design 3.23.09 2 2 2" xfId="5094"/>
    <cellStyle name="_Value Copy 11 30 05 gas 12 09 05 AURORA at 12 14 05_Electric Rate Spread and Rate Design 3.23.09 2 3" xfId="5095"/>
    <cellStyle name="_Value Copy 11 30 05 gas 12 09 05 AURORA at 12 14 05_Electric Rate Spread and Rate Design 3.23.09 2 3 2" xfId="5096"/>
    <cellStyle name="_Value Copy 11 30 05 gas 12 09 05 AURORA at 12 14 05_Electric Rate Spread and Rate Design 3.23.09 2 4" xfId="5097"/>
    <cellStyle name="_Value Copy 11 30 05 gas 12 09 05 AURORA at 12 14 05_Electric Rate Spread and Rate Design 3.23.09 2 4 2" xfId="5098"/>
    <cellStyle name="_Value Copy 11 30 05 gas 12 09 05 AURORA at 12 14 05_Electric Rate Spread and Rate Design 3.23.09 3" xfId="5099"/>
    <cellStyle name="_Value Copy 11 30 05 gas 12 09 05 AURORA at 12 14 05_Electric Rate Spread and Rate Design 3.23.09 3 2" xfId="5100"/>
    <cellStyle name="_Value Copy 11 30 05 gas 12 09 05 AURORA at 12 14 05_Electric Rate Spread and Rate Design 3.23.09 4" xfId="5101"/>
    <cellStyle name="_Value Copy 11 30 05 gas 12 09 05 AURORA at 12 14 05_Electric Rate Spread and Rate Design 3.23.09 4 2" xfId="5102"/>
    <cellStyle name="_Value Copy 11 30 05 gas 12 09 05 AURORA at 12 14 05_Electric Rate Spread and Rate Design 3.23.09 5" xfId="5103"/>
    <cellStyle name="_Value Copy 11 30 05 gas 12 09 05 AURORA at 12 14 05_Exhibit D fr R Gho 12-31-08" xfId="5104"/>
    <cellStyle name="_Value Copy 11 30 05 gas 12 09 05 AURORA at 12 14 05_Exhibit D fr R Gho 12-31-08 2" xfId="5105"/>
    <cellStyle name="_Value Copy 11 30 05 gas 12 09 05 AURORA at 12 14 05_Exhibit D fr R Gho 12-31-08 v2" xfId="5106"/>
    <cellStyle name="_Value Copy 11 30 05 gas 12 09 05 AURORA at 12 14 05_Exhibit D fr R Gho 12-31-08 v2 2" xfId="5107"/>
    <cellStyle name="_Value Copy 11 30 05 gas 12 09 05 AURORA at 12 14 05_Exhibit D fr R Gho 12-31-08 v2_NIM Summary" xfId="5108"/>
    <cellStyle name="_Value Copy 11 30 05 gas 12 09 05 AURORA at 12 14 05_Exhibit D fr R Gho 12-31-08 v2_NIM Summary 2" xfId="5109"/>
    <cellStyle name="_Value Copy 11 30 05 gas 12 09 05 AURORA at 12 14 05_Exhibit D fr R Gho 12-31-08_NIM Summary" xfId="5110"/>
    <cellStyle name="_Value Copy 11 30 05 gas 12 09 05 AURORA at 12 14 05_Exhibit D fr R Gho 12-31-08_NIM Summary 2" xfId="5111"/>
    <cellStyle name="_Value Copy 11 30 05 gas 12 09 05 AURORA at 12 14 05_Hopkins Ridge Prepaid Tran - Interest Earned RY 12ME Feb  '11" xfId="5112"/>
    <cellStyle name="_Value Copy 11 30 05 gas 12 09 05 AURORA at 12 14 05_Hopkins Ridge Prepaid Tran - Interest Earned RY 12ME Feb  '11 2" xfId="5113"/>
    <cellStyle name="_Value Copy 11 30 05 gas 12 09 05 AURORA at 12 14 05_Hopkins Ridge Prepaid Tran - Interest Earned RY 12ME Feb  '11_NIM Summary" xfId="5114"/>
    <cellStyle name="_Value Copy 11 30 05 gas 12 09 05 AURORA at 12 14 05_Hopkins Ridge Prepaid Tran - Interest Earned RY 12ME Feb  '11_NIM Summary 2" xfId="5115"/>
    <cellStyle name="_Value Copy 11 30 05 gas 12 09 05 AURORA at 12 14 05_Hopkins Ridge Prepaid Tran - Interest Earned RY 12ME Feb  '11_Transmission Workbook for May BOD" xfId="5116"/>
    <cellStyle name="_Value Copy 11 30 05 gas 12 09 05 AURORA at 12 14 05_Hopkins Ridge Prepaid Tran - Interest Earned RY 12ME Feb  '11_Transmission Workbook for May BOD 2" xfId="5117"/>
    <cellStyle name="_Value Copy 11 30 05 gas 12 09 05 AURORA at 12 14 05_INPUTS" xfId="5118"/>
    <cellStyle name="_Value Copy 11 30 05 gas 12 09 05 AURORA at 12 14 05_INPUTS 2" xfId="5119"/>
    <cellStyle name="_Value Copy 11 30 05 gas 12 09 05 AURORA at 12 14 05_INPUTS 2 2" xfId="5120"/>
    <cellStyle name="_Value Copy 11 30 05 gas 12 09 05 AURORA at 12 14 05_INPUTS 2 2 2" xfId="5121"/>
    <cellStyle name="_Value Copy 11 30 05 gas 12 09 05 AURORA at 12 14 05_INPUTS 2 3" xfId="5122"/>
    <cellStyle name="_Value Copy 11 30 05 gas 12 09 05 AURORA at 12 14 05_INPUTS 2 3 2" xfId="5123"/>
    <cellStyle name="_Value Copy 11 30 05 gas 12 09 05 AURORA at 12 14 05_INPUTS 2 4" xfId="5124"/>
    <cellStyle name="_Value Copy 11 30 05 gas 12 09 05 AURORA at 12 14 05_INPUTS 2 4 2" xfId="5125"/>
    <cellStyle name="_Value Copy 11 30 05 gas 12 09 05 AURORA at 12 14 05_INPUTS 3" xfId="5126"/>
    <cellStyle name="_Value Copy 11 30 05 gas 12 09 05 AURORA at 12 14 05_INPUTS 3 2" xfId="5127"/>
    <cellStyle name="_Value Copy 11 30 05 gas 12 09 05 AURORA at 12 14 05_INPUTS 4" xfId="5128"/>
    <cellStyle name="_Value Copy 11 30 05 gas 12 09 05 AURORA at 12 14 05_INPUTS 4 2" xfId="5129"/>
    <cellStyle name="_Value Copy 11 30 05 gas 12 09 05 AURORA at 12 14 05_INPUTS 5" xfId="5130"/>
    <cellStyle name="_Value Copy 11 30 05 gas 12 09 05 AURORA at 12 14 05_Leased Transformer &amp; Substation Plant &amp; Rev 12-2009" xfId="5131"/>
    <cellStyle name="_Value Copy 11 30 05 gas 12 09 05 AURORA at 12 14 05_Leased Transformer &amp; Substation Plant &amp; Rev 12-2009 2" xfId="5132"/>
    <cellStyle name="_Value Copy 11 30 05 gas 12 09 05 AURORA at 12 14 05_Leased Transformer &amp; Substation Plant &amp; Rev 12-2009 2 2" xfId="5133"/>
    <cellStyle name="_Value Copy 11 30 05 gas 12 09 05 AURORA at 12 14 05_Leased Transformer &amp; Substation Plant &amp; Rev 12-2009 2 2 2" xfId="5134"/>
    <cellStyle name="_Value Copy 11 30 05 gas 12 09 05 AURORA at 12 14 05_Leased Transformer &amp; Substation Plant &amp; Rev 12-2009 2 3" xfId="5135"/>
    <cellStyle name="_Value Copy 11 30 05 gas 12 09 05 AURORA at 12 14 05_Leased Transformer &amp; Substation Plant &amp; Rev 12-2009 2 3 2" xfId="5136"/>
    <cellStyle name="_Value Copy 11 30 05 gas 12 09 05 AURORA at 12 14 05_Leased Transformer &amp; Substation Plant &amp; Rev 12-2009 2 4" xfId="5137"/>
    <cellStyle name="_Value Copy 11 30 05 gas 12 09 05 AURORA at 12 14 05_Leased Transformer &amp; Substation Plant &amp; Rev 12-2009 2 4 2" xfId="5138"/>
    <cellStyle name="_Value Copy 11 30 05 gas 12 09 05 AURORA at 12 14 05_Leased Transformer &amp; Substation Plant &amp; Rev 12-2009 3" xfId="5139"/>
    <cellStyle name="_Value Copy 11 30 05 gas 12 09 05 AURORA at 12 14 05_Leased Transformer &amp; Substation Plant &amp; Rev 12-2009 3 2" xfId="5140"/>
    <cellStyle name="_Value Copy 11 30 05 gas 12 09 05 AURORA at 12 14 05_Leased Transformer &amp; Substation Plant &amp; Rev 12-2009 4" xfId="5141"/>
    <cellStyle name="_Value Copy 11 30 05 gas 12 09 05 AURORA at 12 14 05_Leased Transformer &amp; Substation Plant &amp; Rev 12-2009 4 2" xfId="5142"/>
    <cellStyle name="_Value Copy 11 30 05 gas 12 09 05 AURORA at 12 14 05_Leased Transformer &amp; Substation Plant &amp; Rev 12-2009 5" xfId="5143"/>
    <cellStyle name="_Value Copy 11 30 05 gas 12 09 05 AURORA at 12 14 05_NIM Summary" xfId="5144"/>
    <cellStyle name="_Value Copy 11 30 05 gas 12 09 05 AURORA at 12 14 05_NIM Summary 09GRC" xfId="5145"/>
    <cellStyle name="_Value Copy 11 30 05 gas 12 09 05 AURORA at 12 14 05_NIM Summary 09GRC 2" xfId="5146"/>
    <cellStyle name="_Value Copy 11 30 05 gas 12 09 05 AURORA at 12 14 05_NIM Summary 2" xfId="5147"/>
    <cellStyle name="_Value Copy 11 30 05 gas 12 09 05 AURORA at 12 14 05_NIM Summary 3" xfId="5148"/>
    <cellStyle name="_Value Copy 11 30 05 gas 12 09 05 AURORA at 12 14 05_NIM Summary 4" xfId="5149"/>
    <cellStyle name="_Value Copy 11 30 05 gas 12 09 05 AURORA at 12 14 05_NIM Summary 5" xfId="5150"/>
    <cellStyle name="_Value Copy 11 30 05 gas 12 09 05 AURORA at 12 14 05_NIM Summary 6" xfId="5151"/>
    <cellStyle name="_Value Copy 11 30 05 gas 12 09 05 AURORA at 12 14 05_NIM Summary 7" xfId="5152"/>
    <cellStyle name="_Value Copy 11 30 05 gas 12 09 05 AURORA at 12 14 05_NIM Summary 8" xfId="5153"/>
    <cellStyle name="_Value Copy 11 30 05 gas 12 09 05 AURORA at 12 14 05_NIM Summary 9" xfId="5154"/>
    <cellStyle name="_Value Copy 11 30 05 gas 12 09 05 AURORA at 12 14 05_PCA 7 - Exhibit D update 11_30_08 (2)" xfId="5155"/>
    <cellStyle name="_Value Copy 11 30 05 gas 12 09 05 AURORA at 12 14 05_PCA 7 - Exhibit D update 11_30_08 (2) 2" xfId="5156"/>
    <cellStyle name="_Value Copy 11 30 05 gas 12 09 05 AURORA at 12 14 05_PCA 7 - Exhibit D update 11_30_08 (2) 2 2" xfId="5157"/>
    <cellStyle name="_Value Copy 11 30 05 gas 12 09 05 AURORA at 12 14 05_PCA 7 - Exhibit D update 11_30_08 (2) 3" xfId="5158"/>
    <cellStyle name="_Value Copy 11 30 05 gas 12 09 05 AURORA at 12 14 05_PCA 7 - Exhibit D update 11_30_08 (2)_NIM Summary" xfId="5159"/>
    <cellStyle name="_Value Copy 11 30 05 gas 12 09 05 AURORA at 12 14 05_PCA 7 - Exhibit D update 11_30_08 (2)_NIM Summary 2" xfId="5160"/>
    <cellStyle name="_Value Copy 11 30 05 gas 12 09 05 AURORA at 12 14 05_PCA 9 -  Exhibit D April 2010 (3)" xfId="5161"/>
    <cellStyle name="_Value Copy 11 30 05 gas 12 09 05 AURORA at 12 14 05_PCA 9 -  Exhibit D April 2010 (3) 2" xfId="5162"/>
    <cellStyle name="_Value Copy 11 30 05 gas 12 09 05 AURORA at 12 14 05_Power Costs - Comparison bx Rbtl-Staff-Jt-PC" xfId="5163"/>
    <cellStyle name="_Value Copy 11 30 05 gas 12 09 05 AURORA at 12 14 05_Power Costs - Comparison bx Rbtl-Staff-Jt-PC 2" xfId="5164"/>
    <cellStyle name="_Value Copy 11 30 05 gas 12 09 05 AURORA at 12 14 05_Power Costs - Comparison bx Rbtl-Staff-Jt-PC 2 2" xfId="5165"/>
    <cellStyle name="_Value Copy 11 30 05 gas 12 09 05 AURORA at 12 14 05_Power Costs - Comparison bx Rbtl-Staff-Jt-PC 3" xfId="5166"/>
    <cellStyle name="_Value Copy 11 30 05 gas 12 09 05 AURORA at 12 14 05_Power Costs - Comparison bx Rbtl-Staff-Jt-PC_Adj Bench DR 3 for Initial Briefs (Electric)" xfId="5167"/>
    <cellStyle name="_Value Copy 11 30 05 gas 12 09 05 AURORA at 12 14 05_Power Costs - Comparison bx Rbtl-Staff-Jt-PC_Adj Bench DR 3 for Initial Briefs (Electric) 2" xfId="5168"/>
    <cellStyle name="_Value Copy 11 30 05 gas 12 09 05 AURORA at 12 14 05_Power Costs - Comparison bx Rbtl-Staff-Jt-PC_Adj Bench DR 3 for Initial Briefs (Electric) 2 2" xfId="5169"/>
    <cellStyle name="_Value Copy 11 30 05 gas 12 09 05 AURORA at 12 14 05_Power Costs - Comparison bx Rbtl-Staff-Jt-PC_Adj Bench DR 3 for Initial Briefs (Electric) 3" xfId="5170"/>
    <cellStyle name="_Value Copy 11 30 05 gas 12 09 05 AURORA at 12 14 05_Power Costs - Comparison bx Rbtl-Staff-Jt-PC_Electric Rev Req Model (2009 GRC) Rebuttal" xfId="5171"/>
    <cellStyle name="_Value Copy 11 30 05 gas 12 09 05 AURORA at 12 14 05_Power Costs - Comparison bx Rbtl-Staff-Jt-PC_Electric Rev Req Model (2009 GRC) Rebuttal 2" xfId="5172"/>
    <cellStyle name="_Value Copy 11 30 05 gas 12 09 05 AURORA at 12 14 05_Power Costs - Comparison bx Rbtl-Staff-Jt-PC_Electric Rev Req Model (2009 GRC) Rebuttal 2 2" xfId="5173"/>
    <cellStyle name="_Value Copy 11 30 05 gas 12 09 05 AURORA at 12 14 05_Power Costs - Comparison bx Rbtl-Staff-Jt-PC_Electric Rev Req Model (2009 GRC) Rebuttal 3" xfId="5174"/>
    <cellStyle name="_Value Copy 11 30 05 gas 12 09 05 AURORA at 12 14 05_Power Costs - Comparison bx Rbtl-Staff-Jt-PC_Electric Rev Req Model (2009 GRC) Rebuttal REmoval of New  WH Solar AdjustMI" xfId="5175"/>
    <cellStyle name="_Value Copy 11 30 05 gas 12 09 05 AURORA at 12 14 05_Power Costs - Comparison bx Rbtl-Staff-Jt-PC_Electric Rev Req Model (2009 GRC) Rebuttal REmoval of New  WH Solar AdjustMI 2" xfId="5176"/>
    <cellStyle name="_Value Copy 11 30 05 gas 12 09 05 AURORA at 12 14 05_Power Costs - Comparison bx Rbtl-Staff-Jt-PC_Electric Rev Req Model (2009 GRC) Rebuttal REmoval of New  WH Solar AdjustMI 2 2" xfId="5177"/>
    <cellStyle name="_Value Copy 11 30 05 gas 12 09 05 AURORA at 12 14 05_Power Costs - Comparison bx Rbtl-Staff-Jt-PC_Electric Rev Req Model (2009 GRC) Rebuttal REmoval of New  WH Solar AdjustMI 3" xfId="5178"/>
    <cellStyle name="_Value Copy 11 30 05 gas 12 09 05 AURORA at 12 14 05_Power Costs - Comparison bx Rbtl-Staff-Jt-PC_Electric Rev Req Model (2009 GRC) Revised 01-18-2010" xfId="5179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2 2" xfId="5181"/>
    <cellStyle name="_Value Copy 11 30 05 gas 12 09 05 AURORA at 12 14 05_Power Costs - Comparison bx Rbtl-Staff-Jt-PC_Electric Rev Req Model (2009 GRC) Revised 01-18-2010 3" xfId="5182"/>
    <cellStyle name="_Value Copy 11 30 05 gas 12 09 05 AURORA at 12 14 05_Power Costs - Comparison bx Rbtl-Staff-Jt-PC_Final Order Electric EXHIBIT A-1" xfId="5183"/>
    <cellStyle name="_Value Copy 11 30 05 gas 12 09 05 AURORA at 12 14 05_Power Costs - Comparison bx Rbtl-Staff-Jt-PC_Final Order Electric EXHIBIT A-1 2" xfId="5184"/>
    <cellStyle name="_Value Copy 11 30 05 gas 12 09 05 AURORA at 12 14 05_Power Costs - Comparison bx Rbtl-Staff-Jt-PC_Final Order Electric EXHIBIT A-1 2 2" xfId="5185"/>
    <cellStyle name="_Value Copy 11 30 05 gas 12 09 05 AURORA at 12 14 05_Power Costs - Comparison bx Rbtl-Staff-Jt-PC_Final Order Electric EXHIBIT A-1 3" xfId="5186"/>
    <cellStyle name="_Value Copy 11 30 05 gas 12 09 05 AURORA at 12 14 05_Production Adj 4.37" xfId="92"/>
    <cellStyle name="_Value Copy 11 30 05 gas 12 09 05 AURORA at 12 14 05_Production Adj 4.37 2" xfId="5187"/>
    <cellStyle name="_Value Copy 11 30 05 gas 12 09 05 AURORA at 12 14 05_Production Adj 4.37 2 2" xfId="5188"/>
    <cellStyle name="_Value Copy 11 30 05 gas 12 09 05 AURORA at 12 14 05_Production Adj 4.37 3" xfId="5189"/>
    <cellStyle name="_Value Copy 11 30 05 gas 12 09 05 AURORA at 12 14 05_Purchased Power Adj 4.03" xfId="93"/>
    <cellStyle name="_Value Copy 11 30 05 gas 12 09 05 AURORA at 12 14 05_Purchased Power Adj 4.03 2" xfId="5190"/>
    <cellStyle name="_Value Copy 11 30 05 gas 12 09 05 AURORA at 12 14 05_Purchased Power Adj 4.03 2 2" xfId="5191"/>
    <cellStyle name="_Value Copy 11 30 05 gas 12 09 05 AURORA at 12 14 05_Purchased Power Adj 4.03 3" xfId="5192"/>
    <cellStyle name="_Value Copy 11 30 05 gas 12 09 05 AURORA at 12 14 05_Rate Design Sch 24" xfId="5193"/>
    <cellStyle name="_Value Copy 11 30 05 gas 12 09 05 AURORA at 12 14 05_Rate Design Sch 24 2" xfId="5194"/>
    <cellStyle name="_Value Copy 11 30 05 gas 12 09 05 AURORA at 12 14 05_Rate Design Sch 25" xfId="5195"/>
    <cellStyle name="_Value Copy 11 30 05 gas 12 09 05 AURORA at 12 14 05_Rate Design Sch 25 2" xfId="5196"/>
    <cellStyle name="_Value Copy 11 30 05 gas 12 09 05 AURORA at 12 14 05_Rate Design Sch 25 2 2" xfId="5197"/>
    <cellStyle name="_Value Copy 11 30 05 gas 12 09 05 AURORA at 12 14 05_Rate Design Sch 25 3" xfId="5198"/>
    <cellStyle name="_Value Copy 11 30 05 gas 12 09 05 AURORA at 12 14 05_Rate Design Sch 26" xfId="5199"/>
    <cellStyle name="_Value Copy 11 30 05 gas 12 09 05 AURORA at 12 14 05_Rate Design Sch 26 2" xfId="5200"/>
    <cellStyle name="_Value Copy 11 30 05 gas 12 09 05 AURORA at 12 14 05_Rate Design Sch 26 2 2" xfId="5201"/>
    <cellStyle name="_Value Copy 11 30 05 gas 12 09 05 AURORA at 12 14 05_Rate Design Sch 26 3" xfId="5202"/>
    <cellStyle name="_Value Copy 11 30 05 gas 12 09 05 AURORA at 12 14 05_Rate Design Sch 31" xfId="5203"/>
    <cellStyle name="_Value Copy 11 30 05 gas 12 09 05 AURORA at 12 14 05_Rate Design Sch 31 2" xfId="5204"/>
    <cellStyle name="_Value Copy 11 30 05 gas 12 09 05 AURORA at 12 14 05_Rate Design Sch 31 2 2" xfId="5205"/>
    <cellStyle name="_Value Copy 11 30 05 gas 12 09 05 AURORA at 12 14 05_Rate Design Sch 31 3" xfId="5206"/>
    <cellStyle name="_Value Copy 11 30 05 gas 12 09 05 AURORA at 12 14 05_Rate Design Sch 43" xfId="5207"/>
    <cellStyle name="_Value Copy 11 30 05 gas 12 09 05 AURORA at 12 14 05_Rate Design Sch 43 2" xfId="5208"/>
    <cellStyle name="_Value Copy 11 30 05 gas 12 09 05 AURORA at 12 14 05_Rate Design Sch 43 2 2" xfId="5209"/>
    <cellStyle name="_Value Copy 11 30 05 gas 12 09 05 AURORA at 12 14 05_Rate Design Sch 43 3" xfId="5210"/>
    <cellStyle name="_Value Copy 11 30 05 gas 12 09 05 AURORA at 12 14 05_Rate Design Sch 448-449" xfId="5211"/>
    <cellStyle name="_Value Copy 11 30 05 gas 12 09 05 AURORA at 12 14 05_Rate Design Sch 448-449 2" xfId="5212"/>
    <cellStyle name="_Value Copy 11 30 05 gas 12 09 05 AURORA at 12 14 05_Rate Design Sch 46" xfId="5213"/>
    <cellStyle name="_Value Copy 11 30 05 gas 12 09 05 AURORA at 12 14 05_Rate Design Sch 46 2" xfId="5214"/>
    <cellStyle name="_Value Copy 11 30 05 gas 12 09 05 AURORA at 12 14 05_Rate Design Sch 46 2 2" xfId="5215"/>
    <cellStyle name="_Value Copy 11 30 05 gas 12 09 05 AURORA at 12 14 05_Rate Design Sch 46 3" xfId="5216"/>
    <cellStyle name="_Value Copy 11 30 05 gas 12 09 05 AURORA at 12 14 05_Rate Spread" xfId="5217"/>
    <cellStyle name="_Value Copy 11 30 05 gas 12 09 05 AURORA at 12 14 05_Rate Spread 2" xfId="5218"/>
    <cellStyle name="_Value Copy 11 30 05 gas 12 09 05 AURORA at 12 14 05_Rate Spread 2 2" xfId="5219"/>
    <cellStyle name="_Value Copy 11 30 05 gas 12 09 05 AURORA at 12 14 05_Rate Spread 3" xfId="5220"/>
    <cellStyle name="_Value Copy 11 30 05 gas 12 09 05 AURORA at 12 14 05_Rebuttal Power Costs" xfId="5221"/>
    <cellStyle name="_Value Copy 11 30 05 gas 12 09 05 AURORA at 12 14 05_Rebuttal Power Costs 2" xfId="5222"/>
    <cellStyle name="_Value Copy 11 30 05 gas 12 09 05 AURORA at 12 14 05_Rebuttal Power Costs 2 2" xfId="5223"/>
    <cellStyle name="_Value Copy 11 30 05 gas 12 09 05 AURORA at 12 14 05_Rebuttal Power Costs 3" xfId="5224"/>
    <cellStyle name="_Value Copy 11 30 05 gas 12 09 05 AURORA at 12 14 05_Rebuttal Power Costs_Adj Bench DR 3 for Initial Briefs (Electric)" xfId="5225"/>
    <cellStyle name="_Value Copy 11 30 05 gas 12 09 05 AURORA at 12 14 05_Rebuttal Power Costs_Adj Bench DR 3 for Initial Briefs (Electric) 2" xfId="5226"/>
    <cellStyle name="_Value Copy 11 30 05 gas 12 09 05 AURORA at 12 14 05_Rebuttal Power Costs_Adj Bench DR 3 for Initial Briefs (Electric) 2 2" xfId="5227"/>
    <cellStyle name="_Value Copy 11 30 05 gas 12 09 05 AURORA at 12 14 05_Rebuttal Power Costs_Adj Bench DR 3 for Initial Briefs (Electric) 3" xfId="5228"/>
    <cellStyle name="_Value Copy 11 30 05 gas 12 09 05 AURORA at 12 14 05_Rebuttal Power Costs_Electric Rev Req Model (2009 GRC) Rebuttal" xfId="5229"/>
    <cellStyle name="_Value Copy 11 30 05 gas 12 09 05 AURORA at 12 14 05_Rebuttal Power Costs_Electric Rev Req Model (2009 GRC) Rebuttal 2" xfId="5230"/>
    <cellStyle name="_Value Copy 11 30 05 gas 12 09 05 AURORA at 12 14 05_Rebuttal Power Costs_Electric Rev Req Model (2009 GRC) Rebuttal 2 2" xfId="5231"/>
    <cellStyle name="_Value Copy 11 30 05 gas 12 09 05 AURORA at 12 14 05_Rebuttal Power Costs_Electric Rev Req Model (2009 GRC) Rebuttal 3" xfId="5232"/>
    <cellStyle name="_Value Copy 11 30 05 gas 12 09 05 AURORA at 12 14 05_Rebuttal Power Costs_Electric Rev Req Model (2009 GRC) Rebuttal REmoval of New  WH Solar AdjustMI" xfId="5233"/>
    <cellStyle name="_Value Copy 11 30 05 gas 12 09 05 AURORA at 12 14 05_Rebuttal Power Costs_Electric Rev Req Model (2009 GRC) Rebuttal REmoval of New  WH Solar AdjustMI 2" xfId="5234"/>
    <cellStyle name="_Value Copy 11 30 05 gas 12 09 05 AURORA at 12 14 05_Rebuttal Power Costs_Electric Rev Req Model (2009 GRC) Rebuttal REmoval of New  WH Solar AdjustMI 2 2" xfId="5235"/>
    <cellStyle name="_Value Copy 11 30 05 gas 12 09 05 AURORA at 12 14 05_Rebuttal Power Costs_Electric Rev Req Model (2009 GRC) Rebuttal REmoval of New  WH Solar AdjustMI 3" xfId="5236"/>
    <cellStyle name="_Value Copy 11 30 05 gas 12 09 05 AURORA at 12 14 05_Rebuttal Power Costs_Electric Rev Req Model (2009 GRC) Revised 01-18-2010" xfId="5237"/>
    <cellStyle name="_Value Copy 11 30 05 gas 12 09 05 AURORA at 12 14 05_Rebuttal Power Costs_Electric Rev Req Model (2009 GRC) Revised 01-18-2010 2" xfId="5238"/>
    <cellStyle name="_Value Copy 11 30 05 gas 12 09 05 AURORA at 12 14 05_Rebuttal Power Costs_Electric Rev Req Model (2009 GRC) Revised 01-18-2010 2 2" xfId="5239"/>
    <cellStyle name="_Value Copy 11 30 05 gas 12 09 05 AURORA at 12 14 05_Rebuttal Power Costs_Electric Rev Req Model (2009 GRC) Revised 01-18-2010 3" xfId="5240"/>
    <cellStyle name="_Value Copy 11 30 05 gas 12 09 05 AURORA at 12 14 05_Rebuttal Power Costs_Final Order Electric EXHIBIT A-1" xfId="5241"/>
    <cellStyle name="_Value Copy 11 30 05 gas 12 09 05 AURORA at 12 14 05_Rebuttal Power Costs_Final Order Electric EXHIBIT A-1 2" xfId="5242"/>
    <cellStyle name="_Value Copy 11 30 05 gas 12 09 05 AURORA at 12 14 05_Rebuttal Power Costs_Final Order Electric EXHIBIT A-1 2 2" xfId="5243"/>
    <cellStyle name="_Value Copy 11 30 05 gas 12 09 05 AURORA at 12 14 05_Rebuttal Power Costs_Final Order Electric EXHIBIT A-1 3" xfId="5244"/>
    <cellStyle name="_Value Copy 11 30 05 gas 12 09 05 AURORA at 12 14 05_ROR 5.02" xfId="94"/>
    <cellStyle name="_Value Copy 11 30 05 gas 12 09 05 AURORA at 12 14 05_ROR 5.02 2" xfId="5245"/>
    <cellStyle name="_Value Copy 11 30 05 gas 12 09 05 AURORA at 12 14 05_ROR 5.02 2 2" xfId="5246"/>
    <cellStyle name="_Value Copy 11 30 05 gas 12 09 05 AURORA at 12 14 05_ROR 5.02 3" xfId="5247"/>
    <cellStyle name="_Value Copy 11 30 05 gas 12 09 05 AURORA at 12 14 05_Sch 40 Feeder OH 2008" xfId="5248"/>
    <cellStyle name="_Value Copy 11 30 05 gas 12 09 05 AURORA at 12 14 05_Sch 40 Feeder OH 2008 2" xfId="5249"/>
    <cellStyle name="_Value Copy 11 30 05 gas 12 09 05 AURORA at 12 14 05_Sch 40 Feeder OH 2008 2 2" xfId="5250"/>
    <cellStyle name="_Value Copy 11 30 05 gas 12 09 05 AURORA at 12 14 05_Sch 40 Feeder OH 2008 3" xfId="5251"/>
    <cellStyle name="_Value Copy 11 30 05 gas 12 09 05 AURORA at 12 14 05_Sch 40 Interim Energy Rates " xfId="5252"/>
    <cellStyle name="_Value Copy 11 30 05 gas 12 09 05 AURORA at 12 14 05_Sch 40 Interim Energy Rates  2" xfId="5253"/>
    <cellStyle name="_Value Copy 11 30 05 gas 12 09 05 AURORA at 12 14 05_Sch 40 Interim Energy Rates  2 2" xfId="5254"/>
    <cellStyle name="_Value Copy 11 30 05 gas 12 09 05 AURORA at 12 14 05_Sch 40 Interim Energy Rates  3" xfId="5255"/>
    <cellStyle name="_Value Copy 11 30 05 gas 12 09 05 AURORA at 12 14 05_Sch 40 Substation A&amp;G 2008" xfId="5256"/>
    <cellStyle name="_Value Copy 11 30 05 gas 12 09 05 AURORA at 12 14 05_Sch 40 Substation A&amp;G 2008 2" xfId="5257"/>
    <cellStyle name="_Value Copy 11 30 05 gas 12 09 05 AURORA at 12 14 05_Sch 40 Substation A&amp;G 2008 2 2" xfId="5258"/>
    <cellStyle name="_Value Copy 11 30 05 gas 12 09 05 AURORA at 12 14 05_Sch 40 Substation A&amp;G 2008 3" xfId="5259"/>
    <cellStyle name="_Value Copy 11 30 05 gas 12 09 05 AURORA at 12 14 05_Sch 40 Substation O&amp;M 2008" xfId="5260"/>
    <cellStyle name="_Value Copy 11 30 05 gas 12 09 05 AURORA at 12 14 05_Sch 40 Substation O&amp;M 2008 2" xfId="5261"/>
    <cellStyle name="_Value Copy 11 30 05 gas 12 09 05 AURORA at 12 14 05_Sch 40 Substation O&amp;M 2008 2 2" xfId="5262"/>
    <cellStyle name="_Value Copy 11 30 05 gas 12 09 05 AURORA at 12 14 05_Sch 40 Substation O&amp;M 2008 3" xfId="5263"/>
    <cellStyle name="_Value Copy 11 30 05 gas 12 09 05 AURORA at 12 14 05_Subs 2008" xfId="5264"/>
    <cellStyle name="_Value Copy 11 30 05 gas 12 09 05 AURORA at 12 14 05_Subs 2008 2" xfId="5265"/>
    <cellStyle name="_Value Copy 11 30 05 gas 12 09 05 AURORA at 12 14 05_Subs 2008 2 2" xfId="5266"/>
    <cellStyle name="_Value Copy 11 30 05 gas 12 09 05 AURORA at 12 14 05_Subs 2008 3" xfId="5267"/>
    <cellStyle name="_Value Copy 11 30 05 gas 12 09 05 AURORA at 12 14 05_Transmission Workbook for May BOD" xfId="5268"/>
    <cellStyle name="_Value Copy 11 30 05 gas 12 09 05 AURORA at 12 14 05_Transmission Workbook for May BOD 2" xfId="5269"/>
    <cellStyle name="_Value Copy 11 30 05 gas 12 09 05 AURORA at 12 14 05_Wind Integration 10GRC" xfId="5270"/>
    <cellStyle name="_Value Copy 11 30 05 gas 12 09 05 AURORA at 12 14 05_Wind Integration 10GRC 2" xfId="5271"/>
    <cellStyle name="_VC 6.15.06 update on 06GRC power costs.xls Chart 1" xfId="95"/>
    <cellStyle name="_VC 6.15.06 update on 06GRC power costs.xls Chart 1 2" xfId="5272"/>
    <cellStyle name="_VC 6.15.06 update on 06GRC power costs.xls Chart 1 2 2" xfId="5273"/>
    <cellStyle name="_VC 6.15.06 update on 06GRC power costs.xls Chart 1 2 2 2" xfId="5274"/>
    <cellStyle name="_VC 6.15.06 update on 06GRC power costs.xls Chart 1 2 3" xfId="5275"/>
    <cellStyle name="_VC 6.15.06 update on 06GRC power costs.xls Chart 1 3" xfId="5276"/>
    <cellStyle name="_VC 6.15.06 update on 06GRC power costs.xls Chart 1 3 2" xfId="5277"/>
    <cellStyle name="_VC 6.15.06 update on 06GRC power costs.xls Chart 1 3 2 2" xfId="5278"/>
    <cellStyle name="_VC 6.15.06 update on 06GRC power costs.xls Chart 1 3 3" xfId="5279"/>
    <cellStyle name="_VC 6.15.06 update on 06GRC power costs.xls Chart 1 3 3 2" xfId="5280"/>
    <cellStyle name="_VC 6.15.06 update on 06GRC power costs.xls Chart 1 3 4" xfId="5281"/>
    <cellStyle name="_VC 6.15.06 update on 06GRC power costs.xls Chart 1 3 4 2" xfId="5282"/>
    <cellStyle name="_VC 6.15.06 update on 06GRC power costs.xls Chart 1 4" xfId="5283"/>
    <cellStyle name="_VC 6.15.06 update on 06GRC power costs.xls Chart 1 4 2" xfId="5284"/>
    <cellStyle name="_VC 6.15.06 update on 06GRC power costs.xls Chart 1 5" xfId="5285"/>
    <cellStyle name="_VC 6.15.06 update on 06GRC power costs.xls Chart 1_04 07E Wild Horse Wind Expansion (C) (2)" xfId="96"/>
    <cellStyle name="_VC 6.15.06 update on 06GRC power costs.xls Chart 1_04 07E Wild Horse Wind Expansion (C) (2) 2" xfId="5286"/>
    <cellStyle name="_VC 6.15.06 update on 06GRC power costs.xls Chart 1_04 07E Wild Horse Wind Expansion (C) (2) 2 2" xfId="5287"/>
    <cellStyle name="_VC 6.15.06 update on 06GRC power costs.xls Chart 1_04 07E Wild Horse Wind Expansion (C) (2) 3" xfId="5288"/>
    <cellStyle name="_VC 6.15.06 update on 06GRC power costs.xls Chart 1_04 07E Wild Horse Wind Expansion (C) (2)_Adj Bench DR 3 for Initial Briefs (Electric)" xfId="5289"/>
    <cellStyle name="_VC 6.15.06 update on 06GRC power costs.xls Chart 1_04 07E Wild Horse Wind Expansion (C) (2)_Adj Bench DR 3 for Initial Briefs (Electric) 2" xfId="5290"/>
    <cellStyle name="_VC 6.15.06 update on 06GRC power costs.xls Chart 1_04 07E Wild Horse Wind Expansion (C) (2)_Adj Bench DR 3 for Initial Briefs (Electric) 2 2" xfId="5291"/>
    <cellStyle name="_VC 6.15.06 update on 06GRC power costs.xls Chart 1_04 07E Wild Horse Wind Expansion (C) (2)_Adj Bench DR 3 for Initial Briefs (Electric) 3" xfId="5292"/>
    <cellStyle name="_VC 6.15.06 update on 06GRC power costs.xls Chart 1_04 07E Wild Horse Wind Expansion (C) (2)_Electric Rev Req Model (2009 GRC) " xfId="5293"/>
    <cellStyle name="_VC 6.15.06 update on 06GRC power costs.xls Chart 1_04 07E Wild Horse Wind Expansion (C) (2)_Electric Rev Req Model (2009 GRC)  2" xfId="5294"/>
    <cellStyle name="_VC 6.15.06 update on 06GRC power costs.xls Chart 1_04 07E Wild Horse Wind Expansion (C) (2)_Electric Rev Req Model (2009 GRC)  2 2" xfId="5295"/>
    <cellStyle name="_VC 6.15.06 update on 06GRC power costs.xls Chart 1_04 07E Wild Horse Wind Expansion (C) (2)_Electric Rev Req Model (2009 GRC)  3" xfId="5296"/>
    <cellStyle name="_VC 6.15.06 update on 06GRC power costs.xls Chart 1_04 07E Wild Horse Wind Expansion (C) (2)_Electric Rev Req Model (2009 GRC) Rebuttal" xfId="5297"/>
    <cellStyle name="_VC 6.15.06 update on 06GRC power costs.xls Chart 1_04 07E Wild Horse Wind Expansion (C) (2)_Electric Rev Req Model (2009 GRC) Rebuttal 2" xfId="5298"/>
    <cellStyle name="_VC 6.15.06 update on 06GRC power costs.xls Chart 1_04 07E Wild Horse Wind Expansion (C) (2)_Electric Rev Req Model (2009 GRC) Rebuttal 2 2" xfId="5299"/>
    <cellStyle name="_VC 6.15.06 update on 06GRC power costs.xls Chart 1_04 07E Wild Horse Wind Expansion (C) (2)_Electric Rev Req Model (2009 GRC) Rebuttal 3" xfId="5300"/>
    <cellStyle name="_VC 6.15.06 update on 06GRC power costs.xls Chart 1_04 07E Wild Horse Wind Expansion (C) (2)_Electric Rev Req Model (2009 GRC) Rebuttal REmoval of New  WH Solar AdjustMI" xfId="5301"/>
    <cellStyle name="_VC 6.15.06 update on 06GRC power costs.xls Chart 1_04 07E Wild Horse Wind Expansion (C) (2)_Electric Rev Req Model (2009 GRC) Rebuttal REmoval of New  WH Solar AdjustMI 2" xfId="5302"/>
    <cellStyle name="_VC 6.15.06 update on 06GRC power costs.xls Chart 1_04 07E Wild Horse Wind Expansion (C) (2)_Electric Rev Req Model (2009 GRC) Rebuttal REmoval of New  WH Solar AdjustMI 2 2" xfId="5303"/>
    <cellStyle name="_VC 6.15.06 update on 06GRC power costs.xls Chart 1_04 07E Wild Horse Wind Expansion (C) (2)_Electric Rev Req Model (2009 GRC) Rebuttal REmoval of New  WH Solar AdjustMI 3" xfId="5304"/>
    <cellStyle name="_VC 6.15.06 update on 06GRC power costs.xls Chart 1_04 07E Wild Horse Wind Expansion (C) (2)_Electric Rev Req Model (2009 GRC) Revised 01-18-2010" xfId="5305"/>
    <cellStyle name="_VC 6.15.06 update on 06GRC power costs.xls Chart 1_04 07E Wild Horse Wind Expansion (C) (2)_Electric Rev Req Model (2009 GRC) Revised 01-18-2010 2" xfId="5306"/>
    <cellStyle name="_VC 6.15.06 update on 06GRC power costs.xls Chart 1_04 07E Wild Horse Wind Expansion (C) (2)_Electric Rev Req Model (2009 GRC) Revised 01-18-2010 2 2" xfId="5307"/>
    <cellStyle name="_VC 6.15.06 update on 06GRC power costs.xls Chart 1_04 07E Wild Horse Wind Expansion (C) (2)_Electric Rev Req Model (2009 GRC) Revised 01-18-2010 3" xfId="5308"/>
    <cellStyle name="_VC 6.15.06 update on 06GRC power costs.xls Chart 1_04 07E Wild Horse Wind Expansion (C) (2)_Final Order Electric EXHIBIT A-1" xfId="5309"/>
    <cellStyle name="_VC 6.15.06 update on 06GRC power costs.xls Chart 1_04 07E Wild Horse Wind Expansion (C) (2)_Final Order Electric EXHIBIT A-1 2" xfId="5310"/>
    <cellStyle name="_VC 6.15.06 update on 06GRC power costs.xls Chart 1_04 07E Wild Horse Wind Expansion (C) (2)_Final Order Electric EXHIBIT A-1 2 2" xfId="5311"/>
    <cellStyle name="_VC 6.15.06 update on 06GRC power costs.xls Chart 1_04 07E Wild Horse Wind Expansion (C) (2)_Final Order Electric EXHIBIT A-1 3" xfId="5312"/>
    <cellStyle name="_VC 6.15.06 update on 06GRC power costs.xls Chart 1_04 07E Wild Horse Wind Expansion (C) (2)_TENASKA REGULATORY ASSET" xfId="5313"/>
    <cellStyle name="_VC 6.15.06 update on 06GRC power costs.xls Chart 1_04 07E Wild Horse Wind Expansion (C) (2)_TENASKA REGULATORY ASSET 2" xfId="5314"/>
    <cellStyle name="_VC 6.15.06 update on 06GRC power costs.xls Chart 1_04 07E Wild Horse Wind Expansion (C) (2)_TENASKA REGULATORY ASSET 2 2" xfId="5315"/>
    <cellStyle name="_VC 6.15.06 update on 06GRC power costs.xls Chart 1_04 07E Wild Horse Wind Expansion (C) (2)_TENASKA REGULATORY ASSET 3" xfId="5316"/>
    <cellStyle name="_VC 6.15.06 update on 06GRC power costs.xls Chart 1_16.37E Wild Horse Expansion DeferralRevwrkingfile SF" xfId="5317"/>
    <cellStyle name="_VC 6.15.06 update on 06GRC power costs.xls Chart 1_16.37E Wild Horse Expansion DeferralRevwrkingfile SF 2" xfId="5318"/>
    <cellStyle name="_VC 6.15.06 update on 06GRC power costs.xls Chart 1_16.37E Wild Horse Expansion DeferralRevwrkingfile SF 2 2" xfId="5319"/>
    <cellStyle name="_VC 6.15.06 update on 06GRC power costs.xls Chart 1_16.37E Wild Horse Expansion DeferralRevwrkingfile SF 3" xfId="5320"/>
    <cellStyle name="_VC 6.15.06 update on 06GRC power costs.xls Chart 1_2009 GRC Compl Filing - Exhibit D" xfId="5321"/>
    <cellStyle name="_VC 6.15.06 update on 06GRC power costs.xls Chart 1_2009 GRC Compl Filing - Exhibit D 2" xfId="5322"/>
    <cellStyle name="_VC 6.15.06 update on 06GRC power costs.xls Chart 1_3.01 Income Statement" xfId="5323"/>
    <cellStyle name="_VC 6.15.06 update on 06GRC power costs.xls Chart 1_4 31 Regulatory Assets and Liabilities  7 06- Exhibit D" xfId="5324"/>
    <cellStyle name="_VC 6.15.06 update on 06GRC power costs.xls Chart 1_4 31 Regulatory Assets and Liabilities  7 06- Exhibit D 2" xfId="5325"/>
    <cellStyle name="_VC 6.15.06 update on 06GRC power costs.xls Chart 1_4 31 Regulatory Assets and Liabilities  7 06- Exhibit D 2 2" xfId="5326"/>
    <cellStyle name="_VC 6.15.06 update on 06GRC power costs.xls Chart 1_4 31 Regulatory Assets and Liabilities  7 06- Exhibit D 3" xfId="5327"/>
    <cellStyle name="_VC 6.15.06 update on 06GRC power costs.xls Chart 1_4 31 Regulatory Assets and Liabilities  7 06- Exhibit D_NIM Summary" xfId="5328"/>
    <cellStyle name="_VC 6.15.06 update on 06GRC power costs.xls Chart 1_4 31 Regulatory Assets and Liabilities  7 06- Exhibit D_NIM Summary 2" xfId="5329"/>
    <cellStyle name="_VC 6.15.06 update on 06GRC power costs.xls Chart 1_4 32 Regulatory Assets and Liabilities  7 06- Exhibit D" xfId="5330"/>
    <cellStyle name="_VC 6.15.06 update on 06GRC power costs.xls Chart 1_4 32 Regulatory Assets and Liabilities  7 06- Exhibit D 2" xfId="5331"/>
    <cellStyle name="_VC 6.15.06 update on 06GRC power costs.xls Chart 1_4 32 Regulatory Assets and Liabilities  7 06- Exhibit D 2 2" xfId="5332"/>
    <cellStyle name="_VC 6.15.06 update on 06GRC power costs.xls Chart 1_4 32 Regulatory Assets and Liabilities  7 06- Exhibit D 3" xfId="5333"/>
    <cellStyle name="_VC 6.15.06 update on 06GRC power costs.xls Chart 1_4 32 Regulatory Assets and Liabilities  7 06- Exhibit D_NIM Summary" xfId="5334"/>
    <cellStyle name="_VC 6.15.06 update on 06GRC power costs.xls Chart 1_4 32 Regulatory Assets and Liabilities  7 06- Exhibit D_NIM Summary 2" xfId="5335"/>
    <cellStyle name="_VC 6.15.06 update on 06GRC power costs.xls Chart 1_AURORA Total New" xfId="5336"/>
    <cellStyle name="_VC 6.15.06 update on 06GRC power costs.xls Chart 1_AURORA Total New 2" xfId="5337"/>
    <cellStyle name="_VC 6.15.06 update on 06GRC power costs.xls Chart 1_Book2" xfId="5338"/>
    <cellStyle name="_VC 6.15.06 update on 06GRC power costs.xls Chart 1_Book2 2" xfId="5339"/>
    <cellStyle name="_VC 6.15.06 update on 06GRC power costs.xls Chart 1_Book2 2 2" xfId="5340"/>
    <cellStyle name="_VC 6.15.06 update on 06GRC power costs.xls Chart 1_Book2 3" xfId="5341"/>
    <cellStyle name="_VC 6.15.06 update on 06GRC power costs.xls Chart 1_Book2_Adj Bench DR 3 for Initial Briefs (Electric)" xfId="5342"/>
    <cellStyle name="_VC 6.15.06 update on 06GRC power costs.xls Chart 1_Book2_Adj Bench DR 3 for Initial Briefs (Electric) 2" xfId="5343"/>
    <cellStyle name="_VC 6.15.06 update on 06GRC power costs.xls Chart 1_Book2_Adj Bench DR 3 for Initial Briefs (Electric) 2 2" xfId="5344"/>
    <cellStyle name="_VC 6.15.06 update on 06GRC power costs.xls Chart 1_Book2_Adj Bench DR 3 for Initial Briefs (Electric) 3" xfId="5345"/>
    <cellStyle name="_VC 6.15.06 update on 06GRC power costs.xls Chart 1_Book2_Electric Rev Req Model (2009 GRC) Rebuttal" xfId="5346"/>
    <cellStyle name="_VC 6.15.06 update on 06GRC power costs.xls Chart 1_Book2_Electric Rev Req Model (2009 GRC) Rebuttal 2" xfId="5347"/>
    <cellStyle name="_VC 6.15.06 update on 06GRC power costs.xls Chart 1_Book2_Electric Rev Req Model (2009 GRC) Rebuttal 2 2" xfId="5348"/>
    <cellStyle name="_VC 6.15.06 update on 06GRC power costs.xls Chart 1_Book2_Electric Rev Req Model (2009 GRC) Rebuttal 3" xfId="5349"/>
    <cellStyle name="_VC 6.15.06 update on 06GRC power costs.xls Chart 1_Book2_Electric Rev Req Model (2009 GRC) Rebuttal REmoval of New  WH Solar AdjustMI" xfId="5350"/>
    <cellStyle name="_VC 6.15.06 update on 06GRC power costs.xls Chart 1_Book2_Electric Rev Req Model (2009 GRC) Rebuttal REmoval of New  WH Solar AdjustMI 2" xfId="5351"/>
    <cellStyle name="_VC 6.15.06 update on 06GRC power costs.xls Chart 1_Book2_Electric Rev Req Model (2009 GRC) Rebuttal REmoval of New  WH Solar AdjustMI 2 2" xfId="5352"/>
    <cellStyle name="_VC 6.15.06 update on 06GRC power costs.xls Chart 1_Book2_Electric Rev Req Model (2009 GRC) Rebuttal REmoval of New  WH Solar AdjustMI 3" xfId="5353"/>
    <cellStyle name="_VC 6.15.06 update on 06GRC power costs.xls Chart 1_Book2_Electric Rev Req Model (2009 GRC) Revised 01-18-2010" xfId="5354"/>
    <cellStyle name="_VC 6.15.06 update on 06GRC power costs.xls Chart 1_Book2_Electric Rev Req Model (2009 GRC) Revised 01-18-2010 2" xfId="5355"/>
    <cellStyle name="_VC 6.15.06 update on 06GRC power costs.xls Chart 1_Book2_Electric Rev Req Model (2009 GRC) Revised 01-18-2010 2 2" xfId="5356"/>
    <cellStyle name="_VC 6.15.06 update on 06GRC power costs.xls Chart 1_Book2_Electric Rev Req Model (2009 GRC) Revised 01-18-2010 3" xfId="5357"/>
    <cellStyle name="_VC 6.15.06 update on 06GRC power costs.xls Chart 1_Book2_Final Order Electric EXHIBIT A-1" xfId="5358"/>
    <cellStyle name="_VC 6.15.06 update on 06GRC power costs.xls Chart 1_Book2_Final Order Electric EXHIBIT A-1 2" xfId="5359"/>
    <cellStyle name="_VC 6.15.06 update on 06GRC power costs.xls Chart 1_Book2_Final Order Electric EXHIBIT A-1 2 2" xfId="5360"/>
    <cellStyle name="_VC 6.15.06 update on 06GRC power costs.xls Chart 1_Book2_Final Order Electric EXHIBIT A-1 3" xfId="5361"/>
    <cellStyle name="_VC 6.15.06 update on 06GRC power costs.xls Chart 1_Book4" xfId="5362"/>
    <cellStyle name="_VC 6.15.06 update on 06GRC power costs.xls Chart 1_Book4 2" xfId="5363"/>
    <cellStyle name="_VC 6.15.06 update on 06GRC power costs.xls Chart 1_Book4 2 2" xfId="5364"/>
    <cellStyle name="_VC 6.15.06 update on 06GRC power costs.xls Chart 1_Book4 3" xfId="5365"/>
    <cellStyle name="_VC 6.15.06 update on 06GRC power costs.xls Chart 1_Book9" xfId="5366"/>
    <cellStyle name="_VC 6.15.06 update on 06GRC power costs.xls Chart 1_Book9 2" xfId="5367"/>
    <cellStyle name="_VC 6.15.06 update on 06GRC power costs.xls Chart 1_Book9 2 2" xfId="5368"/>
    <cellStyle name="_VC 6.15.06 update on 06GRC power costs.xls Chart 1_Book9 3" xfId="5369"/>
    <cellStyle name="_VC 6.15.06 update on 06GRC power costs.xls Chart 1_INPUTS" xfId="5370"/>
    <cellStyle name="_VC 6.15.06 update on 06GRC power costs.xls Chart 1_INPUTS 2" xfId="5371"/>
    <cellStyle name="_VC 6.15.06 update on 06GRC power costs.xls Chart 1_INPUTS 2 2" xfId="5372"/>
    <cellStyle name="_VC 6.15.06 update on 06GRC power costs.xls Chart 1_INPUTS 3" xfId="5373"/>
    <cellStyle name="_VC 6.15.06 update on 06GRC power costs.xls Chart 1_NIM Summary" xfId="5374"/>
    <cellStyle name="_VC 6.15.06 update on 06GRC power costs.xls Chart 1_NIM Summary 09GRC" xfId="5375"/>
    <cellStyle name="_VC 6.15.06 update on 06GRC power costs.xls Chart 1_NIM Summary 09GRC 2" xfId="5376"/>
    <cellStyle name="_VC 6.15.06 update on 06GRC power costs.xls Chart 1_NIM Summary 2" xfId="5377"/>
    <cellStyle name="_VC 6.15.06 update on 06GRC power costs.xls Chart 1_NIM Summary 3" xfId="5378"/>
    <cellStyle name="_VC 6.15.06 update on 06GRC power costs.xls Chart 1_NIM Summary 4" xfId="5379"/>
    <cellStyle name="_VC 6.15.06 update on 06GRC power costs.xls Chart 1_NIM Summary 5" xfId="5380"/>
    <cellStyle name="_VC 6.15.06 update on 06GRC power costs.xls Chart 1_NIM Summary 6" xfId="5381"/>
    <cellStyle name="_VC 6.15.06 update on 06GRC power costs.xls Chart 1_NIM Summary 7" xfId="5382"/>
    <cellStyle name="_VC 6.15.06 update on 06GRC power costs.xls Chart 1_NIM Summary 8" xfId="5383"/>
    <cellStyle name="_VC 6.15.06 update on 06GRC power costs.xls Chart 1_NIM Summary 9" xfId="5384"/>
    <cellStyle name="_VC 6.15.06 update on 06GRC power costs.xls Chart 1_PCA 9 -  Exhibit D April 2010 (3)" xfId="5385"/>
    <cellStyle name="_VC 6.15.06 update on 06GRC power costs.xls Chart 1_PCA 9 -  Exhibit D April 2010 (3) 2" xfId="5386"/>
    <cellStyle name="_VC 6.15.06 update on 06GRC power costs.xls Chart 1_Power Costs - Comparison bx Rbtl-Staff-Jt-PC" xfId="5387"/>
    <cellStyle name="_VC 6.15.06 update on 06GRC power costs.xls Chart 1_Power Costs - Comparison bx Rbtl-Staff-Jt-PC 2" xfId="5388"/>
    <cellStyle name="_VC 6.15.06 update on 06GRC power costs.xls Chart 1_Power Costs - Comparison bx Rbtl-Staff-Jt-PC 2 2" xfId="5389"/>
    <cellStyle name="_VC 6.15.06 update on 06GRC power costs.xls Chart 1_Power Costs - Comparison bx Rbtl-Staff-Jt-PC 3" xfId="5390"/>
    <cellStyle name="_VC 6.15.06 update on 06GRC power costs.xls Chart 1_Power Costs - Comparison bx Rbtl-Staff-Jt-PC_Adj Bench DR 3 for Initial Briefs (Electric)" xfId="5391"/>
    <cellStyle name="_VC 6.15.06 update on 06GRC power costs.xls Chart 1_Power Costs - Comparison bx Rbtl-Staff-Jt-PC_Adj Bench DR 3 for Initial Briefs (Electric) 2" xfId="5392"/>
    <cellStyle name="_VC 6.15.06 update on 06GRC power costs.xls Chart 1_Power Costs - Comparison bx Rbtl-Staff-Jt-PC_Adj Bench DR 3 for Initial Briefs (Electric) 2 2" xfId="5393"/>
    <cellStyle name="_VC 6.15.06 update on 06GRC power costs.xls Chart 1_Power Costs - Comparison bx Rbtl-Staff-Jt-PC_Adj Bench DR 3 for Initial Briefs (Electric) 3" xfId="5394"/>
    <cellStyle name="_VC 6.15.06 update on 06GRC power costs.xls Chart 1_Power Costs - Comparison bx Rbtl-Staff-Jt-PC_Electric Rev Req Model (2009 GRC) Rebuttal" xfId="5395"/>
    <cellStyle name="_VC 6.15.06 update on 06GRC power costs.xls Chart 1_Power Costs - Comparison bx Rbtl-Staff-Jt-PC_Electric Rev Req Model (2009 GRC) Rebuttal 2" xfId="5396"/>
    <cellStyle name="_VC 6.15.06 update on 06GRC power costs.xls Chart 1_Power Costs - Comparison bx Rbtl-Staff-Jt-PC_Electric Rev Req Model (2009 GRC) Rebuttal 2 2" xfId="5397"/>
    <cellStyle name="_VC 6.15.06 update on 06GRC power costs.xls Chart 1_Power Costs - Comparison bx Rbtl-Staff-Jt-PC_Electric Rev Req Model (2009 GRC) Rebuttal 3" xfId="5398"/>
    <cellStyle name="_VC 6.15.06 update on 06GRC power costs.xls Chart 1_Power Costs - Comparison bx Rbtl-Staff-Jt-PC_Electric Rev Req Model (2009 GRC) Rebuttal REmoval of New  WH Solar AdjustMI" xfId="5399"/>
    <cellStyle name="_VC 6.15.06 update on 06GRC power costs.xls Chart 1_Power Costs - Comparison bx Rbtl-Staff-Jt-PC_Electric Rev Req Model (2009 GRC) Rebuttal REmoval of New  WH Solar AdjustMI 2" xfId="5400"/>
    <cellStyle name="_VC 6.15.06 update on 06GRC power costs.xls Chart 1_Power Costs - Comparison bx Rbtl-Staff-Jt-PC_Electric Rev Req Model (2009 GRC) Rebuttal REmoval of New  WH Solar AdjustMI 2 2" xfId="5401"/>
    <cellStyle name="_VC 6.15.06 update on 06GRC power costs.xls Chart 1_Power Costs - Comparison bx Rbtl-Staff-Jt-PC_Electric Rev Req Model (2009 GRC) Rebuttal REmoval of New  WH Solar AdjustMI 3" xfId="5402"/>
    <cellStyle name="_VC 6.15.06 update on 06GRC power costs.xls Chart 1_Power Costs - Comparison bx Rbtl-Staff-Jt-PC_Electric Rev Req Model (2009 GRC) Revised 01-18-2010" xfId="5403"/>
    <cellStyle name="_VC 6.15.06 update on 06GRC power costs.xls Chart 1_Power Costs - Comparison bx Rbtl-Staff-Jt-PC_Electric Rev Req Model (2009 GRC) Revised 01-18-2010 2" xfId="5404"/>
    <cellStyle name="_VC 6.15.06 update on 06GRC power costs.xls Chart 1_Power Costs - Comparison bx Rbtl-Staff-Jt-PC_Electric Rev Req Model (2009 GRC) Revised 01-18-2010 2 2" xfId="5405"/>
    <cellStyle name="_VC 6.15.06 update on 06GRC power costs.xls Chart 1_Power Costs - Comparison bx Rbtl-Staff-Jt-PC_Electric Rev Req Model (2009 GRC) Revised 01-18-2010 3" xfId="5406"/>
    <cellStyle name="_VC 6.15.06 update on 06GRC power costs.xls Chart 1_Power Costs - Comparison bx Rbtl-Staff-Jt-PC_Final Order Electric EXHIBIT A-1" xfId="5407"/>
    <cellStyle name="_VC 6.15.06 update on 06GRC power costs.xls Chart 1_Power Costs - Comparison bx Rbtl-Staff-Jt-PC_Final Order Electric EXHIBIT A-1 2" xfId="5408"/>
    <cellStyle name="_VC 6.15.06 update on 06GRC power costs.xls Chart 1_Power Costs - Comparison bx Rbtl-Staff-Jt-PC_Final Order Electric EXHIBIT A-1 2 2" xfId="5409"/>
    <cellStyle name="_VC 6.15.06 update on 06GRC power costs.xls Chart 1_Power Costs - Comparison bx Rbtl-Staff-Jt-PC_Final Order Electric EXHIBIT A-1 3" xfId="5410"/>
    <cellStyle name="_VC 6.15.06 update on 06GRC power costs.xls Chart 1_Production Adj 4.37" xfId="97"/>
    <cellStyle name="_VC 6.15.06 update on 06GRC power costs.xls Chart 1_Production Adj 4.37 2" xfId="5411"/>
    <cellStyle name="_VC 6.15.06 update on 06GRC power costs.xls Chart 1_Production Adj 4.37 2 2" xfId="5412"/>
    <cellStyle name="_VC 6.15.06 update on 06GRC power costs.xls Chart 1_Production Adj 4.37 3" xfId="5413"/>
    <cellStyle name="_VC 6.15.06 update on 06GRC power costs.xls Chart 1_Purchased Power Adj 4.03" xfId="98"/>
    <cellStyle name="_VC 6.15.06 update on 06GRC power costs.xls Chart 1_Purchased Power Adj 4.03 2" xfId="5414"/>
    <cellStyle name="_VC 6.15.06 update on 06GRC power costs.xls Chart 1_Purchased Power Adj 4.03 2 2" xfId="5415"/>
    <cellStyle name="_VC 6.15.06 update on 06GRC power costs.xls Chart 1_Purchased Power Adj 4.03 3" xfId="5416"/>
    <cellStyle name="_VC 6.15.06 update on 06GRC power costs.xls Chart 1_Rebuttal Power Costs" xfId="5417"/>
    <cellStyle name="_VC 6.15.06 update on 06GRC power costs.xls Chart 1_Rebuttal Power Costs 2" xfId="5418"/>
    <cellStyle name="_VC 6.15.06 update on 06GRC power costs.xls Chart 1_Rebuttal Power Costs 2 2" xfId="5419"/>
    <cellStyle name="_VC 6.15.06 update on 06GRC power costs.xls Chart 1_Rebuttal Power Costs 3" xfId="5420"/>
    <cellStyle name="_VC 6.15.06 update on 06GRC power costs.xls Chart 1_Rebuttal Power Costs_Adj Bench DR 3 for Initial Briefs (Electric)" xfId="5421"/>
    <cellStyle name="_VC 6.15.06 update on 06GRC power costs.xls Chart 1_Rebuttal Power Costs_Adj Bench DR 3 for Initial Briefs (Electric) 2" xfId="5422"/>
    <cellStyle name="_VC 6.15.06 update on 06GRC power costs.xls Chart 1_Rebuttal Power Costs_Adj Bench DR 3 for Initial Briefs (Electric) 2 2" xfId="5423"/>
    <cellStyle name="_VC 6.15.06 update on 06GRC power costs.xls Chart 1_Rebuttal Power Costs_Adj Bench DR 3 for Initial Briefs (Electric) 3" xfId="5424"/>
    <cellStyle name="_VC 6.15.06 update on 06GRC power costs.xls Chart 1_Rebuttal Power Costs_Electric Rev Req Model (2009 GRC) Rebuttal" xfId="5425"/>
    <cellStyle name="_VC 6.15.06 update on 06GRC power costs.xls Chart 1_Rebuttal Power Costs_Electric Rev Req Model (2009 GRC) Rebuttal 2" xfId="5426"/>
    <cellStyle name="_VC 6.15.06 update on 06GRC power costs.xls Chart 1_Rebuttal Power Costs_Electric Rev Req Model (2009 GRC) Rebuttal 2 2" xfId="5427"/>
    <cellStyle name="_VC 6.15.06 update on 06GRC power costs.xls Chart 1_Rebuttal Power Costs_Electric Rev Req Model (2009 GRC) Rebuttal 3" xfId="5428"/>
    <cellStyle name="_VC 6.15.06 update on 06GRC power costs.xls Chart 1_Rebuttal Power Costs_Electric Rev Req Model (2009 GRC) Rebuttal REmoval of New  WH Solar AdjustMI" xfId="5429"/>
    <cellStyle name="_VC 6.15.06 update on 06GRC power costs.xls Chart 1_Rebuttal Power Costs_Electric Rev Req Model (2009 GRC) Rebuttal REmoval of New  WH Solar AdjustMI 2" xfId="5430"/>
    <cellStyle name="_VC 6.15.06 update on 06GRC power costs.xls Chart 1_Rebuttal Power Costs_Electric Rev Req Model (2009 GRC) Rebuttal REmoval of New  WH Solar AdjustMI 2 2" xfId="5431"/>
    <cellStyle name="_VC 6.15.06 update on 06GRC power costs.xls Chart 1_Rebuttal Power Costs_Electric Rev Req Model (2009 GRC) Rebuttal REmoval of New  WH Solar AdjustMI 3" xfId="5432"/>
    <cellStyle name="_VC 6.15.06 update on 06GRC power costs.xls Chart 1_Rebuttal Power Costs_Electric Rev Req Model (2009 GRC) Revised 01-18-2010" xfId="5433"/>
    <cellStyle name="_VC 6.15.06 update on 06GRC power costs.xls Chart 1_Rebuttal Power Costs_Electric Rev Req Model (2009 GRC) Revised 01-18-2010 2" xfId="5434"/>
    <cellStyle name="_VC 6.15.06 update on 06GRC power costs.xls Chart 1_Rebuttal Power Costs_Electric Rev Req Model (2009 GRC) Revised 01-18-2010 2 2" xfId="5435"/>
    <cellStyle name="_VC 6.15.06 update on 06GRC power costs.xls Chart 1_Rebuttal Power Costs_Electric Rev Req Model (2009 GRC) Revised 01-18-2010 3" xfId="5436"/>
    <cellStyle name="_VC 6.15.06 update on 06GRC power costs.xls Chart 1_Rebuttal Power Costs_Final Order Electric EXHIBIT A-1" xfId="5437"/>
    <cellStyle name="_VC 6.15.06 update on 06GRC power costs.xls Chart 1_Rebuttal Power Costs_Final Order Electric EXHIBIT A-1 2" xfId="5438"/>
    <cellStyle name="_VC 6.15.06 update on 06GRC power costs.xls Chart 1_Rebuttal Power Costs_Final Order Electric EXHIBIT A-1 2 2" xfId="5439"/>
    <cellStyle name="_VC 6.15.06 update on 06GRC power costs.xls Chart 1_Rebuttal Power Costs_Final Order Electric EXHIBIT A-1 3" xfId="5440"/>
    <cellStyle name="_VC 6.15.06 update on 06GRC power costs.xls Chart 1_ROR &amp; CONV FACTOR" xfId="5441"/>
    <cellStyle name="_VC 6.15.06 update on 06GRC power costs.xls Chart 1_ROR &amp; CONV FACTOR 2" xfId="5442"/>
    <cellStyle name="_VC 6.15.06 update on 06GRC power costs.xls Chart 1_ROR &amp; CONV FACTOR 2 2" xfId="5443"/>
    <cellStyle name="_VC 6.15.06 update on 06GRC power costs.xls Chart 1_ROR &amp; CONV FACTOR 3" xfId="5444"/>
    <cellStyle name="_VC 6.15.06 update on 06GRC power costs.xls Chart 1_ROR 5.02" xfId="99"/>
    <cellStyle name="_VC 6.15.06 update on 06GRC power costs.xls Chart 1_ROR 5.02 2" xfId="5445"/>
    <cellStyle name="_VC 6.15.06 update on 06GRC power costs.xls Chart 1_ROR 5.02 2 2" xfId="5446"/>
    <cellStyle name="_VC 6.15.06 update on 06GRC power costs.xls Chart 1_ROR 5.02 3" xfId="5447"/>
    <cellStyle name="_VC 6.15.06 update on 06GRC power costs.xls Chart 1_Wind Integration 10GRC" xfId="5448"/>
    <cellStyle name="_VC 6.15.06 update on 06GRC power costs.xls Chart 1_Wind Integration 10GRC 2" xfId="5449"/>
    <cellStyle name="_VC 6.15.06 update on 06GRC power costs.xls Chart 2" xfId="100"/>
    <cellStyle name="_VC 6.15.06 update on 06GRC power costs.xls Chart 2 2" xfId="5450"/>
    <cellStyle name="_VC 6.15.06 update on 06GRC power costs.xls Chart 2 2 2" xfId="5451"/>
    <cellStyle name="_VC 6.15.06 update on 06GRC power costs.xls Chart 2 2 2 2" xfId="5452"/>
    <cellStyle name="_VC 6.15.06 update on 06GRC power costs.xls Chart 2 2 3" xfId="5453"/>
    <cellStyle name="_VC 6.15.06 update on 06GRC power costs.xls Chart 2 3" xfId="5454"/>
    <cellStyle name="_VC 6.15.06 update on 06GRC power costs.xls Chart 2 3 2" xfId="5455"/>
    <cellStyle name="_VC 6.15.06 update on 06GRC power costs.xls Chart 2 3 2 2" xfId="5456"/>
    <cellStyle name="_VC 6.15.06 update on 06GRC power costs.xls Chart 2 3 3" xfId="5457"/>
    <cellStyle name="_VC 6.15.06 update on 06GRC power costs.xls Chart 2 3 3 2" xfId="5458"/>
    <cellStyle name="_VC 6.15.06 update on 06GRC power costs.xls Chart 2 3 4" xfId="5459"/>
    <cellStyle name="_VC 6.15.06 update on 06GRC power costs.xls Chart 2 3 4 2" xfId="5460"/>
    <cellStyle name="_VC 6.15.06 update on 06GRC power costs.xls Chart 2 4" xfId="5461"/>
    <cellStyle name="_VC 6.15.06 update on 06GRC power costs.xls Chart 2 4 2" xfId="5462"/>
    <cellStyle name="_VC 6.15.06 update on 06GRC power costs.xls Chart 2 5" xfId="5463"/>
    <cellStyle name="_VC 6.15.06 update on 06GRC power costs.xls Chart 2_04 07E Wild Horse Wind Expansion (C) (2)" xfId="101"/>
    <cellStyle name="_VC 6.15.06 update on 06GRC power costs.xls Chart 2_04 07E Wild Horse Wind Expansion (C) (2) 2" xfId="5464"/>
    <cellStyle name="_VC 6.15.06 update on 06GRC power costs.xls Chart 2_04 07E Wild Horse Wind Expansion (C) (2) 2 2" xfId="5465"/>
    <cellStyle name="_VC 6.15.06 update on 06GRC power costs.xls Chart 2_04 07E Wild Horse Wind Expansion (C) (2) 3" xfId="5466"/>
    <cellStyle name="_VC 6.15.06 update on 06GRC power costs.xls Chart 2_04 07E Wild Horse Wind Expansion (C) (2)_Adj Bench DR 3 for Initial Briefs (Electric)" xfId="5467"/>
    <cellStyle name="_VC 6.15.06 update on 06GRC power costs.xls Chart 2_04 07E Wild Horse Wind Expansion (C) (2)_Adj Bench DR 3 for Initial Briefs (Electric) 2" xfId="5468"/>
    <cellStyle name="_VC 6.15.06 update on 06GRC power costs.xls Chart 2_04 07E Wild Horse Wind Expansion (C) (2)_Adj Bench DR 3 for Initial Briefs (Electric) 2 2" xfId="5469"/>
    <cellStyle name="_VC 6.15.06 update on 06GRC power costs.xls Chart 2_04 07E Wild Horse Wind Expansion (C) (2)_Adj Bench DR 3 for Initial Briefs (Electric) 3" xfId="5470"/>
    <cellStyle name="_VC 6.15.06 update on 06GRC power costs.xls Chart 2_04 07E Wild Horse Wind Expansion (C) (2)_Electric Rev Req Model (2009 GRC) " xfId="5471"/>
    <cellStyle name="_VC 6.15.06 update on 06GRC power costs.xls Chart 2_04 07E Wild Horse Wind Expansion (C) (2)_Electric Rev Req Model (2009 GRC)  2" xfId="5472"/>
    <cellStyle name="_VC 6.15.06 update on 06GRC power costs.xls Chart 2_04 07E Wild Horse Wind Expansion (C) (2)_Electric Rev Req Model (2009 GRC)  2 2" xfId="5473"/>
    <cellStyle name="_VC 6.15.06 update on 06GRC power costs.xls Chart 2_04 07E Wild Horse Wind Expansion (C) (2)_Electric Rev Req Model (2009 GRC)  3" xfId="5474"/>
    <cellStyle name="_VC 6.15.06 update on 06GRC power costs.xls Chart 2_04 07E Wild Horse Wind Expansion (C) (2)_Electric Rev Req Model (2009 GRC) Rebuttal" xfId="5475"/>
    <cellStyle name="_VC 6.15.06 update on 06GRC power costs.xls Chart 2_04 07E Wild Horse Wind Expansion (C) (2)_Electric Rev Req Model (2009 GRC) Rebuttal 2" xfId="5476"/>
    <cellStyle name="_VC 6.15.06 update on 06GRC power costs.xls Chart 2_04 07E Wild Horse Wind Expansion (C) (2)_Electric Rev Req Model (2009 GRC) Rebuttal 2 2" xfId="5477"/>
    <cellStyle name="_VC 6.15.06 update on 06GRC power costs.xls Chart 2_04 07E Wild Horse Wind Expansion (C) (2)_Electric Rev Req Model (2009 GRC) Rebuttal 3" xfId="5478"/>
    <cellStyle name="_VC 6.15.06 update on 06GRC power costs.xls Chart 2_04 07E Wild Horse Wind Expansion (C) (2)_Electric Rev Req Model (2009 GRC) Rebuttal REmoval of New  WH Solar AdjustMI" xfId="5479"/>
    <cellStyle name="_VC 6.15.06 update on 06GRC power costs.xls Chart 2_04 07E Wild Horse Wind Expansion (C) (2)_Electric Rev Req Model (2009 GRC) Rebuttal REmoval of New  WH Solar AdjustMI 2" xfId="5480"/>
    <cellStyle name="_VC 6.15.06 update on 06GRC power costs.xls Chart 2_04 07E Wild Horse Wind Expansion (C) (2)_Electric Rev Req Model (2009 GRC) Rebuttal REmoval of New  WH Solar AdjustMI 2 2" xfId="5481"/>
    <cellStyle name="_VC 6.15.06 update on 06GRC power costs.xls Chart 2_04 07E Wild Horse Wind Expansion (C) (2)_Electric Rev Req Model (2009 GRC) Rebuttal REmoval of New  WH Solar AdjustMI 3" xfId="5482"/>
    <cellStyle name="_VC 6.15.06 update on 06GRC power costs.xls Chart 2_04 07E Wild Horse Wind Expansion (C) (2)_Electric Rev Req Model (2009 GRC) Revised 01-18-2010" xfId="5483"/>
    <cellStyle name="_VC 6.15.06 update on 06GRC power costs.xls Chart 2_04 07E Wild Horse Wind Expansion (C) (2)_Electric Rev Req Model (2009 GRC) Revised 01-18-2010 2" xfId="5484"/>
    <cellStyle name="_VC 6.15.06 update on 06GRC power costs.xls Chart 2_04 07E Wild Horse Wind Expansion (C) (2)_Electric Rev Req Model (2009 GRC) Revised 01-18-2010 2 2" xfId="5485"/>
    <cellStyle name="_VC 6.15.06 update on 06GRC power costs.xls Chart 2_04 07E Wild Horse Wind Expansion (C) (2)_Electric Rev Req Model (2009 GRC) Revised 01-18-2010 3" xfId="5486"/>
    <cellStyle name="_VC 6.15.06 update on 06GRC power costs.xls Chart 2_04 07E Wild Horse Wind Expansion (C) (2)_Final Order Electric EXHIBIT A-1" xfId="5487"/>
    <cellStyle name="_VC 6.15.06 update on 06GRC power costs.xls Chart 2_04 07E Wild Horse Wind Expansion (C) (2)_Final Order Electric EXHIBIT A-1 2" xfId="5488"/>
    <cellStyle name="_VC 6.15.06 update on 06GRC power costs.xls Chart 2_04 07E Wild Horse Wind Expansion (C) (2)_Final Order Electric EXHIBIT A-1 2 2" xfId="5489"/>
    <cellStyle name="_VC 6.15.06 update on 06GRC power costs.xls Chart 2_04 07E Wild Horse Wind Expansion (C) (2)_Final Order Electric EXHIBIT A-1 3" xfId="5490"/>
    <cellStyle name="_VC 6.15.06 update on 06GRC power costs.xls Chart 2_04 07E Wild Horse Wind Expansion (C) (2)_TENASKA REGULATORY ASSET" xfId="5491"/>
    <cellStyle name="_VC 6.15.06 update on 06GRC power costs.xls Chart 2_04 07E Wild Horse Wind Expansion (C) (2)_TENASKA REGULATORY ASSET 2" xfId="5492"/>
    <cellStyle name="_VC 6.15.06 update on 06GRC power costs.xls Chart 2_04 07E Wild Horse Wind Expansion (C) (2)_TENASKA REGULATORY ASSET 2 2" xfId="5493"/>
    <cellStyle name="_VC 6.15.06 update on 06GRC power costs.xls Chart 2_04 07E Wild Horse Wind Expansion (C) (2)_TENASKA REGULATORY ASSET 3" xfId="5494"/>
    <cellStyle name="_VC 6.15.06 update on 06GRC power costs.xls Chart 2_16.37E Wild Horse Expansion DeferralRevwrkingfile SF" xfId="5495"/>
    <cellStyle name="_VC 6.15.06 update on 06GRC power costs.xls Chart 2_16.37E Wild Horse Expansion DeferralRevwrkingfile SF 2" xfId="5496"/>
    <cellStyle name="_VC 6.15.06 update on 06GRC power costs.xls Chart 2_16.37E Wild Horse Expansion DeferralRevwrkingfile SF 2 2" xfId="5497"/>
    <cellStyle name="_VC 6.15.06 update on 06GRC power costs.xls Chart 2_16.37E Wild Horse Expansion DeferralRevwrkingfile SF 3" xfId="5498"/>
    <cellStyle name="_VC 6.15.06 update on 06GRC power costs.xls Chart 2_2009 GRC Compl Filing - Exhibit D" xfId="5499"/>
    <cellStyle name="_VC 6.15.06 update on 06GRC power costs.xls Chart 2_2009 GRC Compl Filing - Exhibit D 2" xfId="5500"/>
    <cellStyle name="_VC 6.15.06 update on 06GRC power costs.xls Chart 2_3.01 Income Statement" xfId="5501"/>
    <cellStyle name="_VC 6.15.06 update on 06GRC power costs.xls Chart 2_4 31 Regulatory Assets and Liabilities  7 06- Exhibit D" xfId="5502"/>
    <cellStyle name="_VC 6.15.06 update on 06GRC power costs.xls Chart 2_4 31 Regulatory Assets and Liabilities  7 06- Exhibit D 2" xfId="5503"/>
    <cellStyle name="_VC 6.15.06 update on 06GRC power costs.xls Chart 2_4 31 Regulatory Assets and Liabilities  7 06- Exhibit D 2 2" xfId="5504"/>
    <cellStyle name="_VC 6.15.06 update on 06GRC power costs.xls Chart 2_4 31 Regulatory Assets and Liabilities  7 06- Exhibit D 3" xfId="5505"/>
    <cellStyle name="_VC 6.15.06 update on 06GRC power costs.xls Chart 2_4 31 Regulatory Assets and Liabilities  7 06- Exhibit D_NIM Summary" xfId="5506"/>
    <cellStyle name="_VC 6.15.06 update on 06GRC power costs.xls Chart 2_4 31 Regulatory Assets and Liabilities  7 06- Exhibit D_NIM Summary 2" xfId="5507"/>
    <cellStyle name="_VC 6.15.06 update on 06GRC power costs.xls Chart 2_4 32 Regulatory Assets and Liabilities  7 06- Exhibit D" xfId="5508"/>
    <cellStyle name="_VC 6.15.06 update on 06GRC power costs.xls Chart 2_4 32 Regulatory Assets and Liabilities  7 06- Exhibit D 2" xfId="5509"/>
    <cellStyle name="_VC 6.15.06 update on 06GRC power costs.xls Chart 2_4 32 Regulatory Assets and Liabilities  7 06- Exhibit D 2 2" xfId="5510"/>
    <cellStyle name="_VC 6.15.06 update on 06GRC power costs.xls Chart 2_4 32 Regulatory Assets and Liabilities  7 06- Exhibit D 3" xfId="5511"/>
    <cellStyle name="_VC 6.15.06 update on 06GRC power costs.xls Chart 2_4 32 Regulatory Assets and Liabilities  7 06- Exhibit D_NIM Summary" xfId="5512"/>
    <cellStyle name="_VC 6.15.06 update on 06GRC power costs.xls Chart 2_4 32 Regulatory Assets and Liabilities  7 06- Exhibit D_NIM Summary 2" xfId="5513"/>
    <cellStyle name="_VC 6.15.06 update on 06GRC power costs.xls Chart 2_AURORA Total New" xfId="5514"/>
    <cellStyle name="_VC 6.15.06 update on 06GRC power costs.xls Chart 2_AURORA Total New 2" xfId="5515"/>
    <cellStyle name="_VC 6.15.06 update on 06GRC power costs.xls Chart 2_Book2" xfId="5516"/>
    <cellStyle name="_VC 6.15.06 update on 06GRC power costs.xls Chart 2_Book2 2" xfId="5517"/>
    <cellStyle name="_VC 6.15.06 update on 06GRC power costs.xls Chart 2_Book2 2 2" xfId="5518"/>
    <cellStyle name="_VC 6.15.06 update on 06GRC power costs.xls Chart 2_Book2 3" xfId="5519"/>
    <cellStyle name="_VC 6.15.06 update on 06GRC power costs.xls Chart 2_Book2_Adj Bench DR 3 for Initial Briefs (Electric)" xfId="5520"/>
    <cellStyle name="_VC 6.15.06 update on 06GRC power costs.xls Chart 2_Book2_Adj Bench DR 3 for Initial Briefs (Electric) 2" xfId="5521"/>
    <cellStyle name="_VC 6.15.06 update on 06GRC power costs.xls Chart 2_Book2_Adj Bench DR 3 for Initial Briefs (Electric) 2 2" xfId="5522"/>
    <cellStyle name="_VC 6.15.06 update on 06GRC power costs.xls Chart 2_Book2_Adj Bench DR 3 for Initial Briefs (Electric) 3" xfId="5523"/>
    <cellStyle name="_VC 6.15.06 update on 06GRC power costs.xls Chart 2_Book2_Electric Rev Req Model (2009 GRC) Rebuttal" xfId="5524"/>
    <cellStyle name="_VC 6.15.06 update on 06GRC power costs.xls Chart 2_Book2_Electric Rev Req Model (2009 GRC) Rebuttal 2" xfId="5525"/>
    <cellStyle name="_VC 6.15.06 update on 06GRC power costs.xls Chart 2_Book2_Electric Rev Req Model (2009 GRC) Rebuttal 2 2" xfId="5526"/>
    <cellStyle name="_VC 6.15.06 update on 06GRC power costs.xls Chart 2_Book2_Electric Rev Req Model (2009 GRC) Rebuttal 3" xfId="5527"/>
    <cellStyle name="_VC 6.15.06 update on 06GRC power costs.xls Chart 2_Book2_Electric Rev Req Model (2009 GRC) Rebuttal REmoval of New  WH Solar AdjustMI" xfId="5528"/>
    <cellStyle name="_VC 6.15.06 update on 06GRC power costs.xls Chart 2_Book2_Electric Rev Req Model (2009 GRC) Rebuttal REmoval of New  WH Solar AdjustMI 2" xfId="5529"/>
    <cellStyle name="_VC 6.15.06 update on 06GRC power costs.xls Chart 2_Book2_Electric Rev Req Model (2009 GRC) Rebuttal REmoval of New  WH Solar AdjustMI 2 2" xfId="5530"/>
    <cellStyle name="_VC 6.15.06 update on 06GRC power costs.xls Chart 2_Book2_Electric Rev Req Model (2009 GRC) Rebuttal REmoval of New  WH Solar AdjustMI 3" xfId="5531"/>
    <cellStyle name="_VC 6.15.06 update on 06GRC power costs.xls Chart 2_Book2_Electric Rev Req Model (2009 GRC) Revised 01-18-2010" xfId="5532"/>
    <cellStyle name="_VC 6.15.06 update on 06GRC power costs.xls Chart 2_Book2_Electric Rev Req Model (2009 GRC) Revised 01-18-2010 2" xfId="5533"/>
    <cellStyle name="_VC 6.15.06 update on 06GRC power costs.xls Chart 2_Book2_Electric Rev Req Model (2009 GRC) Revised 01-18-2010 2 2" xfId="5534"/>
    <cellStyle name="_VC 6.15.06 update on 06GRC power costs.xls Chart 2_Book2_Electric Rev Req Model (2009 GRC) Revised 01-18-2010 3" xfId="5535"/>
    <cellStyle name="_VC 6.15.06 update on 06GRC power costs.xls Chart 2_Book2_Final Order Electric EXHIBIT A-1" xfId="5536"/>
    <cellStyle name="_VC 6.15.06 update on 06GRC power costs.xls Chart 2_Book2_Final Order Electric EXHIBIT A-1 2" xfId="5537"/>
    <cellStyle name="_VC 6.15.06 update on 06GRC power costs.xls Chart 2_Book2_Final Order Electric EXHIBIT A-1 2 2" xfId="5538"/>
    <cellStyle name="_VC 6.15.06 update on 06GRC power costs.xls Chart 2_Book2_Final Order Electric EXHIBIT A-1 3" xfId="5539"/>
    <cellStyle name="_VC 6.15.06 update on 06GRC power costs.xls Chart 2_Book4" xfId="5540"/>
    <cellStyle name="_VC 6.15.06 update on 06GRC power costs.xls Chart 2_Book4 2" xfId="5541"/>
    <cellStyle name="_VC 6.15.06 update on 06GRC power costs.xls Chart 2_Book4 2 2" xfId="5542"/>
    <cellStyle name="_VC 6.15.06 update on 06GRC power costs.xls Chart 2_Book4 3" xfId="5543"/>
    <cellStyle name="_VC 6.15.06 update on 06GRC power costs.xls Chart 2_Book9" xfId="5544"/>
    <cellStyle name="_VC 6.15.06 update on 06GRC power costs.xls Chart 2_Book9 2" xfId="5545"/>
    <cellStyle name="_VC 6.15.06 update on 06GRC power costs.xls Chart 2_Book9 2 2" xfId="5546"/>
    <cellStyle name="_VC 6.15.06 update on 06GRC power costs.xls Chart 2_Book9 3" xfId="5547"/>
    <cellStyle name="_VC 6.15.06 update on 06GRC power costs.xls Chart 2_INPUTS" xfId="5548"/>
    <cellStyle name="_VC 6.15.06 update on 06GRC power costs.xls Chart 2_INPUTS 2" xfId="5549"/>
    <cellStyle name="_VC 6.15.06 update on 06GRC power costs.xls Chart 2_INPUTS 2 2" xfId="5550"/>
    <cellStyle name="_VC 6.15.06 update on 06GRC power costs.xls Chart 2_INPUTS 3" xfId="5551"/>
    <cellStyle name="_VC 6.15.06 update on 06GRC power costs.xls Chart 2_NIM Summary" xfId="5552"/>
    <cellStyle name="_VC 6.15.06 update on 06GRC power costs.xls Chart 2_NIM Summary 09GRC" xfId="5553"/>
    <cellStyle name="_VC 6.15.06 update on 06GRC power costs.xls Chart 2_NIM Summary 09GRC 2" xfId="5554"/>
    <cellStyle name="_VC 6.15.06 update on 06GRC power costs.xls Chart 2_NIM Summary 2" xfId="5555"/>
    <cellStyle name="_VC 6.15.06 update on 06GRC power costs.xls Chart 2_NIM Summary 3" xfId="5556"/>
    <cellStyle name="_VC 6.15.06 update on 06GRC power costs.xls Chart 2_NIM Summary 4" xfId="5557"/>
    <cellStyle name="_VC 6.15.06 update on 06GRC power costs.xls Chart 2_NIM Summary 5" xfId="5558"/>
    <cellStyle name="_VC 6.15.06 update on 06GRC power costs.xls Chart 2_NIM Summary 6" xfId="5559"/>
    <cellStyle name="_VC 6.15.06 update on 06GRC power costs.xls Chart 2_NIM Summary 7" xfId="5560"/>
    <cellStyle name="_VC 6.15.06 update on 06GRC power costs.xls Chart 2_NIM Summary 8" xfId="5561"/>
    <cellStyle name="_VC 6.15.06 update on 06GRC power costs.xls Chart 2_NIM Summary 9" xfId="5562"/>
    <cellStyle name="_VC 6.15.06 update on 06GRC power costs.xls Chart 2_PCA 9 -  Exhibit D April 2010 (3)" xfId="5563"/>
    <cellStyle name="_VC 6.15.06 update on 06GRC power costs.xls Chart 2_PCA 9 -  Exhibit D April 2010 (3) 2" xfId="5564"/>
    <cellStyle name="_VC 6.15.06 update on 06GRC power costs.xls Chart 2_Power Costs - Comparison bx Rbtl-Staff-Jt-PC" xfId="5565"/>
    <cellStyle name="_VC 6.15.06 update on 06GRC power costs.xls Chart 2_Power Costs - Comparison bx Rbtl-Staff-Jt-PC 2" xfId="5566"/>
    <cellStyle name="_VC 6.15.06 update on 06GRC power costs.xls Chart 2_Power Costs - Comparison bx Rbtl-Staff-Jt-PC 2 2" xfId="5567"/>
    <cellStyle name="_VC 6.15.06 update on 06GRC power costs.xls Chart 2_Power Costs - Comparison bx Rbtl-Staff-Jt-PC 3" xfId="5568"/>
    <cellStyle name="_VC 6.15.06 update on 06GRC power costs.xls Chart 2_Power Costs - Comparison bx Rbtl-Staff-Jt-PC_Adj Bench DR 3 for Initial Briefs (Electric)" xfId="5569"/>
    <cellStyle name="_VC 6.15.06 update on 06GRC power costs.xls Chart 2_Power Costs - Comparison bx Rbtl-Staff-Jt-PC_Adj Bench DR 3 for Initial Briefs (Electric) 2" xfId="5570"/>
    <cellStyle name="_VC 6.15.06 update on 06GRC power costs.xls Chart 2_Power Costs - Comparison bx Rbtl-Staff-Jt-PC_Adj Bench DR 3 for Initial Briefs (Electric) 2 2" xfId="5571"/>
    <cellStyle name="_VC 6.15.06 update on 06GRC power costs.xls Chart 2_Power Costs - Comparison bx Rbtl-Staff-Jt-PC_Adj Bench DR 3 for Initial Briefs (Electric) 3" xfId="5572"/>
    <cellStyle name="_VC 6.15.06 update on 06GRC power costs.xls Chart 2_Power Costs - Comparison bx Rbtl-Staff-Jt-PC_Electric Rev Req Model (2009 GRC) Rebuttal" xfId="5573"/>
    <cellStyle name="_VC 6.15.06 update on 06GRC power costs.xls Chart 2_Power Costs - Comparison bx Rbtl-Staff-Jt-PC_Electric Rev Req Model (2009 GRC) Rebuttal 2" xfId="5574"/>
    <cellStyle name="_VC 6.15.06 update on 06GRC power costs.xls Chart 2_Power Costs - Comparison bx Rbtl-Staff-Jt-PC_Electric Rev Req Model (2009 GRC) Rebuttal 2 2" xfId="5575"/>
    <cellStyle name="_VC 6.15.06 update on 06GRC power costs.xls Chart 2_Power Costs - Comparison bx Rbtl-Staff-Jt-PC_Electric Rev Req Model (2009 GRC) Rebuttal 3" xfId="5576"/>
    <cellStyle name="_VC 6.15.06 update on 06GRC power costs.xls Chart 2_Power Costs - Comparison bx Rbtl-Staff-Jt-PC_Electric Rev Req Model (2009 GRC) Rebuttal REmoval of New  WH Solar AdjustMI" xfId="5577"/>
    <cellStyle name="_VC 6.15.06 update on 06GRC power costs.xls Chart 2_Power Costs - Comparison bx Rbtl-Staff-Jt-PC_Electric Rev Req Model (2009 GRC) Rebuttal REmoval of New  WH Solar AdjustMI 2" xfId="5578"/>
    <cellStyle name="_VC 6.15.06 update on 06GRC power costs.xls Chart 2_Power Costs - Comparison bx Rbtl-Staff-Jt-PC_Electric Rev Req Model (2009 GRC) Rebuttal REmoval of New  WH Solar AdjustMI 2 2" xfId="5579"/>
    <cellStyle name="_VC 6.15.06 update on 06GRC power costs.xls Chart 2_Power Costs - Comparison bx Rbtl-Staff-Jt-PC_Electric Rev Req Model (2009 GRC) Rebuttal REmoval of New  WH Solar AdjustMI 3" xfId="5580"/>
    <cellStyle name="_VC 6.15.06 update on 06GRC power costs.xls Chart 2_Power Costs - Comparison bx Rbtl-Staff-Jt-PC_Electric Rev Req Model (2009 GRC) Revised 01-18-2010" xfId="5581"/>
    <cellStyle name="_VC 6.15.06 update on 06GRC power costs.xls Chart 2_Power Costs - Comparison bx Rbtl-Staff-Jt-PC_Electric Rev Req Model (2009 GRC) Revised 01-18-2010 2" xfId="5582"/>
    <cellStyle name="_VC 6.15.06 update on 06GRC power costs.xls Chart 2_Power Costs - Comparison bx Rbtl-Staff-Jt-PC_Electric Rev Req Model (2009 GRC) Revised 01-18-2010 2 2" xfId="5583"/>
    <cellStyle name="_VC 6.15.06 update on 06GRC power costs.xls Chart 2_Power Costs - Comparison bx Rbtl-Staff-Jt-PC_Electric Rev Req Model (2009 GRC) Revised 01-18-2010 3" xfId="5584"/>
    <cellStyle name="_VC 6.15.06 update on 06GRC power costs.xls Chart 2_Power Costs - Comparison bx Rbtl-Staff-Jt-PC_Final Order Electric EXHIBIT A-1" xfId="5585"/>
    <cellStyle name="_VC 6.15.06 update on 06GRC power costs.xls Chart 2_Power Costs - Comparison bx Rbtl-Staff-Jt-PC_Final Order Electric EXHIBIT A-1 2" xfId="5586"/>
    <cellStyle name="_VC 6.15.06 update on 06GRC power costs.xls Chart 2_Power Costs - Comparison bx Rbtl-Staff-Jt-PC_Final Order Electric EXHIBIT A-1 2 2" xfId="5587"/>
    <cellStyle name="_VC 6.15.06 update on 06GRC power costs.xls Chart 2_Power Costs - Comparison bx Rbtl-Staff-Jt-PC_Final Order Electric EXHIBIT A-1 3" xfId="5588"/>
    <cellStyle name="_VC 6.15.06 update on 06GRC power costs.xls Chart 2_Production Adj 4.37" xfId="102"/>
    <cellStyle name="_VC 6.15.06 update on 06GRC power costs.xls Chart 2_Production Adj 4.37 2" xfId="5589"/>
    <cellStyle name="_VC 6.15.06 update on 06GRC power costs.xls Chart 2_Production Adj 4.37 2 2" xfId="5590"/>
    <cellStyle name="_VC 6.15.06 update on 06GRC power costs.xls Chart 2_Production Adj 4.37 3" xfId="5591"/>
    <cellStyle name="_VC 6.15.06 update on 06GRC power costs.xls Chart 2_Purchased Power Adj 4.03" xfId="103"/>
    <cellStyle name="_VC 6.15.06 update on 06GRC power costs.xls Chart 2_Purchased Power Adj 4.03 2" xfId="5592"/>
    <cellStyle name="_VC 6.15.06 update on 06GRC power costs.xls Chart 2_Purchased Power Adj 4.03 2 2" xfId="5593"/>
    <cellStyle name="_VC 6.15.06 update on 06GRC power costs.xls Chart 2_Purchased Power Adj 4.03 3" xfId="5594"/>
    <cellStyle name="_VC 6.15.06 update on 06GRC power costs.xls Chart 2_Rebuttal Power Costs" xfId="5595"/>
    <cellStyle name="_VC 6.15.06 update on 06GRC power costs.xls Chart 2_Rebuttal Power Costs 2" xfId="5596"/>
    <cellStyle name="_VC 6.15.06 update on 06GRC power costs.xls Chart 2_Rebuttal Power Costs 2 2" xfId="5597"/>
    <cellStyle name="_VC 6.15.06 update on 06GRC power costs.xls Chart 2_Rebuttal Power Costs 3" xfId="5598"/>
    <cellStyle name="_VC 6.15.06 update on 06GRC power costs.xls Chart 2_Rebuttal Power Costs_Adj Bench DR 3 for Initial Briefs (Electric)" xfId="5599"/>
    <cellStyle name="_VC 6.15.06 update on 06GRC power costs.xls Chart 2_Rebuttal Power Costs_Adj Bench DR 3 for Initial Briefs (Electric) 2" xfId="5600"/>
    <cellStyle name="_VC 6.15.06 update on 06GRC power costs.xls Chart 2_Rebuttal Power Costs_Adj Bench DR 3 for Initial Briefs (Electric) 2 2" xfId="5601"/>
    <cellStyle name="_VC 6.15.06 update on 06GRC power costs.xls Chart 2_Rebuttal Power Costs_Adj Bench DR 3 for Initial Briefs (Electric) 3" xfId="5602"/>
    <cellStyle name="_VC 6.15.06 update on 06GRC power costs.xls Chart 2_Rebuttal Power Costs_Electric Rev Req Model (2009 GRC) Rebuttal" xfId="5603"/>
    <cellStyle name="_VC 6.15.06 update on 06GRC power costs.xls Chart 2_Rebuttal Power Costs_Electric Rev Req Model (2009 GRC) Rebuttal 2" xfId="5604"/>
    <cellStyle name="_VC 6.15.06 update on 06GRC power costs.xls Chart 2_Rebuttal Power Costs_Electric Rev Req Model (2009 GRC) Rebuttal 2 2" xfId="5605"/>
    <cellStyle name="_VC 6.15.06 update on 06GRC power costs.xls Chart 2_Rebuttal Power Costs_Electric Rev Req Model (2009 GRC) Rebuttal 3" xfId="5606"/>
    <cellStyle name="_VC 6.15.06 update on 06GRC power costs.xls Chart 2_Rebuttal Power Costs_Electric Rev Req Model (2009 GRC) Rebuttal REmoval of New  WH Solar AdjustMI" xfId="5607"/>
    <cellStyle name="_VC 6.15.06 update on 06GRC power costs.xls Chart 2_Rebuttal Power Costs_Electric Rev Req Model (2009 GRC) Rebuttal REmoval of New  WH Solar AdjustMI 2" xfId="5608"/>
    <cellStyle name="_VC 6.15.06 update on 06GRC power costs.xls Chart 2_Rebuttal Power Costs_Electric Rev Req Model (2009 GRC) Rebuttal REmoval of New  WH Solar AdjustMI 2 2" xfId="5609"/>
    <cellStyle name="_VC 6.15.06 update on 06GRC power costs.xls Chart 2_Rebuttal Power Costs_Electric Rev Req Model (2009 GRC) Rebuttal REmoval of New  WH Solar AdjustMI 3" xfId="5610"/>
    <cellStyle name="_VC 6.15.06 update on 06GRC power costs.xls Chart 2_Rebuttal Power Costs_Electric Rev Req Model (2009 GRC) Revised 01-18-2010" xfId="5611"/>
    <cellStyle name="_VC 6.15.06 update on 06GRC power costs.xls Chart 2_Rebuttal Power Costs_Electric Rev Req Model (2009 GRC) Revised 01-18-2010 2" xfId="5612"/>
    <cellStyle name="_VC 6.15.06 update on 06GRC power costs.xls Chart 2_Rebuttal Power Costs_Electric Rev Req Model (2009 GRC) Revised 01-18-2010 2 2" xfId="5613"/>
    <cellStyle name="_VC 6.15.06 update on 06GRC power costs.xls Chart 2_Rebuttal Power Costs_Electric Rev Req Model (2009 GRC) Revised 01-18-2010 3" xfId="5614"/>
    <cellStyle name="_VC 6.15.06 update on 06GRC power costs.xls Chart 2_Rebuttal Power Costs_Final Order Electric EXHIBIT A-1" xfId="5615"/>
    <cellStyle name="_VC 6.15.06 update on 06GRC power costs.xls Chart 2_Rebuttal Power Costs_Final Order Electric EXHIBIT A-1 2" xfId="5616"/>
    <cellStyle name="_VC 6.15.06 update on 06GRC power costs.xls Chart 2_Rebuttal Power Costs_Final Order Electric EXHIBIT A-1 2 2" xfId="5617"/>
    <cellStyle name="_VC 6.15.06 update on 06GRC power costs.xls Chart 2_Rebuttal Power Costs_Final Order Electric EXHIBIT A-1 3" xfId="5618"/>
    <cellStyle name="_VC 6.15.06 update on 06GRC power costs.xls Chart 2_ROR &amp; CONV FACTOR" xfId="5619"/>
    <cellStyle name="_VC 6.15.06 update on 06GRC power costs.xls Chart 2_ROR &amp; CONV FACTOR 2" xfId="5620"/>
    <cellStyle name="_VC 6.15.06 update on 06GRC power costs.xls Chart 2_ROR &amp; CONV FACTOR 2 2" xfId="5621"/>
    <cellStyle name="_VC 6.15.06 update on 06GRC power costs.xls Chart 2_ROR &amp; CONV FACTOR 3" xfId="5622"/>
    <cellStyle name="_VC 6.15.06 update on 06GRC power costs.xls Chart 2_ROR 5.02" xfId="104"/>
    <cellStyle name="_VC 6.15.06 update on 06GRC power costs.xls Chart 2_ROR 5.02 2" xfId="5623"/>
    <cellStyle name="_VC 6.15.06 update on 06GRC power costs.xls Chart 2_ROR 5.02 2 2" xfId="5624"/>
    <cellStyle name="_VC 6.15.06 update on 06GRC power costs.xls Chart 2_ROR 5.02 3" xfId="5625"/>
    <cellStyle name="_VC 6.15.06 update on 06GRC power costs.xls Chart 2_Wind Integration 10GRC" xfId="5626"/>
    <cellStyle name="_VC 6.15.06 update on 06GRC power costs.xls Chart 2_Wind Integration 10GRC 2" xfId="5627"/>
    <cellStyle name="_VC 6.15.06 update on 06GRC power costs.xls Chart 3" xfId="105"/>
    <cellStyle name="_VC 6.15.06 update on 06GRC power costs.xls Chart 3 2" xfId="5628"/>
    <cellStyle name="_VC 6.15.06 update on 06GRC power costs.xls Chart 3 2 2" xfId="5629"/>
    <cellStyle name="_VC 6.15.06 update on 06GRC power costs.xls Chart 3 2 2 2" xfId="5630"/>
    <cellStyle name="_VC 6.15.06 update on 06GRC power costs.xls Chart 3 2 3" xfId="5631"/>
    <cellStyle name="_VC 6.15.06 update on 06GRC power costs.xls Chart 3 3" xfId="5632"/>
    <cellStyle name="_VC 6.15.06 update on 06GRC power costs.xls Chart 3 3 2" xfId="5633"/>
    <cellStyle name="_VC 6.15.06 update on 06GRC power costs.xls Chart 3 3 2 2" xfId="5634"/>
    <cellStyle name="_VC 6.15.06 update on 06GRC power costs.xls Chart 3 3 3" xfId="5635"/>
    <cellStyle name="_VC 6.15.06 update on 06GRC power costs.xls Chart 3 3 3 2" xfId="5636"/>
    <cellStyle name="_VC 6.15.06 update on 06GRC power costs.xls Chart 3 3 4" xfId="5637"/>
    <cellStyle name="_VC 6.15.06 update on 06GRC power costs.xls Chart 3 3 4 2" xfId="5638"/>
    <cellStyle name="_VC 6.15.06 update on 06GRC power costs.xls Chart 3 4" xfId="5639"/>
    <cellStyle name="_VC 6.15.06 update on 06GRC power costs.xls Chart 3 4 2" xfId="5640"/>
    <cellStyle name="_VC 6.15.06 update on 06GRC power costs.xls Chart 3 5" xfId="5641"/>
    <cellStyle name="_VC 6.15.06 update on 06GRC power costs.xls Chart 3_04 07E Wild Horse Wind Expansion (C) (2)" xfId="106"/>
    <cellStyle name="_VC 6.15.06 update on 06GRC power costs.xls Chart 3_04 07E Wild Horse Wind Expansion (C) (2) 2" xfId="5642"/>
    <cellStyle name="_VC 6.15.06 update on 06GRC power costs.xls Chart 3_04 07E Wild Horse Wind Expansion (C) (2) 2 2" xfId="5643"/>
    <cellStyle name="_VC 6.15.06 update on 06GRC power costs.xls Chart 3_04 07E Wild Horse Wind Expansion (C) (2) 3" xfId="5644"/>
    <cellStyle name="_VC 6.15.06 update on 06GRC power costs.xls Chart 3_04 07E Wild Horse Wind Expansion (C) (2)_Adj Bench DR 3 for Initial Briefs (Electric)" xfId="5645"/>
    <cellStyle name="_VC 6.15.06 update on 06GRC power costs.xls Chart 3_04 07E Wild Horse Wind Expansion (C) (2)_Adj Bench DR 3 for Initial Briefs (Electric) 2" xfId="5646"/>
    <cellStyle name="_VC 6.15.06 update on 06GRC power costs.xls Chart 3_04 07E Wild Horse Wind Expansion (C) (2)_Adj Bench DR 3 for Initial Briefs (Electric) 2 2" xfId="5647"/>
    <cellStyle name="_VC 6.15.06 update on 06GRC power costs.xls Chart 3_04 07E Wild Horse Wind Expansion (C) (2)_Adj Bench DR 3 for Initial Briefs (Electric) 3" xfId="5648"/>
    <cellStyle name="_VC 6.15.06 update on 06GRC power costs.xls Chart 3_04 07E Wild Horse Wind Expansion (C) (2)_Electric Rev Req Model (2009 GRC) " xfId="5649"/>
    <cellStyle name="_VC 6.15.06 update on 06GRC power costs.xls Chart 3_04 07E Wild Horse Wind Expansion (C) (2)_Electric Rev Req Model (2009 GRC)  2" xfId="5650"/>
    <cellStyle name="_VC 6.15.06 update on 06GRC power costs.xls Chart 3_04 07E Wild Horse Wind Expansion (C) (2)_Electric Rev Req Model (2009 GRC)  2 2" xfId="5651"/>
    <cellStyle name="_VC 6.15.06 update on 06GRC power costs.xls Chart 3_04 07E Wild Horse Wind Expansion (C) (2)_Electric Rev Req Model (2009 GRC)  3" xfId="5652"/>
    <cellStyle name="_VC 6.15.06 update on 06GRC power costs.xls Chart 3_04 07E Wild Horse Wind Expansion (C) (2)_Electric Rev Req Model (2009 GRC) Rebuttal" xfId="5653"/>
    <cellStyle name="_VC 6.15.06 update on 06GRC power costs.xls Chart 3_04 07E Wild Horse Wind Expansion (C) (2)_Electric Rev Req Model (2009 GRC) Rebuttal 2" xfId="5654"/>
    <cellStyle name="_VC 6.15.06 update on 06GRC power costs.xls Chart 3_04 07E Wild Horse Wind Expansion (C) (2)_Electric Rev Req Model (2009 GRC) Rebuttal 2 2" xfId="5655"/>
    <cellStyle name="_VC 6.15.06 update on 06GRC power costs.xls Chart 3_04 07E Wild Horse Wind Expansion (C) (2)_Electric Rev Req Model (2009 GRC) Rebuttal 3" xfId="5656"/>
    <cellStyle name="_VC 6.15.06 update on 06GRC power costs.xls Chart 3_04 07E Wild Horse Wind Expansion (C) (2)_Electric Rev Req Model (2009 GRC) Rebuttal REmoval of New  WH Solar AdjustMI" xfId="5657"/>
    <cellStyle name="_VC 6.15.06 update on 06GRC power costs.xls Chart 3_04 07E Wild Horse Wind Expansion (C) (2)_Electric Rev Req Model (2009 GRC) Rebuttal REmoval of New  WH Solar AdjustMI 2" xfId="5658"/>
    <cellStyle name="_VC 6.15.06 update on 06GRC power costs.xls Chart 3_04 07E Wild Horse Wind Expansion (C) (2)_Electric Rev Req Model (2009 GRC) Rebuttal REmoval of New  WH Solar AdjustMI 2 2" xfId="5659"/>
    <cellStyle name="_VC 6.15.06 update on 06GRC power costs.xls Chart 3_04 07E Wild Horse Wind Expansion (C) (2)_Electric Rev Req Model (2009 GRC) Rebuttal REmoval of New  WH Solar AdjustMI 3" xfId="5660"/>
    <cellStyle name="_VC 6.15.06 update on 06GRC power costs.xls Chart 3_04 07E Wild Horse Wind Expansion (C) (2)_Electric Rev Req Model (2009 GRC) Revised 01-18-2010" xfId="5661"/>
    <cellStyle name="_VC 6.15.06 update on 06GRC power costs.xls Chart 3_04 07E Wild Horse Wind Expansion (C) (2)_Electric Rev Req Model (2009 GRC) Revised 01-18-2010 2" xfId="5662"/>
    <cellStyle name="_VC 6.15.06 update on 06GRC power costs.xls Chart 3_04 07E Wild Horse Wind Expansion (C) (2)_Electric Rev Req Model (2009 GRC) Revised 01-18-2010 2 2" xfId="5663"/>
    <cellStyle name="_VC 6.15.06 update on 06GRC power costs.xls Chart 3_04 07E Wild Horse Wind Expansion (C) (2)_Electric Rev Req Model (2009 GRC) Revised 01-18-2010 3" xfId="5664"/>
    <cellStyle name="_VC 6.15.06 update on 06GRC power costs.xls Chart 3_04 07E Wild Horse Wind Expansion (C) (2)_Final Order Electric EXHIBIT A-1" xfId="5665"/>
    <cellStyle name="_VC 6.15.06 update on 06GRC power costs.xls Chart 3_04 07E Wild Horse Wind Expansion (C) (2)_Final Order Electric EXHIBIT A-1 2" xfId="5666"/>
    <cellStyle name="_VC 6.15.06 update on 06GRC power costs.xls Chart 3_04 07E Wild Horse Wind Expansion (C) (2)_Final Order Electric EXHIBIT A-1 2 2" xfId="5667"/>
    <cellStyle name="_VC 6.15.06 update on 06GRC power costs.xls Chart 3_04 07E Wild Horse Wind Expansion (C) (2)_Final Order Electric EXHIBIT A-1 3" xfId="5668"/>
    <cellStyle name="_VC 6.15.06 update on 06GRC power costs.xls Chart 3_04 07E Wild Horse Wind Expansion (C) (2)_TENASKA REGULATORY ASSET" xfId="5669"/>
    <cellStyle name="_VC 6.15.06 update on 06GRC power costs.xls Chart 3_04 07E Wild Horse Wind Expansion (C) (2)_TENASKA REGULATORY ASSET 2" xfId="5670"/>
    <cellStyle name="_VC 6.15.06 update on 06GRC power costs.xls Chart 3_04 07E Wild Horse Wind Expansion (C) (2)_TENASKA REGULATORY ASSET 2 2" xfId="5671"/>
    <cellStyle name="_VC 6.15.06 update on 06GRC power costs.xls Chart 3_04 07E Wild Horse Wind Expansion (C) (2)_TENASKA REGULATORY ASSET 3" xfId="5672"/>
    <cellStyle name="_VC 6.15.06 update on 06GRC power costs.xls Chart 3_16.37E Wild Horse Expansion DeferralRevwrkingfile SF" xfId="5673"/>
    <cellStyle name="_VC 6.15.06 update on 06GRC power costs.xls Chart 3_16.37E Wild Horse Expansion DeferralRevwrkingfile SF 2" xfId="5674"/>
    <cellStyle name="_VC 6.15.06 update on 06GRC power costs.xls Chart 3_16.37E Wild Horse Expansion DeferralRevwrkingfile SF 2 2" xfId="5675"/>
    <cellStyle name="_VC 6.15.06 update on 06GRC power costs.xls Chart 3_16.37E Wild Horse Expansion DeferralRevwrkingfile SF 3" xfId="5676"/>
    <cellStyle name="_VC 6.15.06 update on 06GRC power costs.xls Chart 3_2009 GRC Compl Filing - Exhibit D" xfId="5677"/>
    <cellStyle name="_VC 6.15.06 update on 06GRC power costs.xls Chart 3_2009 GRC Compl Filing - Exhibit D 2" xfId="5678"/>
    <cellStyle name="_VC 6.15.06 update on 06GRC power costs.xls Chart 3_3.01 Income Statement" xfId="5679"/>
    <cellStyle name="_VC 6.15.06 update on 06GRC power costs.xls Chart 3_4 31 Regulatory Assets and Liabilities  7 06- Exhibit D" xfId="5680"/>
    <cellStyle name="_VC 6.15.06 update on 06GRC power costs.xls Chart 3_4 31 Regulatory Assets and Liabilities  7 06- Exhibit D 2" xfId="5681"/>
    <cellStyle name="_VC 6.15.06 update on 06GRC power costs.xls Chart 3_4 31 Regulatory Assets and Liabilities  7 06- Exhibit D 2 2" xfId="5682"/>
    <cellStyle name="_VC 6.15.06 update on 06GRC power costs.xls Chart 3_4 31 Regulatory Assets and Liabilities  7 06- Exhibit D 3" xfId="5683"/>
    <cellStyle name="_VC 6.15.06 update on 06GRC power costs.xls Chart 3_4 31 Regulatory Assets and Liabilities  7 06- Exhibit D_NIM Summary" xfId="5684"/>
    <cellStyle name="_VC 6.15.06 update on 06GRC power costs.xls Chart 3_4 31 Regulatory Assets and Liabilities  7 06- Exhibit D_NIM Summary 2" xfId="5685"/>
    <cellStyle name="_VC 6.15.06 update on 06GRC power costs.xls Chart 3_4 32 Regulatory Assets and Liabilities  7 06- Exhibit D" xfId="5686"/>
    <cellStyle name="_VC 6.15.06 update on 06GRC power costs.xls Chart 3_4 32 Regulatory Assets and Liabilities  7 06- Exhibit D 2" xfId="5687"/>
    <cellStyle name="_VC 6.15.06 update on 06GRC power costs.xls Chart 3_4 32 Regulatory Assets and Liabilities  7 06- Exhibit D 2 2" xfId="5688"/>
    <cellStyle name="_VC 6.15.06 update on 06GRC power costs.xls Chart 3_4 32 Regulatory Assets and Liabilities  7 06- Exhibit D 3" xfId="5689"/>
    <cellStyle name="_VC 6.15.06 update on 06GRC power costs.xls Chart 3_4 32 Regulatory Assets and Liabilities  7 06- Exhibit D_NIM Summary" xfId="5690"/>
    <cellStyle name="_VC 6.15.06 update on 06GRC power costs.xls Chart 3_4 32 Regulatory Assets and Liabilities  7 06- Exhibit D_NIM Summary 2" xfId="5691"/>
    <cellStyle name="_VC 6.15.06 update on 06GRC power costs.xls Chart 3_AURORA Total New" xfId="5692"/>
    <cellStyle name="_VC 6.15.06 update on 06GRC power costs.xls Chart 3_AURORA Total New 2" xfId="5693"/>
    <cellStyle name="_VC 6.15.06 update on 06GRC power costs.xls Chart 3_Book2" xfId="5694"/>
    <cellStyle name="_VC 6.15.06 update on 06GRC power costs.xls Chart 3_Book2 2" xfId="5695"/>
    <cellStyle name="_VC 6.15.06 update on 06GRC power costs.xls Chart 3_Book2 2 2" xfId="5696"/>
    <cellStyle name="_VC 6.15.06 update on 06GRC power costs.xls Chart 3_Book2 3" xfId="5697"/>
    <cellStyle name="_VC 6.15.06 update on 06GRC power costs.xls Chart 3_Book2_Adj Bench DR 3 for Initial Briefs (Electric)" xfId="5698"/>
    <cellStyle name="_VC 6.15.06 update on 06GRC power costs.xls Chart 3_Book2_Adj Bench DR 3 for Initial Briefs (Electric) 2" xfId="5699"/>
    <cellStyle name="_VC 6.15.06 update on 06GRC power costs.xls Chart 3_Book2_Adj Bench DR 3 for Initial Briefs (Electric) 2 2" xfId="5700"/>
    <cellStyle name="_VC 6.15.06 update on 06GRC power costs.xls Chart 3_Book2_Adj Bench DR 3 for Initial Briefs (Electric) 3" xfId="5701"/>
    <cellStyle name="_VC 6.15.06 update on 06GRC power costs.xls Chart 3_Book2_Electric Rev Req Model (2009 GRC) Rebuttal" xfId="5702"/>
    <cellStyle name="_VC 6.15.06 update on 06GRC power costs.xls Chart 3_Book2_Electric Rev Req Model (2009 GRC) Rebuttal 2" xfId="5703"/>
    <cellStyle name="_VC 6.15.06 update on 06GRC power costs.xls Chart 3_Book2_Electric Rev Req Model (2009 GRC) Rebuttal 2 2" xfId="5704"/>
    <cellStyle name="_VC 6.15.06 update on 06GRC power costs.xls Chart 3_Book2_Electric Rev Req Model (2009 GRC) Rebuttal 3" xfId="5705"/>
    <cellStyle name="_VC 6.15.06 update on 06GRC power costs.xls Chart 3_Book2_Electric Rev Req Model (2009 GRC) Rebuttal REmoval of New  WH Solar AdjustMI" xfId="5706"/>
    <cellStyle name="_VC 6.15.06 update on 06GRC power costs.xls Chart 3_Book2_Electric Rev Req Model (2009 GRC) Rebuttal REmoval of New  WH Solar AdjustMI 2" xfId="5707"/>
    <cellStyle name="_VC 6.15.06 update on 06GRC power costs.xls Chart 3_Book2_Electric Rev Req Model (2009 GRC) Rebuttal REmoval of New  WH Solar AdjustMI 2 2" xfId="5708"/>
    <cellStyle name="_VC 6.15.06 update on 06GRC power costs.xls Chart 3_Book2_Electric Rev Req Model (2009 GRC) Rebuttal REmoval of New  WH Solar AdjustMI 3" xfId="5709"/>
    <cellStyle name="_VC 6.15.06 update on 06GRC power costs.xls Chart 3_Book2_Electric Rev Req Model (2009 GRC) Revised 01-18-2010" xfId="5710"/>
    <cellStyle name="_VC 6.15.06 update on 06GRC power costs.xls Chart 3_Book2_Electric Rev Req Model (2009 GRC) Revised 01-18-2010 2" xfId="5711"/>
    <cellStyle name="_VC 6.15.06 update on 06GRC power costs.xls Chart 3_Book2_Electric Rev Req Model (2009 GRC) Revised 01-18-2010 2 2" xfId="5712"/>
    <cellStyle name="_VC 6.15.06 update on 06GRC power costs.xls Chart 3_Book2_Electric Rev Req Model (2009 GRC) Revised 01-18-2010 3" xfId="5713"/>
    <cellStyle name="_VC 6.15.06 update on 06GRC power costs.xls Chart 3_Book2_Final Order Electric EXHIBIT A-1" xfId="5714"/>
    <cellStyle name="_VC 6.15.06 update on 06GRC power costs.xls Chart 3_Book2_Final Order Electric EXHIBIT A-1 2" xfId="5715"/>
    <cellStyle name="_VC 6.15.06 update on 06GRC power costs.xls Chart 3_Book2_Final Order Electric EXHIBIT A-1 2 2" xfId="5716"/>
    <cellStyle name="_VC 6.15.06 update on 06GRC power costs.xls Chart 3_Book2_Final Order Electric EXHIBIT A-1 3" xfId="5717"/>
    <cellStyle name="_VC 6.15.06 update on 06GRC power costs.xls Chart 3_Book4" xfId="5718"/>
    <cellStyle name="_VC 6.15.06 update on 06GRC power costs.xls Chart 3_Book4 2" xfId="5719"/>
    <cellStyle name="_VC 6.15.06 update on 06GRC power costs.xls Chart 3_Book4 2 2" xfId="5720"/>
    <cellStyle name="_VC 6.15.06 update on 06GRC power costs.xls Chart 3_Book4 3" xfId="5721"/>
    <cellStyle name="_VC 6.15.06 update on 06GRC power costs.xls Chart 3_Book9" xfId="5722"/>
    <cellStyle name="_VC 6.15.06 update on 06GRC power costs.xls Chart 3_Book9 2" xfId="5723"/>
    <cellStyle name="_VC 6.15.06 update on 06GRC power costs.xls Chart 3_Book9 2 2" xfId="5724"/>
    <cellStyle name="_VC 6.15.06 update on 06GRC power costs.xls Chart 3_Book9 3" xfId="5725"/>
    <cellStyle name="_VC 6.15.06 update on 06GRC power costs.xls Chart 3_INPUTS" xfId="5726"/>
    <cellStyle name="_VC 6.15.06 update on 06GRC power costs.xls Chart 3_INPUTS 2" xfId="5727"/>
    <cellStyle name="_VC 6.15.06 update on 06GRC power costs.xls Chart 3_INPUTS 2 2" xfId="5728"/>
    <cellStyle name="_VC 6.15.06 update on 06GRC power costs.xls Chart 3_INPUTS 3" xfId="5729"/>
    <cellStyle name="_VC 6.15.06 update on 06GRC power costs.xls Chart 3_NIM Summary" xfId="5730"/>
    <cellStyle name="_VC 6.15.06 update on 06GRC power costs.xls Chart 3_NIM Summary 09GRC" xfId="5731"/>
    <cellStyle name="_VC 6.15.06 update on 06GRC power costs.xls Chart 3_NIM Summary 09GRC 2" xfId="5732"/>
    <cellStyle name="_VC 6.15.06 update on 06GRC power costs.xls Chart 3_NIM Summary 2" xfId="5733"/>
    <cellStyle name="_VC 6.15.06 update on 06GRC power costs.xls Chart 3_NIM Summary 3" xfId="5734"/>
    <cellStyle name="_VC 6.15.06 update on 06GRC power costs.xls Chart 3_NIM Summary 4" xfId="5735"/>
    <cellStyle name="_VC 6.15.06 update on 06GRC power costs.xls Chart 3_NIM Summary 5" xfId="5736"/>
    <cellStyle name="_VC 6.15.06 update on 06GRC power costs.xls Chart 3_NIM Summary 6" xfId="5737"/>
    <cellStyle name="_VC 6.15.06 update on 06GRC power costs.xls Chart 3_NIM Summary 7" xfId="5738"/>
    <cellStyle name="_VC 6.15.06 update on 06GRC power costs.xls Chart 3_NIM Summary 8" xfId="5739"/>
    <cellStyle name="_VC 6.15.06 update on 06GRC power costs.xls Chart 3_NIM Summary 9" xfId="5740"/>
    <cellStyle name="_VC 6.15.06 update on 06GRC power costs.xls Chart 3_PCA 9 -  Exhibit D April 2010 (3)" xfId="5741"/>
    <cellStyle name="_VC 6.15.06 update on 06GRC power costs.xls Chart 3_PCA 9 -  Exhibit D April 2010 (3) 2" xfId="5742"/>
    <cellStyle name="_VC 6.15.06 update on 06GRC power costs.xls Chart 3_Power Costs - Comparison bx Rbtl-Staff-Jt-PC" xfId="5743"/>
    <cellStyle name="_VC 6.15.06 update on 06GRC power costs.xls Chart 3_Power Costs - Comparison bx Rbtl-Staff-Jt-PC 2" xfId="5744"/>
    <cellStyle name="_VC 6.15.06 update on 06GRC power costs.xls Chart 3_Power Costs - Comparison bx Rbtl-Staff-Jt-PC 2 2" xfId="5745"/>
    <cellStyle name="_VC 6.15.06 update on 06GRC power costs.xls Chart 3_Power Costs - Comparison bx Rbtl-Staff-Jt-PC 3" xfId="5746"/>
    <cellStyle name="_VC 6.15.06 update on 06GRC power costs.xls Chart 3_Power Costs - Comparison bx Rbtl-Staff-Jt-PC_Adj Bench DR 3 for Initial Briefs (Electric)" xfId="5747"/>
    <cellStyle name="_VC 6.15.06 update on 06GRC power costs.xls Chart 3_Power Costs - Comparison bx Rbtl-Staff-Jt-PC_Adj Bench DR 3 for Initial Briefs (Electric) 2" xfId="5748"/>
    <cellStyle name="_VC 6.15.06 update on 06GRC power costs.xls Chart 3_Power Costs - Comparison bx Rbtl-Staff-Jt-PC_Adj Bench DR 3 for Initial Briefs (Electric) 2 2" xfId="5749"/>
    <cellStyle name="_VC 6.15.06 update on 06GRC power costs.xls Chart 3_Power Costs - Comparison bx Rbtl-Staff-Jt-PC_Adj Bench DR 3 for Initial Briefs (Electric) 3" xfId="5750"/>
    <cellStyle name="_VC 6.15.06 update on 06GRC power costs.xls Chart 3_Power Costs - Comparison bx Rbtl-Staff-Jt-PC_Electric Rev Req Model (2009 GRC) Rebuttal" xfId="5751"/>
    <cellStyle name="_VC 6.15.06 update on 06GRC power costs.xls Chart 3_Power Costs - Comparison bx Rbtl-Staff-Jt-PC_Electric Rev Req Model (2009 GRC) Rebuttal 2" xfId="5752"/>
    <cellStyle name="_VC 6.15.06 update on 06GRC power costs.xls Chart 3_Power Costs - Comparison bx Rbtl-Staff-Jt-PC_Electric Rev Req Model (2009 GRC) Rebuttal 2 2" xfId="5753"/>
    <cellStyle name="_VC 6.15.06 update on 06GRC power costs.xls Chart 3_Power Costs - Comparison bx Rbtl-Staff-Jt-PC_Electric Rev Req Model (2009 GRC) Rebuttal 3" xfId="5754"/>
    <cellStyle name="_VC 6.15.06 update on 06GRC power costs.xls Chart 3_Power Costs - Comparison bx Rbtl-Staff-Jt-PC_Electric Rev Req Model (2009 GRC) Rebuttal REmoval of New  WH Solar AdjustMI" xfId="5755"/>
    <cellStyle name="_VC 6.15.06 update on 06GRC power costs.xls Chart 3_Power Costs - Comparison bx Rbtl-Staff-Jt-PC_Electric Rev Req Model (2009 GRC) Rebuttal REmoval of New  WH Solar AdjustMI 2" xfId="5756"/>
    <cellStyle name="_VC 6.15.06 update on 06GRC power costs.xls Chart 3_Power Costs - Comparison bx Rbtl-Staff-Jt-PC_Electric Rev Req Model (2009 GRC) Rebuttal REmoval of New  WH Solar AdjustMI 2 2" xfId="5757"/>
    <cellStyle name="_VC 6.15.06 update on 06GRC power costs.xls Chart 3_Power Costs - Comparison bx Rbtl-Staff-Jt-PC_Electric Rev Req Model (2009 GRC) Rebuttal REmoval of New  WH Solar AdjustMI 3" xfId="5758"/>
    <cellStyle name="_VC 6.15.06 update on 06GRC power costs.xls Chart 3_Power Costs - Comparison bx Rbtl-Staff-Jt-PC_Electric Rev Req Model (2009 GRC) Revised 01-18-2010" xfId="5759"/>
    <cellStyle name="_VC 6.15.06 update on 06GRC power costs.xls Chart 3_Power Costs - Comparison bx Rbtl-Staff-Jt-PC_Electric Rev Req Model (2009 GRC) Revised 01-18-2010 2" xfId="5760"/>
    <cellStyle name="_VC 6.15.06 update on 06GRC power costs.xls Chart 3_Power Costs - Comparison bx Rbtl-Staff-Jt-PC_Electric Rev Req Model (2009 GRC) Revised 01-18-2010 2 2" xfId="5761"/>
    <cellStyle name="_VC 6.15.06 update on 06GRC power costs.xls Chart 3_Power Costs - Comparison bx Rbtl-Staff-Jt-PC_Electric Rev Req Model (2009 GRC) Revised 01-18-2010 3" xfId="5762"/>
    <cellStyle name="_VC 6.15.06 update on 06GRC power costs.xls Chart 3_Power Costs - Comparison bx Rbtl-Staff-Jt-PC_Final Order Electric EXHIBIT A-1" xfId="5763"/>
    <cellStyle name="_VC 6.15.06 update on 06GRC power costs.xls Chart 3_Power Costs - Comparison bx Rbtl-Staff-Jt-PC_Final Order Electric EXHIBIT A-1 2" xfId="5764"/>
    <cellStyle name="_VC 6.15.06 update on 06GRC power costs.xls Chart 3_Power Costs - Comparison bx Rbtl-Staff-Jt-PC_Final Order Electric EXHIBIT A-1 2 2" xfId="5765"/>
    <cellStyle name="_VC 6.15.06 update on 06GRC power costs.xls Chart 3_Power Costs - Comparison bx Rbtl-Staff-Jt-PC_Final Order Electric EXHIBIT A-1 3" xfId="5766"/>
    <cellStyle name="_VC 6.15.06 update on 06GRC power costs.xls Chart 3_Production Adj 4.37" xfId="107"/>
    <cellStyle name="_VC 6.15.06 update on 06GRC power costs.xls Chart 3_Production Adj 4.37 2" xfId="5767"/>
    <cellStyle name="_VC 6.15.06 update on 06GRC power costs.xls Chart 3_Production Adj 4.37 2 2" xfId="5768"/>
    <cellStyle name="_VC 6.15.06 update on 06GRC power costs.xls Chart 3_Production Adj 4.37 3" xfId="5769"/>
    <cellStyle name="_VC 6.15.06 update on 06GRC power costs.xls Chart 3_Purchased Power Adj 4.03" xfId="108"/>
    <cellStyle name="_VC 6.15.06 update on 06GRC power costs.xls Chart 3_Purchased Power Adj 4.03 2" xfId="5770"/>
    <cellStyle name="_VC 6.15.06 update on 06GRC power costs.xls Chart 3_Purchased Power Adj 4.03 2 2" xfId="5771"/>
    <cellStyle name="_VC 6.15.06 update on 06GRC power costs.xls Chart 3_Purchased Power Adj 4.03 3" xfId="5772"/>
    <cellStyle name="_VC 6.15.06 update on 06GRC power costs.xls Chart 3_Rebuttal Power Costs" xfId="5773"/>
    <cellStyle name="_VC 6.15.06 update on 06GRC power costs.xls Chart 3_Rebuttal Power Costs 2" xfId="5774"/>
    <cellStyle name="_VC 6.15.06 update on 06GRC power costs.xls Chart 3_Rebuttal Power Costs 2 2" xfId="5775"/>
    <cellStyle name="_VC 6.15.06 update on 06GRC power costs.xls Chart 3_Rebuttal Power Costs 3" xfId="5776"/>
    <cellStyle name="_VC 6.15.06 update on 06GRC power costs.xls Chart 3_Rebuttal Power Costs_Adj Bench DR 3 for Initial Briefs (Electric)" xfId="5777"/>
    <cellStyle name="_VC 6.15.06 update on 06GRC power costs.xls Chart 3_Rebuttal Power Costs_Adj Bench DR 3 for Initial Briefs (Electric) 2" xfId="5778"/>
    <cellStyle name="_VC 6.15.06 update on 06GRC power costs.xls Chart 3_Rebuttal Power Costs_Adj Bench DR 3 for Initial Briefs (Electric) 2 2" xfId="5779"/>
    <cellStyle name="_VC 6.15.06 update on 06GRC power costs.xls Chart 3_Rebuttal Power Costs_Adj Bench DR 3 for Initial Briefs (Electric) 3" xfId="5780"/>
    <cellStyle name="_VC 6.15.06 update on 06GRC power costs.xls Chart 3_Rebuttal Power Costs_Electric Rev Req Model (2009 GRC) Rebuttal" xfId="5781"/>
    <cellStyle name="_VC 6.15.06 update on 06GRC power costs.xls Chart 3_Rebuttal Power Costs_Electric Rev Req Model (2009 GRC) Rebuttal 2" xfId="5782"/>
    <cellStyle name="_VC 6.15.06 update on 06GRC power costs.xls Chart 3_Rebuttal Power Costs_Electric Rev Req Model (2009 GRC) Rebuttal 2 2" xfId="5783"/>
    <cellStyle name="_VC 6.15.06 update on 06GRC power costs.xls Chart 3_Rebuttal Power Costs_Electric Rev Req Model (2009 GRC) Rebuttal 3" xfId="5784"/>
    <cellStyle name="_VC 6.15.06 update on 06GRC power costs.xls Chart 3_Rebuttal Power Costs_Electric Rev Req Model (2009 GRC) Rebuttal REmoval of New  WH Solar AdjustMI" xfId="5785"/>
    <cellStyle name="_VC 6.15.06 update on 06GRC power costs.xls Chart 3_Rebuttal Power Costs_Electric Rev Req Model (2009 GRC) Rebuttal REmoval of New  WH Solar AdjustMI 2" xfId="5786"/>
    <cellStyle name="_VC 6.15.06 update on 06GRC power costs.xls Chart 3_Rebuttal Power Costs_Electric Rev Req Model (2009 GRC) Rebuttal REmoval of New  WH Solar AdjustMI 2 2" xfId="5787"/>
    <cellStyle name="_VC 6.15.06 update on 06GRC power costs.xls Chart 3_Rebuttal Power Costs_Electric Rev Req Model (2009 GRC) Rebuttal REmoval of New  WH Solar AdjustMI 3" xfId="5788"/>
    <cellStyle name="_VC 6.15.06 update on 06GRC power costs.xls Chart 3_Rebuttal Power Costs_Electric Rev Req Model (2009 GRC) Revised 01-18-2010" xfId="5789"/>
    <cellStyle name="_VC 6.15.06 update on 06GRC power costs.xls Chart 3_Rebuttal Power Costs_Electric Rev Req Model (2009 GRC) Revised 01-18-2010 2" xfId="5790"/>
    <cellStyle name="_VC 6.15.06 update on 06GRC power costs.xls Chart 3_Rebuttal Power Costs_Electric Rev Req Model (2009 GRC) Revised 01-18-2010 2 2" xfId="5791"/>
    <cellStyle name="_VC 6.15.06 update on 06GRC power costs.xls Chart 3_Rebuttal Power Costs_Electric Rev Req Model (2009 GRC) Revised 01-18-2010 3" xfId="5792"/>
    <cellStyle name="_VC 6.15.06 update on 06GRC power costs.xls Chart 3_Rebuttal Power Costs_Final Order Electric EXHIBIT A-1" xfId="5793"/>
    <cellStyle name="_VC 6.15.06 update on 06GRC power costs.xls Chart 3_Rebuttal Power Costs_Final Order Electric EXHIBIT A-1 2" xfId="5794"/>
    <cellStyle name="_VC 6.15.06 update on 06GRC power costs.xls Chart 3_Rebuttal Power Costs_Final Order Electric EXHIBIT A-1 2 2" xfId="5795"/>
    <cellStyle name="_VC 6.15.06 update on 06GRC power costs.xls Chart 3_Rebuttal Power Costs_Final Order Electric EXHIBIT A-1 3" xfId="5796"/>
    <cellStyle name="_VC 6.15.06 update on 06GRC power costs.xls Chart 3_ROR &amp; CONV FACTOR" xfId="5797"/>
    <cellStyle name="_VC 6.15.06 update on 06GRC power costs.xls Chart 3_ROR &amp; CONV FACTOR 2" xfId="5798"/>
    <cellStyle name="_VC 6.15.06 update on 06GRC power costs.xls Chart 3_ROR &amp; CONV FACTOR 2 2" xfId="5799"/>
    <cellStyle name="_VC 6.15.06 update on 06GRC power costs.xls Chart 3_ROR &amp; CONV FACTOR 3" xfId="5800"/>
    <cellStyle name="_VC 6.15.06 update on 06GRC power costs.xls Chart 3_ROR 5.02" xfId="109"/>
    <cellStyle name="_VC 6.15.06 update on 06GRC power costs.xls Chart 3_ROR 5.02 2" xfId="5801"/>
    <cellStyle name="_VC 6.15.06 update on 06GRC power costs.xls Chart 3_ROR 5.02 2 2" xfId="5802"/>
    <cellStyle name="_VC 6.15.06 update on 06GRC power costs.xls Chart 3_ROR 5.02 3" xfId="5803"/>
    <cellStyle name="_VC 6.15.06 update on 06GRC power costs.xls Chart 3_Wind Integration 10GRC" xfId="5804"/>
    <cellStyle name="_VC 6.15.06 update on 06GRC power costs.xls Chart 3_Wind Integration 10GRC 2" xfId="5805"/>
    <cellStyle name="_Worksheet" xfId="5806"/>
    <cellStyle name="_Worksheet_NIM Summary" xfId="5807"/>
    <cellStyle name="_Worksheet_NIM Summary 2" xfId="5808"/>
    <cellStyle name="_Worksheet_Transmission Workbook for May BOD" xfId="5809"/>
    <cellStyle name="_Worksheet_Transmission Workbook for May BOD 2" xfId="5810"/>
    <cellStyle name="_Worksheet_Wind Integration 10GRC" xfId="5811"/>
    <cellStyle name="_Worksheet_Wind Integration 10GRC 2" xfId="5812"/>
    <cellStyle name="0,0_x000d__x000a_NA_x000d__x000a_" xfId="110"/>
    <cellStyle name="0000" xfId="5813"/>
    <cellStyle name="000000" xfId="5814"/>
    <cellStyle name="20% - Accent1 2" xfId="111"/>
    <cellStyle name="20% - Accent1 2 2" xfId="5815"/>
    <cellStyle name="20% - Accent1 2 2 2" xfId="5816"/>
    <cellStyle name="20% - Accent1 2 3" xfId="5817"/>
    <cellStyle name="20% - Accent1 2 4" xfId="5818"/>
    <cellStyle name="20% - Accent1 2_2009 GRC Compl Filing - Exhibit D" xfId="5819"/>
    <cellStyle name="20% - Accent1 3" xfId="112"/>
    <cellStyle name="20% - Accent1 3 2" xfId="5820"/>
    <cellStyle name="20% - Accent1 3 3" xfId="5821"/>
    <cellStyle name="20% - Accent1 3 3 2" xfId="5822"/>
    <cellStyle name="20% - Accent1 3 4" xfId="5823"/>
    <cellStyle name="20% - Accent1 3 5" xfId="5824"/>
    <cellStyle name="20% - Accent1 4" xfId="5825"/>
    <cellStyle name="20% - Accent1 4 2" xfId="5826"/>
    <cellStyle name="20% - Accent1 4 2 2" xfId="5827"/>
    <cellStyle name="20% - Accent1 4 2 2 2" xfId="5828"/>
    <cellStyle name="20% - Accent1 4 2 3" xfId="5829"/>
    <cellStyle name="20% - Accent1 4 2 3 2" xfId="5830"/>
    <cellStyle name="20% - Accent1 4 2 4" xfId="5831"/>
    <cellStyle name="20% - Accent1 4 2 4 2" xfId="5832"/>
    <cellStyle name="20% - Accent1 4 2 5" xfId="5833"/>
    <cellStyle name="20% - Accent1 4 3" xfId="5834"/>
    <cellStyle name="20% - Accent1 4 3 2" xfId="5835"/>
    <cellStyle name="20% - Accent1 4 3 2 2" xfId="5836"/>
    <cellStyle name="20% - Accent1 4 3 3" xfId="5837"/>
    <cellStyle name="20% - Accent1 4 4" xfId="5838"/>
    <cellStyle name="20% - Accent1 4 4 2" xfId="5839"/>
    <cellStyle name="20% - Accent1 4 5" xfId="5840"/>
    <cellStyle name="20% - Accent1 4 5 2" xfId="5841"/>
    <cellStyle name="20% - Accent1 4 6" xfId="5842"/>
    <cellStyle name="20% - Accent1 4 6 2" xfId="5843"/>
    <cellStyle name="20% - Accent1 4 7" xfId="5844"/>
    <cellStyle name="20% - Accent1 4 7 2" xfId="5845"/>
    <cellStyle name="20% - Accent1 5" xfId="5846"/>
    <cellStyle name="20% - Accent1 5 2" xfId="5847"/>
    <cellStyle name="20% - Accent2 2" xfId="113"/>
    <cellStyle name="20% - Accent2 2 2" xfId="5848"/>
    <cellStyle name="20% - Accent2 2 2 2" xfId="5849"/>
    <cellStyle name="20% - Accent2 2 3" xfId="5850"/>
    <cellStyle name="20% - Accent2 2 4" xfId="5851"/>
    <cellStyle name="20% - Accent2 2_2009 GRC Compl Filing - Exhibit D" xfId="5852"/>
    <cellStyle name="20% - Accent2 3" xfId="114"/>
    <cellStyle name="20% - Accent2 3 2" xfId="5853"/>
    <cellStyle name="20% - Accent2 3 3" xfId="5854"/>
    <cellStyle name="20% - Accent2 3 3 2" xfId="5855"/>
    <cellStyle name="20% - Accent2 3 4" xfId="5856"/>
    <cellStyle name="20% - Accent2 3 5" xfId="5857"/>
    <cellStyle name="20% - Accent2 4" xfId="5858"/>
    <cellStyle name="20% - Accent2 4 2" xfId="5859"/>
    <cellStyle name="20% - Accent2 4 2 2" xfId="5860"/>
    <cellStyle name="20% - Accent2 4 2 2 2" xfId="5861"/>
    <cellStyle name="20% - Accent2 4 2 3" xfId="5862"/>
    <cellStyle name="20% - Accent2 4 2 3 2" xfId="5863"/>
    <cellStyle name="20% - Accent2 4 2 4" xfId="5864"/>
    <cellStyle name="20% - Accent2 4 2 4 2" xfId="5865"/>
    <cellStyle name="20% - Accent2 4 2 5" xfId="5866"/>
    <cellStyle name="20% - Accent2 4 3" xfId="5867"/>
    <cellStyle name="20% - Accent2 4 3 2" xfId="5868"/>
    <cellStyle name="20% - Accent2 4 3 2 2" xfId="5869"/>
    <cellStyle name="20% - Accent2 4 3 3" xfId="5870"/>
    <cellStyle name="20% - Accent2 4 4" xfId="5871"/>
    <cellStyle name="20% - Accent2 4 4 2" xfId="5872"/>
    <cellStyle name="20% - Accent2 4 5" xfId="5873"/>
    <cellStyle name="20% - Accent2 4 5 2" xfId="5874"/>
    <cellStyle name="20% - Accent2 4 6" xfId="5875"/>
    <cellStyle name="20% - Accent2 4 6 2" xfId="5876"/>
    <cellStyle name="20% - Accent2 4 7" xfId="5877"/>
    <cellStyle name="20% - Accent2 4 7 2" xfId="5878"/>
    <cellStyle name="20% - Accent2 5" xfId="5879"/>
    <cellStyle name="20% - Accent2 5 2" xfId="5880"/>
    <cellStyle name="20% - Accent3 2" xfId="115"/>
    <cellStyle name="20% - Accent3 2 2" xfId="5881"/>
    <cellStyle name="20% - Accent3 2 2 2" xfId="5882"/>
    <cellStyle name="20% - Accent3 2 3" xfId="5883"/>
    <cellStyle name="20% - Accent3 2 4" xfId="5884"/>
    <cellStyle name="20% - Accent3 2_2009 GRC Compl Filing - Exhibit D" xfId="5885"/>
    <cellStyle name="20% - Accent3 3" xfId="116"/>
    <cellStyle name="20% - Accent3 3 2" xfId="5886"/>
    <cellStyle name="20% - Accent3 3 3" xfId="5887"/>
    <cellStyle name="20% - Accent3 3 3 2" xfId="5888"/>
    <cellStyle name="20% - Accent3 3 4" xfId="5889"/>
    <cellStyle name="20% - Accent3 3 5" xfId="5890"/>
    <cellStyle name="20% - Accent3 4" xfId="5891"/>
    <cellStyle name="20% - Accent3 4 2" xfId="5892"/>
    <cellStyle name="20% - Accent3 4 2 2" xfId="5893"/>
    <cellStyle name="20% - Accent3 4 2 2 2" xfId="5894"/>
    <cellStyle name="20% - Accent3 4 2 3" xfId="5895"/>
    <cellStyle name="20% - Accent3 4 2 3 2" xfId="5896"/>
    <cellStyle name="20% - Accent3 4 2 4" xfId="5897"/>
    <cellStyle name="20% - Accent3 4 2 4 2" xfId="5898"/>
    <cellStyle name="20% - Accent3 4 2 5" xfId="5899"/>
    <cellStyle name="20% - Accent3 4 3" xfId="5900"/>
    <cellStyle name="20% - Accent3 4 3 2" xfId="5901"/>
    <cellStyle name="20% - Accent3 4 3 2 2" xfId="5902"/>
    <cellStyle name="20% - Accent3 4 3 3" xfId="5903"/>
    <cellStyle name="20% - Accent3 4 4" xfId="5904"/>
    <cellStyle name="20% - Accent3 4 4 2" xfId="5905"/>
    <cellStyle name="20% - Accent3 4 5" xfId="5906"/>
    <cellStyle name="20% - Accent3 4 5 2" xfId="5907"/>
    <cellStyle name="20% - Accent3 4 6" xfId="5908"/>
    <cellStyle name="20% - Accent3 4 6 2" xfId="5909"/>
    <cellStyle name="20% - Accent3 4 7" xfId="5910"/>
    <cellStyle name="20% - Accent3 4 7 2" xfId="5911"/>
    <cellStyle name="20% - Accent3 5" xfId="5912"/>
    <cellStyle name="20% - Accent3 5 2" xfId="5913"/>
    <cellStyle name="20% - Accent4 2" xfId="117"/>
    <cellStyle name="20% - Accent4 2 2" xfId="5914"/>
    <cellStyle name="20% - Accent4 2 2 2" xfId="5915"/>
    <cellStyle name="20% - Accent4 2 3" xfId="5916"/>
    <cellStyle name="20% - Accent4 2 4" xfId="5917"/>
    <cellStyle name="20% - Accent4 2_2009 GRC Compl Filing - Exhibit D" xfId="5918"/>
    <cellStyle name="20% - Accent4 3" xfId="118"/>
    <cellStyle name="20% - Accent4 3 2" xfId="5919"/>
    <cellStyle name="20% - Accent4 3 3" xfId="5920"/>
    <cellStyle name="20% - Accent4 3 3 2" xfId="5921"/>
    <cellStyle name="20% - Accent4 3 4" xfId="5922"/>
    <cellStyle name="20% - Accent4 3 5" xfId="5923"/>
    <cellStyle name="20% - Accent4 4" xfId="5924"/>
    <cellStyle name="20% - Accent4 4 2" xfId="5925"/>
    <cellStyle name="20% - Accent4 4 2 2" xfId="5926"/>
    <cellStyle name="20% - Accent4 4 2 2 2" xfId="5927"/>
    <cellStyle name="20% - Accent4 4 2 3" xfId="5928"/>
    <cellStyle name="20% - Accent4 4 2 3 2" xfId="5929"/>
    <cellStyle name="20% - Accent4 4 2 4" xfId="5930"/>
    <cellStyle name="20% - Accent4 4 2 4 2" xfId="5931"/>
    <cellStyle name="20% - Accent4 4 2 5" xfId="5932"/>
    <cellStyle name="20% - Accent4 4 3" xfId="5933"/>
    <cellStyle name="20% - Accent4 4 3 2" xfId="5934"/>
    <cellStyle name="20% - Accent4 4 3 2 2" xfId="5935"/>
    <cellStyle name="20% - Accent4 4 3 3" xfId="5936"/>
    <cellStyle name="20% - Accent4 4 4" xfId="5937"/>
    <cellStyle name="20% - Accent4 4 4 2" xfId="5938"/>
    <cellStyle name="20% - Accent4 4 5" xfId="5939"/>
    <cellStyle name="20% - Accent4 4 5 2" xfId="5940"/>
    <cellStyle name="20% - Accent4 4 6" xfId="5941"/>
    <cellStyle name="20% - Accent4 4 6 2" xfId="5942"/>
    <cellStyle name="20% - Accent4 4 7" xfId="5943"/>
    <cellStyle name="20% - Accent4 4 7 2" xfId="5944"/>
    <cellStyle name="20% - Accent4 5" xfId="5945"/>
    <cellStyle name="20% - Accent4 5 2" xfId="5946"/>
    <cellStyle name="20% - Accent5 2" xfId="119"/>
    <cellStyle name="20% - Accent5 2 2" xfId="5947"/>
    <cellStyle name="20% - Accent5 2 2 2" xfId="5948"/>
    <cellStyle name="20% - Accent5 2 3" xfId="5949"/>
    <cellStyle name="20% - Accent5 2 4" xfId="5950"/>
    <cellStyle name="20% - Accent5 2_2009 GRC Compl Filing - Exhibit D" xfId="5951"/>
    <cellStyle name="20% - Accent5 3" xfId="120"/>
    <cellStyle name="20% - Accent5 3 2" xfId="5952"/>
    <cellStyle name="20% - Accent5 3 3" xfId="5953"/>
    <cellStyle name="20% - Accent5 3 3 2" xfId="5954"/>
    <cellStyle name="20% - Accent5 3 4" xfId="5955"/>
    <cellStyle name="20% - Accent5 3 5" xfId="5956"/>
    <cellStyle name="20% - Accent5 4" xfId="5957"/>
    <cellStyle name="20% - Accent5 4 2" xfId="5958"/>
    <cellStyle name="20% - Accent5 4 2 2" xfId="5959"/>
    <cellStyle name="20% - Accent5 4 3" xfId="5960"/>
    <cellStyle name="20% - Accent5 4 3 2" xfId="5961"/>
    <cellStyle name="20% - Accent5 5" xfId="5962"/>
    <cellStyle name="20% - Accent5 5 2" xfId="5963"/>
    <cellStyle name="20% - Accent5 5 2 2" xfId="5964"/>
    <cellStyle name="20% - Accent5 5 3" xfId="5965"/>
    <cellStyle name="20% - Accent5 6" xfId="5966"/>
    <cellStyle name="20% - Accent5 6 2" xfId="5967"/>
    <cellStyle name="20% - Accent5 6 2 2" xfId="5968"/>
    <cellStyle name="20% - Accent5 6 3" xfId="5969"/>
    <cellStyle name="20% - Accent5 7" xfId="5970"/>
    <cellStyle name="20% - Accent5 7 2" xfId="5971"/>
    <cellStyle name="20% - Accent5 8" xfId="5972"/>
    <cellStyle name="20% - Accent5 8 2" xfId="5973"/>
    <cellStyle name="20% - Accent6 2" xfId="121"/>
    <cellStyle name="20% - Accent6 2 2" xfId="5974"/>
    <cellStyle name="20% - Accent6 2 2 2" xfId="5975"/>
    <cellStyle name="20% - Accent6 2 3" xfId="5976"/>
    <cellStyle name="20% - Accent6 2 4" xfId="5977"/>
    <cellStyle name="20% - Accent6 2_2009 GRC Compl Filing - Exhibit D" xfId="5978"/>
    <cellStyle name="20% - Accent6 3" xfId="122"/>
    <cellStyle name="20% - Accent6 3 2" xfId="5979"/>
    <cellStyle name="20% - Accent6 3 3" xfId="5980"/>
    <cellStyle name="20% - Accent6 3 3 2" xfId="5981"/>
    <cellStyle name="20% - Accent6 3 4" xfId="5982"/>
    <cellStyle name="20% - Accent6 3 5" xfId="5983"/>
    <cellStyle name="20% - Accent6 4" xfId="5984"/>
    <cellStyle name="20% - Accent6 4 2" xfId="5985"/>
    <cellStyle name="20% - Accent6 4 2 2" xfId="5986"/>
    <cellStyle name="20% - Accent6 4 2 2 2" xfId="5987"/>
    <cellStyle name="20% - Accent6 4 2 3" xfId="5988"/>
    <cellStyle name="20% - Accent6 4 2 3 2" xfId="5989"/>
    <cellStyle name="20% - Accent6 4 2 4" xfId="5990"/>
    <cellStyle name="20% - Accent6 4 2 4 2" xfId="5991"/>
    <cellStyle name="20% - Accent6 4 2 5" xfId="5992"/>
    <cellStyle name="20% - Accent6 4 3" xfId="5993"/>
    <cellStyle name="20% - Accent6 4 3 2" xfId="5994"/>
    <cellStyle name="20% - Accent6 4 3 2 2" xfId="5995"/>
    <cellStyle name="20% - Accent6 4 3 3" xfId="5996"/>
    <cellStyle name="20% - Accent6 4 4" xfId="5997"/>
    <cellStyle name="20% - Accent6 4 4 2" xfId="5998"/>
    <cellStyle name="20% - Accent6 4 5" xfId="5999"/>
    <cellStyle name="20% - Accent6 4 5 2" xfId="6000"/>
    <cellStyle name="20% - Accent6 4 6" xfId="6001"/>
    <cellStyle name="20% - Accent6 4 6 2" xfId="6002"/>
    <cellStyle name="20% - Accent6 4 7" xfId="6003"/>
    <cellStyle name="20% - Accent6 4 7 2" xfId="6004"/>
    <cellStyle name="20% - Accent6 5" xfId="6005"/>
    <cellStyle name="20% - Accent6 5 2" xfId="6006"/>
    <cellStyle name="40% - Accent1 2" xfId="123"/>
    <cellStyle name="40% - Accent1 2 2" xfId="6007"/>
    <cellStyle name="40% - Accent1 2 2 2" xfId="6008"/>
    <cellStyle name="40% - Accent1 2 3" xfId="6009"/>
    <cellStyle name="40% - Accent1 2 4" xfId="6010"/>
    <cellStyle name="40% - Accent1 2_2009 GRC Compl Filing - Exhibit D" xfId="6011"/>
    <cellStyle name="40% - Accent1 3" xfId="124"/>
    <cellStyle name="40% - Accent1 3 2" xfId="6012"/>
    <cellStyle name="40% - Accent1 3 3" xfId="6013"/>
    <cellStyle name="40% - Accent1 3 3 2" xfId="6014"/>
    <cellStyle name="40% - Accent1 3 4" xfId="6015"/>
    <cellStyle name="40% - Accent1 3 5" xfId="6016"/>
    <cellStyle name="40% - Accent1 4" xfId="6017"/>
    <cellStyle name="40% - Accent1 4 2" xfId="6018"/>
    <cellStyle name="40% - Accent1 4 2 2" xfId="6019"/>
    <cellStyle name="40% - Accent1 4 2 2 2" xfId="6020"/>
    <cellStyle name="40% - Accent1 4 2 3" xfId="6021"/>
    <cellStyle name="40% - Accent1 4 2 3 2" xfId="6022"/>
    <cellStyle name="40% - Accent1 4 2 4" xfId="6023"/>
    <cellStyle name="40% - Accent1 4 2 4 2" xfId="6024"/>
    <cellStyle name="40% - Accent1 4 2 5" xfId="6025"/>
    <cellStyle name="40% - Accent1 4 3" xfId="6026"/>
    <cellStyle name="40% - Accent1 4 3 2" xfId="6027"/>
    <cellStyle name="40% - Accent1 4 3 2 2" xfId="6028"/>
    <cellStyle name="40% - Accent1 4 3 3" xfId="6029"/>
    <cellStyle name="40% - Accent1 4 4" xfId="6030"/>
    <cellStyle name="40% - Accent1 4 4 2" xfId="6031"/>
    <cellStyle name="40% - Accent1 4 5" xfId="6032"/>
    <cellStyle name="40% - Accent1 4 5 2" xfId="6033"/>
    <cellStyle name="40% - Accent1 4 6" xfId="6034"/>
    <cellStyle name="40% - Accent1 4 6 2" xfId="6035"/>
    <cellStyle name="40% - Accent1 4 7" xfId="6036"/>
    <cellStyle name="40% - Accent1 4 7 2" xfId="6037"/>
    <cellStyle name="40% - Accent1 5" xfId="6038"/>
    <cellStyle name="40% - Accent1 5 2" xfId="6039"/>
    <cellStyle name="40% - Accent2 2" xfId="125"/>
    <cellStyle name="40% - Accent2 2 2" xfId="6040"/>
    <cellStyle name="40% - Accent2 2 2 2" xfId="6041"/>
    <cellStyle name="40% - Accent2 2 3" xfId="6042"/>
    <cellStyle name="40% - Accent2 2 4" xfId="6043"/>
    <cellStyle name="40% - Accent2 2_2009 GRC Compl Filing - Exhibit D" xfId="6044"/>
    <cellStyle name="40% - Accent2 3" xfId="126"/>
    <cellStyle name="40% - Accent2 3 2" xfId="6045"/>
    <cellStyle name="40% - Accent2 3 3" xfId="6046"/>
    <cellStyle name="40% - Accent2 3 3 2" xfId="6047"/>
    <cellStyle name="40% - Accent2 3 4" xfId="6048"/>
    <cellStyle name="40% - Accent2 3 5" xfId="6049"/>
    <cellStyle name="40% - Accent2 4" xfId="6050"/>
    <cellStyle name="40% - Accent2 4 2" xfId="6051"/>
    <cellStyle name="40% - Accent2 4 2 2" xfId="6052"/>
    <cellStyle name="40% - Accent2 4 3" xfId="6053"/>
    <cellStyle name="40% - Accent2 4 3 2" xfId="6054"/>
    <cellStyle name="40% - Accent2 5" xfId="6055"/>
    <cellStyle name="40% - Accent2 5 2" xfId="6056"/>
    <cellStyle name="40% - Accent2 5 2 2" xfId="6057"/>
    <cellStyle name="40% - Accent2 5 3" xfId="6058"/>
    <cellStyle name="40% - Accent2 6" xfId="6059"/>
    <cellStyle name="40% - Accent2 6 2" xfId="6060"/>
    <cellStyle name="40% - Accent2 6 2 2" xfId="6061"/>
    <cellStyle name="40% - Accent2 6 3" xfId="6062"/>
    <cellStyle name="40% - Accent2 7" xfId="6063"/>
    <cellStyle name="40% - Accent2 7 2" xfId="6064"/>
    <cellStyle name="40% - Accent2 8" xfId="6065"/>
    <cellStyle name="40% - Accent2 8 2" xfId="6066"/>
    <cellStyle name="40% - Accent3 2" xfId="127"/>
    <cellStyle name="40% - Accent3 2 2" xfId="6067"/>
    <cellStyle name="40% - Accent3 2 2 2" xfId="6068"/>
    <cellStyle name="40% - Accent3 2 3" xfId="6069"/>
    <cellStyle name="40% - Accent3 2 4" xfId="6070"/>
    <cellStyle name="40% - Accent3 2_2009 GRC Compl Filing - Exhibit D" xfId="6071"/>
    <cellStyle name="40% - Accent3 3" xfId="128"/>
    <cellStyle name="40% - Accent3 3 2" xfId="6072"/>
    <cellStyle name="40% - Accent3 3 3" xfId="6073"/>
    <cellStyle name="40% - Accent3 3 3 2" xfId="6074"/>
    <cellStyle name="40% - Accent3 3 4" xfId="6075"/>
    <cellStyle name="40% - Accent3 3 5" xfId="6076"/>
    <cellStyle name="40% - Accent3 4" xfId="6077"/>
    <cellStyle name="40% - Accent3 4 2" xfId="6078"/>
    <cellStyle name="40% - Accent3 4 2 2" xfId="6079"/>
    <cellStyle name="40% - Accent3 4 2 2 2" xfId="6080"/>
    <cellStyle name="40% - Accent3 4 2 3" xfId="6081"/>
    <cellStyle name="40% - Accent3 4 2 3 2" xfId="6082"/>
    <cellStyle name="40% - Accent3 4 2 4" xfId="6083"/>
    <cellStyle name="40% - Accent3 4 2 4 2" xfId="6084"/>
    <cellStyle name="40% - Accent3 4 2 5" xfId="6085"/>
    <cellStyle name="40% - Accent3 4 3" xfId="6086"/>
    <cellStyle name="40% - Accent3 4 3 2" xfId="6087"/>
    <cellStyle name="40% - Accent3 4 3 2 2" xfId="6088"/>
    <cellStyle name="40% - Accent3 4 3 3" xfId="6089"/>
    <cellStyle name="40% - Accent3 4 4" xfId="6090"/>
    <cellStyle name="40% - Accent3 4 4 2" xfId="6091"/>
    <cellStyle name="40% - Accent3 4 5" xfId="6092"/>
    <cellStyle name="40% - Accent3 4 5 2" xfId="6093"/>
    <cellStyle name="40% - Accent3 4 6" xfId="6094"/>
    <cellStyle name="40% - Accent3 4 6 2" xfId="6095"/>
    <cellStyle name="40% - Accent3 4 7" xfId="6096"/>
    <cellStyle name="40% - Accent3 4 7 2" xfId="6097"/>
    <cellStyle name="40% - Accent3 5" xfId="6098"/>
    <cellStyle name="40% - Accent3 5 2" xfId="6099"/>
    <cellStyle name="40% - Accent4 2" xfId="129"/>
    <cellStyle name="40% - Accent4 2 2" xfId="6100"/>
    <cellStyle name="40% - Accent4 2 2 2" xfId="6101"/>
    <cellStyle name="40% - Accent4 2 3" xfId="6102"/>
    <cellStyle name="40% - Accent4 2 4" xfId="6103"/>
    <cellStyle name="40% - Accent4 2_2009 GRC Compl Filing - Exhibit D" xfId="6104"/>
    <cellStyle name="40% - Accent4 3" xfId="130"/>
    <cellStyle name="40% - Accent4 3 2" xfId="6105"/>
    <cellStyle name="40% - Accent4 3 3" xfId="6106"/>
    <cellStyle name="40% - Accent4 3 3 2" xfId="6107"/>
    <cellStyle name="40% - Accent4 3 4" xfId="6108"/>
    <cellStyle name="40% - Accent4 3 5" xfId="6109"/>
    <cellStyle name="40% - Accent4 4" xfId="6110"/>
    <cellStyle name="40% - Accent4 4 2" xfId="6111"/>
    <cellStyle name="40% - Accent4 4 2 2" xfId="6112"/>
    <cellStyle name="40% - Accent4 4 2 2 2" xfId="6113"/>
    <cellStyle name="40% - Accent4 4 2 3" xfId="6114"/>
    <cellStyle name="40% - Accent4 4 2 3 2" xfId="6115"/>
    <cellStyle name="40% - Accent4 4 2 4" xfId="6116"/>
    <cellStyle name="40% - Accent4 4 2 4 2" xfId="6117"/>
    <cellStyle name="40% - Accent4 4 2 5" xfId="6118"/>
    <cellStyle name="40% - Accent4 4 3" xfId="6119"/>
    <cellStyle name="40% - Accent4 4 3 2" xfId="6120"/>
    <cellStyle name="40% - Accent4 4 3 2 2" xfId="6121"/>
    <cellStyle name="40% - Accent4 4 3 3" xfId="6122"/>
    <cellStyle name="40% - Accent4 4 4" xfId="6123"/>
    <cellStyle name="40% - Accent4 4 4 2" xfId="6124"/>
    <cellStyle name="40% - Accent4 4 5" xfId="6125"/>
    <cellStyle name="40% - Accent4 4 5 2" xfId="6126"/>
    <cellStyle name="40% - Accent4 4 6" xfId="6127"/>
    <cellStyle name="40% - Accent4 4 6 2" xfId="6128"/>
    <cellStyle name="40% - Accent4 4 7" xfId="6129"/>
    <cellStyle name="40% - Accent4 4 7 2" xfId="6130"/>
    <cellStyle name="40% - Accent4 5" xfId="6131"/>
    <cellStyle name="40% - Accent4 5 2" xfId="6132"/>
    <cellStyle name="40% - Accent5 2" xfId="131"/>
    <cellStyle name="40% - Accent5 2 2" xfId="6133"/>
    <cellStyle name="40% - Accent5 2 2 2" xfId="6134"/>
    <cellStyle name="40% - Accent5 2 3" xfId="6135"/>
    <cellStyle name="40% - Accent5 2 4" xfId="6136"/>
    <cellStyle name="40% - Accent5 2_2009 GRC Compl Filing - Exhibit D" xfId="6137"/>
    <cellStyle name="40% - Accent5 3" xfId="132"/>
    <cellStyle name="40% - Accent5 3 2" xfId="6138"/>
    <cellStyle name="40% - Accent5 3 3" xfId="6139"/>
    <cellStyle name="40% - Accent5 3 3 2" xfId="6140"/>
    <cellStyle name="40% - Accent5 3 4" xfId="6141"/>
    <cellStyle name="40% - Accent5 3 5" xfId="6142"/>
    <cellStyle name="40% - Accent5 4" xfId="6143"/>
    <cellStyle name="40% - Accent5 4 2" xfId="6144"/>
    <cellStyle name="40% - Accent5 4 2 2" xfId="6145"/>
    <cellStyle name="40% - Accent5 4 2 2 2" xfId="6146"/>
    <cellStyle name="40% - Accent5 4 2 3" xfId="6147"/>
    <cellStyle name="40% - Accent5 4 2 3 2" xfId="6148"/>
    <cellStyle name="40% - Accent5 4 2 4" xfId="6149"/>
    <cellStyle name="40% - Accent5 4 2 4 2" xfId="6150"/>
    <cellStyle name="40% - Accent5 4 2 5" xfId="6151"/>
    <cellStyle name="40% - Accent5 4 3" xfId="6152"/>
    <cellStyle name="40% - Accent5 4 3 2" xfId="6153"/>
    <cellStyle name="40% - Accent5 4 3 2 2" xfId="6154"/>
    <cellStyle name="40% - Accent5 4 3 3" xfId="6155"/>
    <cellStyle name="40% - Accent5 4 4" xfId="6156"/>
    <cellStyle name="40% - Accent5 4 4 2" xfId="6157"/>
    <cellStyle name="40% - Accent5 4 5" xfId="6158"/>
    <cellStyle name="40% - Accent5 4 5 2" xfId="6159"/>
    <cellStyle name="40% - Accent5 4 6" xfId="6160"/>
    <cellStyle name="40% - Accent5 4 6 2" xfId="6161"/>
    <cellStyle name="40% - Accent5 4 7" xfId="6162"/>
    <cellStyle name="40% - Accent5 4 7 2" xfId="6163"/>
    <cellStyle name="40% - Accent5 5" xfId="6164"/>
    <cellStyle name="40% - Accent5 5 2" xfId="6165"/>
    <cellStyle name="40% - Accent6 2" xfId="133"/>
    <cellStyle name="40% - Accent6 2 2" xfId="6166"/>
    <cellStyle name="40% - Accent6 2 2 2" xfId="6167"/>
    <cellStyle name="40% - Accent6 2 3" xfId="6168"/>
    <cellStyle name="40% - Accent6 2 4" xfId="6169"/>
    <cellStyle name="40% - Accent6 2_2009 GRC Compl Filing - Exhibit D" xfId="6170"/>
    <cellStyle name="40% - Accent6 3" xfId="134"/>
    <cellStyle name="40% - Accent6 3 2" xfId="6171"/>
    <cellStyle name="40% - Accent6 3 3" xfId="6172"/>
    <cellStyle name="40% - Accent6 3 3 2" xfId="6173"/>
    <cellStyle name="40% - Accent6 3 4" xfId="6174"/>
    <cellStyle name="40% - Accent6 3 5" xfId="6175"/>
    <cellStyle name="40% - Accent6 4" xfId="6176"/>
    <cellStyle name="40% - Accent6 4 2" xfId="6177"/>
    <cellStyle name="40% - Accent6 4 2 2" xfId="6178"/>
    <cellStyle name="40% - Accent6 4 2 2 2" xfId="6179"/>
    <cellStyle name="40% - Accent6 4 2 3" xfId="6180"/>
    <cellStyle name="40% - Accent6 4 2 3 2" xfId="6181"/>
    <cellStyle name="40% - Accent6 4 2 4" xfId="6182"/>
    <cellStyle name="40% - Accent6 4 2 4 2" xfId="6183"/>
    <cellStyle name="40% - Accent6 4 2 5" xfId="6184"/>
    <cellStyle name="40% - Accent6 4 3" xfId="6185"/>
    <cellStyle name="40% - Accent6 4 3 2" xfId="6186"/>
    <cellStyle name="40% - Accent6 4 3 2 2" xfId="6187"/>
    <cellStyle name="40% - Accent6 4 3 3" xfId="6188"/>
    <cellStyle name="40% - Accent6 4 4" xfId="6189"/>
    <cellStyle name="40% - Accent6 4 4 2" xfId="6190"/>
    <cellStyle name="40% - Accent6 4 5" xfId="6191"/>
    <cellStyle name="40% - Accent6 4 5 2" xfId="6192"/>
    <cellStyle name="40% - Accent6 4 6" xfId="6193"/>
    <cellStyle name="40% - Accent6 4 6 2" xfId="6194"/>
    <cellStyle name="40% - Accent6 4 7" xfId="6195"/>
    <cellStyle name="40% - Accent6 4 7 2" xfId="6196"/>
    <cellStyle name="40% - Accent6 5" xfId="6197"/>
    <cellStyle name="40% - Accent6 5 2" xfId="6198"/>
    <cellStyle name="60% - Accent1 2" xfId="6199"/>
    <cellStyle name="60% - Accent1 2 2" xfId="6200"/>
    <cellStyle name="60% - Accent1 2 3" xfId="6201"/>
    <cellStyle name="60% - Accent1 2 4" xfId="6202"/>
    <cellStyle name="60% - Accent1 3" xfId="6203"/>
    <cellStyle name="60% - Accent1 3 2" xfId="6204"/>
    <cellStyle name="60% - Accent1 3 3" xfId="6205"/>
    <cellStyle name="60% - Accent1 3 4" xfId="6206"/>
    <cellStyle name="60% - Accent2 2" xfId="6207"/>
    <cellStyle name="60% - Accent2 2 2" xfId="6208"/>
    <cellStyle name="60% - Accent2 2 3" xfId="6209"/>
    <cellStyle name="60% - Accent2 2 4" xfId="6210"/>
    <cellStyle name="60% - Accent2 3" xfId="6211"/>
    <cellStyle name="60% - Accent2 3 2" xfId="6212"/>
    <cellStyle name="60% - Accent2 3 3" xfId="6213"/>
    <cellStyle name="60% - Accent2 3 4" xfId="6214"/>
    <cellStyle name="60% - Accent3 2" xfId="6215"/>
    <cellStyle name="60% - Accent3 2 2" xfId="6216"/>
    <cellStyle name="60% - Accent3 2 3" xfId="6217"/>
    <cellStyle name="60% - Accent3 2 4" xfId="6218"/>
    <cellStyle name="60% - Accent3 3" xfId="6219"/>
    <cellStyle name="60% - Accent3 3 2" xfId="6220"/>
    <cellStyle name="60% - Accent3 3 3" xfId="6221"/>
    <cellStyle name="60% - Accent3 3 4" xfId="6222"/>
    <cellStyle name="60% - Accent4 2" xfId="6223"/>
    <cellStyle name="60% - Accent4 2 2" xfId="6224"/>
    <cellStyle name="60% - Accent4 2 3" xfId="6225"/>
    <cellStyle name="60% - Accent4 2 4" xfId="6226"/>
    <cellStyle name="60% - Accent4 3" xfId="6227"/>
    <cellStyle name="60% - Accent4 3 2" xfId="6228"/>
    <cellStyle name="60% - Accent4 3 3" xfId="6229"/>
    <cellStyle name="60% - Accent4 3 4" xfId="6230"/>
    <cellStyle name="60% - Accent5 2" xfId="6231"/>
    <cellStyle name="60% - Accent5 2 2" xfId="6232"/>
    <cellStyle name="60% - Accent5 2 3" xfId="6233"/>
    <cellStyle name="60% - Accent5 2 4" xfId="6234"/>
    <cellStyle name="60% - Accent5 3" xfId="6235"/>
    <cellStyle name="60% - Accent5 3 2" xfId="6236"/>
    <cellStyle name="60% - Accent5 3 3" xfId="6237"/>
    <cellStyle name="60% - Accent5 3 4" xfId="6238"/>
    <cellStyle name="60% - Accent6 2" xfId="6239"/>
    <cellStyle name="60% - Accent6 2 2" xfId="6240"/>
    <cellStyle name="60% - Accent6 2 3" xfId="6241"/>
    <cellStyle name="60% - Accent6 2 4" xfId="6242"/>
    <cellStyle name="60% - Accent6 3" xfId="6243"/>
    <cellStyle name="60% - Accent6 3 2" xfId="6244"/>
    <cellStyle name="60% - Accent6 3 3" xfId="6245"/>
    <cellStyle name="60% - Accent6 3 4" xfId="6246"/>
    <cellStyle name="Accent1 - 20%" xfId="6247"/>
    <cellStyle name="Accent1 - 40%" xfId="6248"/>
    <cellStyle name="Accent1 - 60%" xfId="6249"/>
    <cellStyle name="Accent1 2" xfId="6250"/>
    <cellStyle name="Accent1 2 2" xfId="6251"/>
    <cellStyle name="Accent1 2 3" xfId="6252"/>
    <cellStyle name="Accent1 2 4" xfId="6253"/>
    <cellStyle name="Accent1 3" xfId="6254"/>
    <cellStyle name="Accent1 3 2" xfId="6255"/>
    <cellStyle name="Accent1 3 3" xfId="6256"/>
    <cellStyle name="Accent1 3 4" xfId="6257"/>
    <cellStyle name="Accent1 4" xfId="6258"/>
    <cellStyle name="Accent1 4 2" xfId="6259"/>
    <cellStyle name="Accent1 4 3" xfId="6260"/>
    <cellStyle name="Accent1 5" xfId="6261"/>
    <cellStyle name="Accent1 6" xfId="6262"/>
    <cellStyle name="Accent1 7" xfId="6263"/>
    <cellStyle name="Accent1 8" xfId="6264"/>
    <cellStyle name="Accent1 9" xfId="6265"/>
    <cellStyle name="Accent2 - 20%" xfId="6266"/>
    <cellStyle name="Accent2 - 40%" xfId="6267"/>
    <cellStyle name="Accent2 - 60%" xfId="6268"/>
    <cellStyle name="Accent2 2" xfId="6269"/>
    <cellStyle name="Accent2 2 2" xfId="6270"/>
    <cellStyle name="Accent2 2 3" xfId="6271"/>
    <cellStyle name="Accent2 2 4" xfId="6272"/>
    <cellStyle name="Accent2 3" xfId="6273"/>
    <cellStyle name="Accent2 3 2" xfId="6274"/>
    <cellStyle name="Accent2 3 3" xfId="6275"/>
    <cellStyle name="Accent2 3 4" xfId="6276"/>
    <cellStyle name="Accent2 4" xfId="6277"/>
    <cellStyle name="Accent2 4 2" xfId="6278"/>
    <cellStyle name="Accent2 4 3" xfId="6279"/>
    <cellStyle name="Accent2 5" xfId="6280"/>
    <cellStyle name="Accent2 6" xfId="6281"/>
    <cellStyle name="Accent2 7" xfId="6282"/>
    <cellStyle name="Accent2 8" xfId="6283"/>
    <cellStyle name="Accent2 9" xfId="6284"/>
    <cellStyle name="Accent3 - 20%" xfId="6285"/>
    <cellStyle name="Accent3 - 40%" xfId="6286"/>
    <cellStyle name="Accent3 - 60%" xfId="6287"/>
    <cellStyle name="Accent3 2" xfId="6288"/>
    <cellStyle name="Accent3 2 2" xfId="6289"/>
    <cellStyle name="Accent3 2 3" xfId="6290"/>
    <cellStyle name="Accent3 2 4" xfId="6291"/>
    <cellStyle name="Accent3 3" xfId="6292"/>
    <cellStyle name="Accent3 3 2" xfId="6293"/>
    <cellStyle name="Accent3 3 3" xfId="6294"/>
    <cellStyle name="Accent3 3 4" xfId="6295"/>
    <cellStyle name="Accent3 4" xfId="6296"/>
    <cellStyle name="Accent3 4 2" xfId="6297"/>
    <cellStyle name="Accent3 4 3" xfId="6298"/>
    <cellStyle name="Accent3 5" xfId="6299"/>
    <cellStyle name="Accent3 6" xfId="6300"/>
    <cellStyle name="Accent3 7" xfId="6301"/>
    <cellStyle name="Accent3 8" xfId="6302"/>
    <cellStyle name="Accent3 9" xfId="6303"/>
    <cellStyle name="Accent4 - 20%" xfId="6304"/>
    <cellStyle name="Accent4 - 40%" xfId="6305"/>
    <cellStyle name="Accent4 - 60%" xfId="6306"/>
    <cellStyle name="Accent4 2" xfId="6307"/>
    <cellStyle name="Accent4 2 2" xfId="6308"/>
    <cellStyle name="Accent4 2 3" xfId="6309"/>
    <cellStyle name="Accent4 2 4" xfId="6310"/>
    <cellStyle name="Accent4 3" xfId="6311"/>
    <cellStyle name="Accent4 3 2" xfId="6312"/>
    <cellStyle name="Accent4 3 3" xfId="6313"/>
    <cellStyle name="Accent4 3 4" xfId="6314"/>
    <cellStyle name="Accent4 4" xfId="6315"/>
    <cellStyle name="Accent4 4 2" xfId="6316"/>
    <cellStyle name="Accent4 4 3" xfId="6317"/>
    <cellStyle name="Accent4 5" xfId="6318"/>
    <cellStyle name="Accent4 6" xfId="6319"/>
    <cellStyle name="Accent4 7" xfId="6320"/>
    <cellStyle name="Accent4 8" xfId="6321"/>
    <cellStyle name="Accent4 9" xfId="6322"/>
    <cellStyle name="Accent5 - 20%" xfId="6323"/>
    <cellStyle name="Accent5 - 40%" xfId="6324"/>
    <cellStyle name="Accent5 - 60%" xfId="6325"/>
    <cellStyle name="Accent5 10" xfId="6326"/>
    <cellStyle name="Accent5 11" xfId="6327"/>
    <cellStyle name="Accent5 12" xfId="6328"/>
    <cellStyle name="Accent5 13" xfId="6329"/>
    <cellStyle name="Accent5 14" xfId="6330"/>
    <cellStyle name="Accent5 15" xfId="6331"/>
    <cellStyle name="Accent5 16" xfId="6332"/>
    <cellStyle name="Accent5 17" xfId="6333"/>
    <cellStyle name="Accent5 18" xfId="6334"/>
    <cellStyle name="Accent5 19" xfId="6335"/>
    <cellStyle name="Accent5 2" xfId="6336"/>
    <cellStyle name="Accent5 2 2" xfId="6337"/>
    <cellStyle name="Accent5 2 3" xfId="6338"/>
    <cellStyle name="Accent5 2 4" xfId="6339"/>
    <cellStyle name="Accent5 20" xfId="6340"/>
    <cellStyle name="Accent5 21" xfId="6341"/>
    <cellStyle name="Accent5 22" xfId="6342"/>
    <cellStyle name="Accent5 23" xfId="6343"/>
    <cellStyle name="Accent5 24" xfId="6344"/>
    <cellStyle name="Accent5 25" xfId="6345"/>
    <cellStyle name="Accent5 26" xfId="6346"/>
    <cellStyle name="Accent5 27" xfId="6347"/>
    <cellStyle name="Accent5 28" xfId="6348"/>
    <cellStyle name="Accent5 29" xfId="6349"/>
    <cellStyle name="Accent5 3" xfId="6350"/>
    <cellStyle name="Accent5 3 2" xfId="6351"/>
    <cellStyle name="Accent5 3 3" xfId="6352"/>
    <cellStyle name="Accent5 30" xfId="6353"/>
    <cellStyle name="Accent5 4" xfId="6354"/>
    <cellStyle name="Accent5 5" xfId="6355"/>
    <cellStyle name="Accent5 6" xfId="6356"/>
    <cellStyle name="Accent5 7" xfId="6357"/>
    <cellStyle name="Accent5 8" xfId="6358"/>
    <cellStyle name="Accent5 9" xfId="6359"/>
    <cellStyle name="Accent6 - 20%" xfId="6360"/>
    <cellStyle name="Accent6 - 40%" xfId="6361"/>
    <cellStyle name="Accent6 - 60%" xfId="6362"/>
    <cellStyle name="Accent6 2" xfId="6363"/>
    <cellStyle name="Accent6 2 2" xfId="6364"/>
    <cellStyle name="Accent6 2 3" xfId="6365"/>
    <cellStyle name="Accent6 2 4" xfId="6366"/>
    <cellStyle name="Accent6 3" xfId="6367"/>
    <cellStyle name="Accent6 3 2" xfId="6368"/>
    <cellStyle name="Accent6 3 3" xfId="6369"/>
    <cellStyle name="Accent6 3 4" xfId="6370"/>
    <cellStyle name="Accent6 4" xfId="6371"/>
    <cellStyle name="Accent6 4 2" xfId="6372"/>
    <cellStyle name="Accent6 4 3" xfId="6373"/>
    <cellStyle name="Accent6 5" xfId="6374"/>
    <cellStyle name="Accent6 6" xfId="6375"/>
    <cellStyle name="Accent6 7" xfId="6376"/>
    <cellStyle name="Accent6 8" xfId="6377"/>
    <cellStyle name="Accent6 9" xfId="6378"/>
    <cellStyle name="Bad 2" xfId="6379"/>
    <cellStyle name="Bad 2 2" xfId="6380"/>
    <cellStyle name="Bad 2 3" xfId="6381"/>
    <cellStyle name="Bad 2 4" xfId="6382"/>
    <cellStyle name="Bad 3" xfId="6383"/>
    <cellStyle name="Bad 3 2" xfId="6384"/>
    <cellStyle name="Bad 3 3" xfId="6385"/>
    <cellStyle name="Bad 3 4" xfId="6386"/>
    <cellStyle name="blank" xfId="6387"/>
    <cellStyle name="Calc Currency (0)" xfId="135"/>
    <cellStyle name="Calc Currency (0) 2" xfId="6388"/>
    <cellStyle name="Calc Currency (0) 2 2" xfId="6389"/>
    <cellStyle name="Calc Currency (0) 3" xfId="6390"/>
    <cellStyle name="Calculation 2" xfId="6391"/>
    <cellStyle name="Calculation 2 2" xfId="6392"/>
    <cellStyle name="Calculation 2 2 2" xfId="6393"/>
    <cellStyle name="Calculation 2 3" xfId="6394"/>
    <cellStyle name="Calculation 2 3 2" xfId="6395"/>
    <cellStyle name="Calculation 2 3 3" xfId="6396"/>
    <cellStyle name="Calculation 2 3 4" xfId="6397"/>
    <cellStyle name="Calculation 2 4" xfId="6398"/>
    <cellStyle name="Calculation 2 4 2" xfId="6399"/>
    <cellStyle name="Calculation 2 5" xfId="6400"/>
    <cellStyle name="Calculation 3" xfId="6401"/>
    <cellStyle name="Calculation 3 2" xfId="6402"/>
    <cellStyle name="Calculation 3 3" xfId="6403"/>
    <cellStyle name="Calculation 3 4" xfId="6404"/>
    <cellStyle name="Calculation 4" xfId="6405"/>
    <cellStyle name="Calculation 4 2" xfId="6406"/>
    <cellStyle name="Calculation 4 2 2" xfId="6407"/>
    <cellStyle name="Calculation 4 3" xfId="6408"/>
    <cellStyle name="Calculation 4 3 2" xfId="6409"/>
    <cellStyle name="Calculation 4 4" xfId="6410"/>
    <cellStyle name="Calculation 4 4 2" xfId="6411"/>
    <cellStyle name="Calculation 5" xfId="6412"/>
    <cellStyle name="Calculation 5 2" xfId="6413"/>
    <cellStyle name="Calculation 6" xfId="6414"/>
    <cellStyle name="Check Cell 2" xfId="6415"/>
    <cellStyle name="Check Cell 2 2" xfId="6416"/>
    <cellStyle name="Check Cell 2 2 2" xfId="6417"/>
    <cellStyle name="Check Cell 2 3" xfId="6418"/>
    <cellStyle name="Check Cell 2 4" xfId="6419"/>
    <cellStyle name="Check Cell 3" xfId="6420"/>
    <cellStyle name="CheckCell" xfId="136"/>
    <cellStyle name="CheckCell 2" xfId="6421"/>
    <cellStyle name="CheckCell 2 2" xfId="6422"/>
    <cellStyle name="CheckCell 3" xfId="6423"/>
    <cellStyle name="CheckCell_Electric Rev Req Model (2009 GRC) Rebuttal" xfId="6424"/>
    <cellStyle name="Comma" xfId="1" builtinId="3"/>
    <cellStyle name="Comma 10" xfId="137"/>
    <cellStyle name="Comma 10 2" xfId="6425"/>
    <cellStyle name="Comma 10 2 2" xfId="6426"/>
    <cellStyle name="Comma 10 2 2 3" xfId="138"/>
    <cellStyle name="Comma 10 3" xfId="6427"/>
    <cellStyle name="Comma 10 4" xfId="6428"/>
    <cellStyle name="Comma 11" xfId="339"/>
    <cellStyle name="Comma 11 2" xfId="6429"/>
    <cellStyle name="Comma 11 2 2" xfId="6430"/>
    <cellStyle name="Comma 11 3" xfId="6431"/>
    <cellStyle name="Comma 11 4" xfId="6432"/>
    <cellStyle name="Comma 12" xfId="341"/>
    <cellStyle name="Comma 12 2" xfId="6433"/>
    <cellStyle name="Comma 12 2 2" xfId="6434"/>
    <cellStyle name="Comma 12 3" xfId="6435"/>
    <cellStyle name="Comma 13" xfId="6436"/>
    <cellStyle name="Comma 13 2" xfId="6437"/>
    <cellStyle name="Comma 13 2 2" xfId="6438"/>
    <cellStyle name="Comma 13 3" xfId="6439"/>
    <cellStyle name="Comma 14" xfId="6440"/>
    <cellStyle name="Comma 14 2" xfId="6441"/>
    <cellStyle name="Comma 14 2 2" xfId="6442"/>
    <cellStyle name="Comma 14 3" xfId="6443"/>
    <cellStyle name="Comma 15" xfId="6444"/>
    <cellStyle name="Comma 15 2" xfId="6445"/>
    <cellStyle name="Comma 16" xfId="6446"/>
    <cellStyle name="Comma 16 2" xfId="6447"/>
    <cellStyle name="Comma 17" xfId="6448"/>
    <cellStyle name="Comma 17 2" xfId="6449"/>
    <cellStyle name="Comma 17 2 2" xfId="6450"/>
    <cellStyle name="Comma 17 3" xfId="6451"/>
    <cellStyle name="Comma 17 3 2" xfId="6452"/>
    <cellStyle name="Comma 17 4" xfId="6453"/>
    <cellStyle name="Comma 17 4 2" xfId="6454"/>
    <cellStyle name="Comma 18" xfId="6455"/>
    <cellStyle name="Comma 18 2" xfId="6456"/>
    <cellStyle name="Comma 18 3" xfId="6457"/>
    <cellStyle name="Comma 18 4" xfId="6458"/>
    <cellStyle name="Comma 19" xfId="6459"/>
    <cellStyle name="Comma 2" xfId="139"/>
    <cellStyle name="Comma 2 2" xfId="140"/>
    <cellStyle name="Comma 2 2 2" xfId="6460"/>
    <cellStyle name="Comma 2 2 2 2" xfId="6461"/>
    <cellStyle name="Comma 2 2 3" xfId="6462"/>
    <cellStyle name="Comma 2 3" xfId="346"/>
    <cellStyle name="Comma 2 3 2" xfId="6463"/>
    <cellStyle name="Comma 2 3 3" xfId="6464"/>
    <cellStyle name="Comma 2 4" xfId="6465"/>
    <cellStyle name="Comma 2 4 2" xfId="6466"/>
    <cellStyle name="Comma 2 5" xfId="6467"/>
    <cellStyle name="Comma 2 6" xfId="6468"/>
    <cellStyle name="Comma 2 7" xfId="6469"/>
    <cellStyle name="Comma 2 8" xfId="6470"/>
    <cellStyle name="Comma 2_DEM-WP(C) Costs Not In AURORA 2010GRC As Filed" xfId="6471"/>
    <cellStyle name="Comma 20" xfId="6472"/>
    <cellStyle name="Comma 20 2" xfId="6473"/>
    <cellStyle name="Comma 20 3" xfId="6474"/>
    <cellStyle name="Comma 21" xfId="6475"/>
    <cellStyle name="Comma 22" xfId="6476"/>
    <cellStyle name="Comma 23" xfId="6477"/>
    <cellStyle name="Comma 24" xfId="6478"/>
    <cellStyle name="Comma 25" xfId="6479"/>
    <cellStyle name="Comma 26" xfId="6480"/>
    <cellStyle name="Comma 27" xfId="6481"/>
    <cellStyle name="Comma 28" xfId="6482"/>
    <cellStyle name="Comma 3" xfId="141"/>
    <cellStyle name="Comma 3 2" xfId="6483"/>
    <cellStyle name="Comma 3 2 2" xfId="6484"/>
    <cellStyle name="Comma 3 2 2 2" xfId="6485"/>
    <cellStyle name="Comma 3 2 3" xfId="6486"/>
    <cellStyle name="Comma 3 3" xfId="6487"/>
    <cellStyle name="Comma 3 3 2" xfId="6488"/>
    <cellStyle name="Comma 3 4" xfId="6489"/>
    <cellStyle name="Comma 3 4 2" xfId="6490"/>
    <cellStyle name="Comma 3 5" xfId="6491"/>
    <cellStyle name="Comma 4" xfId="142"/>
    <cellStyle name="Comma 4 2" xfId="6492"/>
    <cellStyle name="Comma 4 2 2" xfId="6493"/>
    <cellStyle name="Comma 4 3" xfId="6494"/>
    <cellStyle name="Comma 4 3 2" xfId="6495"/>
    <cellStyle name="Comma 4 4" xfId="6496"/>
    <cellStyle name="Comma 4 5" xfId="6497"/>
    <cellStyle name="Comma 5" xfId="143"/>
    <cellStyle name="Comma 5 2" xfId="6498"/>
    <cellStyle name="Comma 5 2 2" xfId="6499"/>
    <cellStyle name="Comma 5 3" xfId="6500"/>
    <cellStyle name="Comma 6" xfId="144"/>
    <cellStyle name="Comma 6 2" xfId="6501"/>
    <cellStyle name="Comma 6 2 2" xfId="6502"/>
    <cellStyle name="Comma 6 2 2 2" xfId="6503"/>
    <cellStyle name="Comma 6 2 3" xfId="6504"/>
    <cellStyle name="Comma 6 3" xfId="6505"/>
    <cellStyle name="Comma 7" xfId="145"/>
    <cellStyle name="Comma 7 2" xfId="6506"/>
    <cellStyle name="Comma 7 2 2" xfId="6507"/>
    <cellStyle name="Comma 7 3" xfId="6508"/>
    <cellStyle name="Comma 7 4" xfId="6509"/>
    <cellStyle name="Comma 7 5" xfId="6510"/>
    <cellStyle name="Comma 8" xfId="146"/>
    <cellStyle name="Comma 8 2" xfId="147"/>
    <cellStyle name="Comma 8 2 2" xfId="6511"/>
    <cellStyle name="Comma 8 2 2 2" xfId="6512"/>
    <cellStyle name="Comma 8 2 3" xfId="6513"/>
    <cellStyle name="Comma 8 3" xfId="6514"/>
    <cellStyle name="Comma 8 3 2" xfId="6515"/>
    <cellStyle name="Comma 8 4" xfId="6516"/>
    <cellStyle name="Comma 9" xfId="148"/>
    <cellStyle name="Comma 9 2" xfId="6517"/>
    <cellStyle name="Comma 9 2 2" xfId="6518"/>
    <cellStyle name="Comma 9 2 2 2" xfId="6519"/>
    <cellStyle name="Comma 9 2 3" xfId="6520"/>
    <cellStyle name="Comma 9 3" xfId="6521"/>
    <cellStyle name="Comma 9 3 2" xfId="6522"/>
    <cellStyle name="Comma 9 3 3" xfId="6523"/>
    <cellStyle name="Comma 9 3 4" xfId="6524"/>
    <cellStyle name="Comma 9 4" xfId="6525"/>
    <cellStyle name="Comma 9 4 2" xfId="6526"/>
    <cellStyle name="Comma 9 5" xfId="6527"/>
    <cellStyle name="Comma 9 5 2" xfId="6528"/>
    <cellStyle name="Comma 9 6" xfId="6529"/>
    <cellStyle name="Comma 9 7" xfId="6530"/>
    <cellStyle name="Comma 9 8" xfId="6531"/>
    <cellStyle name="Comma0" xfId="149"/>
    <cellStyle name="Comma0 - Style2" xfId="150"/>
    <cellStyle name="Comma0 - Style4" xfId="151"/>
    <cellStyle name="Comma0 - Style5" xfId="152"/>
    <cellStyle name="Comma0 - Style5 2" xfId="6532"/>
    <cellStyle name="Comma0 - Style5_Electric Rev Req Model (2009 GRC) Rebuttal" xfId="6533"/>
    <cellStyle name="Comma0 10" xfId="6534"/>
    <cellStyle name="Comma0 11" xfId="6535"/>
    <cellStyle name="Comma0 2" xfId="153"/>
    <cellStyle name="Comma0 2 2" xfId="6536"/>
    <cellStyle name="Comma0 3" xfId="154"/>
    <cellStyle name="Comma0 3 2" xfId="6537"/>
    <cellStyle name="Comma0 4" xfId="155"/>
    <cellStyle name="Comma0 5" xfId="6538"/>
    <cellStyle name="Comma0 5 2" xfId="6539"/>
    <cellStyle name="Comma0 5 3" xfId="6540"/>
    <cellStyle name="Comma0 6" xfId="6541"/>
    <cellStyle name="Comma0 7" xfId="6542"/>
    <cellStyle name="Comma0 8" xfId="6543"/>
    <cellStyle name="Comma0 9" xfId="6544"/>
    <cellStyle name="Comma0_00COS Ind Allocators" xfId="156"/>
    <cellStyle name="Comma1 - Style1" xfId="157"/>
    <cellStyle name="Comma1 - Style1 2" xfId="6545"/>
    <cellStyle name="Comma1 - Style1_Electric Rev Req Model (2009 GRC) Rebuttal" xfId="6546"/>
    <cellStyle name="Copied" xfId="158"/>
    <cellStyle name="Copied 2" xfId="6547"/>
    <cellStyle name="Copied 2 2" xfId="6548"/>
    <cellStyle name="Copied 3" xfId="6549"/>
    <cellStyle name="COST1" xfId="159"/>
    <cellStyle name="COST1 2" xfId="6550"/>
    <cellStyle name="COST1 2 2" xfId="6551"/>
    <cellStyle name="COST1 3" xfId="6552"/>
    <cellStyle name="Curren - Style1" xfId="160"/>
    <cellStyle name="Curren - Style2" xfId="161"/>
    <cellStyle name="Curren - Style2 2" xfId="6553"/>
    <cellStyle name="Curren - Style2_Electric Rev Req Model (2009 GRC) Rebuttal" xfId="6554"/>
    <cellStyle name="Curren - Style5" xfId="162"/>
    <cellStyle name="Curren - Style6" xfId="163"/>
    <cellStyle name="Curren - Style6 2" xfId="6555"/>
    <cellStyle name="Curren - Style6_Electric Rev Req Model (2009 GRC) Rebuttal" xfId="6556"/>
    <cellStyle name="Currency" xfId="2" builtinId="4"/>
    <cellStyle name="Currency 10" xfId="343"/>
    <cellStyle name="Currency 10 2" xfId="6557"/>
    <cellStyle name="Currency 10 2 2" xfId="6558"/>
    <cellStyle name="Currency 10 3" xfId="6559"/>
    <cellStyle name="Currency 11" xfId="6560"/>
    <cellStyle name="Currency 11 2" xfId="6561"/>
    <cellStyle name="Currency 11 2 2" xfId="6562"/>
    <cellStyle name="Currency 11 3" xfId="6563"/>
    <cellStyle name="Currency 12" xfId="6564"/>
    <cellStyle name="Currency 12 2" xfId="6565"/>
    <cellStyle name="Currency 12 3" xfId="6566"/>
    <cellStyle name="Currency 12 4" xfId="6567"/>
    <cellStyle name="Currency 12 5" xfId="6568"/>
    <cellStyle name="Currency 13" xfId="6569"/>
    <cellStyle name="Currency 13 2" xfId="6570"/>
    <cellStyle name="Currency 14" xfId="6571"/>
    <cellStyle name="Currency 14 2" xfId="6572"/>
    <cellStyle name="Currency 14 2 2" xfId="6573"/>
    <cellStyle name="Currency 14 3" xfId="6574"/>
    <cellStyle name="Currency 14 3 2" xfId="6575"/>
    <cellStyle name="Currency 14 4" xfId="6576"/>
    <cellStyle name="Currency 14 4 2" xfId="6577"/>
    <cellStyle name="Currency 15" xfId="6578"/>
    <cellStyle name="Currency 15 2" xfId="6579"/>
    <cellStyle name="Currency 15 3" xfId="6580"/>
    <cellStyle name="Currency 15 4" xfId="6581"/>
    <cellStyle name="Currency 16" xfId="6582"/>
    <cellStyle name="Currency 17" xfId="6583"/>
    <cellStyle name="Currency 18" xfId="6584"/>
    <cellStyle name="Currency 18 2" xfId="6585"/>
    <cellStyle name="Currency 19" xfId="6586"/>
    <cellStyle name="Currency 2" xfId="164"/>
    <cellStyle name="Currency 2 2" xfId="6587"/>
    <cellStyle name="Currency 2 2 2" xfId="6588"/>
    <cellStyle name="Currency 2 2 2 2" xfId="6589"/>
    <cellStyle name="Currency 2 2 3" xfId="6590"/>
    <cellStyle name="Currency 2 3" xfId="6591"/>
    <cellStyle name="Currency 2 3 2" xfId="6592"/>
    <cellStyle name="Currency 2 4" xfId="6593"/>
    <cellStyle name="Currency 2 5" xfId="6594"/>
    <cellStyle name="Currency 2 6" xfId="6595"/>
    <cellStyle name="Currency 2 7" xfId="6596"/>
    <cellStyle name="Currency 2 8" xfId="6597"/>
    <cellStyle name="Currency 20" xfId="6598"/>
    <cellStyle name="Currency 21" xfId="6599"/>
    <cellStyle name="Currency 22" xfId="6600"/>
    <cellStyle name="Currency 23" xfId="6601"/>
    <cellStyle name="Currency 3" xfId="165"/>
    <cellStyle name="Currency 3 2" xfId="166"/>
    <cellStyle name="Currency 3 2 2" xfId="6602"/>
    <cellStyle name="Currency 3 2 2 2" xfId="6603"/>
    <cellStyle name="Currency 3 2 3" xfId="6604"/>
    <cellStyle name="Currency 3 3" xfId="6605"/>
    <cellStyle name="Currency 3 3 2" xfId="6606"/>
    <cellStyle name="Currency 3 4" xfId="6607"/>
    <cellStyle name="Currency 4" xfId="167"/>
    <cellStyle name="Currency 4 2" xfId="6608"/>
    <cellStyle name="Currency 4 2 2" xfId="6609"/>
    <cellStyle name="Currency 4 2 2 2" xfId="6610"/>
    <cellStyle name="Currency 4 2 3" xfId="6611"/>
    <cellStyle name="Currency 4 3" xfId="6612"/>
    <cellStyle name="Currency 4 3 2" xfId="6613"/>
    <cellStyle name="Currency 4 3 2 2" xfId="6614"/>
    <cellStyle name="Currency 4 3 3" xfId="6615"/>
    <cellStyle name="Currency 4 3 3 2" xfId="6616"/>
    <cellStyle name="Currency 4 3 4" xfId="6617"/>
    <cellStyle name="Currency 4 3 4 2" xfId="6618"/>
    <cellStyle name="Currency 4 4" xfId="6619"/>
    <cellStyle name="Currency 4 4 2" xfId="6620"/>
    <cellStyle name="Currency 4 5" xfId="6621"/>
    <cellStyle name="Currency 4_DEM-WP(C) Costs Not In AURORA 2010GRC As Filed" xfId="6622"/>
    <cellStyle name="Currency 5" xfId="168"/>
    <cellStyle name="Currency 5 2" xfId="6623"/>
    <cellStyle name="Currency 5 2 2" xfId="6624"/>
    <cellStyle name="Currency 5 3" xfId="6625"/>
    <cellStyle name="Currency 6" xfId="169"/>
    <cellStyle name="Currency 6 2" xfId="6626"/>
    <cellStyle name="Currency 6 2 2" xfId="6627"/>
    <cellStyle name="Currency 6 3" xfId="6628"/>
    <cellStyle name="Currency 7" xfId="170"/>
    <cellStyle name="Currency 7 2" xfId="6629"/>
    <cellStyle name="Currency 7 2 2" xfId="6630"/>
    <cellStyle name="Currency 7 3" xfId="6631"/>
    <cellStyle name="Currency 8" xfId="171"/>
    <cellStyle name="Currency 8 2" xfId="6632"/>
    <cellStyle name="Currency 8 2 2" xfId="6633"/>
    <cellStyle name="Currency 8 2 2 2" xfId="6634"/>
    <cellStyle name="Currency 8 2 2 3" xfId="6635"/>
    <cellStyle name="Currency 8 2 2 4" xfId="6636"/>
    <cellStyle name="Currency 8 2 3" xfId="6637"/>
    <cellStyle name="Currency 8 2 3 2" xfId="6638"/>
    <cellStyle name="Currency 8 2 4" xfId="6639"/>
    <cellStyle name="Currency 8 2 5" xfId="6640"/>
    <cellStyle name="Currency 8 2 6" xfId="6641"/>
    <cellStyle name="Currency 8 3" xfId="6642"/>
    <cellStyle name="Currency 8 3 2" xfId="6643"/>
    <cellStyle name="Currency 8 4" xfId="6644"/>
    <cellStyle name="Currency 8 4 2" xfId="6645"/>
    <cellStyle name="Currency 8 5" xfId="6646"/>
    <cellStyle name="Currency 9" xfId="172"/>
    <cellStyle name="Currency 9 2" xfId="6647"/>
    <cellStyle name="Currency 9 2 2" xfId="6648"/>
    <cellStyle name="Currency 9 2 2 2" xfId="6649"/>
    <cellStyle name="Currency 9 2 3" xfId="6650"/>
    <cellStyle name="Currency 9 3" xfId="6651"/>
    <cellStyle name="Currency 9 3 2" xfId="6652"/>
    <cellStyle name="Currency 9 3 3" xfId="6653"/>
    <cellStyle name="Currency 9 3 4" xfId="6654"/>
    <cellStyle name="Currency 9 4" xfId="6655"/>
    <cellStyle name="Currency 9 4 2" xfId="6656"/>
    <cellStyle name="Currency 9 5" xfId="6657"/>
    <cellStyle name="Currency 9 5 2" xfId="6658"/>
    <cellStyle name="Currency 9 6" xfId="6659"/>
    <cellStyle name="Currency 9 7" xfId="6660"/>
    <cellStyle name="Currency 9 8" xfId="6661"/>
    <cellStyle name="Currency0" xfId="173"/>
    <cellStyle name="Currency0 2" xfId="6662"/>
    <cellStyle name="Currency0 2 2" xfId="6663"/>
    <cellStyle name="Currency0 2 2 2" xfId="6664"/>
    <cellStyle name="Currency0 2 3" xfId="6665"/>
    <cellStyle name="Currency0 3" xfId="6666"/>
    <cellStyle name="Currency0 4" xfId="6667"/>
    <cellStyle name="Currency0 4 2" xfId="6668"/>
    <cellStyle name="Currency0 4 3" xfId="6669"/>
    <cellStyle name="Date" xfId="174"/>
    <cellStyle name="Date 2" xfId="175"/>
    <cellStyle name="Date 2 2" xfId="6670"/>
    <cellStyle name="Date 3" xfId="176"/>
    <cellStyle name="Date 3 2" xfId="6671"/>
    <cellStyle name="Date 4" xfId="177"/>
    <cellStyle name="Date 5" xfId="6672"/>
    <cellStyle name="Date 5 2" xfId="6673"/>
    <cellStyle name="Date 5 3" xfId="6674"/>
    <cellStyle name="Date_903 SAP 2-6-09" xfId="6675"/>
    <cellStyle name="Emphasis 1" xfId="6676"/>
    <cellStyle name="Emphasis 2" xfId="6677"/>
    <cellStyle name="Emphasis 3" xfId="6678"/>
    <cellStyle name="Entered" xfId="178"/>
    <cellStyle name="Entered 2" xfId="6679"/>
    <cellStyle name="Entered 2 2" xfId="6680"/>
    <cellStyle name="Entered 2 2 2" xfId="6681"/>
    <cellStyle name="Entered 2 3" xfId="6682"/>
    <cellStyle name="Entered 3" xfId="6683"/>
    <cellStyle name="Entered 3 2" xfId="6684"/>
    <cellStyle name="Entered 3 2 2" xfId="6685"/>
    <cellStyle name="Entered 3 3" xfId="6686"/>
    <cellStyle name="Entered 3 3 2" xfId="6687"/>
    <cellStyle name="Entered 3 4" xfId="6688"/>
    <cellStyle name="Entered 3 4 2" xfId="6689"/>
    <cellStyle name="Entered 4" xfId="6690"/>
    <cellStyle name="Entered 4 2" xfId="6691"/>
    <cellStyle name="Entered 5" xfId="6692"/>
    <cellStyle name="Entered 5 2" xfId="6693"/>
    <cellStyle name="Entered 6" xfId="6694"/>
    <cellStyle name="Entered 7" xfId="6695"/>
    <cellStyle name="Entered_AURORA Total New" xfId="6696"/>
    <cellStyle name="Euro" xfId="6697"/>
    <cellStyle name="Euro 2" xfId="6698"/>
    <cellStyle name="Euro 2 2" xfId="6699"/>
    <cellStyle name="Euro 2 2 2" xfId="6700"/>
    <cellStyle name="Euro 2 3" xfId="6701"/>
    <cellStyle name="Euro 3" xfId="6702"/>
    <cellStyle name="Euro 3 2" xfId="6703"/>
    <cellStyle name="Euro 4" xfId="6704"/>
    <cellStyle name="Explanatory Text 2" xfId="6705"/>
    <cellStyle name="Explanatory Text 2 2" xfId="6706"/>
    <cellStyle name="Explanatory Text 2 3" xfId="6707"/>
    <cellStyle name="Explanatory Text 2 4" xfId="6708"/>
    <cellStyle name="Explanatory Text 3" xfId="6709"/>
    <cellStyle name="Fixed" xfId="179"/>
    <cellStyle name="Fixed 2" xfId="6710"/>
    <cellStyle name="Fixed 2 2" xfId="6711"/>
    <cellStyle name="Fixed 3" xfId="6712"/>
    <cellStyle name="Fixed 4" xfId="6713"/>
    <cellStyle name="Fixed3 - Style3" xfId="180"/>
    <cellStyle name="Good 2" xfId="6714"/>
    <cellStyle name="Good 2 2" xfId="6715"/>
    <cellStyle name="Good 2 3" xfId="6716"/>
    <cellStyle name="Good 2 4" xfId="6717"/>
    <cellStyle name="Good 3" xfId="6718"/>
    <cellStyle name="Good 3 2" xfId="6719"/>
    <cellStyle name="Good 3 3" xfId="6720"/>
    <cellStyle name="Good 3 4" xfId="6721"/>
    <cellStyle name="Grey" xfId="181"/>
    <cellStyle name="Grey 2" xfId="182"/>
    <cellStyle name="Grey 2 2" xfId="6722"/>
    <cellStyle name="Grey 2 3" xfId="6723"/>
    <cellStyle name="Grey 3" xfId="183"/>
    <cellStyle name="Grey 3 2" xfId="6724"/>
    <cellStyle name="Grey 3 3" xfId="6725"/>
    <cellStyle name="Grey 4" xfId="184"/>
    <cellStyle name="Grey 4 2" xfId="6726"/>
    <cellStyle name="Grey 4 3" xfId="6727"/>
    <cellStyle name="Grey 5" xfId="6728"/>
    <cellStyle name="Grey 5 2" xfId="6729"/>
    <cellStyle name="Grey 6" xfId="6730"/>
    <cellStyle name="Grey_(C) WHE Proforma with ITC cash grant 10 Yr Amort_for deferral_102809" xfId="6731"/>
    <cellStyle name="Header" xfId="6732"/>
    <cellStyle name="Header1" xfId="185"/>
    <cellStyle name="Header1 2" xfId="6733"/>
    <cellStyle name="Header1 3" xfId="6734"/>
    <cellStyle name="Header1 3 2" xfId="6735"/>
    <cellStyle name="Header1_AURORA Total New" xfId="6736"/>
    <cellStyle name="Header2" xfId="186"/>
    <cellStyle name="Header2 2" xfId="6737"/>
    <cellStyle name="Header2 2 2" xfId="6738"/>
    <cellStyle name="Header2 3" xfId="6739"/>
    <cellStyle name="Header2 3 2" xfId="6740"/>
    <cellStyle name="Header2 3 3" xfId="6741"/>
    <cellStyle name="Header2 4" xfId="6742"/>
    <cellStyle name="Header2 5" xfId="6743"/>
    <cellStyle name="Header2_AURORA Total New" xfId="6744"/>
    <cellStyle name="Heading" xfId="6745"/>
    <cellStyle name="Heading 1 2" xfId="6746"/>
    <cellStyle name="Heading 1 2 2" xfId="6747"/>
    <cellStyle name="Heading 1 2 3" xfId="6748"/>
    <cellStyle name="Heading 1 2 3 2" xfId="6749"/>
    <cellStyle name="Heading 1 2 3 3" xfId="6750"/>
    <cellStyle name="Heading 1 2 3 4" xfId="6751"/>
    <cellStyle name="Heading 1 3" xfId="6752"/>
    <cellStyle name="Heading 1 3 2" xfId="6753"/>
    <cellStyle name="Heading 1 3 3" xfId="6754"/>
    <cellStyle name="Heading 1 3 4" xfId="6755"/>
    <cellStyle name="Heading 1 4" xfId="6756"/>
    <cellStyle name="Heading 1 4 2" xfId="6757"/>
    <cellStyle name="Heading 2 2" xfId="6758"/>
    <cellStyle name="Heading 2 2 2" xfId="6759"/>
    <cellStyle name="Heading 2 2 3" xfId="6760"/>
    <cellStyle name="Heading 2 2 3 2" xfId="6761"/>
    <cellStyle name="Heading 2 2 3 3" xfId="6762"/>
    <cellStyle name="Heading 2 2 3 4" xfId="6763"/>
    <cellStyle name="Heading 2 3" xfId="6764"/>
    <cellStyle name="Heading 2 3 2" xfId="6765"/>
    <cellStyle name="Heading 2 3 3" xfId="6766"/>
    <cellStyle name="Heading 2 3 4" xfId="6767"/>
    <cellStyle name="Heading 2 4" xfId="6768"/>
    <cellStyle name="Heading 2 4 2" xfId="6769"/>
    <cellStyle name="Heading 3 2" xfId="6770"/>
    <cellStyle name="Heading 3 2 2" xfId="6771"/>
    <cellStyle name="Heading 3 2 3" xfId="6772"/>
    <cellStyle name="Heading 3 2 4" xfId="6773"/>
    <cellStyle name="Heading 3 3" xfId="6774"/>
    <cellStyle name="Heading 3 3 2" xfId="6775"/>
    <cellStyle name="Heading 3 3 3" xfId="6776"/>
    <cellStyle name="Heading 3 3 4" xfId="6777"/>
    <cellStyle name="Heading 4 2" xfId="6778"/>
    <cellStyle name="Heading 4 2 2" xfId="6779"/>
    <cellStyle name="Heading 4 2 3" xfId="6780"/>
    <cellStyle name="Heading 4 2 4" xfId="6781"/>
    <cellStyle name="Heading 4 3" xfId="6782"/>
    <cellStyle name="Heading 4 3 2" xfId="6783"/>
    <cellStyle name="Heading 4 3 3" xfId="6784"/>
    <cellStyle name="Heading 4 3 4" xfId="6785"/>
    <cellStyle name="Heading1" xfId="187"/>
    <cellStyle name="Heading1 2" xfId="6786"/>
    <cellStyle name="Heading1 3" xfId="6787"/>
    <cellStyle name="Heading1 3 2" xfId="6788"/>
    <cellStyle name="Heading2" xfId="188"/>
    <cellStyle name="Heading2 2" xfId="6789"/>
    <cellStyle name="Heading2 3" xfId="6790"/>
    <cellStyle name="Heading2 3 2" xfId="6791"/>
    <cellStyle name="Hyperlink 2" xfId="6792"/>
    <cellStyle name="Hyperlink 3" xfId="6793"/>
    <cellStyle name="Input [yellow]" xfId="189"/>
    <cellStyle name="Input [yellow] 2" xfId="190"/>
    <cellStyle name="Input [yellow] 2 2" xfId="6794"/>
    <cellStyle name="Input [yellow] 2 3" xfId="6795"/>
    <cellStyle name="Input [yellow] 3" xfId="191"/>
    <cellStyle name="Input [yellow] 3 2" xfId="6796"/>
    <cellStyle name="Input [yellow] 3 3" xfId="6797"/>
    <cellStyle name="Input [yellow] 4" xfId="192"/>
    <cellStyle name="Input [yellow] 4 2" xfId="6798"/>
    <cellStyle name="Input [yellow] 4 3" xfId="6799"/>
    <cellStyle name="Input [yellow] 5" xfId="6800"/>
    <cellStyle name="Input [yellow] 5 2" xfId="6801"/>
    <cellStyle name="Input [yellow] 6" xfId="6802"/>
    <cellStyle name="Input [yellow]_(C) WHE Proforma with ITC cash grant 10 Yr Amort_for deferral_102809" xfId="6803"/>
    <cellStyle name="Input 10" xfId="6804"/>
    <cellStyle name="Input 11" xfId="6805"/>
    <cellStyle name="Input 12" xfId="6806"/>
    <cellStyle name="Input 13" xfId="6807"/>
    <cellStyle name="Input 14" xfId="6808"/>
    <cellStyle name="Input 15" xfId="6809"/>
    <cellStyle name="Input 16" xfId="6810"/>
    <cellStyle name="Input 17" xfId="6811"/>
    <cellStyle name="Input 2" xfId="6812"/>
    <cellStyle name="Input 2 2" xfId="6813"/>
    <cellStyle name="Input 2 2 2" xfId="6814"/>
    <cellStyle name="Input 2 3" xfId="6815"/>
    <cellStyle name="Input 2 4" xfId="6816"/>
    <cellStyle name="Input 3" xfId="6817"/>
    <cellStyle name="Input 3 2" xfId="6818"/>
    <cellStyle name="Input 3 3" xfId="6819"/>
    <cellStyle name="Input 3 4" xfId="6820"/>
    <cellStyle name="Input 3 5" xfId="6821"/>
    <cellStyle name="Input 4" xfId="6822"/>
    <cellStyle name="Input 4 2" xfId="6823"/>
    <cellStyle name="Input 4 3" xfId="6824"/>
    <cellStyle name="Input 5" xfId="6825"/>
    <cellStyle name="Input 6" xfId="6826"/>
    <cellStyle name="Input 7" xfId="6827"/>
    <cellStyle name="Input 8" xfId="6828"/>
    <cellStyle name="Input 9" xfId="6829"/>
    <cellStyle name="Input Cells" xfId="193"/>
    <cellStyle name="Input Cells 2" xfId="6830"/>
    <cellStyle name="Input Cells Percent" xfId="194"/>
    <cellStyle name="Input Cells Percent 2" xfId="6831"/>
    <cellStyle name="Input Cells Percent_AURORA Total New" xfId="6832"/>
    <cellStyle name="Input Cells_4.34E Mint Farm Deferral" xfId="6833"/>
    <cellStyle name="Lines" xfId="195"/>
    <cellStyle name="Lines 2" xfId="6834"/>
    <cellStyle name="Lines 3" xfId="6835"/>
    <cellStyle name="Lines_Electric Rev Req Model (2009 GRC) Rebuttal" xfId="6836"/>
    <cellStyle name="LINKED" xfId="196"/>
    <cellStyle name="LINKED 2" xfId="6837"/>
    <cellStyle name="LINKED 2 2" xfId="6838"/>
    <cellStyle name="Linked Cell 2" xfId="6839"/>
    <cellStyle name="Linked Cell 2 2" xfId="6840"/>
    <cellStyle name="Linked Cell 2 3" xfId="6841"/>
    <cellStyle name="Linked Cell 2 4" xfId="6842"/>
    <cellStyle name="Linked Cell 3" xfId="6843"/>
    <cellStyle name="Linked Cell 3 2" xfId="6844"/>
    <cellStyle name="Linked Cell 3 3" xfId="6845"/>
    <cellStyle name="Linked Cell 3 4" xfId="6846"/>
    <cellStyle name="modified border" xfId="197"/>
    <cellStyle name="modified border 2" xfId="198"/>
    <cellStyle name="modified border 3" xfId="199"/>
    <cellStyle name="modified border 4" xfId="200"/>
    <cellStyle name="modified border 5" xfId="6847"/>
    <cellStyle name="modified border 5 2" xfId="6848"/>
    <cellStyle name="modified border_4.34E Mint Farm Deferral" xfId="6849"/>
    <cellStyle name="modified border1" xfId="201"/>
    <cellStyle name="modified border1 2" xfId="202"/>
    <cellStyle name="modified border1 3" xfId="203"/>
    <cellStyle name="modified border1 4" xfId="204"/>
    <cellStyle name="modified border1 5" xfId="6850"/>
    <cellStyle name="modified border1 5 2" xfId="6851"/>
    <cellStyle name="modified border1_4.34E Mint Farm Deferral" xfId="6852"/>
    <cellStyle name="Neutral 2" xfId="6853"/>
    <cellStyle name="Neutral 2 2" xfId="6854"/>
    <cellStyle name="Neutral 2 3" xfId="6855"/>
    <cellStyle name="Neutral 2 4" xfId="6856"/>
    <cellStyle name="Neutral 3" xfId="6857"/>
    <cellStyle name="Neutral 3 2" xfId="6858"/>
    <cellStyle name="Neutral 3 3" xfId="6859"/>
    <cellStyle name="Neutral 3 4" xfId="6860"/>
    <cellStyle name="no dec" xfId="205"/>
    <cellStyle name="no dec 2" xfId="6861"/>
    <cellStyle name="no dec 2 2" xfId="6862"/>
    <cellStyle name="no dec 3" xfId="6863"/>
    <cellStyle name="Normal" xfId="0" builtinId="0"/>
    <cellStyle name="Normal - Style1" xfId="206"/>
    <cellStyle name="Normal - Style1 2" xfId="207"/>
    <cellStyle name="Normal - Style1 2 2" xfId="6864"/>
    <cellStyle name="Normal - Style1 2 2 2" xfId="342"/>
    <cellStyle name="Normal - Style1 2 3" xfId="6865"/>
    <cellStyle name="Normal - Style1 2 4" xfId="6866"/>
    <cellStyle name="Normal - Style1 3" xfId="208"/>
    <cellStyle name="Normal - Style1 3 2" xfId="6867"/>
    <cellStyle name="Normal - Style1 3 2 2" xfId="6868"/>
    <cellStyle name="Normal - Style1 3 3" xfId="6869"/>
    <cellStyle name="Normal - Style1 3 4" xfId="6870"/>
    <cellStyle name="Normal - Style1 4" xfId="209"/>
    <cellStyle name="Normal - Style1 4 2" xfId="6871"/>
    <cellStyle name="Normal - Style1 4 2 2" xfId="6872"/>
    <cellStyle name="Normal - Style1 4 3" xfId="6873"/>
    <cellStyle name="Normal - Style1 5" xfId="6874"/>
    <cellStyle name="Normal - Style1 5 2" xfId="6875"/>
    <cellStyle name="Normal - Style1 5 3" xfId="6876"/>
    <cellStyle name="Normal - Style1 5 4" xfId="6877"/>
    <cellStyle name="Normal - Style1 6" xfId="6878"/>
    <cellStyle name="Normal - Style1 6 2" xfId="6879"/>
    <cellStyle name="Normal - Style1 6 2 2" xfId="6880"/>
    <cellStyle name="Normal - Style1 6 3" xfId="6881"/>
    <cellStyle name="Normal - Style1 6 4" xfId="6882"/>
    <cellStyle name="Normal - Style1 7" xfId="6883"/>
    <cellStyle name="Normal - Style1_(C) WHE Proforma with ITC cash grant 10 Yr Amort_for deferral_102809" xfId="6884"/>
    <cellStyle name="Normal 1" xfId="6885"/>
    <cellStyle name="Normal 10" xfId="210"/>
    <cellStyle name="Normal 10 2" xfId="6886"/>
    <cellStyle name="Normal 10 2 2" xfId="6887"/>
    <cellStyle name="Normal 10 2 2 2" xfId="6888"/>
    <cellStyle name="Normal 10 2 3" xfId="6889"/>
    <cellStyle name="Normal 10 3" xfId="6890"/>
    <cellStyle name="Normal 10 3 2" xfId="6891"/>
    <cellStyle name="Normal 10 3 2 2" xfId="6892"/>
    <cellStyle name="Normal 10 3 3" xfId="6893"/>
    <cellStyle name="Normal 10 4" xfId="6894"/>
    <cellStyle name="Normal 10 4 2" xfId="6895"/>
    <cellStyle name="Normal 10 4 2 2" xfId="6896"/>
    <cellStyle name="Normal 10 4 3" xfId="6897"/>
    <cellStyle name="Normal 10 5" xfId="6898"/>
    <cellStyle name="Normal 10 5 2" xfId="6899"/>
    <cellStyle name="Normal 10 5 2 2" xfId="6900"/>
    <cellStyle name="Normal 10 5 3" xfId="6901"/>
    <cellStyle name="Normal 10 5 3 2" xfId="6902"/>
    <cellStyle name="Normal 10 6" xfId="6903"/>
    <cellStyle name="Normal 10 6 2" xfId="6904"/>
    <cellStyle name="Normal 10 6 2 2" xfId="6905"/>
    <cellStyle name="Normal 10 6 3" xfId="6906"/>
    <cellStyle name="Normal 10 7" xfId="6907"/>
    <cellStyle name="Normal 10 7 2" xfId="6908"/>
    <cellStyle name="Normal 10 8" xfId="6909"/>
    <cellStyle name="Normal 10 8 2" xfId="6910"/>
    <cellStyle name="Normal 10 9" xfId="6911"/>
    <cellStyle name="Normal 10_04.07E Wild Horse Wind Expansion" xfId="6912"/>
    <cellStyle name="Normal 100" xfId="6913"/>
    <cellStyle name="Normal 101" xfId="6914"/>
    <cellStyle name="Normal 102" xfId="6915"/>
    <cellStyle name="Normal 103" xfId="6916"/>
    <cellStyle name="Normal 104" xfId="6917"/>
    <cellStyle name="Normal 105" xfId="6918"/>
    <cellStyle name="Normal 106" xfId="6919"/>
    <cellStyle name="Normal 107" xfId="6920"/>
    <cellStyle name="Normal 108" xfId="6921"/>
    <cellStyle name="Normal 109" xfId="6922"/>
    <cellStyle name="Normal 11" xfId="211"/>
    <cellStyle name="Normal 11 2" xfId="6923"/>
    <cellStyle name="Normal 11 2 2" xfId="6924"/>
    <cellStyle name="Normal 11 2 2 2" xfId="6925"/>
    <cellStyle name="Normal 11 2 3" xfId="6926"/>
    <cellStyle name="Normal 11 3" xfId="6927"/>
    <cellStyle name="Normal 11 3 2" xfId="6928"/>
    <cellStyle name="Normal 11 3 2 2" xfId="6929"/>
    <cellStyle name="Normal 11 3 3" xfId="6930"/>
    <cellStyle name="Normal 11 3 3 2" xfId="6931"/>
    <cellStyle name="Normal 11 4" xfId="6932"/>
    <cellStyle name="Normal 11 4 2" xfId="6933"/>
    <cellStyle name="Normal 11 4 2 2" xfId="6934"/>
    <cellStyle name="Normal 11 4 3" xfId="6935"/>
    <cellStyle name="Normal 11 5" xfId="6936"/>
    <cellStyle name="Normal 11 5 2" xfId="6937"/>
    <cellStyle name="Normal 11 6" xfId="6938"/>
    <cellStyle name="Normal 11 6 2" xfId="6939"/>
    <cellStyle name="Normal 11 7" xfId="6940"/>
    <cellStyle name="Normal 11_16.37E Wild Horse Expansion DeferralRevwrkingfile SF" xfId="6941"/>
    <cellStyle name="Normal 110" xfId="6942"/>
    <cellStyle name="Normal 111" xfId="6943"/>
    <cellStyle name="Normal 112" xfId="6944"/>
    <cellStyle name="Normal 113" xfId="6945"/>
    <cellStyle name="Normal 114" xfId="6946"/>
    <cellStyle name="Normal 115" xfId="6947"/>
    <cellStyle name="Normal 116" xfId="6948"/>
    <cellStyle name="Normal 117" xfId="6949"/>
    <cellStyle name="Normal 118" xfId="6950"/>
    <cellStyle name="Normal 119" xfId="6951"/>
    <cellStyle name="Normal 12" xfId="212"/>
    <cellStyle name="Normal 12 2" xfId="6952"/>
    <cellStyle name="Normal 12 2 2" xfId="6953"/>
    <cellStyle name="Normal 12 2 2 2" xfId="6954"/>
    <cellStyle name="Normal 12 2 3" xfId="6955"/>
    <cellStyle name="Normal 12 3" xfId="6956"/>
    <cellStyle name="Normal 12 3 2" xfId="6957"/>
    <cellStyle name="Normal 12 3 2 2" xfId="6958"/>
    <cellStyle name="Normal 12 3 3" xfId="6959"/>
    <cellStyle name="Normal 12 3 3 2" xfId="6960"/>
    <cellStyle name="Normal 12 4" xfId="6961"/>
    <cellStyle name="Normal 12 4 2" xfId="6962"/>
    <cellStyle name="Normal 12 4 2 2" xfId="6963"/>
    <cellStyle name="Normal 12 4 3" xfId="6964"/>
    <cellStyle name="Normal 12 5" xfId="6965"/>
    <cellStyle name="Normal 12 5 2" xfId="6966"/>
    <cellStyle name="Normal 12 6" xfId="6967"/>
    <cellStyle name="Normal 12 6 2" xfId="6968"/>
    <cellStyle name="Normal 12 7" xfId="6969"/>
    <cellStyle name="Normal 13" xfId="213"/>
    <cellStyle name="Normal 13 2" xfId="6970"/>
    <cellStyle name="Normal 13 2 2" xfId="6971"/>
    <cellStyle name="Normal 13 2 2 2" xfId="6972"/>
    <cellStyle name="Normal 13 2 3" xfId="6973"/>
    <cellStyle name="Normal 13 3" xfId="6974"/>
    <cellStyle name="Normal 13 3 2" xfId="6975"/>
    <cellStyle name="Normal 13 3 2 2" xfId="6976"/>
    <cellStyle name="Normal 13 3 3" xfId="6977"/>
    <cellStyle name="Normal 13 3 3 2" xfId="6978"/>
    <cellStyle name="Normal 13 3 4" xfId="6979"/>
    <cellStyle name="Normal 13 4" xfId="6980"/>
    <cellStyle name="Normal 13 4 2" xfId="6981"/>
    <cellStyle name="Normal 13 4 2 2" xfId="6982"/>
    <cellStyle name="Normal 13 4 3" xfId="6983"/>
    <cellStyle name="Normal 13 5" xfId="6984"/>
    <cellStyle name="Normal 13 5 2" xfId="6985"/>
    <cellStyle name="Normal 13 6" xfId="6986"/>
    <cellStyle name="Normal 13 6 2" xfId="6987"/>
    <cellStyle name="Normal 13 7" xfId="6988"/>
    <cellStyle name="Normal 14" xfId="214"/>
    <cellStyle name="Normal 14 2" xfId="6989"/>
    <cellStyle name="Normal 14 2 2" xfId="6990"/>
    <cellStyle name="Normal 14 3" xfId="6991"/>
    <cellStyle name="Normal 14 4" xfId="6992"/>
    <cellStyle name="Normal 15" xfId="215"/>
    <cellStyle name="Normal 15 2" xfId="6993"/>
    <cellStyle name="Normal 15 2 2" xfId="6994"/>
    <cellStyle name="Normal 15 3" xfId="6995"/>
    <cellStyle name="Normal 15 3 2" xfId="6996"/>
    <cellStyle name="Normal 15 3 2 2" xfId="6997"/>
    <cellStyle name="Normal 15 3 3" xfId="6998"/>
    <cellStyle name="Normal 15 3 3 2" xfId="6999"/>
    <cellStyle name="Normal 15 3 4" xfId="7000"/>
    <cellStyle name="Normal 15 4" xfId="7001"/>
    <cellStyle name="Normal 15 4 2" xfId="7002"/>
    <cellStyle name="Normal 15 4 2 2" xfId="7003"/>
    <cellStyle name="Normal 15 4 3" xfId="7004"/>
    <cellStyle name="Normal 15 5" xfId="7005"/>
    <cellStyle name="Normal 15 5 2" xfId="7006"/>
    <cellStyle name="Normal 15 6" xfId="7007"/>
    <cellStyle name="Normal 15 6 2" xfId="7008"/>
    <cellStyle name="Normal 15 7" xfId="7009"/>
    <cellStyle name="Normal 15 8" xfId="7010"/>
    <cellStyle name="Normal 16" xfId="216"/>
    <cellStyle name="Normal 16 2" xfId="7011"/>
    <cellStyle name="Normal 16 3" xfId="7012"/>
    <cellStyle name="Normal 16 3 2" xfId="7013"/>
    <cellStyle name="Normal 16 3 2 2" xfId="7014"/>
    <cellStyle name="Normal 16 3 3" xfId="7015"/>
    <cellStyle name="Normal 16 3 3 2" xfId="7016"/>
    <cellStyle name="Normal 16 3 4" xfId="7017"/>
    <cellStyle name="Normal 16 4" xfId="7018"/>
    <cellStyle name="Normal 16 4 2" xfId="7019"/>
    <cellStyle name="Normal 16 4 2 2" xfId="7020"/>
    <cellStyle name="Normal 16 4 3" xfId="7021"/>
    <cellStyle name="Normal 16 5" xfId="7022"/>
    <cellStyle name="Normal 16 5 2" xfId="7023"/>
    <cellStyle name="Normal 16 6" xfId="7024"/>
    <cellStyle name="Normal 16 6 2" xfId="7025"/>
    <cellStyle name="Normal 17" xfId="217"/>
    <cellStyle name="Normal 17 2" xfId="7026"/>
    <cellStyle name="Normal 17 3" xfId="7027"/>
    <cellStyle name="Normal 17 3 2" xfId="7028"/>
    <cellStyle name="Normal 17 4" xfId="7029"/>
    <cellStyle name="Normal 18" xfId="338"/>
    <cellStyle name="Normal 18 2" xfId="7030"/>
    <cellStyle name="Normal 18 3" xfId="7031"/>
    <cellStyle name="Normal 18 3 2" xfId="7032"/>
    <cellStyle name="Normal 18 4" xfId="7033"/>
    <cellStyle name="Normal 19" xfId="340"/>
    <cellStyle name="Normal 19 2" xfId="7034"/>
    <cellStyle name="Normal 19 3" xfId="7035"/>
    <cellStyle name="Normal 19 3 2" xfId="7036"/>
    <cellStyle name="Normal 2" xfId="218"/>
    <cellStyle name="Normal 2 10" xfId="7037"/>
    <cellStyle name="Normal 2 11" xfId="7038"/>
    <cellStyle name="Normal 2 12" xfId="7039"/>
    <cellStyle name="Normal 2 2" xfId="219"/>
    <cellStyle name="Normal 2 2 2" xfId="220"/>
    <cellStyle name="Normal 2 2 2 2" xfId="7040"/>
    <cellStyle name="Normal 2 2 2 3" xfId="7041"/>
    <cellStyle name="Normal 2 2 2 4" xfId="7042"/>
    <cellStyle name="Normal 2 2 3" xfId="221"/>
    <cellStyle name="Normal 2 2 3 2" xfId="7043"/>
    <cellStyle name="Normal 2 2 3 3" xfId="7044"/>
    <cellStyle name="Normal 2 2 3 4" xfId="7045"/>
    <cellStyle name="Normal 2 2 4" xfId="7046"/>
    <cellStyle name="Normal 2 2 4 2" xfId="7047"/>
    <cellStyle name="Normal 2 2 5" xfId="7048"/>
    <cellStyle name="Normal 2 2_4.14E Miscellaneous Operating Expense working file" xfId="222"/>
    <cellStyle name="Normal 2 3" xfId="223"/>
    <cellStyle name="Normal 2 3 2" xfId="7049"/>
    <cellStyle name="Normal 2 3 3" xfId="7050"/>
    <cellStyle name="Normal 2 3 4" xfId="7051"/>
    <cellStyle name="Normal 2 3 5" xfId="7052"/>
    <cellStyle name="Normal 2 4" xfId="224"/>
    <cellStyle name="Normal 2 4 2" xfId="7053"/>
    <cellStyle name="Normal 2 4 3" xfId="7054"/>
    <cellStyle name="Normal 2 4 4" xfId="7055"/>
    <cellStyle name="Normal 2 5" xfId="225"/>
    <cellStyle name="Normal 2 5 2" xfId="7056"/>
    <cellStyle name="Normal 2 5 3" xfId="7057"/>
    <cellStyle name="Normal 2 5 4" xfId="7058"/>
    <cellStyle name="Normal 2 6" xfId="226"/>
    <cellStyle name="Normal 2 6 2" xfId="7059"/>
    <cellStyle name="Normal 2 6 2 2" xfId="7060"/>
    <cellStyle name="Normal 2 6 3" xfId="7061"/>
    <cellStyle name="Normal 2 7" xfId="227"/>
    <cellStyle name="Normal 2 7 2" xfId="7062"/>
    <cellStyle name="Normal 2 7 2 2" xfId="7063"/>
    <cellStyle name="Normal 2 7 3" xfId="7064"/>
    <cellStyle name="Normal 2 8" xfId="228"/>
    <cellStyle name="Normal 2 8 2" xfId="7065"/>
    <cellStyle name="Normal 2 8 2 2" xfId="7066"/>
    <cellStyle name="Normal 2 8 2 2 2" xfId="7067"/>
    <cellStyle name="Normal 2 8 2 3" xfId="7068"/>
    <cellStyle name="Normal 2 8 3" xfId="7069"/>
    <cellStyle name="Normal 2 8 3 2" xfId="7070"/>
    <cellStyle name="Normal 2 8 4" xfId="7071"/>
    <cellStyle name="Normal 2 9" xfId="229"/>
    <cellStyle name="Normal 2 9 2" xfId="7072"/>
    <cellStyle name="Normal 2 9 2 2" xfId="7073"/>
    <cellStyle name="Normal 2 9 3" xfId="7074"/>
    <cellStyle name="Normal 2_16.37E Wild Horse Expansion DeferralRevwrkingfile SF" xfId="7075"/>
    <cellStyle name="Normal 20" xfId="347"/>
    <cellStyle name="Normal 20 2" xfId="7076"/>
    <cellStyle name="Normal 20 2 2" xfId="7077"/>
    <cellStyle name="Normal 20 3" xfId="7078"/>
    <cellStyle name="Normal 20 3 2" xfId="7079"/>
    <cellStyle name="Normal 20 3 3" xfId="7080"/>
    <cellStyle name="Normal 20 4" xfId="7081"/>
    <cellStyle name="Normal 20 4 2" xfId="7082"/>
    <cellStyle name="Normal 20 5" xfId="7083"/>
    <cellStyle name="Normal 21" xfId="7084"/>
    <cellStyle name="Normal 21 2" xfId="7085"/>
    <cellStyle name="Normal 21 2 2" xfId="7086"/>
    <cellStyle name="Normal 21 2 2 2" xfId="7087"/>
    <cellStyle name="Normal 21 2 3" xfId="7088"/>
    <cellStyle name="Normal 21 2 3 2" xfId="7089"/>
    <cellStyle name="Normal 21 2 4" xfId="7090"/>
    <cellStyle name="Normal 21 3" xfId="7091"/>
    <cellStyle name="Normal 21 3 2" xfId="7092"/>
    <cellStyle name="Normal 21 3 2 2" xfId="7093"/>
    <cellStyle name="Normal 21 3 3" xfId="7094"/>
    <cellStyle name="Normal 21 4" xfId="7095"/>
    <cellStyle name="Normal 21 4 2" xfId="7096"/>
    <cellStyle name="Normal 21 5" xfId="7097"/>
    <cellStyle name="Normal 21 5 2" xfId="7098"/>
    <cellStyle name="Normal 21 6" xfId="7099"/>
    <cellStyle name="Normal 22" xfId="7100"/>
    <cellStyle name="Normal 22 2" xfId="7101"/>
    <cellStyle name="Normal 22 2 2" xfId="7102"/>
    <cellStyle name="Normal 22 2 2 2" xfId="7103"/>
    <cellStyle name="Normal 22 2 3" xfId="7104"/>
    <cellStyle name="Normal 22 2 3 2" xfId="7105"/>
    <cellStyle name="Normal 22 2 4" xfId="7106"/>
    <cellStyle name="Normal 22 3" xfId="7107"/>
    <cellStyle name="Normal 22 3 2" xfId="7108"/>
    <cellStyle name="Normal 22 3 2 2" xfId="7109"/>
    <cellStyle name="Normal 22 3 3" xfId="7110"/>
    <cellStyle name="Normal 22 4" xfId="7111"/>
    <cellStyle name="Normal 22 4 2" xfId="7112"/>
    <cellStyle name="Normal 22 5" xfId="7113"/>
    <cellStyle name="Normal 22 5 2" xfId="7114"/>
    <cellStyle name="Normal 22 6" xfId="7115"/>
    <cellStyle name="Normal 23" xfId="7116"/>
    <cellStyle name="Normal 23 2" xfId="7117"/>
    <cellStyle name="Normal 23 2 2" xfId="7118"/>
    <cellStyle name="Normal 23 2 2 2" xfId="7119"/>
    <cellStyle name="Normal 23 2 3" xfId="7120"/>
    <cellStyle name="Normal 23 2 3 2" xfId="7121"/>
    <cellStyle name="Normal 23 2 4" xfId="7122"/>
    <cellStyle name="Normal 23 3" xfId="7123"/>
    <cellStyle name="Normal 23 3 2" xfId="7124"/>
    <cellStyle name="Normal 23 3 2 2" xfId="7125"/>
    <cellStyle name="Normal 23 3 3" xfId="7126"/>
    <cellStyle name="Normal 23 4" xfId="7127"/>
    <cellStyle name="Normal 23 4 2" xfId="7128"/>
    <cellStyle name="Normal 23 5" xfId="7129"/>
    <cellStyle name="Normal 23 5 2" xfId="7130"/>
    <cellStyle name="Normal 23 6" xfId="7131"/>
    <cellStyle name="Normal 24" xfId="230"/>
    <cellStyle name="Normal 24 2" xfId="7132"/>
    <cellStyle name="Normal 24 2 2" xfId="7133"/>
    <cellStyle name="Normal 24 2 2 2" xfId="7134"/>
    <cellStyle name="Normal 24 2 3" xfId="7135"/>
    <cellStyle name="Normal 24 2 3 2" xfId="7136"/>
    <cellStyle name="Normal 24 3" xfId="7137"/>
    <cellStyle name="Normal 24 3 2" xfId="7138"/>
    <cellStyle name="Normal 24 3 2 2" xfId="7139"/>
    <cellStyle name="Normal 24 3 3" xfId="7140"/>
    <cellStyle name="Normal 24 4" xfId="7141"/>
    <cellStyle name="Normal 24 4 2" xfId="7142"/>
    <cellStyle name="Normal 24 5" xfId="7143"/>
    <cellStyle name="Normal 24 5 2" xfId="7144"/>
    <cellStyle name="Normal 24 6" xfId="7145"/>
    <cellStyle name="Normal 25" xfId="7146"/>
    <cellStyle name="Normal 25 2" xfId="7147"/>
    <cellStyle name="Normal 25 2 2" xfId="7148"/>
    <cellStyle name="Normal 25 2 2 2" xfId="7149"/>
    <cellStyle name="Normal 25 2 3" xfId="7150"/>
    <cellStyle name="Normal 25 2 3 2" xfId="7151"/>
    <cellStyle name="Normal 25 2 4" xfId="7152"/>
    <cellStyle name="Normal 25 3" xfId="7153"/>
    <cellStyle name="Normal 25 3 2" xfId="7154"/>
    <cellStyle name="Normal 25 3 2 2" xfId="7155"/>
    <cellStyle name="Normal 25 3 3" xfId="7156"/>
    <cellStyle name="Normal 25 4" xfId="7157"/>
    <cellStyle name="Normal 25 4 2" xfId="7158"/>
    <cellStyle name="Normal 25 5" xfId="7159"/>
    <cellStyle name="Normal 25 5 2" xfId="7160"/>
    <cellStyle name="Normal 25 6" xfId="7161"/>
    <cellStyle name="Normal 26" xfId="7162"/>
    <cellStyle name="Normal 26 2" xfId="7163"/>
    <cellStyle name="Normal 26 2 2" xfId="7164"/>
    <cellStyle name="Normal 26 2 2 2" xfId="7165"/>
    <cellStyle name="Normal 26 2 3" xfId="7166"/>
    <cellStyle name="Normal 26 2 3 2" xfId="7167"/>
    <cellStyle name="Normal 26 2 4" xfId="7168"/>
    <cellStyle name="Normal 26 3" xfId="7169"/>
    <cellStyle name="Normal 26 3 2" xfId="7170"/>
    <cellStyle name="Normal 26 3 2 2" xfId="7171"/>
    <cellStyle name="Normal 26 3 3" xfId="7172"/>
    <cellStyle name="Normal 26 4" xfId="7173"/>
    <cellStyle name="Normal 26 4 2" xfId="7174"/>
    <cellStyle name="Normal 26 5" xfId="7175"/>
    <cellStyle name="Normal 26 5 2" xfId="7176"/>
    <cellStyle name="Normal 26 6" xfId="7177"/>
    <cellStyle name="Normal 27" xfId="7178"/>
    <cellStyle name="Normal 27 2" xfId="7179"/>
    <cellStyle name="Normal 27 2 2" xfId="7180"/>
    <cellStyle name="Normal 27 2 2 2" xfId="7181"/>
    <cellStyle name="Normal 27 2 3" xfId="7182"/>
    <cellStyle name="Normal 27 2 3 2" xfId="7183"/>
    <cellStyle name="Normal 27 2 4" xfId="7184"/>
    <cellStyle name="Normal 27 3" xfId="7185"/>
    <cellStyle name="Normal 27 3 2" xfId="7186"/>
    <cellStyle name="Normal 27 3 2 2" xfId="7187"/>
    <cellStyle name="Normal 27 3 3" xfId="7188"/>
    <cellStyle name="Normal 27 4" xfId="7189"/>
    <cellStyle name="Normal 27 4 2" xfId="7190"/>
    <cellStyle name="Normal 27 5" xfId="7191"/>
    <cellStyle name="Normal 27 5 2" xfId="7192"/>
    <cellStyle name="Normal 27 6" xfId="7193"/>
    <cellStyle name="Normal 28" xfId="7194"/>
    <cellStyle name="Normal 28 2" xfId="7195"/>
    <cellStyle name="Normal 28 2 2" xfId="7196"/>
    <cellStyle name="Normal 28 2 2 2" xfId="7197"/>
    <cellStyle name="Normal 28 2 3" xfId="7198"/>
    <cellStyle name="Normal 28 2 3 2" xfId="7199"/>
    <cellStyle name="Normal 28 2 4" xfId="7200"/>
    <cellStyle name="Normal 28 3" xfId="7201"/>
    <cellStyle name="Normal 28 3 2" xfId="7202"/>
    <cellStyle name="Normal 28 3 2 2" xfId="7203"/>
    <cellStyle name="Normal 28 3 3" xfId="7204"/>
    <cellStyle name="Normal 28 4" xfId="7205"/>
    <cellStyle name="Normal 28 4 2" xfId="7206"/>
    <cellStyle name="Normal 28 5" xfId="7207"/>
    <cellStyle name="Normal 28 5 2" xfId="7208"/>
    <cellStyle name="Normal 28 6" xfId="7209"/>
    <cellStyle name="Normal 29" xfId="7210"/>
    <cellStyle name="Normal 29 2" xfId="7211"/>
    <cellStyle name="Normal 29 2 2" xfId="7212"/>
    <cellStyle name="Normal 29 2 2 2" xfId="7213"/>
    <cellStyle name="Normal 29 2 3" xfId="7214"/>
    <cellStyle name="Normal 29 2 3 2" xfId="7215"/>
    <cellStyle name="Normal 29 2 4" xfId="7216"/>
    <cellStyle name="Normal 29 3" xfId="7217"/>
    <cellStyle name="Normal 29 3 2" xfId="7218"/>
    <cellStyle name="Normal 29 3 2 2" xfId="7219"/>
    <cellStyle name="Normal 29 3 3" xfId="7220"/>
    <cellStyle name="Normal 29 4" xfId="7221"/>
    <cellStyle name="Normal 29 4 2" xfId="7222"/>
    <cellStyle name="Normal 29 5" xfId="7223"/>
    <cellStyle name="Normal 29 5 2" xfId="7224"/>
    <cellStyle name="Normal 29 6" xfId="7225"/>
    <cellStyle name="Normal 3" xfId="231"/>
    <cellStyle name="Normal 3 2" xfId="232"/>
    <cellStyle name="Normal 3 2 2" xfId="7226"/>
    <cellStyle name="Normal 3 2 2 2" xfId="7227"/>
    <cellStyle name="Normal 3 2 3" xfId="7228"/>
    <cellStyle name="Normal 3 3" xfId="233"/>
    <cellStyle name="Normal 3 3 2" xfId="7229"/>
    <cellStyle name="Normal 3 3 2 2" xfId="7230"/>
    <cellStyle name="Normal 3 3 3" xfId="7231"/>
    <cellStyle name="Normal 3 4" xfId="7232"/>
    <cellStyle name="Normal 3 4 2" xfId="7233"/>
    <cellStyle name="Normal 3 4 2 2" xfId="7234"/>
    <cellStyle name="Normal 3 4 3" xfId="7235"/>
    <cellStyle name="Normal 3 4 3 2" xfId="7236"/>
    <cellStyle name="Normal 3 4 4" xfId="7237"/>
    <cellStyle name="Normal 3 4 4 2" xfId="7238"/>
    <cellStyle name="Normal 3 5" xfId="7239"/>
    <cellStyle name="Normal 3 5 2" xfId="7240"/>
    <cellStyle name="Normal 3 5 2 2" xfId="7241"/>
    <cellStyle name="Normal 3 6" xfId="7242"/>
    <cellStyle name="Normal 3 6 2" xfId="7243"/>
    <cellStyle name="Normal 3_2009 GRC Compl Filing - Exhibit D" xfId="7244"/>
    <cellStyle name="Normal 30" xfId="7245"/>
    <cellStyle name="Normal 30 2" xfId="7246"/>
    <cellStyle name="Normal 30 2 2" xfId="7247"/>
    <cellStyle name="Normal 30 2 2 2" xfId="7248"/>
    <cellStyle name="Normal 30 2 3" xfId="7249"/>
    <cellStyle name="Normal 30 2 3 2" xfId="7250"/>
    <cellStyle name="Normal 30 2 4" xfId="7251"/>
    <cellStyle name="Normal 30 3" xfId="7252"/>
    <cellStyle name="Normal 30 3 2" xfId="7253"/>
    <cellStyle name="Normal 30 3 2 2" xfId="7254"/>
    <cellStyle name="Normal 30 3 3" xfId="7255"/>
    <cellStyle name="Normal 30 4" xfId="7256"/>
    <cellStyle name="Normal 30 4 2" xfId="7257"/>
    <cellStyle name="Normal 30 5" xfId="7258"/>
    <cellStyle name="Normal 30 5 2" xfId="7259"/>
    <cellStyle name="Normal 30 6" xfId="7260"/>
    <cellStyle name="Normal 31" xfId="7261"/>
    <cellStyle name="Normal 31 2" xfId="7262"/>
    <cellStyle name="Normal 31 2 2" xfId="7263"/>
    <cellStyle name="Normal 31 2 2 2" xfId="7264"/>
    <cellStyle name="Normal 31 2 3" xfId="7265"/>
    <cellStyle name="Normal 31 2 3 2" xfId="7266"/>
    <cellStyle name="Normal 31 2 4" xfId="7267"/>
    <cellStyle name="Normal 31 3" xfId="7268"/>
    <cellStyle name="Normal 31 3 2" xfId="7269"/>
    <cellStyle name="Normal 31 3 2 2" xfId="7270"/>
    <cellStyle name="Normal 31 3 3" xfId="7271"/>
    <cellStyle name="Normal 31 4" xfId="7272"/>
    <cellStyle name="Normal 31 4 2" xfId="7273"/>
    <cellStyle name="Normal 31 5" xfId="7274"/>
    <cellStyle name="Normal 31 5 2" xfId="7275"/>
    <cellStyle name="Normal 31 6" xfId="7276"/>
    <cellStyle name="Normal 32" xfId="7277"/>
    <cellStyle name="Normal 32 2" xfId="7278"/>
    <cellStyle name="Normal 32 2 2" xfId="7279"/>
    <cellStyle name="Normal 32 2 2 2" xfId="7280"/>
    <cellStyle name="Normal 32 2 3" xfId="7281"/>
    <cellStyle name="Normal 32 2 3 2" xfId="7282"/>
    <cellStyle name="Normal 32 2 4" xfId="7283"/>
    <cellStyle name="Normal 32 3" xfId="7284"/>
    <cellStyle name="Normal 32 3 2" xfId="7285"/>
    <cellStyle name="Normal 32 3 2 2" xfId="7286"/>
    <cellStyle name="Normal 32 3 3" xfId="7287"/>
    <cellStyle name="Normal 32 4" xfId="7288"/>
    <cellStyle name="Normal 32 4 2" xfId="7289"/>
    <cellStyle name="Normal 32 5" xfId="7290"/>
    <cellStyle name="Normal 32 5 2" xfId="7291"/>
    <cellStyle name="Normal 32 6" xfId="7292"/>
    <cellStyle name="Normal 33" xfId="7293"/>
    <cellStyle name="Normal 33 2" xfId="7294"/>
    <cellStyle name="Normal 33 2 2" xfId="7295"/>
    <cellStyle name="Normal 33 2 2 2" xfId="7296"/>
    <cellStyle name="Normal 33 2 3" xfId="7297"/>
    <cellStyle name="Normal 33 2 3 2" xfId="7298"/>
    <cellStyle name="Normal 33 2 4" xfId="7299"/>
    <cellStyle name="Normal 33 3" xfId="7300"/>
    <cellStyle name="Normal 33 3 2" xfId="7301"/>
    <cellStyle name="Normal 33 3 2 2" xfId="7302"/>
    <cellStyle name="Normal 33 3 3" xfId="7303"/>
    <cellStyle name="Normal 33 4" xfId="7304"/>
    <cellStyle name="Normal 33 4 2" xfId="7305"/>
    <cellStyle name="Normal 33 5" xfId="7306"/>
    <cellStyle name="Normal 33 5 2" xfId="7307"/>
    <cellStyle name="Normal 33 6" xfId="7308"/>
    <cellStyle name="Normal 34" xfId="7309"/>
    <cellStyle name="Normal 34 2" xfId="7310"/>
    <cellStyle name="Normal 34 2 2" xfId="7311"/>
    <cellStyle name="Normal 34 2 2 2" xfId="7312"/>
    <cellStyle name="Normal 34 2 3" xfId="7313"/>
    <cellStyle name="Normal 34 2 3 2" xfId="7314"/>
    <cellStyle name="Normal 34 2 4" xfId="7315"/>
    <cellStyle name="Normal 34 3" xfId="7316"/>
    <cellStyle name="Normal 34 3 2" xfId="7317"/>
    <cellStyle name="Normal 34 3 2 2" xfId="7318"/>
    <cellStyle name="Normal 34 3 3" xfId="7319"/>
    <cellStyle name="Normal 34 4" xfId="7320"/>
    <cellStyle name="Normal 34 4 2" xfId="7321"/>
    <cellStyle name="Normal 34 5" xfId="7322"/>
    <cellStyle name="Normal 34 5 2" xfId="7323"/>
    <cellStyle name="Normal 34 6" xfId="7324"/>
    <cellStyle name="Normal 35" xfId="7325"/>
    <cellStyle name="Normal 35 2" xfId="7326"/>
    <cellStyle name="Normal 35 2 2" xfId="7327"/>
    <cellStyle name="Normal 35 2 2 2" xfId="7328"/>
    <cellStyle name="Normal 35 2 3" xfId="7329"/>
    <cellStyle name="Normal 35 2 3 2" xfId="7330"/>
    <cellStyle name="Normal 35 2 4" xfId="7331"/>
    <cellStyle name="Normal 35 3" xfId="7332"/>
    <cellStyle name="Normal 35 3 2" xfId="7333"/>
    <cellStyle name="Normal 35 3 2 2" xfId="7334"/>
    <cellStyle name="Normal 35 3 3" xfId="7335"/>
    <cellStyle name="Normal 35 4" xfId="7336"/>
    <cellStyle name="Normal 35 4 2" xfId="7337"/>
    <cellStyle name="Normal 35 5" xfId="7338"/>
    <cellStyle name="Normal 35 5 2" xfId="7339"/>
    <cellStyle name="Normal 35 6" xfId="7340"/>
    <cellStyle name="Normal 36" xfId="7341"/>
    <cellStyle name="Normal 36 2" xfId="7342"/>
    <cellStyle name="Normal 36 2 2" xfId="7343"/>
    <cellStyle name="Normal 36 2 2 2" xfId="7344"/>
    <cellStyle name="Normal 36 2 3" xfId="7345"/>
    <cellStyle name="Normal 36 2 3 2" xfId="7346"/>
    <cellStyle name="Normal 36 2 4" xfId="7347"/>
    <cellStyle name="Normal 36 3" xfId="7348"/>
    <cellStyle name="Normal 36 3 2" xfId="7349"/>
    <cellStyle name="Normal 36 3 2 2" xfId="7350"/>
    <cellStyle name="Normal 36 3 3" xfId="7351"/>
    <cellStyle name="Normal 36 4" xfId="7352"/>
    <cellStyle name="Normal 36 4 2" xfId="7353"/>
    <cellStyle name="Normal 36 5" xfId="7354"/>
    <cellStyle name="Normal 36 5 2" xfId="7355"/>
    <cellStyle name="Normal 36 6" xfId="7356"/>
    <cellStyle name="Normal 37" xfId="7357"/>
    <cellStyle name="Normal 37 2" xfId="7358"/>
    <cellStyle name="Normal 37 2 2" xfId="7359"/>
    <cellStyle name="Normal 37 2 2 2" xfId="7360"/>
    <cellStyle name="Normal 37 2 3" xfId="7361"/>
    <cellStyle name="Normal 37 2 3 2" xfId="7362"/>
    <cellStyle name="Normal 37 2 4" xfId="7363"/>
    <cellStyle name="Normal 37 3" xfId="7364"/>
    <cellStyle name="Normal 37 3 2" xfId="7365"/>
    <cellStyle name="Normal 37 3 2 2" xfId="7366"/>
    <cellStyle name="Normal 37 3 3" xfId="7367"/>
    <cellStyle name="Normal 37 4" xfId="7368"/>
    <cellStyle name="Normal 37 4 2" xfId="7369"/>
    <cellStyle name="Normal 37 5" xfId="7370"/>
    <cellStyle name="Normal 37 5 2" xfId="7371"/>
    <cellStyle name="Normal 37 6" xfId="7372"/>
    <cellStyle name="Normal 38" xfId="7373"/>
    <cellStyle name="Normal 38 2" xfId="7374"/>
    <cellStyle name="Normal 38 2 2" xfId="7375"/>
    <cellStyle name="Normal 38 2 2 2" xfId="7376"/>
    <cellStyle name="Normal 38 2 3" xfId="7377"/>
    <cellStyle name="Normal 38 2 3 2" xfId="7378"/>
    <cellStyle name="Normal 38 2 4" xfId="7379"/>
    <cellStyle name="Normal 38 3" xfId="7380"/>
    <cellStyle name="Normal 38 3 2" xfId="7381"/>
    <cellStyle name="Normal 38 3 2 2" xfId="7382"/>
    <cellStyle name="Normal 38 3 3" xfId="7383"/>
    <cellStyle name="Normal 38 4" xfId="7384"/>
    <cellStyle name="Normal 38 4 2" xfId="7385"/>
    <cellStyle name="Normal 38 5" xfId="7386"/>
    <cellStyle name="Normal 38 5 2" xfId="7387"/>
    <cellStyle name="Normal 38 6" xfId="7388"/>
    <cellStyle name="Normal 39" xfId="7389"/>
    <cellStyle name="Normal 39 2" xfId="7390"/>
    <cellStyle name="Normal 39 2 2" xfId="7391"/>
    <cellStyle name="Normal 39 2 2 2" xfId="7392"/>
    <cellStyle name="Normal 39 2 3" xfId="7393"/>
    <cellStyle name="Normal 39 2 3 2" xfId="7394"/>
    <cellStyle name="Normal 39 2 4" xfId="7395"/>
    <cellStyle name="Normal 39 3" xfId="7396"/>
    <cellStyle name="Normal 39 3 2" xfId="7397"/>
    <cellStyle name="Normal 39 3 2 2" xfId="7398"/>
    <cellStyle name="Normal 39 3 3" xfId="7399"/>
    <cellStyle name="Normal 39 4" xfId="7400"/>
    <cellStyle name="Normal 39 4 2" xfId="7401"/>
    <cellStyle name="Normal 39 5" xfId="7402"/>
    <cellStyle name="Normal 39 5 2" xfId="7403"/>
    <cellStyle name="Normal 39 6" xfId="7404"/>
    <cellStyle name="Normal 4" xfId="234"/>
    <cellStyle name="Normal 4 2" xfId="7405"/>
    <cellStyle name="Normal 4 2 2" xfId="7406"/>
    <cellStyle name="Normal 4 2 2 2" xfId="7407"/>
    <cellStyle name="Normal 4 2 2 2 2" xfId="7408"/>
    <cellStyle name="Normal 4 2 2 3" xfId="7409"/>
    <cellStyle name="Normal 4 2 2 3 2" xfId="7410"/>
    <cellStyle name="Normal 4 2 2 4" xfId="7411"/>
    <cellStyle name="Normal 4 2 3" xfId="7412"/>
    <cellStyle name="Normal 4 2 3 2" xfId="7413"/>
    <cellStyle name="Normal 4 2 3 2 2" xfId="7414"/>
    <cellStyle name="Normal 4 2 3 3" xfId="7415"/>
    <cellStyle name="Normal 4 2 4" xfId="7416"/>
    <cellStyle name="Normal 4 2 4 2" xfId="7417"/>
    <cellStyle name="Normal 4 2 5" xfId="7418"/>
    <cellStyle name="Normal 4 2 5 2" xfId="7419"/>
    <cellStyle name="Normal 4 3" xfId="7420"/>
    <cellStyle name="Normal 4 3 2" xfId="7421"/>
    <cellStyle name="Normal 4 4" xfId="7422"/>
    <cellStyle name="Normal 4 5" xfId="7423"/>
    <cellStyle name="Normal 4_3.05 Allocation Method 2010 GTR WF" xfId="7424"/>
    <cellStyle name="Normal 40" xfId="7425"/>
    <cellStyle name="Normal 41" xfId="7426"/>
    <cellStyle name="Normal 41 2" xfId="7427"/>
    <cellStyle name="Normal 41 2 2" xfId="7428"/>
    <cellStyle name="Normal 41 3" xfId="7429"/>
    <cellStyle name="Normal 41 3 2" xfId="7430"/>
    <cellStyle name="Normal 41 4" xfId="7431"/>
    <cellStyle name="Normal 41 4 2" xfId="7432"/>
    <cellStyle name="Normal 42" xfId="7433"/>
    <cellStyle name="Normal 42 2" xfId="7434"/>
    <cellStyle name="Normal 42 2 2" xfId="7435"/>
    <cellStyle name="Normal 42 2 2 2" xfId="7436"/>
    <cellStyle name="Normal 42 2 3" xfId="7437"/>
    <cellStyle name="Normal 42 3" xfId="7438"/>
    <cellStyle name="Normal 42 3 2" xfId="7439"/>
    <cellStyle name="Normal 42 4" xfId="7440"/>
    <cellStyle name="Normal 42 4 2" xfId="7441"/>
    <cellStyle name="Normal 42 5" xfId="7442"/>
    <cellStyle name="Normal 42 5 2" xfId="7443"/>
    <cellStyle name="Normal 43" xfId="7444"/>
    <cellStyle name="Normal 43 2" xfId="7445"/>
    <cellStyle name="Normal 43 3" xfId="7446"/>
    <cellStyle name="Normal 43 3 2" xfId="7447"/>
    <cellStyle name="Normal 44" xfId="7448"/>
    <cellStyle name="Normal 44 2" xfId="7449"/>
    <cellStyle name="Normal 44 2 2" xfId="7450"/>
    <cellStyle name="Normal 44 2 2 2" xfId="7451"/>
    <cellStyle name="Normal 44 2 3" xfId="7452"/>
    <cellStyle name="Normal 44 2 4" xfId="7453"/>
    <cellStyle name="Normal 44 3" xfId="7454"/>
    <cellStyle name="Normal 44 3 2" xfId="7455"/>
    <cellStyle name="Normal 44 3 3" xfId="7456"/>
    <cellStyle name="Normal 44 4" xfId="7457"/>
    <cellStyle name="Normal 44 4 2" xfId="7458"/>
    <cellStyle name="Normal 44 5" xfId="7459"/>
    <cellStyle name="Normal 44 5 2" xfId="7460"/>
    <cellStyle name="Normal 45" xfId="7461"/>
    <cellStyle name="Normal 45 2" xfId="7462"/>
    <cellStyle name="Normal 45 2 2" xfId="7463"/>
    <cellStyle name="Normal 45 3" xfId="7464"/>
    <cellStyle name="Normal 45 4" xfId="7465"/>
    <cellStyle name="Normal 45 5" xfId="7466"/>
    <cellStyle name="Normal 46" xfId="7467"/>
    <cellStyle name="Normal 46 2" xfId="7468"/>
    <cellStyle name="Normal 46 2 2" xfId="7469"/>
    <cellStyle name="Normal 46 2 2 2" xfId="7470"/>
    <cellStyle name="Normal 46 2 3" xfId="7471"/>
    <cellStyle name="Normal 46 2 3 2" xfId="7472"/>
    <cellStyle name="Normal 46 2 4" xfId="7473"/>
    <cellStyle name="Normal 46 3" xfId="7474"/>
    <cellStyle name="Normal 46 3 2" xfId="7475"/>
    <cellStyle name="Normal 46 4" xfId="7476"/>
    <cellStyle name="Normal 46 4 2" xfId="7477"/>
    <cellStyle name="Normal 46 5" xfId="7478"/>
    <cellStyle name="Normal 47" xfId="7479"/>
    <cellStyle name="Normal 47 2" xfId="7480"/>
    <cellStyle name="Normal 47 2 2" xfId="7481"/>
    <cellStyle name="Normal 47 3" xfId="7482"/>
    <cellStyle name="Normal 47 3 2" xfId="7483"/>
    <cellStyle name="Normal 47 4" xfId="7484"/>
    <cellStyle name="Normal 47 4 2" xfId="7485"/>
    <cellStyle name="Normal 48" xfId="7486"/>
    <cellStyle name="Normal 48 2" xfId="7487"/>
    <cellStyle name="Normal 48 2 2" xfId="7488"/>
    <cellStyle name="Normal 48 3" xfId="7489"/>
    <cellStyle name="Normal 48 3 2" xfId="7490"/>
    <cellStyle name="Normal 48 4" xfId="7491"/>
    <cellStyle name="Normal 48 4 2" xfId="7492"/>
    <cellStyle name="Normal 49" xfId="7493"/>
    <cellStyle name="Normal 49 2" xfId="7494"/>
    <cellStyle name="Normal 49 2 2" xfId="7495"/>
    <cellStyle name="Normal 49 3" xfId="7496"/>
    <cellStyle name="Normal 49 3 2" xfId="7497"/>
    <cellStyle name="Normal 49 4" xfId="7498"/>
    <cellStyle name="Normal 49 4 2" xfId="7499"/>
    <cellStyle name="Normal 5" xfId="235"/>
    <cellStyle name="Normal 5 2" xfId="7500"/>
    <cellStyle name="Normal 5 2 2" xfId="7501"/>
    <cellStyle name="Normal 5 3" xfId="7502"/>
    <cellStyle name="Normal 50" xfId="7503"/>
    <cellStyle name="Normal 50 2" xfId="7504"/>
    <cellStyle name="Normal 50 2 2" xfId="7505"/>
    <cellStyle name="Normal 50 3" xfId="7506"/>
    <cellStyle name="Normal 50 3 2" xfId="7507"/>
    <cellStyle name="Normal 50 4" xfId="7508"/>
    <cellStyle name="Normal 50 4 2" xfId="7509"/>
    <cellStyle name="Normal 51" xfId="7510"/>
    <cellStyle name="Normal 51 2" xfId="7511"/>
    <cellStyle name="Normal 51 2 2" xfId="7512"/>
    <cellStyle name="Normal 51 2 2 2" xfId="7513"/>
    <cellStyle name="Normal 51 2 3" xfId="7514"/>
    <cellStyle name="Normal 51 2 3 2" xfId="7515"/>
    <cellStyle name="Normal 51 2 4" xfId="7516"/>
    <cellStyle name="Normal 51 3" xfId="7517"/>
    <cellStyle name="Normal 51 3 2" xfId="7518"/>
    <cellStyle name="Normal 51 4" xfId="7519"/>
    <cellStyle name="Normal 51 4 2" xfId="7520"/>
    <cellStyle name="Normal 51 5" xfId="7521"/>
    <cellStyle name="Normal 52" xfId="7522"/>
    <cellStyle name="Normal 53" xfId="7523"/>
    <cellStyle name="Normal 53 2" xfId="7524"/>
    <cellStyle name="Normal 53 3" xfId="7525"/>
    <cellStyle name="Normal 53 3 2" xfId="7526"/>
    <cellStyle name="Normal 53 4" xfId="7527"/>
    <cellStyle name="Normal 54" xfId="7528"/>
    <cellStyle name="Normal 54 2" xfId="7529"/>
    <cellStyle name="Normal 54 3" xfId="7530"/>
    <cellStyle name="Normal 54 3 2" xfId="7531"/>
    <cellStyle name="Normal 54 4" xfId="7532"/>
    <cellStyle name="Normal 55" xfId="7533"/>
    <cellStyle name="Normal 55 2" xfId="7534"/>
    <cellStyle name="Normal 55 2 2" xfId="7535"/>
    <cellStyle name="Normal 55 3" xfId="7536"/>
    <cellStyle name="Normal 56" xfId="7537"/>
    <cellStyle name="Normal 56 2" xfId="7538"/>
    <cellStyle name="Normal 56 2 2" xfId="7539"/>
    <cellStyle name="Normal 56 3" xfId="7540"/>
    <cellStyle name="Normal 57" xfId="7541"/>
    <cellStyle name="Normal 57 2" xfId="7542"/>
    <cellStyle name="Normal 58" xfId="7543"/>
    <cellStyle name="Normal 58 2" xfId="7544"/>
    <cellStyle name="Normal 59" xfId="7545"/>
    <cellStyle name="Normal 59 2" xfId="7546"/>
    <cellStyle name="Normal 6" xfId="236"/>
    <cellStyle name="Normal 6 2" xfId="7547"/>
    <cellStyle name="Normal 6 2 2" xfId="7548"/>
    <cellStyle name="Normal 6 2 2 2" xfId="7549"/>
    <cellStyle name="Normal 6 2 3" xfId="7550"/>
    <cellStyle name="Normal 60" xfId="7551"/>
    <cellStyle name="Normal 60 2" xfId="7552"/>
    <cellStyle name="Normal 61" xfId="7553"/>
    <cellStyle name="Normal 61 2" xfId="7554"/>
    <cellStyle name="Normal 62" xfId="7555"/>
    <cellStyle name="Normal 62 2" xfId="7556"/>
    <cellStyle name="Normal 63" xfId="7557"/>
    <cellStyle name="Normal 63 2" xfId="7558"/>
    <cellStyle name="Normal 64" xfId="7559"/>
    <cellStyle name="Normal 64 2" xfId="7560"/>
    <cellStyle name="Normal 65" xfId="7561"/>
    <cellStyle name="Normal 65 2" xfId="7562"/>
    <cellStyle name="Normal 66" xfId="7563"/>
    <cellStyle name="Normal 66 2" xfId="7564"/>
    <cellStyle name="Normal 67" xfId="7565"/>
    <cellStyle name="Normal 67 2" xfId="7566"/>
    <cellStyle name="Normal 68" xfId="7567"/>
    <cellStyle name="Normal 68 2" xfId="7568"/>
    <cellStyle name="Normal 69" xfId="7569"/>
    <cellStyle name="Normal 69 2" xfId="7570"/>
    <cellStyle name="Normal 7" xfId="237"/>
    <cellStyle name="Normal 7 2" xfId="7571"/>
    <cellStyle name="Normal 7 2 2" xfId="7572"/>
    <cellStyle name="Normal 7 2 2 2" xfId="7573"/>
    <cellStyle name="Normal 7 2 3" xfId="7574"/>
    <cellStyle name="Normal 7 3" xfId="7575"/>
    <cellStyle name="Normal 70" xfId="7576"/>
    <cellStyle name="Normal 70 2" xfId="7577"/>
    <cellStyle name="Normal 71" xfId="7578"/>
    <cellStyle name="Normal 71 2" xfId="7579"/>
    <cellStyle name="Normal 72" xfId="7580"/>
    <cellStyle name="Normal 72 2" xfId="7581"/>
    <cellStyle name="Normal 73" xfId="7582"/>
    <cellStyle name="Normal 73 2" xfId="7583"/>
    <cellStyle name="Normal 74" xfId="7584"/>
    <cellStyle name="Normal 75" xfId="7585"/>
    <cellStyle name="Normal 76" xfId="7586"/>
    <cellStyle name="Normal 77" xfId="7587"/>
    <cellStyle name="Normal 78" xfId="7588"/>
    <cellStyle name="Normal 79" xfId="7589"/>
    <cellStyle name="Normal 8" xfId="238"/>
    <cellStyle name="Normal 8 2" xfId="7590"/>
    <cellStyle name="Normal 8 2 2" xfId="7591"/>
    <cellStyle name="Normal 8 2 2 2" xfId="7592"/>
    <cellStyle name="Normal 8 2 3" xfId="7593"/>
    <cellStyle name="Normal 8 3" xfId="7594"/>
    <cellStyle name="Normal 80" xfId="7595"/>
    <cellStyle name="Normal 81" xfId="7596"/>
    <cellStyle name="Normal 82" xfId="7597"/>
    <cellStyle name="Normal 83" xfId="7598"/>
    <cellStyle name="Normal 84" xfId="7599"/>
    <cellStyle name="Normal 85" xfId="7600"/>
    <cellStyle name="Normal 86" xfId="7601"/>
    <cellStyle name="Normal 87" xfId="7602"/>
    <cellStyle name="Normal 88" xfId="7603"/>
    <cellStyle name="Normal 89" xfId="7604"/>
    <cellStyle name="Normal 9" xfId="239"/>
    <cellStyle name="Normal 9 2" xfId="7605"/>
    <cellStyle name="Normal 9 2 2" xfId="7606"/>
    <cellStyle name="Normal 9 2 2 2" xfId="7607"/>
    <cellStyle name="Normal 9 2 3" xfId="7608"/>
    <cellStyle name="Normal 9 3" xfId="7609"/>
    <cellStyle name="Normal 90" xfId="7610"/>
    <cellStyle name="Normal 91" xfId="7611"/>
    <cellStyle name="Normal 92" xfId="7612"/>
    <cellStyle name="Normal 93" xfId="7613"/>
    <cellStyle name="Normal 94" xfId="7614"/>
    <cellStyle name="Normal 95" xfId="7615"/>
    <cellStyle name="Normal 96" xfId="7616"/>
    <cellStyle name="Normal 97" xfId="7617"/>
    <cellStyle name="Normal 98" xfId="7618"/>
    <cellStyle name="Normal 99" xfId="7619"/>
    <cellStyle name="Normal_Detail" xfId="5"/>
    <cellStyle name="Normal_UIP Detail 12ME0311" xfId="4"/>
    <cellStyle name="Note 10" xfId="240"/>
    <cellStyle name="Note 10 2" xfId="7620"/>
    <cellStyle name="Note 10 3" xfId="7621"/>
    <cellStyle name="Note 11" xfId="241"/>
    <cellStyle name="Note 11 2" xfId="7622"/>
    <cellStyle name="Note 11 3" xfId="7623"/>
    <cellStyle name="Note 12" xfId="7624"/>
    <cellStyle name="Note 12 2" xfId="7625"/>
    <cellStyle name="Note 12 3" xfId="7626"/>
    <cellStyle name="Note 12 3 2" xfId="7627"/>
    <cellStyle name="Note 12 4" xfId="7628"/>
    <cellStyle name="Note 12 5" xfId="7629"/>
    <cellStyle name="Note 13" xfId="7630"/>
    <cellStyle name="Note 2" xfId="242"/>
    <cellStyle name="Note 2 2" xfId="7631"/>
    <cellStyle name="Note 2 2 2" xfId="7632"/>
    <cellStyle name="Note 2 2 3" xfId="7633"/>
    <cellStyle name="Note 2 3" xfId="7634"/>
    <cellStyle name="Note 2 4" xfId="7635"/>
    <cellStyle name="Note 2 5" xfId="7636"/>
    <cellStyle name="Note 2_AURORA Total New" xfId="7637"/>
    <cellStyle name="Note 3" xfId="243"/>
    <cellStyle name="Note 3 2" xfId="7638"/>
    <cellStyle name="Note 3 3" xfId="7639"/>
    <cellStyle name="Note 3 4" xfId="7640"/>
    <cellStyle name="Note 4" xfId="244"/>
    <cellStyle name="Note 4 2" xfId="7641"/>
    <cellStyle name="Note 4 3" xfId="7642"/>
    <cellStyle name="Note 4 4" xfId="7643"/>
    <cellStyle name="Note 5" xfId="245"/>
    <cellStyle name="Note 5 2" xfId="7644"/>
    <cellStyle name="Note 5 3" xfId="7645"/>
    <cellStyle name="Note 5 4" xfId="7646"/>
    <cellStyle name="Note 6" xfId="246"/>
    <cellStyle name="Note 6 2" xfId="7647"/>
    <cellStyle name="Note 6 3" xfId="7648"/>
    <cellStyle name="Note 6 4" xfId="7649"/>
    <cellStyle name="Note 7" xfId="247"/>
    <cellStyle name="Note 7 2" xfId="7650"/>
    <cellStyle name="Note 7 3" xfId="7651"/>
    <cellStyle name="Note 7 4" xfId="7652"/>
    <cellStyle name="Note 8" xfId="248"/>
    <cellStyle name="Note 8 2" xfId="7653"/>
    <cellStyle name="Note 8 3" xfId="7654"/>
    <cellStyle name="Note 8 4" xfId="7655"/>
    <cellStyle name="Note 9" xfId="249"/>
    <cellStyle name="Note 9 2" xfId="7656"/>
    <cellStyle name="Note 9 3" xfId="7657"/>
    <cellStyle name="Note 9 4" xfId="7658"/>
    <cellStyle name="Output 2" xfId="7659"/>
    <cellStyle name="Output 2 2" xfId="7660"/>
    <cellStyle name="Output 2 2 2" xfId="7661"/>
    <cellStyle name="Output 2 3" xfId="7662"/>
    <cellStyle name="Output 2 4" xfId="7663"/>
    <cellStyle name="Output 3" xfId="7664"/>
    <cellStyle name="Output 3 2" xfId="7665"/>
    <cellStyle name="Output 3 3" xfId="7666"/>
    <cellStyle name="Output 3 4" xfId="7667"/>
    <cellStyle name="Percen - Style1" xfId="250"/>
    <cellStyle name="Percen - Style2" xfId="251"/>
    <cellStyle name="Percen - Style3" xfId="252"/>
    <cellStyle name="Percen - Style3 2" xfId="7668"/>
    <cellStyle name="Percen - Style3_Electric Rev Req Model (2009 GRC) Rebuttal" xfId="7669"/>
    <cellStyle name="Percent" xfId="3" builtinId="5"/>
    <cellStyle name="Percent (0)" xfId="7670"/>
    <cellStyle name="Percent [2]" xfId="253"/>
    <cellStyle name="Percent [2] 2" xfId="7671"/>
    <cellStyle name="Percent [2] 2 2" xfId="7672"/>
    <cellStyle name="Percent [2] 2 2 2" xfId="7673"/>
    <cellStyle name="Percent [2] 2 3" xfId="7674"/>
    <cellStyle name="Percent [2] 3" xfId="7675"/>
    <cellStyle name="Percent [2] 3 2" xfId="7676"/>
    <cellStyle name="Percent [2] 3 2 2" xfId="7677"/>
    <cellStyle name="Percent [2] 3 3" xfId="7678"/>
    <cellStyle name="Percent [2] 3 3 2" xfId="7679"/>
    <cellStyle name="Percent [2] 3 4" xfId="7680"/>
    <cellStyle name="Percent [2] 3 4 2" xfId="7681"/>
    <cellStyle name="Percent [2] 4" xfId="7682"/>
    <cellStyle name="Percent [2] 4 2" xfId="7683"/>
    <cellStyle name="Percent [2] 5" xfId="7684"/>
    <cellStyle name="Percent 10" xfId="7685"/>
    <cellStyle name="Percent 10 2" xfId="7686"/>
    <cellStyle name="Percent 10 3" xfId="7687"/>
    <cellStyle name="Percent 10 3 2" xfId="7688"/>
    <cellStyle name="Percent 11" xfId="7689"/>
    <cellStyle name="Percent 11 2" xfId="7690"/>
    <cellStyle name="Percent 11 2 2" xfId="7691"/>
    <cellStyle name="Percent 11 3" xfId="7692"/>
    <cellStyle name="Percent 11 3 2" xfId="7693"/>
    <cellStyle name="Percent 11 4" xfId="7694"/>
    <cellStyle name="Percent 11 4 2" xfId="7695"/>
    <cellStyle name="Percent 12" xfId="7696"/>
    <cellStyle name="Percent 12 2" xfId="7697"/>
    <cellStyle name="Percent 12 2 2" xfId="7698"/>
    <cellStyle name="Percent 12 2 2 2" xfId="7699"/>
    <cellStyle name="Percent 12 2 3" xfId="7700"/>
    <cellStyle name="Percent 12 3" xfId="7701"/>
    <cellStyle name="Percent 12 3 2" xfId="7702"/>
    <cellStyle name="Percent 12 4" xfId="7703"/>
    <cellStyle name="Percent 12 4 2" xfId="7704"/>
    <cellStyle name="Percent 12 5" xfId="7705"/>
    <cellStyle name="Percent 12 5 2" xfId="7706"/>
    <cellStyle name="Percent 13" xfId="7707"/>
    <cellStyle name="Percent 13 2" xfId="7708"/>
    <cellStyle name="Percent 13 2 2" xfId="7709"/>
    <cellStyle name="Percent 13 2 3" xfId="7710"/>
    <cellStyle name="Percent 13 3" xfId="7711"/>
    <cellStyle name="Percent 13 3 2" xfId="7712"/>
    <cellStyle name="Percent 13 4" xfId="7713"/>
    <cellStyle name="Percent 13 5" xfId="7714"/>
    <cellStyle name="Percent 14" xfId="7715"/>
    <cellStyle name="Percent 14 2" xfId="7716"/>
    <cellStyle name="Percent 14 2 2" xfId="7717"/>
    <cellStyle name="Percent 14 3" xfId="7718"/>
    <cellStyle name="Percent 14 4" xfId="7719"/>
    <cellStyle name="Percent 14 4 2" xfId="7720"/>
    <cellStyle name="Percent 14 5" xfId="7721"/>
    <cellStyle name="Percent 15" xfId="7722"/>
    <cellStyle name="Percent 15 2" xfId="7723"/>
    <cellStyle name="Percent 15 2 2" xfId="7724"/>
    <cellStyle name="Percent 15 2 3" xfId="7725"/>
    <cellStyle name="Percent 15 2 4" xfId="7726"/>
    <cellStyle name="Percent 15 3" xfId="7727"/>
    <cellStyle name="Percent 15 3 2" xfId="7728"/>
    <cellStyle name="Percent 15 4" xfId="7729"/>
    <cellStyle name="Percent 15 4 2" xfId="7730"/>
    <cellStyle name="Percent 15 5" xfId="7731"/>
    <cellStyle name="Percent 15 6" xfId="7732"/>
    <cellStyle name="Percent 16" xfId="7733"/>
    <cellStyle name="Percent 16 2" xfId="7734"/>
    <cellStyle name="Percent 16 2 2" xfId="7735"/>
    <cellStyle name="Percent 16 3" xfId="7736"/>
    <cellStyle name="Percent 16 3 2" xfId="7737"/>
    <cellStyle name="Percent 16 4" xfId="7738"/>
    <cellStyle name="Percent 16 4 2" xfId="7739"/>
    <cellStyle name="Percent 17" xfId="7740"/>
    <cellStyle name="Percent 17 2" xfId="7741"/>
    <cellStyle name="Percent 17 2 2" xfId="7742"/>
    <cellStyle name="Percent 17 3" xfId="7743"/>
    <cellStyle name="Percent 17 3 2" xfId="7744"/>
    <cellStyle name="Percent 17 4" xfId="7745"/>
    <cellStyle name="Percent 17 4 2" xfId="7746"/>
    <cellStyle name="Percent 18" xfId="7747"/>
    <cellStyle name="Percent 18 2" xfId="7748"/>
    <cellStyle name="Percent 18 2 2" xfId="7749"/>
    <cellStyle name="Percent 18 3" xfId="7750"/>
    <cellStyle name="Percent 18 3 2" xfId="7751"/>
    <cellStyle name="Percent 18 4" xfId="7752"/>
    <cellStyle name="Percent 18 4 2" xfId="7753"/>
    <cellStyle name="Percent 19" xfId="7754"/>
    <cellStyle name="Percent 19 2" xfId="7755"/>
    <cellStyle name="Percent 19 2 2" xfId="7756"/>
    <cellStyle name="Percent 19 3" xfId="7757"/>
    <cellStyle name="Percent 19 3 2" xfId="7758"/>
    <cellStyle name="Percent 19 4" xfId="7759"/>
    <cellStyle name="Percent 19 4 2" xfId="7760"/>
    <cellStyle name="Percent 2" xfId="254"/>
    <cellStyle name="Percent 2 2" xfId="345"/>
    <cellStyle name="Percent 2 2 2" xfId="7761"/>
    <cellStyle name="Percent 2 2 2 2" xfId="7762"/>
    <cellStyle name="Percent 2 2 3" xfId="7763"/>
    <cellStyle name="Percent 2 3" xfId="7764"/>
    <cellStyle name="Percent 2 3 2" xfId="7765"/>
    <cellStyle name="Percent 2 4" xfId="7766"/>
    <cellStyle name="Percent 2 4 2" xfId="7767"/>
    <cellStyle name="Percent 2 5" xfId="7768"/>
    <cellStyle name="Percent 20" xfId="7769"/>
    <cellStyle name="Percent 20 2" xfId="7770"/>
    <cellStyle name="Percent 20 2 2" xfId="7771"/>
    <cellStyle name="Percent 20 2 3" xfId="7772"/>
    <cellStyle name="Percent 20 2 4" xfId="7773"/>
    <cellStyle name="Percent 20 3" xfId="7774"/>
    <cellStyle name="Percent 20 4" xfId="7775"/>
    <cellStyle name="Percent 20 5" xfId="7776"/>
    <cellStyle name="Percent 21" xfId="7777"/>
    <cellStyle name="Percent 21 2" xfId="7778"/>
    <cellStyle name="Percent 21 3" xfId="7779"/>
    <cellStyle name="Percent 22" xfId="7780"/>
    <cellStyle name="Percent 22 2" xfId="7781"/>
    <cellStyle name="Percent 22 3" xfId="7782"/>
    <cellStyle name="Percent 22 3 2" xfId="7783"/>
    <cellStyle name="Percent 22 4" xfId="7784"/>
    <cellStyle name="Percent 23" xfId="7785"/>
    <cellStyle name="Percent 23 2" xfId="7786"/>
    <cellStyle name="Percent 23 3" xfId="7787"/>
    <cellStyle name="Percent 23 3 2" xfId="7788"/>
    <cellStyle name="Percent 23 4" xfId="7789"/>
    <cellStyle name="Percent 24" xfId="7790"/>
    <cellStyle name="Percent 24 2" xfId="7791"/>
    <cellStyle name="Percent 24 2 2" xfId="7792"/>
    <cellStyle name="Percent 24 3" xfId="7793"/>
    <cellStyle name="Percent 24 3 2" xfId="7794"/>
    <cellStyle name="Percent 24 4" xfId="7795"/>
    <cellStyle name="Percent 24 4 2" xfId="7796"/>
    <cellStyle name="Percent 24 5" xfId="7797"/>
    <cellStyle name="Percent 25" xfId="7798"/>
    <cellStyle name="Percent 25 2" xfId="7799"/>
    <cellStyle name="Percent 25 2 2" xfId="7800"/>
    <cellStyle name="Percent 25 3" xfId="7801"/>
    <cellStyle name="Percent 26" xfId="7802"/>
    <cellStyle name="Percent 26 2" xfId="7803"/>
    <cellStyle name="Percent 27" xfId="7804"/>
    <cellStyle name="Percent 27 2" xfId="7805"/>
    <cellStyle name="Percent 28" xfId="7806"/>
    <cellStyle name="Percent 28 2" xfId="7807"/>
    <cellStyle name="Percent 29" xfId="7808"/>
    <cellStyle name="Percent 29 2" xfId="7809"/>
    <cellStyle name="Percent 3" xfId="255"/>
    <cellStyle name="Percent 3 2" xfId="7810"/>
    <cellStyle name="Percent 3 2 2" xfId="7811"/>
    <cellStyle name="Percent 3 2 2 2" xfId="7812"/>
    <cellStyle name="Percent 3 2 3" xfId="7813"/>
    <cellStyle name="Percent 3 3" xfId="7814"/>
    <cellStyle name="Percent 3 3 2" xfId="7815"/>
    <cellStyle name="Percent 3 4" xfId="7816"/>
    <cellStyle name="Percent 30" xfId="7817"/>
    <cellStyle name="Percent 30 2" xfId="7818"/>
    <cellStyle name="Percent 31" xfId="7819"/>
    <cellStyle name="Percent 31 2" xfId="7820"/>
    <cellStyle name="Percent 32" xfId="7821"/>
    <cellStyle name="Percent 32 2" xfId="7822"/>
    <cellStyle name="Percent 33" xfId="7823"/>
    <cellStyle name="Percent 33 2" xfId="7824"/>
    <cellStyle name="Percent 34" xfId="7825"/>
    <cellStyle name="Percent 34 2" xfId="7826"/>
    <cellStyle name="Percent 35" xfId="7827"/>
    <cellStyle name="Percent 35 2" xfId="7828"/>
    <cellStyle name="Percent 36" xfId="7829"/>
    <cellStyle name="Percent 36 2" xfId="7830"/>
    <cellStyle name="Percent 37" xfId="7831"/>
    <cellStyle name="Percent 37 2" xfId="7832"/>
    <cellStyle name="Percent 38" xfId="7833"/>
    <cellStyle name="Percent 38 2" xfId="7834"/>
    <cellStyle name="Percent 39" xfId="7835"/>
    <cellStyle name="Percent 39 2" xfId="7836"/>
    <cellStyle name="Percent 4" xfId="256"/>
    <cellStyle name="Percent 4 2" xfId="257"/>
    <cellStyle name="Percent 4 2 2" xfId="7837"/>
    <cellStyle name="Percent 4 2 3" xfId="7838"/>
    <cellStyle name="Percent 4 2 3 2" xfId="7839"/>
    <cellStyle name="Percent 4 2 4" xfId="7840"/>
    <cellStyle name="Percent 4 3" xfId="7841"/>
    <cellStyle name="Percent 4 3 2" xfId="7842"/>
    <cellStyle name="Percent 4 4" xfId="7843"/>
    <cellStyle name="Percent 4 5" xfId="7844"/>
    <cellStyle name="Percent 40" xfId="7845"/>
    <cellStyle name="Percent 40 2" xfId="7846"/>
    <cellStyle name="Percent 41" xfId="7847"/>
    <cellStyle name="Percent 41 2" xfId="7848"/>
    <cellStyle name="Percent 42" xfId="7849"/>
    <cellStyle name="Percent 42 2" xfId="7850"/>
    <cellStyle name="Percent 43" xfId="7851"/>
    <cellStyle name="Percent 43 2" xfId="7852"/>
    <cellStyle name="Percent 44" xfId="7853"/>
    <cellStyle name="Percent 44 2" xfId="7854"/>
    <cellStyle name="Percent 45" xfId="7855"/>
    <cellStyle name="Percent 45 2" xfId="7856"/>
    <cellStyle name="Percent 46" xfId="7857"/>
    <cellStyle name="Percent 47" xfId="7858"/>
    <cellStyle name="Percent 48" xfId="7859"/>
    <cellStyle name="Percent 49" xfId="7860"/>
    <cellStyle name="Percent 5" xfId="258"/>
    <cellStyle name="Percent 5 2" xfId="7861"/>
    <cellStyle name="Percent 5 2 2" xfId="7862"/>
    <cellStyle name="Percent 5 3" xfId="7863"/>
    <cellStyle name="Percent 50" xfId="7864"/>
    <cellStyle name="Percent 51" xfId="7865"/>
    <cellStyle name="Percent 52" xfId="7866"/>
    <cellStyle name="Percent 53" xfId="7867"/>
    <cellStyle name="Percent 54" xfId="7868"/>
    <cellStyle name="Percent 55" xfId="7869"/>
    <cellStyle name="Percent 56" xfId="7870"/>
    <cellStyle name="Percent 57" xfId="7871"/>
    <cellStyle name="Percent 58" xfId="7872"/>
    <cellStyle name="Percent 59" xfId="7873"/>
    <cellStyle name="Percent 6" xfId="259"/>
    <cellStyle name="Percent 6 2" xfId="7874"/>
    <cellStyle name="Percent 6 2 2" xfId="7875"/>
    <cellStyle name="Percent 6 2 2 2" xfId="7876"/>
    <cellStyle name="Percent 6 2 3" xfId="7877"/>
    <cellStyle name="Percent 6 3" xfId="7878"/>
    <cellStyle name="Percent 6 3 2" xfId="7879"/>
    <cellStyle name="Percent 6 4" xfId="7880"/>
    <cellStyle name="Percent 60" xfId="7881"/>
    <cellStyle name="Percent 61" xfId="7882"/>
    <cellStyle name="Percent 62" xfId="7883"/>
    <cellStyle name="Percent 63" xfId="7884"/>
    <cellStyle name="Percent 64" xfId="7885"/>
    <cellStyle name="Percent 65" xfId="7886"/>
    <cellStyle name="Percent 66" xfId="7887"/>
    <cellStyle name="Percent 67" xfId="7888"/>
    <cellStyle name="Percent 68" xfId="7889"/>
    <cellStyle name="Percent 69" xfId="7890"/>
    <cellStyle name="Percent 7" xfId="260"/>
    <cellStyle name="Percent 7 2" xfId="7891"/>
    <cellStyle name="Percent 7 3" xfId="7892"/>
    <cellStyle name="Percent 7 3 2" xfId="7893"/>
    <cellStyle name="Percent 7 3 3" xfId="7894"/>
    <cellStyle name="Percent 7 3 4" xfId="7895"/>
    <cellStyle name="Percent 7 4" xfId="7896"/>
    <cellStyle name="Percent 7 4 2" xfId="7897"/>
    <cellStyle name="Percent 7 5" xfId="7898"/>
    <cellStyle name="Percent 7 5 2" xfId="7899"/>
    <cellStyle name="Percent 7 6" xfId="7900"/>
    <cellStyle name="Percent 7 7" xfId="7901"/>
    <cellStyle name="Percent 7 8" xfId="7902"/>
    <cellStyle name="Percent 70" xfId="7903"/>
    <cellStyle name="Percent 71" xfId="7904"/>
    <cellStyle name="Percent 72" xfId="7905"/>
    <cellStyle name="Percent 73" xfId="7906"/>
    <cellStyle name="Percent 74" xfId="7907"/>
    <cellStyle name="Percent 75" xfId="7908"/>
    <cellStyle name="Percent 76" xfId="7909"/>
    <cellStyle name="Percent 77" xfId="7910"/>
    <cellStyle name="Percent 78" xfId="7911"/>
    <cellStyle name="Percent 79" xfId="7912"/>
    <cellStyle name="Percent 8" xfId="261"/>
    <cellStyle name="Percent 8 2" xfId="7913"/>
    <cellStyle name="Percent 8 3" xfId="7914"/>
    <cellStyle name="Percent 80" xfId="7915"/>
    <cellStyle name="Percent 81" xfId="7916"/>
    <cellStyle name="Percent 82" xfId="7917"/>
    <cellStyle name="Percent 83" xfId="7918"/>
    <cellStyle name="Percent 84" xfId="7919"/>
    <cellStyle name="Percent 85" xfId="7920"/>
    <cellStyle name="Percent 86" xfId="7921"/>
    <cellStyle name="Percent 9" xfId="344"/>
    <cellStyle name="Percent 9 2" xfId="7922"/>
    <cellStyle name="Percent 9 2 2" xfId="7923"/>
    <cellStyle name="Percent 9 3" xfId="7924"/>
    <cellStyle name="Percent 9 4" xfId="7925"/>
    <cellStyle name="Processing" xfId="262"/>
    <cellStyle name="Processing 2" xfId="7926"/>
    <cellStyle name="Processing 2 2" xfId="7927"/>
    <cellStyle name="Processing 3" xfId="7928"/>
    <cellStyle name="Processing_AURORA Total New" xfId="7929"/>
    <cellStyle name="PSChar" xfId="263"/>
    <cellStyle name="PSChar 2" xfId="7930"/>
    <cellStyle name="PSChar 2 2" xfId="7931"/>
    <cellStyle name="PSChar 3" xfId="7932"/>
    <cellStyle name="PSDate" xfId="264"/>
    <cellStyle name="PSDate 2" xfId="7933"/>
    <cellStyle name="PSDate 2 2" xfId="7934"/>
    <cellStyle name="PSDate 3" xfId="7935"/>
    <cellStyle name="PSDec" xfId="265"/>
    <cellStyle name="PSDec 2" xfId="7936"/>
    <cellStyle name="PSDec 2 2" xfId="7937"/>
    <cellStyle name="PSDec 3" xfId="7938"/>
    <cellStyle name="PSHeading" xfId="266"/>
    <cellStyle name="PSHeading 2" xfId="7939"/>
    <cellStyle name="PSHeading 2 2" xfId="7940"/>
    <cellStyle name="PSHeading 3" xfId="7941"/>
    <cellStyle name="PSInt" xfId="267"/>
    <cellStyle name="PSInt 2" xfId="7942"/>
    <cellStyle name="PSInt 2 2" xfId="7943"/>
    <cellStyle name="PSInt 3" xfId="7944"/>
    <cellStyle name="PSSpacer" xfId="268"/>
    <cellStyle name="PSSpacer 2" xfId="7945"/>
    <cellStyle name="PSSpacer 2 2" xfId="7946"/>
    <cellStyle name="PSSpacer 3" xfId="7947"/>
    <cellStyle name="purple - Style8" xfId="269"/>
    <cellStyle name="purple - Style8 2" xfId="7948"/>
    <cellStyle name="purple - Style8_Electric Rev Req Model (2009 GRC) Rebuttal" xfId="7949"/>
    <cellStyle name="RED" xfId="270"/>
    <cellStyle name="Red - Style7" xfId="271"/>
    <cellStyle name="Red - Style7 2" xfId="7950"/>
    <cellStyle name="Red - Style7_Electric Rev Req Model (2009 GRC) Rebuttal" xfId="7951"/>
    <cellStyle name="RED 2" xfId="7952"/>
    <cellStyle name="RED 2 2" xfId="7953"/>
    <cellStyle name="RED_04 07E Wild Horse Wind Expansion (C) (2)" xfId="272"/>
    <cellStyle name="Report" xfId="273"/>
    <cellStyle name="Report - Style5" xfId="7954"/>
    <cellStyle name="Report - Style6" xfId="7955"/>
    <cellStyle name="Report - Style7" xfId="7956"/>
    <cellStyle name="Report - Style7 2" xfId="7957"/>
    <cellStyle name="Report - Style8" xfId="7958"/>
    <cellStyle name="Report - Style8 2" xfId="7959"/>
    <cellStyle name="Report 2" xfId="7960"/>
    <cellStyle name="Report 2 2" xfId="7961"/>
    <cellStyle name="Report 3" xfId="7962"/>
    <cellStyle name="Report 4" xfId="7963"/>
    <cellStyle name="Report Bar" xfId="274"/>
    <cellStyle name="Report Bar 2" xfId="7964"/>
    <cellStyle name="Report Bar 2 2" xfId="7965"/>
    <cellStyle name="Report Bar 3" xfId="7966"/>
    <cellStyle name="Report Bar 4" xfId="7967"/>
    <cellStyle name="Report Bar_AURORA Total New" xfId="7968"/>
    <cellStyle name="Report Heading" xfId="275"/>
    <cellStyle name="Report Heading 2" xfId="7969"/>
    <cellStyle name="Report Heading_Electric Rev Req Model (2009 GRC) Rebuttal" xfId="7970"/>
    <cellStyle name="Report Percent" xfId="276"/>
    <cellStyle name="Report Percent 2" xfId="7971"/>
    <cellStyle name="Report Percent 2 2" xfId="7972"/>
    <cellStyle name="Report Percent 2 2 2" xfId="7973"/>
    <cellStyle name="Report Percent 2 3" xfId="7974"/>
    <cellStyle name="Report Percent 3" xfId="7975"/>
    <cellStyle name="Report Percent 3 2" xfId="7976"/>
    <cellStyle name="Report Percent 3 2 2" xfId="7977"/>
    <cellStyle name="Report Percent 3 3" xfId="7978"/>
    <cellStyle name="Report Percent 3 3 2" xfId="7979"/>
    <cellStyle name="Report Percent 3 4" xfId="7980"/>
    <cellStyle name="Report Percent 3 4 2" xfId="7981"/>
    <cellStyle name="Report Percent 4" xfId="7982"/>
    <cellStyle name="Report Percent 4 2" xfId="7983"/>
    <cellStyle name="Report Percent 5" xfId="7984"/>
    <cellStyle name="Report Percent_AURORA Total New" xfId="7985"/>
    <cellStyle name="Report Unit Cost" xfId="277"/>
    <cellStyle name="Report Unit Cost 2" xfId="7986"/>
    <cellStyle name="Report Unit Cost 2 2" xfId="7987"/>
    <cellStyle name="Report Unit Cost 2 2 2" xfId="7988"/>
    <cellStyle name="Report Unit Cost 2 3" xfId="7989"/>
    <cellStyle name="Report Unit Cost 3" xfId="7990"/>
    <cellStyle name="Report Unit Cost 3 2" xfId="7991"/>
    <cellStyle name="Report Unit Cost 3 2 2" xfId="7992"/>
    <cellStyle name="Report Unit Cost 3 3" xfId="7993"/>
    <cellStyle name="Report Unit Cost 3 3 2" xfId="7994"/>
    <cellStyle name="Report Unit Cost 3 4" xfId="7995"/>
    <cellStyle name="Report Unit Cost 3 4 2" xfId="7996"/>
    <cellStyle name="Report Unit Cost 4" xfId="7997"/>
    <cellStyle name="Report Unit Cost 4 2" xfId="7998"/>
    <cellStyle name="Report Unit Cost 5" xfId="7999"/>
    <cellStyle name="Report Unit Cost_AURORA Total New" xfId="8000"/>
    <cellStyle name="Report_Adj Bench DR 3 for Initial Briefs (Electric)" xfId="8001"/>
    <cellStyle name="Reports" xfId="278"/>
    <cellStyle name="Reports 2" xfId="8002"/>
    <cellStyle name="Reports Total" xfId="279"/>
    <cellStyle name="Reports Total 2" xfId="8003"/>
    <cellStyle name="Reports Total 2 2" xfId="8004"/>
    <cellStyle name="Reports Total 2 3" xfId="8005"/>
    <cellStyle name="Reports Total 3" xfId="8006"/>
    <cellStyle name="Reports Total 4" xfId="8007"/>
    <cellStyle name="Reports Total 5" xfId="8008"/>
    <cellStyle name="Reports Total_AURORA Total New" xfId="8009"/>
    <cellStyle name="Reports Unit Cost Total" xfId="280"/>
    <cellStyle name="Reports Unit Cost Total 2" xfId="8010"/>
    <cellStyle name="Reports Unit Cost Total 3" xfId="8011"/>
    <cellStyle name="Reports_14.21G &amp; 16.28E Incentive Pay" xfId="8012"/>
    <cellStyle name="RevList" xfId="281"/>
    <cellStyle name="round100" xfId="282"/>
    <cellStyle name="round100 2" xfId="8013"/>
    <cellStyle name="round100 2 2" xfId="8014"/>
    <cellStyle name="round100 2 2 2" xfId="8015"/>
    <cellStyle name="round100 2 3" xfId="8016"/>
    <cellStyle name="round100 3" xfId="8017"/>
    <cellStyle name="round100 3 2" xfId="8018"/>
    <cellStyle name="round100 3 2 2" xfId="8019"/>
    <cellStyle name="round100 3 3" xfId="8020"/>
    <cellStyle name="round100 3 3 2" xfId="8021"/>
    <cellStyle name="round100 3 4" xfId="8022"/>
    <cellStyle name="round100 3 4 2" xfId="8023"/>
    <cellStyle name="round100 4" xfId="8024"/>
    <cellStyle name="round100 4 2" xfId="8025"/>
    <cellStyle name="round100 5" xfId="8026"/>
    <cellStyle name="SAPBEXaggData" xfId="283"/>
    <cellStyle name="SAPBEXaggData 2" xfId="8027"/>
    <cellStyle name="SAPBEXaggData 3" xfId="8028"/>
    <cellStyle name="SAPBEXaggData 4" xfId="8029"/>
    <cellStyle name="SAPBEXaggDataEmph" xfId="284"/>
    <cellStyle name="SAPBEXaggDataEmph 2" xfId="8030"/>
    <cellStyle name="SAPBEXaggDataEmph 3" xfId="8031"/>
    <cellStyle name="SAPBEXaggItem" xfId="285"/>
    <cellStyle name="SAPBEXaggItem 2" xfId="8032"/>
    <cellStyle name="SAPBEXaggItem 3" xfId="8033"/>
    <cellStyle name="SAPBEXaggItem 4" xfId="8034"/>
    <cellStyle name="SAPBEXaggItemX" xfId="286"/>
    <cellStyle name="SAPBEXaggItemX 2" xfId="8035"/>
    <cellStyle name="SAPBEXaggItemX 3" xfId="8036"/>
    <cellStyle name="SAPBEXchaText" xfId="287"/>
    <cellStyle name="SAPBEXchaText 2" xfId="8037"/>
    <cellStyle name="SAPBEXchaText 2 2" xfId="8038"/>
    <cellStyle name="SAPBEXchaText 2 2 2" xfId="8039"/>
    <cellStyle name="SAPBEXchaText 2 3" xfId="8040"/>
    <cellStyle name="SAPBEXchaText 3" xfId="8041"/>
    <cellStyle name="SAPBEXchaText 3 2" xfId="8042"/>
    <cellStyle name="SAPBEXchaText 3 2 2" xfId="8043"/>
    <cellStyle name="SAPBEXchaText 3 3" xfId="8044"/>
    <cellStyle name="SAPBEXchaText 3 3 2" xfId="8045"/>
    <cellStyle name="SAPBEXchaText 3 4" xfId="8046"/>
    <cellStyle name="SAPBEXchaText 3 4 2" xfId="8047"/>
    <cellStyle name="SAPBEXchaText 4" xfId="8048"/>
    <cellStyle name="SAPBEXchaText 4 2" xfId="8049"/>
    <cellStyle name="SAPBEXchaText 5" xfId="8050"/>
    <cellStyle name="SAPBEXchaText 6" xfId="8051"/>
    <cellStyle name="SAPBEXchaText 7" xfId="8052"/>
    <cellStyle name="SAPBEXexcBad7" xfId="288"/>
    <cellStyle name="SAPBEXexcBad7 2" xfId="8053"/>
    <cellStyle name="SAPBEXexcBad7 3" xfId="8054"/>
    <cellStyle name="SAPBEXexcBad8" xfId="289"/>
    <cellStyle name="SAPBEXexcBad8 2" xfId="8055"/>
    <cellStyle name="SAPBEXexcBad8 3" xfId="8056"/>
    <cellStyle name="SAPBEXexcBad9" xfId="290"/>
    <cellStyle name="SAPBEXexcBad9 2" xfId="8057"/>
    <cellStyle name="SAPBEXexcBad9 3" xfId="8058"/>
    <cellStyle name="SAPBEXexcCritical4" xfId="291"/>
    <cellStyle name="SAPBEXexcCritical4 2" xfId="8059"/>
    <cellStyle name="SAPBEXexcCritical4 3" xfId="8060"/>
    <cellStyle name="SAPBEXexcCritical5" xfId="292"/>
    <cellStyle name="SAPBEXexcCritical5 2" xfId="8061"/>
    <cellStyle name="SAPBEXexcCritical5 3" xfId="8062"/>
    <cellStyle name="SAPBEXexcCritical6" xfId="293"/>
    <cellStyle name="SAPBEXexcCritical6 2" xfId="8063"/>
    <cellStyle name="SAPBEXexcCritical6 3" xfId="8064"/>
    <cellStyle name="SAPBEXexcGood1" xfId="294"/>
    <cellStyle name="SAPBEXexcGood1 2" xfId="8065"/>
    <cellStyle name="SAPBEXexcGood1 3" xfId="8066"/>
    <cellStyle name="SAPBEXexcGood2" xfId="295"/>
    <cellStyle name="SAPBEXexcGood2 2" xfId="8067"/>
    <cellStyle name="SAPBEXexcGood2 3" xfId="8068"/>
    <cellStyle name="SAPBEXexcGood3" xfId="296"/>
    <cellStyle name="SAPBEXexcGood3 2" xfId="8069"/>
    <cellStyle name="SAPBEXexcGood3 3" xfId="8070"/>
    <cellStyle name="SAPBEXfilterDrill" xfId="297"/>
    <cellStyle name="SAPBEXfilterDrill 2" xfId="8071"/>
    <cellStyle name="SAPBEXfilterDrill 3" xfId="8072"/>
    <cellStyle name="SAPBEXfilterItem" xfId="298"/>
    <cellStyle name="SAPBEXfilterItem 2" xfId="8073"/>
    <cellStyle name="SAPBEXfilterText" xfId="299"/>
    <cellStyle name="SAPBEXformats" xfId="300"/>
    <cellStyle name="SAPBEXformats 2" xfId="8074"/>
    <cellStyle name="SAPBEXformats 2 2" xfId="8075"/>
    <cellStyle name="SAPBEXformats 3" xfId="8076"/>
    <cellStyle name="SAPBEXformats 4" xfId="8077"/>
    <cellStyle name="SAPBEXheaderItem" xfId="301"/>
    <cellStyle name="SAPBEXheaderItem 2" xfId="8078"/>
    <cellStyle name="SAPBEXheaderItem 3" xfId="8079"/>
    <cellStyle name="SAPBEXheaderText" xfId="302"/>
    <cellStyle name="SAPBEXheaderText 2" xfId="8080"/>
    <cellStyle name="SAPBEXheaderText 3" xfId="8081"/>
    <cellStyle name="SAPBEXHLevel0" xfId="303"/>
    <cellStyle name="SAPBEXHLevel0 2" xfId="8082"/>
    <cellStyle name="SAPBEXHLevel0 2 2" xfId="8083"/>
    <cellStyle name="SAPBEXHLevel0 3" xfId="8084"/>
    <cellStyle name="SAPBEXHLevel0 4" xfId="8085"/>
    <cellStyle name="SAPBEXHLevel0X" xfId="304"/>
    <cellStyle name="SAPBEXHLevel0X 2" xfId="8086"/>
    <cellStyle name="SAPBEXHLevel0X 2 2" xfId="8087"/>
    <cellStyle name="SAPBEXHLevel0X 2 2 2" xfId="8088"/>
    <cellStyle name="SAPBEXHLevel0X 2 3" xfId="8089"/>
    <cellStyle name="SAPBEXHLevel0X 3" xfId="8090"/>
    <cellStyle name="SAPBEXHLevel0X 3 2" xfId="8091"/>
    <cellStyle name="SAPBEXHLevel0X 3 2 2" xfId="8092"/>
    <cellStyle name="SAPBEXHLevel0X 3 3" xfId="8093"/>
    <cellStyle name="SAPBEXHLevel0X 3 3 2" xfId="8094"/>
    <cellStyle name="SAPBEXHLevel0X 3 4" xfId="8095"/>
    <cellStyle name="SAPBEXHLevel0X 3 4 2" xfId="8096"/>
    <cellStyle name="SAPBEXHLevel0X 4" xfId="8097"/>
    <cellStyle name="SAPBEXHLevel0X 4 2" xfId="8098"/>
    <cellStyle name="SAPBEXHLevel0X 5" xfId="8099"/>
    <cellStyle name="SAPBEXHLevel0X 6" xfId="8100"/>
    <cellStyle name="SAPBEXHLevel0X 7" xfId="8101"/>
    <cellStyle name="SAPBEXHLevel1" xfId="305"/>
    <cellStyle name="SAPBEXHLevel1 2" xfId="8102"/>
    <cellStyle name="SAPBEXHLevel1 2 2" xfId="8103"/>
    <cellStyle name="SAPBEXHLevel1 3" xfId="8104"/>
    <cellStyle name="SAPBEXHLevel1 4" xfId="8105"/>
    <cellStyle name="SAPBEXHLevel1X" xfId="306"/>
    <cellStyle name="SAPBEXHLevel1X 2" xfId="8106"/>
    <cellStyle name="SAPBEXHLevel1X 2 2" xfId="8107"/>
    <cellStyle name="SAPBEXHLevel1X 3" xfId="8108"/>
    <cellStyle name="SAPBEXHLevel1X 4" xfId="8109"/>
    <cellStyle name="SAPBEXHLevel1X 5" xfId="8110"/>
    <cellStyle name="SAPBEXHLevel2" xfId="307"/>
    <cellStyle name="SAPBEXHLevel2 2" xfId="8111"/>
    <cellStyle name="SAPBEXHLevel2 2 2" xfId="8112"/>
    <cellStyle name="SAPBEXHLevel2 3" xfId="8113"/>
    <cellStyle name="SAPBEXHLevel2 4" xfId="8114"/>
    <cellStyle name="SAPBEXHLevel2X" xfId="308"/>
    <cellStyle name="SAPBEXHLevel2X 2" xfId="8115"/>
    <cellStyle name="SAPBEXHLevel2X 2 2" xfId="8116"/>
    <cellStyle name="SAPBEXHLevel2X 3" xfId="8117"/>
    <cellStyle name="SAPBEXHLevel2X 4" xfId="8118"/>
    <cellStyle name="SAPBEXHLevel3" xfId="309"/>
    <cellStyle name="SAPBEXHLevel3 2" xfId="8119"/>
    <cellStyle name="SAPBEXHLevel3 2 2" xfId="8120"/>
    <cellStyle name="SAPBEXHLevel3 3" xfId="8121"/>
    <cellStyle name="SAPBEXHLevel3 4" xfId="8122"/>
    <cellStyle name="SAPBEXHLevel3X" xfId="310"/>
    <cellStyle name="SAPBEXHLevel3X 2" xfId="8123"/>
    <cellStyle name="SAPBEXHLevel3X 2 2" xfId="8124"/>
    <cellStyle name="SAPBEXHLevel3X 3" xfId="8125"/>
    <cellStyle name="SAPBEXHLevel3X 4" xfId="8126"/>
    <cellStyle name="SAPBEXinputData" xfId="8127"/>
    <cellStyle name="SAPBEXinputData 2" xfId="8128"/>
    <cellStyle name="SAPBEXinputData 2 2" xfId="8129"/>
    <cellStyle name="SAPBEXinputData 3" xfId="8130"/>
    <cellStyle name="SAPBEXItemHeader" xfId="8131"/>
    <cellStyle name="SAPBEXresData" xfId="311"/>
    <cellStyle name="SAPBEXresData 2" xfId="8132"/>
    <cellStyle name="SAPBEXresData 3" xfId="8133"/>
    <cellStyle name="SAPBEXresDataEmph" xfId="312"/>
    <cellStyle name="SAPBEXresDataEmph 2" xfId="8134"/>
    <cellStyle name="SAPBEXresDataEmph 3" xfId="8135"/>
    <cellStyle name="SAPBEXresItem" xfId="313"/>
    <cellStyle name="SAPBEXresItem 2" xfId="8136"/>
    <cellStyle name="SAPBEXresItem 3" xfId="8137"/>
    <cellStyle name="SAPBEXresItemX" xfId="314"/>
    <cellStyle name="SAPBEXresItemX 2" xfId="8138"/>
    <cellStyle name="SAPBEXresItemX 3" xfId="8139"/>
    <cellStyle name="SAPBEXstdData" xfId="315"/>
    <cellStyle name="SAPBEXstdData 2" xfId="8140"/>
    <cellStyle name="SAPBEXstdData 3" xfId="8141"/>
    <cellStyle name="SAPBEXstdData 4" xfId="8142"/>
    <cellStyle name="SAPBEXstdData 5" xfId="8143"/>
    <cellStyle name="SAPBEXstdDataEmph" xfId="316"/>
    <cellStyle name="SAPBEXstdDataEmph 2" xfId="8144"/>
    <cellStyle name="SAPBEXstdDataEmph 3" xfId="8145"/>
    <cellStyle name="SAPBEXstdItem" xfId="317"/>
    <cellStyle name="SAPBEXstdItem 2" xfId="8146"/>
    <cellStyle name="SAPBEXstdItem 2 2" xfId="8147"/>
    <cellStyle name="SAPBEXstdItem 2 2 2" xfId="8148"/>
    <cellStyle name="SAPBEXstdItem 2 3" xfId="8149"/>
    <cellStyle name="SAPBEXstdItem 3" xfId="8150"/>
    <cellStyle name="SAPBEXstdItem 3 2" xfId="8151"/>
    <cellStyle name="SAPBEXstdItem 3 2 2" xfId="8152"/>
    <cellStyle name="SAPBEXstdItem 3 3" xfId="8153"/>
    <cellStyle name="SAPBEXstdItem 3 3 2" xfId="8154"/>
    <cellStyle name="SAPBEXstdItem 3 4" xfId="8155"/>
    <cellStyle name="SAPBEXstdItem 3 4 2" xfId="8156"/>
    <cellStyle name="SAPBEXstdItem 4" xfId="8157"/>
    <cellStyle name="SAPBEXstdItem 4 2" xfId="8158"/>
    <cellStyle name="SAPBEXstdItem 5" xfId="8159"/>
    <cellStyle name="SAPBEXstdItem 6" xfId="8160"/>
    <cellStyle name="SAPBEXstdItem 7" xfId="8161"/>
    <cellStyle name="SAPBEXstdItemX" xfId="318"/>
    <cellStyle name="SAPBEXstdItemX 2" xfId="8162"/>
    <cellStyle name="SAPBEXstdItemX 2 2" xfId="8163"/>
    <cellStyle name="SAPBEXstdItemX 2 2 2" xfId="8164"/>
    <cellStyle name="SAPBEXstdItemX 2 3" xfId="8165"/>
    <cellStyle name="SAPBEXstdItemX 3" xfId="8166"/>
    <cellStyle name="SAPBEXstdItemX 3 2" xfId="8167"/>
    <cellStyle name="SAPBEXstdItemX 3 2 2" xfId="8168"/>
    <cellStyle name="SAPBEXstdItemX 3 3" xfId="8169"/>
    <cellStyle name="SAPBEXstdItemX 3 3 2" xfId="8170"/>
    <cellStyle name="SAPBEXstdItemX 3 4" xfId="8171"/>
    <cellStyle name="SAPBEXstdItemX 3 4 2" xfId="8172"/>
    <cellStyle name="SAPBEXstdItemX 4" xfId="8173"/>
    <cellStyle name="SAPBEXstdItemX 4 2" xfId="8174"/>
    <cellStyle name="SAPBEXstdItemX 5" xfId="8175"/>
    <cellStyle name="SAPBEXstdItemX 6" xfId="8176"/>
    <cellStyle name="SAPBEXtitle" xfId="319"/>
    <cellStyle name="SAPBEXunassignedItem" xfId="8177"/>
    <cellStyle name="SAPBEXundefined" xfId="320"/>
    <cellStyle name="SAPBEXundefined 2" xfId="8178"/>
    <cellStyle name="SAPBEXundefined 3" xfId="8179"/>
    <cellStyle name="shade" xfId="321"/>
    <cellStyle name="shade 2" xfId="8180"/>
    <cellStyle name="shade 2 2" xfId="8181"/>
    <cellStyle name="shade 2 2 2" xfId="8182"/>
    <cellStyle name="shade 2 3" xfId="8183"/>
    <cellStyle name="shade 3" xfId="8184"/>
    <cellStyle name="shade 3 2" xfId="8185"/>
    <cellStyle name="shade 3 2 2" xfId="8186"/>
    <cellStyle name="shade 3 3" xfId="8187"/>
    <cellStyle name="shade 3 3 2" xfId="8188"/>
    <cellStyle name="shade 3 4" xfId="8189"/>
    <cellStyle name="shade 3 4 2" xfId="8190"/>
    <cellStyle name="shade 4" xfId="8191"/>
    <cellStyle name="shade 4 2" xfId="8192"/>
    <cellStyle name="shade 5" xfId="8193"/>
    <cellStyle name="shade_AURORA Total New" xfId="8194"/>
    <cellStyle name="Sheet Title" xfId="8195"/>
    <cellStyle name="StmtTtl1" xfId="322"/>
    <cellStyle name="StmtTtl1 2" xfId="323"/>
    <cellStyle name="StmtTtl1 2 2" xfId="8196"/>
    <cellStyle name="StmtTtl1 2 3" xfId="8197"/>
    <cellStyle name="StmtTtl1 3" xfId="324"/>
    <cellStyle name="StmtTtl1 3 2" xfId="8198"/>
    <cellStyle name="StmtTtl1 3 3" xfId="8199"/>
    <cellStyle name="StmtTtl1 4" xfId="325"/>
    <cellStyle name="StmtTtl1 4 2" xfId="8200"/>
    <cellStyle name="StmtTtl1 4 3" xfId="8201"/>
    <cellStyle name="StmtTtl1 5" xfId="8202"/>
    <cellStyle name="StmtTtl1 5 2" xfId="8203"/>
    <cellStyle name="StmtTtl1_(C) WHE Proforma with ITC cash grant 10 Yr Amort_for deferral_102809" xfId="8204"/>
    <cellStyle name="StmtTtl2" xfId="326"/>
    <cellStyle name="StmtTtl2 2" xfId="8205"/>
    <cellStyle name="StmtTtl2 2 2" xfId="8206"/>
    <cellStyle name="StmtTtl2 3" xfId="8207"/>
    <cellStyle name="StmtTtl2 3 2" xfId="8208"/>
    <cellStyle name="StmtTtl2 3 3" xfId="8209"/>
    <cellStyle name="StmtTtl2 4" xfId="8210"/>
    <cellStyle name="StmtTtl2 5" xfId="8211"/>
    <cellStyle name="STYL1 - Style1" xfId="327"/>
    <cellStyle name="Style 1" xfId="328"/>
    <cellStyle name="Style 1 2" xfId="329"/>
    <cellStyle name="Style 1 2 2" xfId="8212"/>
    <cellStyle name="Style 1 2 2 2" xfId="8213"/>
    <cellStyle name="Style 1 2 3" xfId="8214"/>
    <cellStyle name="Style 1 2 4" xfId="8215"/>
    <cellStyle name="Style 1 2 5" xfId="8216"/>
    <cellStyle name="Style 1 3" xfId="330"/>
    <cellStyle name="Style 1 3 2" xfId="8217"/>
    <cellStyle name="Style 1 3 2 2" xfId="8218"/>
    <cellStyle name="Style 1 3 3" xfId="8219"/>
    <cellStyle name="Style 1 3 4" xfId="8220"/>
    <cellStyle name="Style 1 4" xfId="331"/>
    <cellStyle name="Style 1 4 2" xfId="8221"/>
    <cellStyle name="Style 1 4 2 2" xfId="8222"/>
    <cellStyle name="Style 1 4 3" xfId="8223"/>
    <cellStyle name="Style 1 5" xfId="8224"/>
    <cellStyle name="Style 1 5 2" xfId="8225"/>
    <cellStyle name="Style 1 5 2 2" xfId="8226"/>
    <cellStyle name="Style 1 5 3" xfId="8227"/>
    <cellStyle name="Style 1 5 4" xfId="8228"/>
    <cellStyle name="Style 1 6" xfId="8229"/>
    <cellStyle name="Style 1 6 2" xfId="8230"/>
    <cellStyle name="Style 1 6 2 2" xfId="8231"/>
    <cellStyle name="Style 1 6 3" xfId="8232"/>
    <cellStyle name="Style 1 6 4" xfId="8233"/>
    <cellStyle name="Style 1 6 5" xfId="8234"/>
    <cellStyle name="Style 1 7" xfId="8235"/>
    <cellStyle name="Style 1 8" xfId="8236"/>
    <cellStyle name="Style 1 9" xfId="8237"/>
    <cellStyle name="Style 1_04.07E Wild Horse Wind Expansion" xfId="8238"/>
    <cellStyle name="Subtotal" xfId="332"/>
    <cellStyle name="Sub-total" xfId="333"/>
    <cellStyle name="taples Plaza" xfId="8239"/>
    <cellStyle name="Test" xfId="8240"/>
    <cellStyle name="Tickmark" xfId="8241"/>
    <cellStyle name="Title 2" xfId="8242"/>
    <cellStyle name="Title 2 2" xfId="8243"/>
    <cellStyle name="Title 2 3" xfId="8244"/>
    <cellStyle name="Title 2 4" xfId="8245"/>
    <cellStyle name="Title 3" xfId="8246"/>
    <cellStyle name="Title 3 2" xfId="8247"/>
    <cellStyle name="Title 3 3" xfId="8248"/>
    <cellStyle name="Title 3 4" xfId="8249"/>
    <cellStyle name="Title: - Style3" xfId="8250"/>
    <cellStyle name="Title: - Style4" xfId="8251"/>
    <cellStyle name="Title: Major" xfId="334"/>
    <cellStyle name="Title: Minor" xfId="335"/>
    <cellStyle name="Title: Minor 2" xfId="8252"/>
    <cellStyle name="Title: Minor_Electric Rev Req Model (2009 GRC) Rebuttal" xfId="8253"/>
    <cellStyle name="Title: Worksheet" xfId="336"/>
    <cellStyle name="Total 2" xfId="8254"/>
    <cellStyle name="Total 2 2" xfId="8255"/>
    <cellStyle name="Total 2 2 2" xfId="8256"/>
    <cellStyle name="Total 2 3" xfId="8257"/>
    <cellStyle name="Total 2 3 2" xfId="8258"/>
    <cellStyle name="Total 2 3 3" xfId="8259"/>
    <cellStyle name="Total 2 3 4" xfId="8260"/>
    <cellStyle name="Total 3" xfId="8261"/>
    <cellStyle name="Total 3 2" xfId="8262"/>
    <cellStyle name="Total 3 3" xfId="8263"/>
    <cellStyle name="Total 3 4" xfId="8264"/>
    <cellStyle name="Total 4" xfId="8265"/>
    <cellStyle name="Total 4 2" xfId="8266"/>
    <cellStyle name="Total 5" xfId="8267"/>
    <cellStyle name="Total4 - Style4" xfId="337"/>
    <cellStyle name="Total4 - Style4 2" xfId="8268"/>
    <cellStyle name="Total4 - Style4_Electric Rev Req Model (2009 GRC) Rebuttal" xfId="8269"/>
    <cellStyle name="Warning Text 2" xfId="8270"/>
    <cellStyle name="Warning Text 2 2" xfId="8271"/>
    <cellStyle name="Warning Text 2 3" xfId="8272"/>
    <cellStyle name="Warning Text 2 4" xfId="8273"/>
    <cellStyle name="Warning Text 3" xfId="8274"/>
  </cellStyles>
  <dxfs count="6">
    <dxf>
      <font>
        <b/>
        <i val="0"/>
        <color rgb="FF00B050"/>
      </font>
      <fill>
        <patternFill>
          <bgColor rgb="FF99FF99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9999FF"/>
      <color rgb="FFFF3399"/>
      <color rgb="FFFF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6.14E-and-6.14G-Prop-and-Liab-Ins-17GR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6.13E-Def'd-Gains-and-Loss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1E-and-5.01G-Income-Statement-17GR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P-6.03E-Pass-Thru-Rev-and-Exp-17GR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3.09E-and-13.09G-Incentive-Pay-17GRC-(SUPP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3.16E-and-13.16G-Wage-Incr-17GRC-(SUPP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.21E-and-6.21G-South-King-Ser-Cen-17GR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.07E-Glacier-Battery-17GR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.03E-Wild-Horse-Solar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"/>
      <sheetName val="Freddy1 Ins"/>
      <sheetName val="Colstrip Ins "/>
      <sheetName val="Alloc Factors for calc"/>
    </sheetNames>
    <sheetDataSet>
      <sheetData sheetId="0">
        <row r="11">
          <cell r="C11">
            <v>4178643.7106927508</v>
          </cell>
        </row>
      </sheetData>
      <sheetData sheetId="1">
        <row r="11">
          <cell r="C11">
            <v>243605.91699100003</v>
          </cell>
        </row>
      </sheetData>
      <sheetData sheetId="2">
        <row r="16">
          <cell r="G16">
            <v>4178643.7106927508</v>
          </cell>
          <cell r="K16">
            <v>4124900.1964649996</v>
          </cell>
        </row>
        <row r="29">
          <cell r="G29">
            <v>1690103.7011374068</v>
          </cell>
          <cell r="K29">
            <v>1627618.1262557111</v>
          </cell>
        </row>
        <row r="36">
          <cell r="G36">
            <v>81540.956015999996</v>
          </cell>
          <cell r="K36">
            <v>82185.931199999992</v>
          </cell>
        </row>
        <row r="40">
          <cell r="G40">
            <v>234584.75833041666</v>
          </cell>
          <cell r="K40">
            <v>248403.85250000001</v>
          </cell>
        </row>
      </sheetData>
      <sheetData sheetId="3" refreshError="1"/>
      <sheetData sheetId="4" refreshError="1"/>
      <sheetData sheetId="5" refreshError="1"/>
      <sheetData sheetId="6">
        <row r="40">
          <cell r="D40">
            <v>2763777.09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Rate Year - Electric"/>
      <sheetName val="Charged to IS - Elec "/>
      <sheetName val="Acct 18700041 "/>
    </sheetNames>
    <sheetDataSet>
      <sheetData sheetId="0">
        <row r="14">
          <cell r="C14">
            <v>1736007.1099999975</v>
          </cell>
        </row>
      </sheetData>
      <sheetData sheetId="1" refreshError="1"/>
      <sheetData sheetId="2">
        <row r="37">
          <cell r="E37">
            <v>-633007.68000000005</v>
          </cell>
        </row>
        <row r="38">
          <cell r="E38">
            <v>132648.6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2">
          <cell r="E12" t="str">
            <v>REVENUES</v>
          </cell>
          <cell r="F12" t="str">
            <v>TEMPERATURE</v>
          </cell>
          <cell r="G12" t="str">
            <v>PASS-THROUGH</v>
          </cell>
          <cell r="H12" t="str">
            <v>FEDERAL</v>
          </cell>
          <cell r="I12" t="str">
            <v>TAX BENEFIT OF</v>
          </cell>
          <cell r="J12" t="str">
            <v>DEPRECIATION</v>
          </cell>
          <cell r="K12" t="str">
            <v>NORMALIZE</v>
          </cell>
          <cell r="L12" t="str">
            <v>BAD</v>
          </cell>
          <cell r="M12" t="str">
            <v>INCENTIVE</v>
          </cell>
          <cell r="N12" t="str">
            <v>D&amp;O</v>
          </cell>
          <cell r="O12" t="str">
            <v xml:space="preserve">INTEREST ON </v>
          </cell>
          <cell r="P12" t="str">
            <v>RATE CASE</v>
          </cell>
          <cell r="Q12" t="str">
            <v>DEFERRED G/L ON</v>
          </cell>
          <cell r="R12" t="str">
            <v>PROPERTY &amp;</v>
          </cell>
          <cell r="S12" t="str">
            <v>PENSION</v>
          </cell>
          <cell r="T12" t="str">
            <v>WAGE</v>
          </cell>
          <cell r="U12" t="str">
            <v>INVESTMENT</v>
          </cell>
          <cell r="V12" t="str">
            <v>EMPLOYEE</v>
          </cell>
          <cell r="W12" t="str">
            <v>ENVIRONMENTAL</v>
          </cell>
          <cell r="X12" t="str">
            <v>PAYMENT</v>
          </cell>
          <cell r="Y12" t="str">
            <v>SOUTH KING</v>
          </cell>
          <cell r="Z12" t="str">
            <v>EXCISE TAX AND</v>
          </cell>
          <cell r="AB12" t="str">
            <v>BLACK BOX</v>
          </cell>
          <cell r="AC12" t="str">
            <v>POWER</v>
          </cell>
          <cell r="AD12" t="str">
            <v>MT ELECTRIC</v>
          </cell>
          <cell r="AE12" t="str">
            <v>WILD HORSE</v>
          </cell>
          <cell r="AF12" t="str">
            <v>ASC 815</v>
          </cell>
          <cell r="AG12" t="str">
            <v>STORM</v>
          </cell>
          <cell r="AH12" t="str">
            <v>REG ASSETS</v>
          </cell>
          <cell r="AI12" t="str">
            <v>GLACIER</v>
          </cell>
          <cell r="AJ12" t="str">
            <v>ENERGY IMB</v>
          </cell>
          <cell r="AK12" t="str">
            <v>GOLDENDALE</v>
          </cell>
          <cell r="AL12" t="str">
            <v>MINT FARM</v>
          </cell>
          <cell r="AM12" t="str">
            <v xml:space="preserve">WHITE </v>
          </cell>
          <cell r="AN12" t="str">
            <v>RECLASS OF HYDRO</v>
          </cell>
          <cell r="AO12" t="str">
            <v>PRODUCTION</v>
          </cell>
        </row>
        <row r="13">
          <cell r="E13" t="str">
            <v>&amp; EXPENSES</v>
          </cell>
          <cell r="F13" t="str">
            <v>NORMALIZATION</v>
          </cell>
          <cell r="G13" t="str">
            <v>REVS. &amp; EXPS.</v>
          </cell>
          <cell r="H13" t="str">
            <v>INCOME TAX</v>
          </cell>
          <cell r="I13" t="str">
            <v xml:space="preserve"> PROFORMA INTEREST</v>
          </cell>
          <cell r="J13" t="str">
            <v>STUDY</v>
          </cell>
          <cell r="K13" t="str">
            <v>INJ &amp; DMGS</v>
          </cell>
          <cell r="L13" t="str">
            <v>DEBTS</v>
          </cell>
          <cell r="M13" t="str">
            <v>PAY</v>
          </cell>
          <cell r="N13" t="str">
            <v>INSURANCE</v>
          </cell>
          <cell r="O13" t="str">
            <v>CUST DEPOSITS</v>
          </cell>
          <cell r="P13" t="str">
            <v>EXPENSES</v>
          </cell>
          <cell r="Q13" t="str">
            <v>PROPERTY SALES</v>
          </cell>
          <cell r="R13" t="str">
            <v>LIABILITY INS</v>
          </cell>
          <cell r="S13" t="str">
            <v>PLAN</v>
          </cell>
          <cell r="T13" t="str">
            <v>INCREASE</v>
          </cell>
          <cell r="U13" t="str">
            <v>PLAN</v>
          </cell>
          <cell r="V13" t="str">
            <v>INSURANCE</v>
          </cell>
          <cell r="W13" t="str">
            <v>REMEDIATION</v>
          </cell>
          <cell r="X13" t="str">
            <v>PROCESSING COSTS</v>
          </cell>
          <cell r="Y13" t="str">
            <v>SERVICE CENTER</v>
          </cell>
          <cell r="Z13" t="str">
            <v>WUTC FILING FEE</v>
          </cell>
          <cell r="AB13" t="str">
            <v>ADJUSTMENT</v>
          </cell>
          <cell r="AC13" t="str">
            <v>COSTS</v>
          </cell>
          <cell r="AD13" t="str">
            <v>ENERGY TAX</v>
          </cell>
          <cell r="AE13" t="str">
            <v xml:space="preserve"> SOLAR</v>
          </cell>
          <cell r="AF13" t="str">
            <v>(PREV. SFAS 133)</v>
          </cell>
          <cell r="AG13" t="str">
            <v>DAMAGE</v>
          </cell>
          <cell r="AH13" t="str">
            <v>&amp; LIABILITIES</v>
          </cell>
          <cell r="AI13" t="str">
            <v>BATTERY STRG</v>
          </cell>
          <cell r="AJ13" t="str">
            <v>MARKET</v>
          </cell>
          <cell r="AK13" t="str">
            <v>CAPACITY UPGRADE</v>
          </cell>
          <cell r="AL13" t="str">
            <v>CAPACITY UPGRADE</v>
          </cell>
          <cell r="AM13" t="str">
            <v>RIVER</v>
          </cell>
          <cell r="AN13" t="str">
            <v>TREASURY GRANTS</v>
          </cell>
          <cell r="AO13" t="str">
            <v>ADJUSTMENT</v>
          </cell>
        </row>
        <row r="14">
          <cell r="E14" t="str">
            <v>Common Adj 01</v>
          </cell>
          <cell r="F14" t="str">
            <v>Common Adj 02</v>
          </cell>
          <cell r="AC14" t="str">
            <v>Electric Adj 01</v>
          </cell>
          <cell r="AD14" t="str">
            <v>Electric Adj 02</v>
          </cell>
          <cell r="AE14" t="str">
            <v>Electric Adj 03</v>
          </cell>
          <cell r="AF14" t="str">
            <v>Electric Adj 04</v>
          </cell>
          <cell r="AG14" t="str">
            <v>Electric Adj 05</v>
          </cell>
          <cell r="AH14" t="str">
            <v>Electric Adj 06</v>
          </cell>
          <cell r="AI14" t="str">
            <v>Electric Adj 07</v>
          </cell>
          <cell r="AJ14" t="str">
            <v>Electric Adj 08</v>
          </cell>
          <cell r="AK14" t="str">
            <v>Electric Adj 09</v>
          </cell>
          <cell r="AL14" t="str">
            <v>Electric Adj 10</v>
          </cell>
          <cell r="AM14" t="str">
            <v>Electric Adj 11</v>
          </cell>
          <cell r="AN14" t="str">
            <v>Electric Adj 12</v>
          </cell>
          <cell r="AO14" t="str">
            <v>Electric Adj 13</v>
          </cell>
        </row>
        <row r="44">
          <cell r="AC44">
            <v>132132.70451070482</v>
          </cell>
        </row>
        <row r="45">
          <cell r="AC45">
            <v>382902.78083607589</v>
          </cell>
        </row>
        <row r="49">
          <cell r="D49">
            <v>401002971.69877887</v>
          </cell>
          <cell r="E49">
            <v>-35415230.289385185</v>
          </cell>
          <cell r="F49">
            <v>21302465</v>
          </cell>
          <cell r="G49">
            <v>-1216041.3007040918</v>
          </cell>
          <cell r="H49">
            <v>57035309.650599897</v>
          </cell>
          <cell r="I49">
            <v>32440668.693488576</v>
          </cell>
          <cell r="J49">
            <v>-41702018.749889679</v>
          </cell>
          <cell r="K49">
            <v>84332.278670666696</v>
          </cell>
          <cell r="L49">
            <v>827756</v>
          </cell>
          <cell r="M49">
            <v>-133574.64540068305</v>
          </cell>
          <cell r="N49">
            <v>19617.672404404784</v>
          </cell>
          <cell r="O49">
            <v>-176605.63064400846</v>
          </cell>
          <cell r="P49">
            <v>-321960.93501124001</v>
          </cell>
          <cell r="Q49">
            <v>208073.57856666727</v>
          </cell>
          <cell r="R49">
            <v>80394.365607132044</v>
          </cell>
          <cell r="S49">
            <v>-1440164.4641334421</v>
          </cell>
          <cell r="T49">
            <v>-1650146.6390088047</v>
          </cell>
          <cell r="U49">
            <v>-117532.67639789265</v>
          </cell>
          <cell r="V49">
            <v>-147973.92923393101</v>
          </cell>
          <cell r="W49">
            <v>-1124789.9881113945</v>
          </cell>
          <cell r="X49">
            <v>-2443191.8678098512</v>
          </cell>
          <cell r="Y49">
            <v>527533.3653810157</v>
          </cell>
          <cell r="Z49">
            <v>12472.31709798798</v>
          </cell>
          <cell r="AB49">
            <v>752384.94</v>
          </cell>
          <cell r="AC49">
            <v>1440443.7945738137</v>
          </cell>
          <cell r="AD49">
            <v>179895.50184247154</v>
          </cell>
          <cell r="AE49">
            <v>167589.37865459672</v>
          </cell>
          <cell r="AF49">
            <v>-50648217.427699924</v>
          </cell>
          <cell r="AG49">
            <v>-7459347.9368833303</v>
          </cell>
          <cell r="AH49">
            <v>2110165.2948392164</v>
          </cell>
          <cell r="AI49">
            <v>-176826.69981001521</v>
          </cell>
          <cell r="AJ49">
            <v>0</v>
          </cell>
          <cell r="AK49">
            <v>2620.4845008355765</v>
          </cell>
          <cell r="AL49">
            <v>0</v>
          </cell>
          <cell r="AM49">
            <v>-3996561.673891115</v>
          </cell>
          <cell r="AN49">
            <v>-2591026.2000000002</v>
          </cell>
          <cell r="AO49">
            <v>39827.300151840151</v>
          </cell>
          <cell r="AP49">
            <v>-33529661.437635481</v>
          </cell>
          <cell r="AQ49">
            <v>367473310.26114368</v>
          </cell>
        </row>
      </sheetData>
      <sheetData sheetId="2"/>
      <sheetData sheetId="3"/>
      <sheetData sheetId="4">
        <row r="13">
          <cell r="AD13">
            <v>56678015.687596351</v>
          </cell>
          <cell r="BB13">
            <v>-24832.496714436435</v>
          </cell>
          <cell r="BF13">
            <v>176605.63064400846</v>
          </cell>
          <cell r="BN13">
            <v>1736007.1099999975</v>
          </cell>
          <cell r="DG13">
            <v>36124.958262011409</v>
          </cell>
        </row>
        <row r="14">
          <cell r="AD14">
            <v>-1974668.6630470902</v>
          </cell>
          <cell r="AW14">
            <v>10379.814252257231</v>
          </cell>
          <cell r="BN14">
            <v>-353278.49999999959</v>
          </cell>
          <cell r="CC14">
            <v>130546.64316428918</v>
          </cell>
          <cell r="DG14">
            <v>-51913.275359999388</v>
          </cell>
        </row>
        <row r="15">
          <cell r="BX15">
            <v>1822992.9925739774</v>
          </cell>
          <cell r="CW15">
            <v>-212069.92593149981</v>
          </cell>
        </row>
        <row r="16">
          <cell r="CR16">
            <v>1937870.436</v>
          </cell>
        </row>
        <row r="17">
          <cell r="Q17">
            <v>13257.679999999998</v>
          </cell>
          <cell r="AI17">
            <v>-106750.2786706667</v>
          </cell>
          <cell r="BB17">
            <v>5214.8243100316513</v>
          </cell>
          <cell r="BN17">
            <v>-4002173.9600000004</v>
          </cell>
          <cell r="BX17">
            <v>-382828.52844053524</v>
          </cell>
        </row>
        <row r="18">
          <cell r="AI18">
            <v>22418</v>
          </cell>
          <cell r="BN18">
            <v>328215.27999999997</v>
          </cell>
          <cell r="DG18">
            <v>3316</v>
          </cell>
        </row>
        <row r="19">
          <cell r="BS19">
            <v>21370.654148731304</v>
          </cell>
        </row>
        <row r="20">
          <cell r="D20">
            <v>146.57999999999811</v>
          </cell>
          <cell r="CM20">
            <v>187308.92923393101</v>
          </cell>
        </row>
        <row r="21">
          <cell r="Q21">
            <v>1841461.71</v>
          </cell>
          <cell r="AD21">
            <v>-1098438.330076871</v>
          </cell>
          <cell r="AW21">
            <v>63226.904854136286</v>
          </cell>
          <cell r="CC21">
            <v>795244.97081179544</v>
          </cell>
          <cell r="CR21">
            <v>-514085.44788860565</v>
          </cell>
          <cell r="CW21">
            <v>3304717.8598680203</v>
          </cell>
        </row>
        <row r="22">
          <cell r="Y22">
            <v>-32440668.693488576</v>
          </cell>
          <cell r="CM22">
            <v>-39335</v>
          </cell>
        </row>
        <row r="23">
          <cell r="D23">
            <v>-18636150.940117843</v>
          </cell>
        </row>
        <row r="24">
          <cell r="AW24">
            <v>9990.7095914349775</v>
          </cell>
          <cell r="CC24">
            <v>133533.17603166337</v>
          </cell>
        </row>
        <row r="25">
          <cell r="Q25">
            <v>-1563408.86</v>
          </cell>
          <cell r="CR25">
            <v>-298995</v>
          </cell>
          <cell r="CW25">
            <v>-649456.06612666929</v>
          </cell>
        </row>
        <row r="26">
          <cell r="AR26">
            <v>-1047792</v>
          </cell>
          <cell r="DB26">
            <v>49703.918495901155</v>
          </cell>
        </row>
        <row r="27">
          <cell r="Q27">
            <v>192824371.04000002</v>
          </cell>
          <cell r="DB27">
            <v>39544.098966941405</v>
          </cell>
        </row>
        <row r="28">
          <cell r="D28">
            <v>-7446504.8799999999</v>
          </cell>
          <cell r="AD28">
            <v>-510572.75273223594</v>
          </cell>
          <cell r="AR28">
            <v>220036</v>
          </cell>
          <cell r="BJ28">
            <v>407545.487356</v>
          </cell>
          <cell r="CC28">
            <v>-438646.57492639113</v>
          </cell>
          <cell r="DB28">
            <v>-393261.64299999998</v>
          </cell>
        </row>
        <row r="29">
          <cell r="D29">
            <v>11994134.030000001</v>
          </cell>
          <cell r="AW29">
            <v>-35507.184220434821</v>
          </cell>
          <cell r="BN29">
            <v>55310.698100000162</v>
          </cell>
        </row>
        <row r="30">
          <cell r="D30">
            <v>-32491234.77</v>
          </cell>
          <cell r="Q30">
            <v>-1378053.9992858302</v>
          </cell>
          <cell r="U30">
            <v>86901729.526499987</v>
          </cell>
          <cell r="AD30">
            <v>-306970.43555068504</v>
          </cell>
          <cell r="BJ30">
            <v>-85584.552344759999</v>
          </cell>
        </row>
        <row r="31">
          <cell r="D31">
            <v>17718442.649999999</v>
          </cell>
          <cell r="Q31">
            <v>-385092.63638000004</v>
          </cell>
          <cell r="U31">
            <v>-143937039.17709988</v>
          </cell>
        </row>
        <row r="32">
          <cell r="CH32">
            <v>148775.67639789265</v>
          </cell>
          <cell r="DB32">
            <v>140230.3882658396</v>
          </cell>
        </row>
        <row r="34">
          <cell r="AD34">
            <v>-11085346.756299788</v>
          </cell>
          <cell r="CH34">
            <v>-31243</v>
          </cell>
        </row>
        <row r="35">
          <cell r="D35">
            <v>-22899640</v>
          </cell>
        </row>
        <row r="37">
          <cell r="D37">
            <v>40241934.120000005</v>
          </cell>
        </row>
        <row r="39">
          <cell r="K39">
            <v>5118</v>
          </cell>
        </row>
        <row r="40">
          <cell r="D40">
            <v>-206560.42365471341</v>
          </cell>
        </row>
        <row r="41">
          <cell r="D41">
            <v>-57722.627820235684</v>
          </cell>
          <cell r="L41">
            <v>28313253</v>
          </cell>
        </row>
        <row r="42">
          <cell r="D42">
            <v>-1109919.5490414018</v>
          </cell>
        </row>
        <row r="43">
          <cell r="K43">
            <v>202638</v>
          </cell>
        </row>
        <row r="44">
          <cell r="K44">
            <v>56627</v>
          </cell>
        </row>
        <row r="47">
          <cell r="K47">
            <v>1088843</v>
          </cell>
        </row>
        <row r="48">
          <cell r="E48">
            <v>-9414175.1402163133</v>
          </cell>
        </row>
        <row r="49">
          <cell r="Q49">
            <v>-323251.48499727395</v>
          </cell>
        </row>
        <row r="52">
          <cell r="L52">
            <v>5662680</v>
          </cell>
        </row>
      </sheetData>
      <sheetData sheetId="5">
        <row r="14">
          <cell r="E14">
            <v>-15283065.253547475</v>
          </cell>
        </row>
        <row r="15">
          <cell r="E15">
            <v>21358502.112129748</v>
          </cell>
        </row>
        <row r="16">
          <cell r="E16">
            <v>-144688616.2002784</v>
          </cell>
        </row>
        <row r="17">
          <cell r="E17">
            <v>-1897790.7557931822</v>
          </cell>
        </row>
        <row r="18">
          <cell r="E18">
            <v>-5425914.8115267009</v>
          </cell>
        </row>
        <row r="19">
          <cell r="E19">
            <v>164896874.90476853</v>
          </cell>
          <cell r="T19">
            <v>-13463450.202299979</v>
          </cell>
        </row>
        <row r="20">
          <cell r="E20">
            <v>-34247551.243980572</v>
          </cell>
          <cell r="BH20">
            <v>3279780</v>
          </cell>
        </row>
        <row r="22">
          <cell r="E22">
            <v>11973885.605561137</v>
          </cell>
          <cell r="AI22">
            <v>216197.46771369944</v>
          </cell>
        </row>
        <row r="23">
          <cell r="J23">
            <v>227715.50184247154</v>
          </cell>
          <cell r="AI23">
            <v>7633.7978685983253</v>
          </cell>
          <cell r="BH23">
            <v>-688753.79999999993</v>
          </cell>
        </row>
        <row r="24">
          <cell r="E24">
            <v>-3411284.775925668</v>
          </cell>
        </row>
        <row r="25">
          <cell r="E25">
            <v>4769481.1386719989</v>
          </cell>
          <cell r="J25">
            <v>47820</v>
          </cell>
          <cell r="O25">
            <v>-212138.37865459672</v>
          </cell>
        </row>
        <row r="26">
          <cell r="BC26">
            <v>5058938.8277102718</v>
          </cell>
        </row>
        <row r="27">
          <cell r="O27">
            <v>44549</v>
          </cell>
        </row>
        <row r="28">
          <cell r="W28">
            <v>-131868.25166666671</v>
          </cell>
          <cell r="X28">
            <v>-271443.23000000231</v>
          </cell>
          <cell r="AI28">
            <v>-47004.565772282527</v>
          </cell>
          <cell r="BC28">
            <v>-1062377.153819157</v>
          </cell>
        </row>
        <row r="34">
          <cell r="AS34">
            <v>-3317.0689883994637</v>
          </cell>
        </row>
        <row r="38">
          <cell r="AS38">
            <v>696.58448756388736</v>
          </cell>
        </row>
        <row r="43">
          <cell r="AD43">
            <v>-241268.10200000007</v>
          </cell>
        </row>
        <row r="45">
          <cell r="AD45">
            <v>0</v>
          </cell>
        </row>
        <row r="46">
          <cell r="AD46">
            <v>-2624776.7668181919</v>
          </cell>
        </row>
        <row r="47">
          <cell r="AD47">
            <v>-112225.26817599707</v>
          </cell>
        </row>
        <row r="48">
          <cell r="AD48">
            <v>-440687.23059793562</v>
          </cell>
        </row>
        <row r="49">
          <cell r="AD49">
            <v>0</v>
          </cell>
          <cell r="BM49">
            <v>-50414.300151840151</v>
          </cell>
          <cell r="BN49">
            <v>10587</v>
          </cell>
        </row>
        <row r="50">
          <cell r="AD50">
            <v>80004.304259216762</v>
          </cell>
        </row>
        <row r="51">
          <cell r="AD51">
            <v>276370.34340984793</v>
          </cell>
        </row>
        <row r="52">
          <cell r="AD52">
            <v>391487.41000000061</v>
          </cell>
        </row>
        <row r="55">
          <cell r="Y55">
            <v>9845524.0599999987</v>
          </cell>
        </row>
        <row r="59">
          <cell r="Y59">
            <v>-1982864.6414499986</v>
          </cell>
          <cell r="AD59">
            <v>560930.01508384233</v>
          </cell>
        </row>
      </sheetData>
      <sheetData sheetId="6"/>
      <sheetData sheetId="7"/>
      <sheetData sheetId="8">
        <row r="3">
          <cell r="B3">
            <v>23127394.109999999</v>
          </cell>
          <cell r="C3">
            <v>3088659.6953471471</v>
          </cell>
        </row>
        <row r="4">
          <cell r="B4">
            <v>16143245.590000002</v>
          </cell>
          <cell r="C4">
            <v>2073770.9055622867</v>
          </cell>
        </row>
        <row r="5">
          <cell r="B5">
            <v>4763084.3</v>
          </cell>
          <cell r="C5">
            <v>0</v>
          </cell>
        </row>
        <row r="6">
          <cell r="B6">
            <v>4413567.4699999988</v>
          </cell>
          <cell r="C6">
            <v>0</v>
          </cell>
        </row>
        <row r="7">
          <cell r="B7">
            <v>2499721.8699999996</v>
          </cell>
          <cell r="C7">
            <v>0</v>
          </cell>
        </row>
        <row r="8">
          <cell r="B8">
            <v>10335.439999999999</v>
          </cell>
          <cell r="C8">
            <v>-10335.439999999999</v>
          </cell>
        </row>
        <row r="9">
          <cell r="B9">
            <v>5169223.7300000153</v>
          </cell>
          <cell r="C9">
            <v>0</v>
          </cell>
        </row>
        <row r="10">
          <cell r="B10">
            <v>403705.68</v>
          </cell>
          <cell r="C10">
            <v>0</v>
          </cell>
        </row>
        <row r="11">
          <cell r="B11">
            <v>6507378.4500000011</v>
          </cell>
          <cell r="C11">
            <v>254158.79229494184</v>
          </cell>
        </row>
        <row r="12">
          <cell r="B12">
            <v>10879886.550000001</v>
          </cell>
          <cell r="C12">
            <v>375984.09590857523</v>
          </cell>
        </row>
        <row r="13">
          <cell r="B13">
            <v>1278119.46</v>
          </cell>
          <cell r="C13">
            <v>-142219.02412943274</v>
          </cell>
        </row>
        <row r="14">
          <cell r="B14">
            <v>12395839.389999999</v>
          </cell>
          <cell r="C14">
            <v>2656948.4889151156</v>
          </cell>
        </row>
        <row r="15">
          <cell r="B15">
            <v>149180.72000000003</v>
          </cell>
          <cell r="C15">
            <v>0</v>
          </cell>
        </row>
        <row r="16">
          <cell r="B16">
            <v>4456796.5500000101</v>
          </cell>
          <cell r="C16">
            <v>1653961.0999999996</v>
          </cell>
        </row>
        <row r="17">
          <cell r="B17">
            <v>6079603.7100000009</v>
          </cell>
          <cell r="C17">
            <v>320965.61</v>
          </cell>
        </row>
        <row r="18">
          <cell r="B18">
            <v>4137387.0900000008</v>
          </cell>
          <cell r="C18">
            <v>1078811.4363543312</v>
          </cell>
        </row>
        <row r="19">
          <cell r="B19">
            <v>2149800.4599999995</v>
          </cell>
          <cell r="C19">
            <v>187571.97999999995</v>
          </cell>
        </row>
        <row r="20">
          <cell r="B20">
            <v>3508973.4500000025</v>
          </cell>
          <cell r="C20">
            <v>0</v>
          </cell>
        </row>
        <row r="21">
          <cell r="B21">
            <v>8641556.5300000086</v>
          </cell>
          <cell r="C21">
            <v>-445718.94404255319</v>
          </cell>
        </row>
        <row r="22">
          <cell r="B22">
            <v>7904641.1899999958</v>
          </cell>
          <cell r="C22">
            <v>-184794.3886885246</v>
          </cell>
        </row>
        <row r="23">
          <cell r="B23">
            <v>4726636.4699999969</v>
          </cell>
          <cell r="C23">
            <v>695333.33333333326</v>
          </cell>
        </row>
        <row r="24">
          <cell r="B24">
            <v>1620957.140000002</v>
          </cell>
          <cell r="C24">
            <v>370787.96470588236</v>
          </cell>
        </row>
        <row r="25">
          <cell r="B25">
            <v>31426.47</v>
          </cell>
          <cell r="C25">
            <v>0</v>
          </cell>
        </row>
        <row r="26">
          <cell r="B26">
            <v>2911685.1799999997</v>
          </cell>
          <cell r="C26">
            <v>0</v>
          </cell>
        </row>
      </sheetData>
      <sheetData sheetId="9"/>
      <sheetData sheetId="10">
        <row r="14">
          <cell r="D14">
            <v>-952386</v>
          </cell>
        </row>
        <row r="16">
          <cell r="D16">
            <v>200001.06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>
        <row r="9">
          <cell r="B9">
            <v>2146048308.1900001</v>
          </cell>
        </row>
      </sheetData>
      <sheetData sheetId="1" refreshError="1"/>
      <sheetData sheetId="2" refreshError="1"/>
      <sheetData sheetId="3">
        <row r="7">
          <cell r="C7">
            <v>0</v>
          </cell>
          <cell r="G7">
            <v>1133291978.5999999</v>
          </cell>
        </row>
        <row r="8">
          <cell r="G8">
            <v>992834955.05999994</v>
          </cell>
        </row>
        <row r="9">
          <cell r="G9">
            <v>19921374.529999901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5">
          <cell r="G15">
            <v>324382.2</v>
          </cell>
        </row>
        <row r="18">
          <cell r="G18">
            <v>53788170.889999896</v>
          </cell>
        </row>
        <row r="19">
          <cell r="G19">
            <v>147337570.84999999</v>
          </cell>
        </row>
        <row r="22">
          <cell r="G22">
            <v>0</v>
          </cell>
        </row>
        <row r="23">
          <cell r="G23">
            <v>2894874.52</v>
          </cell>
        </row>
        <row r="24">
          <cell r="G24">
            <v>12976964.199999999</v>
          </cell>
        </row>
        <row r="25">
          <cell r="G25">
            <v>18118500.879999999</v>
          </cell>
        </row>
        <row r="26">
          <cell r="G26">
            <v>7446504.8799999999</v>
          </cell>
        </row>
        <row r="27">
          <cell r="G27">
            <v>6404494.4699999904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8">
          <cell r="G38">
            <v>85246014.709999993</v>
          </cell>
        </row>
        <row r="39">
          <cell r="G39">
            <v>149756871.78999999</v>
          </cell>
        </row>
        <row r="42">
          <cell r="G42">
            <v>523037995.80999899</v>
          </cell>
        </row>
        <row r="43">
          <cell r="G43">
            <v>9308463.5599999893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51">
          <cell r="G51">
            <v>113800193.219999</v>
          </cell>
        </row>
        <row r="54">
          <cell r="G54">
            <v>-69268219.669999897</v>
          </cell>
        </row>
        <row r="63">
          <cell r="G63">
            <v>2003664.46999999</v>
          </cell>
        </row>
        <row r="64">
          <cell r="G64">
            <v>9129143.5299999993</v>
          </cell>
        </row>
        <row r="65">
          <cell r="G65">
            <v>2655439.9</v>
          </cell>
        </row>
        <row r="66">
          <cell r="G66">
            <v>8504370.3999999892</v>
          </cell>
        </row>
        <row r="67">
          <cell r="G67">
            <v>52218.75</v>
          </cell>
        </row>
        <row r="68">
          <cell r="G68">
            <v>1819459.9199999899</v>
          </cell>
        </row>
        <row r="69">
          <cell r="G69">
            <v>2479336.69</v>
          </cell>
        </row>
        <row r="70">
          <cell r="G70">
            <v>14856380.029999999</v>
          </cell>
        </row>
        <row r="71">
          <cell r="G71">
            <v>7914205.1900000004</v>
          </cell>
        </row>
        <row r="72">
          <cell r="G72">
            <v>2389632.0999999898</v>
          </cell>
        </row>
        <row r="73">
          <cell r="G73">
            <v>1770455.01999999</v>
          </cell>
        </row>
        <row r="74">
          <cell r="G74">
            <v>0</v>
          </cell>
        </row>
        <row r="75">
          <cell r="G75">
            <v>3274133.03</v>
          </cell>
        </row>
        <row r="76">
          <cell r="G76">
            <v>310211.48</v>
          </cell>
        </row>
        <row r="77">
          <cell r="G77">
            <v>2773342.9</v>
          </cell>
        </row>
        <row r="78">
          <cell r="G78">
            <v>0</v>
          </cell>
        </row>
        <row r="79">
          <cell r="G79">
            <v>1768.89</v>
          </cell>
        </row>
        <row r="80">
          <cell r="G80">
            <v>431226.14999999898</v>
          </cell>
        </row>
        <row r="81">
          <cell r="G81">
            <v>698047.34999999905</v>
          </cell>
        </row>
        <row r="82">
          <cell r="G82">
            <v>2415212.8899999899</v>
          </cell>
        </row>
        <row r="83">
          <cell r="G83">
            <v>3638568.92</v>
          </cell>
        </row>
        <row r="84">
          <cell r="G84">
            <v>3457441.47</v>
          </cell>
        </row>
        <row r="85">
          <cell r="G85">
            <v>11109586.810000001</v>
          </cell>
        </row>
        <row r="86">
          <cell r="G86">
            <v>4378618.2299999902</v>
          </cell>
        </row>
        <row r="87">
          <cell r="G87">
            <v>7454263.1499999901</v>
          </cell>
        </row>
        <row r="88">
          <cell r="G88">
            <v>566023.06999999995</v>
          </cell>
        </row>
        <row r="89">
          <cell r="G89">
            <v>647730.06000000006</v>
          </cell>
        </row>
        <row r="90">
          <cell r="G90">
            <v>29755017.739999998</v>
          </cell>
        </row>
        <row r="91">
          <cell r="G91">
            <v>1354806.76999999</v>
          </cell>
        </row>
        <row r="92">
          <cell r="G92">
            <v>57132.109999999899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31">
          <cell r="G131">
            <v>2591407.39</v>
          </cell>
        </row>
        <row r="132">
          <cell r="G132">
            <v>0</v>
          </cell>
        </row>
        <row r="133">
          <cell r="G133">
            <v>34376.6</v>
          </cell>
        </row>
        <row r="134">
          <cell r="G134">
            <v>3082256.8899999899</v>
          </cell>
        </row>
        <row r="135">
          <cell r="G135">
            <v>1103672.3899999999</v>
          </cell>
        </row>
        <row r="136">
          <cell r="G136">
            <v>104569.63</v>
          </cell>
        </row>
        <row r="137">
          <cell r="G137">
            <v>115097.03</v>
          </cell>
        </row>
        <row r="138">
          <cell r="G138">
            <v>59779.92</v>
          </cell>
        </row>
        <row r="139">
          <cell r="G139">
            <v>0</v>
          </cell>
        </row>
        <row r="140">
          <cell r="G140">
            <v>1353612.94</v>
          </cell>
        </row>
        <row r="141">
          <cell r="G141">
            <v>277393.73</v>
          </cell>
        </row>
        <row r="142">
          <cell r="G142">
            <v>957747.75</v>
          </cell>
        </row>
        <row r="143">
          <cell r="G143">
            <v>431336.97999999899</v>
          </cell>
        </row>
        <row r="144">
          <cell r="G144">
            <v>113325.84</v>
          </cell>
        </row>
        <row r="145">
          <cell r="G145">
            <v>785.32</v>
          </cell>
        </row>
        <row r="146">
          <cell r="G146">
            <v>0</v>
          </cell>
        </row>
        <row r="147">
          <cell r="G147">
            <v>131404.91999999899</v>
          </cell>
        </row>
        <row r="148">
          <cell r="G148">
            <v>2680230.52</v>
          </cell>
        </row>
        <row r="149">
          <cell r="G149">
            <v>7233052.52999999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60">
          <cell r="G160">
            <v>1029105.95</v>
          </cell>
        </row>
        <row r="161">
          <cell r="G161">
            <v>3002392.26</v>
          </cell>
        </row>
        <row r="162">
          <cell r="G162">
            <v>1486777.21</v>
          </cell>
        </row>
        <row r="163">
          <cell r="G163">
            <v>3535093.45</v>
          </cell>
        </row>
        <row r="164">
          <cell r="G164">
            <v>2729273.13</v>
          </cell>
        </row>
        <row r="165">
          <cell r="G165">
            <v>543490.84</v>
          </cell>
        </row>
        <row r="166">
          <cell r="G166">
            <v>-868309.08999999403</v>
          </cell>
        </row>
        <row r="167">
          <cell r="G167">
            <v>4581892.01</v>
          </cell>
        </row>
        <row r="168">
          <cell r="G168">
            <v>4790460.5999999996</v>
          </cell>
        </row>
        <row r="169">
          <cell r="G169">
            <v>1007975.61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1596636.82</v>
          </cell>
        </row>
        <row r="173">
          <cell r="G173">
            <v>40618757.839999899</v>
          </cell>
        </row>
        <row r="174">
          <cell r="G174">
            <v>15997500.2199999</v>
          </cell>
        </row>
        <row r="175">
          <cell r="G175">
            <v>254533.02</v>
          </cell>
        </row>
        <row r="176">
          <cell r="G176">
            <v>2553413.02</v>
          </cell>
        </row>
        <row r="177">
          <cell r="G177">
            <v>497036.29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7">
          <cell r="G197">
            <v>145831.37419500001</v>
          </cell>
        </row>
        <row r="198">
          <cell r="G198">
            <v>10687721.5732469</v>
          </cell>
        </row>
        <row r="199">
          <cell r="G199">
            <v>20356397.5823</v>
          </cell>
        </row>
        <row r="200">
          <cell r="G200">
            <v>16407059.630000001</v>
          </cell>
        </row>
        <row r="201">
          <cell r="G201">
            <v>3156.2620830000001</v>
          </cell>
        </row>
        <row r="204">
          <cell r="G204">
            <v>17654429.271122001</v>
          </cell>
        </row>
        <row r="205">
          <cell r="G205">
            <v>1763870.388581</v>
          </cell>
        </row>
        <row r="206">
          <cell r="G206">
            <v>90543.951224999997</v>
          </cell>
        </row>
        <row r="207">
          <cell r="G207">
            <v>0</v>
          </cell>
        </row>
        <row r="208">
          <cell r="G208">
            <v>320283.63</v>
          </cell>
        </row>
        <row r="209">
          <cell r="G209">
            <v>0</v>
          </cell>
        </row>
        <row r="210">
          <cell r="G210">
            <v>0</v>
          </cell>
        </row>
        <row r="213">
          <cell r="G213">
            <v>97566974.959999993</v>
          </cell>
        </row>
        <row r="216">
          <cell r="G216">
            <v>29231271.043887898</v>
          </cell>
        </row>
        <row r="217">
          <cell r="G217">
            <v>3432585.6418920001</v>
          </cell>
        </row>
        <row r="218">
          <cell r="G218">
            <v>-156178.807734</v>
          </cell>
        </row>
        <row r="219">
          <cell r="G219">
            <v>12344244.369874001</v>
          </cell>
        </row>
        <row r="220">
          <cell r="G220">
            <v>5183325.864027</v>
          </cell>
        </row>
        <row r="221">
          <cell r="G221">
            <v>3678969.2391059999</v>
          </cell>
        </row>
        <row r="222">
          <cell r="G222">
            <v>27946417.709543899</v>
          </cell>
        </row>
        <row r="223">
          <cell r="G223">
            <v>8352940.1369040003</v>
          </cell>
        </row>
        <row r="224">
          <cell r="G224">
            <v>12940.151137999999</v>
          </cell>
        </row>
        <row r="225">
          <cell r="G225">
            <v>4807144.185854</v>
          </cell>
        </row>
        <row r="226">
          <cell r="G226">
            <v>7645436.9983759997</v>
          </cell>
        </row>
        <row r="227">
          <cell r="G227">
            <v>0</v>
          </cell>
        </row>
        <row r="228">
          <cell r="G228">
            <v>12120662.048645999</v>
          </cell>
        </row>
        <row r="234">
          <cell r="G234">
            <v>265528843.370502</v>
          </cell>
        </row>
        <row r="235">
          <cell r="G235">
            <v>2828141.4334780001</v>
          </cell>
        </row>
        <row r="238">
          <cell r="G238">
            <v>29770696.879818</v>
          </cell>
        </row>
        <row r="239">
          <cell r="G239">
            <v>13341613.98</v>
          </cell>
        </row>
        <row r="240">
          <cell r="G240">
            <v>2572664.0860799998</v>
          </cell>
        </row>
        <row r="243">
          <cell r="G243">
            <v>20604866.16</v>
          </cell>
        </row>
        <row r="246">
          <cell r="G246">
            <v>36934796.619999997</v>
          </cell>
        </row>
        <row r="247">
          <cell r="G247">
            <v>-46105255.446549997</v>
          </cell>
        </row>
        <row r="248">
          <cell r="G248">
            <v>-1256208.3244</v>
          </cell>
        </row>
        <row r="249">
          <cell r="G249">
            <v>455897.27583599999</v>
          </cell>
        </row>
        <row r="250">
          <cell r="G250">
            <v>-26423.68</v>
          </cell>
        </row>
        <row r="251">
          <cell r="G251">
            <v>0</v>
          </cell>
        </row>
        <row r="254">
          <cell r="G254">
            <v>340563.48</v>
          </cell>
        </row>
        <row r="255">
          <cell r="G255">
            <v>-64452231.109999999</v>
          </cell>
        </row>
        <row r="260">
          <cell r="G260">
            <v>230800256.78219</v>
          </cell>
        </row>
        <row r="263">
          <cell r="G263">
            <v>0</v>
          </cell>
        </row>
        <row r="264">
          <cell r="G264">
            <v>800</v>
          </cell>
        </row>
        <row r="265">
          <cell r="G265">
            <v>0</v>
          </cell>
        </row>
        <row r="268">
          <cell r="G268">
            <v>581832300.85000002</v>
          </cell>
        </row>
        <row r="269">
          <cell r="G269">
            <v>-399835386.17999899</v>
          </cell>
        </row>
        <row r="270">
          <cell r="G270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Rev Req Summary"/>
      <sheetName val="Sch 140 Prop Taxes"/>
      <sheetName val="Expense Orders"/>
      <sheetName val="Conv Factor"/>
    </sheetNames>
    <sheetDataSet>
      <sheetData sheetId="0">
        <row r="11">
          <cell r="E11">
            <v>102287066.92</v>
          </cell>
        </row>
      </sheetData>
      <sheetData sheetId="1" refreshError="1"/>
      <sheetData sheetId="2" refreshError="1"/>
      <sheetData sheetId="3">
        <row r="20">
          <cell r="M20">
            <v>278052.84999999986</v>
          </cell>
        </row>
        <row r="21">
          <cell r="M21">
            <v>69268219.670000002</v>
          </cell>
        </row>
        <row r="22">
          <cell r="M22">
            <v>-97540765.159999996</v>
          </cell>
        </row>
        <row r="23">
          <cell r="M23">
            <v>-16629392.65</v>
          </cell>
        </row>
        <row r="24">
          <cell r="M24">
            <v>-646175.61</v>
          </cell>
        </row>
        <row r="25">
          <cell r="M25">
            <v>-41429.58</v>
          </cell>
        </row>
        <row r="26">
          <cell r="M26">
            <v>365334.82</v>
          </cell>
        </row>
        <row r="27">
          <cell r="M27">
            <v>-144297723.10863283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Incntv Pay - Allocated Electric"/>
      <sheetName val="Incntv Pay - Allocated Gas"/>
      <sheetName val="Electric wage increase ratios"/>
      <sheetName val="Gas wage increase ratios"/>
      <sheetName val="4 Yr Avg 2016 "/>
      <sheetName val="Report 2016"/>
      <sheetName val="Incent &amp; Related PR Tax - TY"/>
      <sheetName val="Manual Clearing"/>
      <sheetName val="Alloc Methods"/>
      <sheetName val="Payroll Taxes DL"/>
      <sheetName val="PR Taxes Alloc"/>
      <sheetName val="Incentive Alloc"/>
    </sheetNames>
    <sheetDataSet>
      <sheetData sheetId="0">
        <row r="13">
          <cell r="C13">
            <v>330277.21861834492</v>
          </cell>
        </row>
        <row r="14">
          <cell r="E14">
            <v>25958.659866420552</v>
          </cell>
        </row>
        <row r="15">
          <cell r="E15">
            <v>17172.273207784747</v>
          </cell>
        </row>
        <row r="16">
          <cell r="E16">
            <v>28486.544004048221</v>
          </cell>
        </row>
        <row r="17">
          <cell r="E17">
            <v>10494.29780534911</v>
          </cell>
        </row>
        <row r="18">
          <cell r="E18">
            <v>2994.555666332526</v>
          </cell>
        </row>
        <row r="19">
          <cell r="E19">
            <v>378.07037335418318</v>
          </cell>
        </row>
      </sheetData>
      <sheetData sheetId="1">
        <row r="13">
          <cell r="C13">
            <v>7065.992857014975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ages support=&gt;"/>
      <sheetName val="Summary by IS Category"/>
      <sheetName val="Sal by FERC"/>
      <sheetName val="Wage Data Payroll "/>
      <sheetName val="Non-Union Wage Incr"/>
      <sheetName val="Union Wage Inc"/>
      <sheetName val="Manual JEs Reclass "/>
      <sheetName val="Labor by Employee Grp"/>
      <sheetName val="12ME Sept 2016 Inc Alloc"/>
      <sheetName val="3.05 Lead"/>
      <sheetName val="Payroll Taxes =&gt;"/>
      <sheetName val="TY Payroll Tax Alloc "/>
      <sheetName val="SAP Payroll Data"/>
      <sheetName val="PR Tax Rates "/>
      <sheetName val="PR Taxes"/>
      <sheetName val="FICA"/>
      <sheetName val="SUTA"/>
      <sheetName val="FUTA"/>
      <sheetName val="Employee Salary Payroll Tax "/>
    </sheetNames>
    <sheetDataSet>
      <sheetData sheetId="0">
        <row r="14">
          <cell r="E14">
            <v>4380759.8377278037</v>
          </cell>
        </row>
      </sheetData>
      <sheetData sheetId="1">
        <row r="14">
          <cell r="E14">
            <v>98066.872882425538</v>
          </cell>
        </row>
      </sheetData>
      <sheetData sheetId="2" refreshError="1"/>
      <sheetData sheetId="3" refreshError="1"/>
      <sheetData sheetId="4">
        <row r="16">
          <cell r="AC16">
            <v>5279.2500989315931</v>
          </cell>
        </row>
        <row r="17">
          <cell r="AC17">
            <v>0</v>
          </cell>
        </row>
        <row r="18">
          <cell r="AC18">
            <v>1.344870494640356</v>
          </cell>
        </row>
        <row r="19">
          <cell r="AC19">
            <v>5352.3719113723819</v>
          </cell>
        </row>
        <row r="20">
          <cell r="AC20">
            <v>0</v>
          </cell>
        </row>
        <row r="21">
          <cell r="AC21">
            <v>33523.886945967395</v>
          </cell>
        </row>
        <row r="22">
          <cell r="AC22">
            <v>23438.848040449826</v>
          </cell>
        </row>
        <row r="23">
          <cell r="AC23">
            <v>2446.2099648613148</v>
          </cell>
        </row>
        <row r="24">
          <cell r="AC24">
            <v>30210.721427374596</v>
          </cell>
        </row>
        <row r="25">
          <cell r="AC25">
            <v>0</v>
          </cell>
        </row>
        <row r="26">
          <cell r="AC26">
            <v>72038.860430234083</v>
          </cell>
        </row>
        <row r="27">
          <cell r="AC27">
            <v>59571.127265480311</v>
          </cell>
        </row>
        <row r="28">
          <cell r="AC28">
            <v>12540.87539289222</v>
          </cell>
        </row>
        <row r="29">
          <cell r="AC29">
            <v>19.44679820368945</v>
          </cell>
        </row>
        <row r="30">
          <cell r="AC30">
            <v>376.37420329972088</v>
          </cell>
        </row>
        <row r="33">
          <cell r="AC33">
            <v>0</v>
          </cell>
        </row>
        <row r="34">
          <cell r="AC34">
            <v>1187.2099238526753</v>
          </cell>
        </row>
        <row r="35">
          <cell r="AC35">
            <v>2461.9714855395664</v>
          </cell>
        </row>
        <row r="36">
          <cell r="AC36">
            <v>2823.1441755739825</v>
          </cell>
        </row>
        <row r="37">
          <cell r="AC37">
            <v>716.25234459233718</v>
          </cell>
        </row>
        <row r="38">
          <cell r="AC38">
            <v>10.293489764784969</v>
          </cell>
        </row>
        <row r="39">
          <cell r="AC39">
            <v>1464.5730068799478</v>
          </cell>
        </row>
        <row r="40">
          <cell r="AC40">
            <v>3451.2248788803336</v>
          </cell>
        </row>
        <row r="41">
          <cell r="AC41">
            <v>11589.479063260964</v>
          </cell>
        </row>
        <row r="42">
          <cell r="AC42">
            <v>17574.378247128072</v>
          </cell>
        </row>
        <row r="43">
          <cell r="AC43">
            <v>9846.5766808319913</v>
          </cell>
        </row>
        <row r="44">
          <cell r="AC44">
            <v>1726.766775333838</v>
          </cell>
        </row>
        <row r="45">
          <cell r="AC45">
            <v>11675.902049700338</v>
          </cell>
        </row>
        <row r="46">
          <cell r="AC46">
            <v>2540.2769184065351</v>
          </cell>
        </row>
        <row r="54">
          <cell r="AC54">
            <v>59962.714389953442</v>
          </cell>
        </row>
        <row r="55">
          <cell r="AC55">
            <v>72.643433712592213</v>
          </cell>
        </row>
        <row r="56">
          <cell r="AC56">
            <v>80205.275397696852</v>
          </cell>
        </row>
        <row r="57">
          <cell r="AC57">
            <v>24334.569238450993</v>
          </cell>
        </row>
        <row r="58">
          <cell r="AC58">
            <v>1872.5446652945757</v>
          </cell>
        </row>
        <row r="59">
          <cell r="AC59">
            <v>122.93373304933604</v>
          </cell>
        </row>
        <row r="60">
          <cell r="AC60">
            <v>1508.7562906461305</v>
          </cell>
        </row>
        <row r="61">
          <cell r="AC61">
            <v>0</v>
          </cell>
        </row>
        <row r="62">
          <cell r="AC62">
            <v>0</v>
          </cell>
        </row>
        <row r="63">
          <cell r="AC63">
            <v>6983.7814698026505</v>
          </cell>
        </row>
        <row r="64">
          <cell r="AC64">
            <v>1209.540266869745</v>
          </cell>
        </row>
        <row r="65">
          <cell r="AC65">
            <v>12745.949448861635</v>
          </cell>
        </row>
        <row r="69">
          <cell r="AC69">
            <v>13285.429039316201</v>
          </cell>
        </row>
        <row r="70">
          <cell r="AC70">
            <v>11375.071189229948</v>
          </cell>
        </row>
        <row r="75">
          <cell r="AC75">
            <v>26044.772081056308</v>
          </cell>
        </row>
        <row r="76">
          <cell r="AC76">
            <v>30413.234209143633</v>
          </cell>
        </row>
        <row r="77">
          <cell r="AC77">
            <v>5635.6897713357239</v>
          </cell>
        </row>
        <row r="78">
          <cell r="AC78">
            <v>21403.588253750233</v>
          </cell>
        </row>
        <row r="79">
          <cell r="AC79">
            <v>1986.7724232433466</v>
          </cell>
        </row>
        <row r="80">
          <cell r="AC80">
            <v>1203.5151018057195</v>
          </cell>
        </row>
        <row r="81">
          <cell r="AC81">
            <v>-5945.2834238142314</v>
          </cell>
        </row>
        <row r="82">
          <cell r="AC82">
            <v>34788.84467843733</v>
          </cell>
        </row>
        <row r="83">
          <cell r="AC83">
            <v>96761.511877223762</v>
          </cell>
        </row>
        <row r="84">
          <cell r="AC84">
            <v>4.8484301631075422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8979.4911025791534</v>
          </cell>
        </row>
        <row r="90">
          <cell r="AC90">
            <v>73658.187513151686</v>
          </cell>
        </row>
        <row r="91">
          <cell r="AC91">
            <v>34757.012453765252</v>
          </cell>
        </row>
        <row r="92">
          <cell r="AC92">
            <v>1157.5334895775425</v>
          </cell>
        </row>
        <row r="93">
          <cell r="AC93">
            <v>5483.3064086191234</v>
          </cell>
        </row>
        <row r="94">
          <cell r="AC94">
            <v>3675.2889433265032</v>
          </cell>
        </row>
        <row r="163">
          <cell r="AC163">
            <v>2366.0661238101811</v>
          </cell>
        </row>
        <row r="164">
          <cell r="AC164">
            <v>23747.893665565538</v>
          </cell>
        </row>
        <row r="165">
          <cell r="AC165">
            <v>3782.7959723394956</v>
          </cell>
        </row>
        <row r="166">
          <cell r="AC166">
            <v>3069.0987206998607</v>
          </cell>
        </row>
        <row r="167">
          <cell r="AC167">
            <v>89264.398133272727</v>
          </cell>
        </row>
        <row r="187">
          <cell r="AC187">
            <v>9104.7873076074666</v>
          </cell>
        </row>
        <row r="188">
          <cell r="AC188">
            <v>14532.434426480644</v>
          </cell>
        </row>
        <row r="190">
          <cell r="AC190">
            <v>11468.422074413154</v>
          </cell>
        </row>
        <row r="191">
          <cell r="AC191">
            <v>2281.1659855671555</v>
          </cell>
        </row>
        <row r="207">
          <cell r="AC207">
            <v>4296.4732521321366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Data Electric &amp; Gas"/>
      <sheetName val="Leashold Improvements"/>
      <sheetName val="IRS DFIT"/>
      <sheetName val="Plant and Tax Data"/>
      <sheetName val="Tax Depreciation Rates"/>
      <sheetName val="South King Plant"/>
      <sheetName val="Allocation Method"/>
      <sheetName val="Common Depr Rates"/>
      <sheetName val="RB&amp;IS by FERC"/>
    </sheetNames>
    <sheetDataSet>
      <sheetData sheetId="0">
        <row r="16">
          <cell r="D16">
            <v>2565876.3629749999</v>
          </cell>
        </row>
      </sheetData>
      <sheetData sheetId="1">
        <row r="16">
          <cell r="D16">
            <v>1253528.7620250001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I9">
            <v>11090930.553116666</v>
          </cell>
        </row>
        <row r="26">
          <cell r="I26">
            <v>-363750.12810969783</v>
          </cell>
        </row>
        <row r="27">
          <cell r="I27">
            <v>89248.017462842559</v>
          </cell>
        </row>
        <row r="28">
          <cell r="I28">
            <v>-393261.64299999998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DFIT "/>
      <sheetName val="Other  Glacier Battery Plant"/>
      <sheetName val="Production Glacier Battery Plt"/>
      <sheetName val="MACRS W 50% BONUS"/>
      <sheetName val="New Recap Prod -Non-Prod"/>
      <sheetName val="Detail Plant Data"/>
      <sheetName val="New Depr Study"/>
      <sheetName val="RB&amp;ISbyFERC"/>
    </sheetNames>
    <sheetDataSet>
      <sheetData sheetId="0">
        <row r="15">
          <cell r="C15">
            <v>2532527.2133333334</v>
          </cell>
        </row>
      </sheetData>
      <sheetData sheetId="1" refreshError="1"/>
      <sheetData sheetId="2">
        <row r="101">
          <cell r="E101">
            <v>28201.162064624998</v>
          </cell>
        </row>
        <row r="102">
          <cell r="E102">
            <v>95635.346374999994</v>
          </cell>
        </row>
        <row r="105">
          <cell r="E105">
            <v>101567.97615332446</v>
          </cell>
        </row>
        <row r="106">
          <cell r="E106">
            <v>238465.99999999997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2864024.6325000003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Solar Balance SEpt 16"/>
      <sheetName val="WH deferred Tax Sept 2016"/>
      <sheetName val="Sept 16 PP Report"/>
    </sheetNames>
    <sheetDataSet>
      <sheetData sheetId="0">
        <row r="16">
          <cell r="D16">
            <v>4539303</v>
          </cell>
        </row>
      </sheetData>
      <sheetData sheetId="1">
        <row r="13">
          <cell r="O13">
            <v>3130666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Q611"/>
  <sheetViews>
    <sheetView tabSelected="1" zoomScale="85" zoomScaleNormal="85" workbookViewId="0">
      <pane xSplit="1" ySplit="6" topLeftCell="AF245" activePane="bottomRight" state="frozen"/>
      <selection pane="topRight" activeCell="B1" sqref="B1"/>
      <selection pane="bottomLeft" activeCell="A7" sqref="A7"/>
      <selection pane="bottomRight" activeCell="AN275" sqref="AN275"/>
    </sheetView>
  </sheetViews>
  <sheetFormatPr defaultColWidth="8.88671875" defaultRowHeight="13.2"/>
  <cols>
    <col min="1" max="1" width="53" style="3" bestFit="1" customWidth="1"/>
    <col min="2" max="2" width="15.44140625" style="3" bestFit="1" customWidth="1"/>
    <col min="3" max="3" width="13.33203125" style="3" bestFit="1" customWidth="1"/>
    <col min="4" max="4" width="17" style="3" bestFit="1" customWidth="1"/>
    <col min="5" max="5" width="15.88671875" style="3" bestFit="1" customWidth="1"/>
    <col min="6" max="6" width="14.44140625" style="3" bestFit="1" customWidth="1"/>
    <col min="7" max="7" width="22.33203125" style="114" bestFit="1" customWidth="1"/>
    <col min="8" max="8" width="15.33203125" style="3" bestFit="1" customWidth="1"/>
    <col min="9" max="10" width="12.33203125" style="3" bestFit="1" customWidth="1"/>
    <col min="11" max="12" width="11.6640625" style="3" bestFit="1" customWidth="1"/>
    <col min="13" max="13" width="15.33203125" style="3" bestFit="1" customWidth="1"/>
    <col min="14" max="14" width="11.109375" style="3" bestFit="1" customWidth="1"/>
    <col min="15" max="15" width="18.44140625" style="3" bestFit="1" customWidth="1"/>
    <col min="16" max="16" width="14.109375" style="3" bestFit="1" customWidth="1"/>
    <col min="17" max="18" width="12.33203125" style="3" bestFit="1" customWidth="1"/>
    <col min="19" max="19" width="13.109375" style="3" bestFit="1" customWidth="1"/>
    <col min="20" max="20" width="11.6640625" style="3" bestFit="1" customWidth="1"/>
    <col min="21" max="21" width="15.88671875" style="3" customWidth="1"/>
    <col min="22" max="22" width="19.6640625" style="3" bestFit="1" customWidth="1"/>
    <col min="23" max="23" width="17.33203125" style="3" bestFit="1" customWidth="1"/>
    <col min="24" max="24" width="18" style="3" bestFit="1" customWidth="1"/>
    <col min="25" max="25" width="13.5546875" style="3" bestFit="1" customWidth="1"/>
    <col min="26" max="26" width="14.44140625" style="117" bestFit="1" customWidth="1"/>
    <col min="27" max="27" width="13.88671875" style="3" bestFit="1" customWidth="1"/>
    <col min="28" max="28" width="12.88671875" style="3" bestFit="1" customWidth="1"/>
    <col min="29" max="29" width="16.33203125" style="3" bestFit="1" customWidth="1"/>
    <col min="30" max="30" width="12.33203125" style="3" bestFit="1" customWidth="1"/>
    <col min="31" max="31" width="14.33203125" style="3" bestFit="1" customWidth="1"/>
    <col min="32" max="32" width="15.109375" style="3" bestFit="1" customWidth="1"/>
    <col min="33" max="33" width="13.33203125" style="3" bestFit="1" customWidth="1"/>
    <col min="34" max="35" width="20.33203125" style="3" bestFit="1" customWidth="1"/>
    <col min="36" max="36" width="12.33203125" style="3" bestFit="1" customWidth="1"/>
    <col min="37" max="37" width="19.88671875" style="3" bestFit="1" customWidth="1"/>
    <col min="38" max="38" width="13.6640625" style="3" bestFit="1" customWidth="1"/>
    <col min="39" max="39" width="14.5546875" style="3" bestFit="1" customWidth="1"/>
    <col min="40" max="40" width="17" style="3" bestFit="1" customWidth="1"/>
    <col min="41" max="41" width="8.88671875" style="3"/>
    <col min="42" max="42" width="15" style="3" bestFit="1" customWidth="1"/>
    <col min="43" max="43" width="13.33203125" style="3" bestFit="1" customWidth="1"/>
    <col min="44" max="97" width="8.88671875" style="3"/>
    <col min="98" max="98" width="8.88671875" style="3" customWidth="1"/>
    <col min="99" max="16384" width="8.88671875" style="3"/>
  </cols>
  <sheetData>
    <row r="1" spans="1:42">
      <c r="A1" s="1" t="s">
        <v>0</v>
      </c>
      <c r="B1" s="34">
        <f ca="1">ROUND(B276,0)</f>
        <v>0</v>
      </c>
      <c r="C1" s="34">
        <f t="shared" ref="C1:AN1" ca="1" si="0">ROUND(C276,0)</f>
        <v>0</v>
      </c>
      <c r="D1" s="34">
        <f t="shared" ca="1" si="0"/>
        <v>0</v>
      </c>
      <c r="E1" s="34">
        <f t="shared" ca="1" si="0"/>
        <v>0</v>
      </c>
      <c r="F1" s="34">
        <f t="shared" ca="1" si="0"/>
        <v>0</v>
      </c>
      <c r="G1" s="98">
        <f t="shared" ca="1" si="0"/>
        <v>0</v>
      </c>
      <c r="H1" s="34">
        <f t="shared" ca="1" si="0"/>
        <v>0</v>
      </c>
      <c r="I1" s="34">
        <f t="shared" ca="1" si="0"/>
        <v>0</v>
      </c>
      <c r="J1" s="34">
        <f t="shared" ca="1" si="0"/>
        <v>0</v>
      </c>
      <c r="K1" s="34">
        <f t="shared" ca="1" si="0"/>
        <v>0</v>
      </c>
      <c r="L1" s="34">
        <f t="shared" ca="1" si="0"/>
        <v>0</v>
      </c>
      <c r="M1" s="34">
        <f t="shared" ca="1" si="0"/>
        <v>0</v>
      </c>
      <c r="N1" s="34">
        <f t="shared" ca="1" si="0"/>
        <v>0</v>
      </c>
      <c r="O1" s="34">
        <f t="shared" ca="1" si="0"/>
        <v>0</v>
      </c>
      <c r="P1" s="34">
        <f t="shared" ca="1" si="0"/>
        <v>0</v>
      </c>
      <c r="Q1" s="34">
        <f t="shared" ca="1" si="0"/>
        <v>0</v>
      </c>
      <c r="R1" s="34">
        <f t="shared" ca="1" si="0"/>
        <v>0</v>
      </c>
      <c r="S1" s="34">
        <f t="shared" ca="1" si="0"/>
        <v>0</v>
      </c>
      <c r="T1" s="34">
        <f t="shared" ca="1" si="0"/>
        <v>0</v>
      </c>
      <c r="U1" s="34">
        <f t="shared" ca="1" si="0"/>
        <v>0</v>
      </c>
      <c r="V1" s="34">
        <f t="shared" ca="1" si="0"/>
        <v>0</v>
      </c>
      <c r="W1" s="34">
        <f t="shared" ca="1" si="0"/>
        <v>0</v>
      </c>
      <c r="X1" s="34">
        <f t="shared" ca="1" si="0"/>
        <v>0</v>
      </c>
      <c r="Y1" s="34">
        <f t="shared" si="0"/>
        <v>0</v>
      </c>
      <c r="Z1" s="98">
        <f t="shared" ca="1" si="0"/>
        <v>0</v>
      </c>
      <c r="AA1" s="34">
        <f t="shared" ca="1" si="0"/>
        <v>0</v>
      </c>
      <c r="AB1" s="34">
        <f t="shared" ca="1" si="0"/>
        <v>0</v>
      </c>
      <c r="AC1" s="34">
        <f t="shared" ca="1" si="0"/>
        <v>0</v>
      </c>
      <c r="AD1" s="34">
        <f t="shared" ca="1" si="0"/>
        <v>0</v>
      </c>
      <c r="AE1" s="34">
        <f t="shared" si="0"/>
        <v>0</v>
      </c>
      <c r="AF1" s="34">
        <f t="shared" ca="1" si="0"/>
        <v>0</v>
      </c>
      <c r="AG1" s="34">
        <f t="shared" si="0"/>
        <v>0</v>
      </c>
      <c r="AH1" s="34">
        <f t="shared" ca="1" si="0"/>
        <v>0</v>
      </c>
      <c r="AI1" s="34">
        <f t="shared" si="0"/>
        <v>0</v>
      </c>
      <c r="AJ1" s="34">
        <f t="shared" ca="1" si="0"/>
        <v>0</v>
      </c>
      <c r="AK1" s="34">
        <f t="shared" ca="1" si="0"/>
        <v>0</v>
      </c>
      <c r="AL1" s="34">
        <f t="shared" ca="1" si="0"/>
        <v>0</v>
      </c>
      <c r="AM1" s="34">
        <f t="shared" ca="1" si="0"/>
        <v>0</v>
      </c>
      <c r="AN1" s="34">
        <f t="shared" ca="1" si="0"/>
        <v>0</v>
      </c>
    </row>
    <row r="2" spans="1:42">
      <c r="A2" s="1" t="s">
        <v>1</v>
      </c>
      <c r="B2" s="34"/>
      <c r="C2" s="4" t="str">
        <f>[2]Summary!E12</f>
        <v>REVENUES</v>
      </c>
      <c r="D2" s="4" t="str">
        <f>[2]Summary!F12</f>
        <v>TEMPERATURE</v>
      </c>
      <c r="E2" s="4" t="str">
        <f>[2]Summary!G12</f>
        <v>PASS-THROUGH</v>
      </c>
      <c r="F2" s="4" t="str">
        <f>[2]Summary!H12</f>
        <v>FEDERAL</v>
      </c>
      <c r="G2" s="4" t="str">
        <f>[2]Summary!I12</f>
        <v>TAX BENEFIT OF</v>
      </c>
      <c r="H2" s="4" t="str">
        <f>[2]Summary!J12</f>
        <v>DEPRECIATION</v>
      </c>
      <c r="I2" s="4" t="str">
        <f>[2]Summary!K12</f>
        <v>NORMALIZE</v>
      </c>
      <c r="J2" s="4" t="str">
        <f>[2]Summary!L12</f>
        <v>BAD</v>
      </c>
      <c r="K2" s="4" t="str">
        <f>[2]Summary!M12</f>
        <v>INCENTIVE</v>
      </c>
      <c r="L2" s="4" t="str">
        <f>[2]Summary!N12</f>
        <v>D&amp;O</v>
      </c>
      <c r="M2" s="4" t="str">
        <f>[2]Summary!O12</f>
        <v xml:space="preserve">INTEREST ON </v>
      </c>
      <c r="N2" s="4" t="str">
        <f>[2]Summary!P12</f>
        <v>RATE CASE</v>
      </c>
      <c r="O2" s="4" t="str">
        <f>[2]Summary!Q12</f>
        <v>DEFERRED G/L ON</v>
      </c>
      <c r="P2" s="4" t="str">
        <f>[2]Summary!R12</f>
        <v>PROPERTY &amp;</v>
      </c>
      <c r="Q2" s="4" t="str">
        <f>[2]Summary!S12</f>
        <v>PENSION</v>
      </c>
      <c r="R2" s="4" t="str">
        <f>[2]Summary!T12</f>
        <v>WAGE</v>
      </c>
      <c r="S2" s="4" t="str">
        <f>[2]Summary!U12</f>
        <v>INVESTMENT</v>
      </c>
      <c r="T2" s="4" t="str">
        <f>[2]Summary!V12</f>
        <v>EMPLOYEE</v>
      </c>
      <c r="U2" s="4" t="str">
        <f>[2]Summary!W12</f>
        <v>ENVIRONMENTAL</v>
      </c>
      <c r="V2" s="4" t="str">
        <f>[2]Summary!X12</f>
        <v>PAYMENT</v>
      </c>
      <c r="W2" s="4" t="str">
        <f>[2]Summary!Y12</f>
        <v>SOUTH KING</v>
      </c>
      <c r="X2" s="4" t="str">
        <f>[2]Summary!Z12</f>
        <v>EXCISE TAX AND</v>
      </c>
      <c r="Y2" s="4" t="str">
        <f>[2]Summary!AB12</f>
        <v>BLACK BOX</v>
      </c>
      <c r="Z2" s="4" t="str">
        <f>[2]Summary!AC12</f>
        <v>POWER</v>
      </c>
      <c r="AA2" s="4" t="str">
        <f>[2]Summary!AD12</f>
        <v>MT ELECTRIC</v>
      </c>
      <c r="AB2" s="4" t="str">
        <f>[2]Summary!AE12</f>
        <v>WILD HORSE</v>
      </c>
      <c r="AC2" s="4" t="str">
        <f>[2]Summary!AF12</f>
        <v>ASC 815</v>
      </c>
      <c r="AD2" s="4" t="str">
        <f>[2]Summary!AG12</f>
        <v>STORM</v>
      </c>
      <c r="AE2" s="4" t="str">
        <f>[2]Summary!AH12</f>
        <v>REG ASSETS</v>
      </c>
      <c r="AF2" s="4" t="str">
        <f>[2]Summary!AI12</f>
        <v>GLACIER</v>
      </c>
      <c r="AG2" s="4" t="str">
        <f>[2]Summary!AJ12</f>
        <v>ENERGY IMB</v>
      </c>
      <c r="AH2" s="4" t="str">
        <f>[2]Summary!AK12</f>
        <v>GOLDENDALE</v>
      </c>
      <c r="AI2" s="4" t="str">
        <f>[2]Summary!AL12</f>
        <v>MINT FARM</v>
      </c>
      <c r="AJ2" s="4" t="str">
        <f>[2]Summary!AM12</f>
        <v xml:space="preserve">WHITE </v>
      </c>
      <c r="AK2" s="4" t="str">
        <f>[2]Summary!AN12</f>
        <v>RECLASS OF HYDRO</v>
      </c>
      <c r="AL2" s="4" t="str">
        <f>[2]Summary!AO12</f>
        <v>PRODUCTION</v>
      </c>
      <c r="AM2" s="4" t="s">
        <v>2</v>
      </c>
      <c r="AN2" s="4" t="s">
        <v>3</v>
      </c>
    </row>
    <row r="3" spans="1:42">
      <c r="A3" s="1" t="s">
        <v>314</v>
      </c>
      <c r="B3" s="2"/>
      <c r="C3" s="4" t="str">
        <f>[2]Summary!E13</f>
        <v>&amp; EXPENSES</v>
      </c>
      <c r="D3" s="4" t="str">
        <f>[2]Summary!F13</f>
        <v>NORMALIZATION</v>
      </c>
      <c r="E3" s="4" t="str">
        <f>[2]Summary!G13</f>
        <v>REVS. &amp; EXPS.</v>
      </c>
      <c r="F3" s="4" t="str">
        <f>[2]Summary!H13</f>
        <v>INCOME TAX</v>
      </c>
      <c r="G3" s="4" t="str">
        <f>[2]Summary!I13</f>
        <v xml:space="preserve"> PROFORMA INTEREST</v>
      </c>
      <c r="H3" s="4" t="str">
        <f>[2]Summary!J13</f>
        <v>STUDY</v>
      </c>
      <c r="I3" s="4" t="str">
        <f>[2]Summary!K13</f>
        <v>INJ &amp; DMGS</v>
      </c>
      <c r="J3" s="4" t="str">
        <f>[2]Summary!L13</f>
        <v>DEBTS</v>
      </c>
      <c r="K3" s="4" t="str">
        <f>[2]Summary!M13</f>
        <v>PAY</v>
      </c>
      <c r="L3" s="4" t="str">
        <f>[2]Summary!N13</f>
        <v>INSURANCE</v>
      </c>
      <c r="M3" s="4" t="str">
        <f>[2]Summary!O13</f>
        <v>CUST DEPOSITS</v>
      </c>
      <c r="N3" s="4" t="str">
        <f>[2]Summary!P13</f>
        <v>EXPENSES</v>
      </c>
      <c r="O3" s="4" t="str">
        <f>[2]Summary!Q13</f>
        <v>PROPERTY SALES</v>
      </c>
      <c r="P3" s="4" t="str">
        <f>[2]Summary!R13</f>
        <v>LIABILITY INS</v>
      </c>
      <c r="Q3" s="4" t="str">
        <f>[2]Summary!S13</f>
        <v>PLAN</v>
      </c>
      <c r="R3" s="4" t="str">
        <f>[2]Summary!T13</f>
        <v>INCREASE</v>
      </c>
      <c r="S3" s="4" t="str">
        <f>[2]Summary!U13</f>
        <v>PLAN</v>
      </c>
      <c r="T3" s="4" t="str">
        <f>[2]Summary!V13</f>
        <v>INSURANCE</v>
      </c>
      <c r="U3" s="4" t="str">
        <f>[2]Summary!W13</f>
        <v>REMEDIATION</v>
      </c>
      <c r="V3" s="4" t="str">
        <f>[2]Summary!X13</f>
        <v>PROCESSING COSTS</v>
      </c>
      <c r="W3" s="4" t="str">
        <f>[2]Summary!Y13</f>
        <v>SERVICE CENTER</v>
      </c>
      <c r="X3" s="4" t="str">
        <f>[2]Summary!Z13</f>
        <v>WUTC FILING FEE</v>
      </c>
      <c r="Y3" s="115" t="str">
        <f>[2]Summary!AB13</f>
        <v>ADJUSTMENT</v>
      </c>
      <c r="Z3" s="4" t="str">
        <f>[2]Summary!AC13</f>
        <v>COSTS</v>
      </c>
      <c r="AA3" s="4" t="str">
        <f>[2]Summary!AD13</f>
        <v>ENERGY TAX</v>
      </c>
      <c r="AB3" s="4" t="str">
        <f>[2]Summary!AE13</f>
        <v xml:space="preserve"> SOLAR</v>
      </c>
      <c r="AC3" s="4" t="str">
        <f>[2]Summary!AF13</f>
        <v>(PREV. SFAS 133)</v>
      </c>
      <c r="AD3" s="4" t="str">
        <f>[2]Summary!AG13</f>
        <v>DAMAGE</v>
      </c>
      <c r="AE3" s="4" t="str">
        <f>[2]Summary!AH13</f>
        <v>&amp; LIABILITIES</v>
      </c>
      <c r="AF3" s="4" t="str">
        <f>[2]Summary!AI13</f>
        <v>BATTERY STRG</v>
      </c>
      <c r="AG3" s="4" t="str">
        <f>[2]Summary!AJ13</f>
        <v>MARKET</v>
      </c>
      <c r="AH3" s="4" t="str">
        <f>[2]Summary!AK13</f>
        <v>CAPACITY UPGRADE</v>
      </c>
      <c r="AI3" s="4" t="str">
        <f>[2]Summary!AL13</f>
        <v>CAPACITY UPGRADE</v>
      </c>
      <c r="AJ3" s="4" t="str">
        <f>[2]Summary!AM13</f>
        <v>RIVER</v>
      </c>
      <c r="AK3" s="4" t="str">
        <f>[2]Summary!AN13</f>
        <v>TREASURY GRANTS</v>
      </c>
      <c r="AL3" s="4" t="str">
        <f>[2]Summary!AO13</f>
        <v>ADJUSTMENT</v>
      </c>
      <c r="AM3" s="5" t="s">
        <v>4</v>
      </c>
      <c r="AN3" s="5" t="s">
        <v>5</v>
      </c>
    </row>
    <row r="4" spans="1:42" ht="13.8" thickBot="1">
      <c r="A4" s="6" t="s">
        <v>7</v>
      </c>
      <c r="B4" s="7" t="s">
        <v>8</v>
      </c>
      <c r="C4" s="8" t="str">
        <f>[2]Summary!E14</f>
        <v>Common Adj 01</v>
      </c>
      <c r="D4" s="8" t="str">
        <f>[2]Summary!F14</f>
        <v>Common Adj 02</v>
      </c>
      <c r="E4" s="8">
        <f>[2]Summary!G9</f>
        <v>0</v>
      </c>
      <c r="F4" s="8">
        <f>[2]Summary!H9</f>
        <v>0</v>
      </c>
      <c r="G4" s="8">
        <f>[2]Summary!I9</f>
        <v>0</v>
      </c>
      <c r="H4" s="8">
        <f>[2]Summary!J9</f>
        <v>0</v>
      </c>
      <c r="I4" s="8">
        <f>[2]Summary!K9</f>
        <v>0</v>
      </c>
      <c r="J4" s="8">
        <f>[2]Summary!L9</f>
        <v>0</v>
      </c>
      <c r="K4" s="8">
        <f>[2]Summary!M9</f>
        <v>0</v>
      </c>
      <c r="L4" s="8">
        <f>[2]Summary!N9</f>
        <v>0</v>
      </c>
      <c r="M4" s="8">
        <f>[2]Summary!O9</f>
        <v>0</v>
      </c>
      <c r="N4" s="8">
        <f>[2]Summary!P9</f>
        <v>0</v>
      </c>
      <c r="O4" s="8">
        <f>[2]Summary!Q9</f>
        <v>0</v>
      </c>
      <c r="P4" s="8">
        <f>[2]Summary!R9</f>
        <v>0</v>
      </c>
      <c r="Q4" s="8">
        <f>[2]Summary!S9</f>
        <v>0</v>
      </c>
      <c r="R4" s="8">
        <f>[2]Summary!T9</f>
        <v>0</v>
      </c>
      <c r="S4" s="8">
        <f>[2]Summary!U9</f>
        <v>0</v>
      </c>
      <c r="T4" s="8">
        <f>[2]Summary!V9</f>
        <v>0</v>
      </c>
      <c r="U4" s="8">
        <f>[2]Summary!W9</f>
        <v>0</v>
      </c>
      <c r="V4" s="8">
        <f>[2]Summary!X9</f>
        <v>0</v>
      </c>
      <c r="W4" s="8">
        <f>[2]Summary!Y9</f>
        <v>0</v>
      </c>
      <c r="X4" s="8">
        <f>[2]Summary!Z9</f>
        <v>0</v>
      </c>
      <c r="Y4" s="8">
        <f>[2]Summary!AB9</f>
        <v>0</v>
      </c>
      <c r="Z4" s="8" t="str">
        <f>[2]Summary!AC14</f>
        <v>Electric Adj 01</v>
      </c>
      <c r="AA4" s="8" t="str">
        <f>[2]Summary!AD14</f>
        <v>Electric Adj 02</v>
      </c>
      <c r="AB4" s="8" t="str">
        <f>[2]Summary!AE14</f>
        <v>Electric Adj 03</v>
      </c>
      <c r="AC4" s="8" t="str">
        <f>[2]Summary!AF14</f>
        <v>Electric Adj 04</v>
      </c>
      <c r="AD4" s="8" t="str">
        <f>[2]Summary!AG14</f>
        <v>Electric Adj 05</v>
      </c>
      <c r="AE4" s="8" t="str">
        <f>[2]Summary!AH14</f>
        <v>Electric Adj 06</v>
      </c>
      <c r="AF4" s="8" t="str">
        <f>[2]Summary!AI14</f>
        <v>Electric Adj 07</v>
      </c>
      <c r="AG4" s="8" t="str">
        <f>[2]Summary!AJ14</f>
        <v>Electric Adj 08</v>
      </c>
      <c r="AH4" s="8" t="str">
        <f>[2]Summary!AK14</f>
        <v>Electric Adj 09</v>
      </c>
      <c r="AI4" s="8" t="str">
        <f>[2]Summary!AL14</f>
        <v>Electric Adj 10</v>
      </c>
      <c r="AJ4" s="8" t="str">
        <f>[2]Summary!AM14</f>
        <v>Electric Adj 11</v>
      </c>
      <c r="AK4" s="8" t="str">
        <f>[2]Summary!AN14</f>
        <v>Electric Adj 12</v>
      </c>
      <c r="AL4" s="8" t="str">
        <f>[2]Summary!AO14</f>
        <v>Electric Adj 13</v>
      </c>
      <c r="AM4" s="5"/>
      <c r="AN4" s="5" t="s">
        <v>9</v>
      </c>
      <c r="AP4" s="119"/>
    </row>
    <row r="5" spans="1:42">
      <c r="A5" s="101"/>
      <c r="B5" s="102"/>
      <c r="C5" s="103">
        <f ca="1">+C276</f>
        <v>0</v>
      </c>
      <c r="D5" s="103">
        <f t="shared" ref="D5:AL5" ca="1" si="1">+D276</f>
        <v>0</v>
      </c>
      <c r="E5" s="103">
        <f t="shared" ca="1" si="1"/>
        <v>0</v>
      </c>
      <c r="F5" s="103">
        <f t="shared" ca="1" si="1"/>
        <v>0</v>
      </c>
      <c r="G5" s="103">
        <f t="shared" ca="1" si="1"/>
        <v>0</v>
      </c>
      <c r="H5" s="103">
        <f t="shared" ca="1" si="1"/>
        <v>0</v>
      </c>
      <c r="I5" s="103">
        <f t="shared" ca="1" si="1"/>
        <v>0</v>
      </c>
      <c r="J5" s="103">
        <f t="shared" ca="1" si="1"/>
        <v>0</v>
      </c>
      <c r="K5" s="103">
        <f t="shared" ca="1" si="1"/>
        <v>0</v>
      </c>
      <c r="L5" s="103">
        <f t="shared" ca="1" si="1"/>
        <v>0</v>
      </c>
      <c r="M5" s="103">
        <f t="shared" ca="1" si="1"/>
        <v>0</v>
      </c>
      <c r="N5" s="103">
        <f t="shared" ca="1" si="1"/>
        <v>0</v>
      </c>
      <c r="O5" s="103">
        <f t="shared" ca="1" si="1"/>
        <v>0</v>
      </c>
      <c r="P5" s="103">
        <f t="shared" ca="1" si="1"/>
        <v>1.1641532182693481E-10</v>
      </c>
      <c r="Q5" s="103">
        <f t="shared" ca="1" si="1"/>
        <v>0</v>
      </c>
      <c r="R5" s="103">
        <f t="shared" ca="1" si="1"/>
        <v>4.1909515857696533E-9</v>
      </c>
      <c r="S5" s="103">
        <f t="shared" ca="1" si="1"/>
        <v>0</v>
      </c>
      <c r="T5" s="103">
        <f t="shared" ca="1" si="1"/>
        <v>0</v>
      </c>
      <c r="U5" s="103">
        <f t="shared" ca="1" si="1"/>
        <v>0</v>
      </c>
      <c r="V5" s="103">
        <f t="shared" ca="1" si="1"/>
        <v>0</v>
      </c>
      <c r="W5" s="103">
        <f t="shared" ca="1" si="1"/>
        <v>0</v>
      </c>
      <c r="X5" s="103">
        <f t="shared" ca="1" si="1"/>
        <v>0</v>
      </c>
      <c r="Y5" s="103">
        <f t="shared" si="1"/>
        <v>0</v>
      </c>
      <c r="Z5" s="103">
        <f t="shared" ca="1" si="1"/>
        <v>2.3283064365386963E-9</v>
      </c>
      <c r="AA5" s="103">
        <f t="shared" ca="1" si="1"/>
        <v>0</v>
      </c>
      <c r="AB5" s="103">
        <f t="shared" ca="1" si="1"/>
        <v>0</v>
      </c>
      <c r="AC5" s="103">
        <f t="shared" ca="1" si="1"/>
        <v>-1.0430812835693359E-7</v>
      </c>
      <c r="AD5" s="103">
        <f t="shared" ca="1" si="1"/>
        <v>0</v>
      </c>
      <c r="AE5" s="103">
        <f t="shared" si="1"/>
        <v>0</v>
      </c>
      <c r="AF5" s="103">
        <f t="shared" ca="1" si="1"/>
        <v>0</v>
      </c>
      <c r="AG5" s="103">
        <f t="shared" si="1"/>
        <v>0</v>
      </c>
      <c r="AH5" s="103">
        <f t="shared" ca="1" si="1"/>
        <v>0</v>
      </c>
      <c r="AI5" s="103">
        <f t="shared" si="1"/>
        <v>0</v>
      </c>
      <c r="AJ5" s="103">
        <f t="shared" ca="1" si="1"/>
        <v>0</v>
      </c>
      <c r="AK5" s="103">
        <f t="shared" ca="1" si="1"/>
        <v>0</v>
      </c>
      <c r="AL5" s="103">
        <f t="shared" ca="1" si="1"/>
        <v>0</v>
      </c>
      <c r="AM5" s="103">
        <f ca="1">+AM276</f>
        <v>-5.9604644775390625E-8</v>
      </c>
      <c r="AN5" s="103">
        <f ca="1">+AN276</f>
        <v>0</v>
      </c>
    </row>
    <row r="6" spans="1:42" ht="15.6">
      <c r="A6" s="9" t="s">
        <v>10</v>
      </c>
      <c r="B6" s="104" t="s">
        <v>276</v>
      </c>
      <c r="C6" s="104" t="s">
        <v>276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36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2"/>
      <c r="AN6" s="2"/>
    </row>
    <row r="7" spans="1:42">
      <c r="A7" s="10" t="s">
        <v>11</v>
      </c>
      <c r="B7" s="2"/>
      <c r="C7" s="2"/>
      <c r="D7" s="2"/>
      <c r="E7" s="2"/>
      <c r="F7" s="2"/>
      <c r="G7" s="2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2">
      <c r="A8" s="11" t="s">
        <v>12</v>
      </c>
      <c r="B8" s="105">
        <f ca="1">[3]Detail!G7</f>
        <v>1133291978.5999999</v>
      </c>
      <c r="C8" s="106">
        <f ca="1">'[2]KJB-6,13 Cmn Adj'!$D$23-'[2]KJB-6,13 Cmn Adj'!$D$20</f>
        <v>-18636297.520117842</v>
      </c>
      <c r="D8" s="106">
        <f ca="1">'[2]KJB-6,13 Cmn Adj'!$L$41-'[2]KJB-6,13 Cmn Adj'!$K$39</f>
        <v>28308135</v>
      </c>
      <c r="E8" s="106">
        <f ca="1">-('[2]KJB-6,13 Cmn Adj'!$Q$27-'[2]KJB-6,13 Cmn Adj'!$Q$21-'[2]KJB-6,13 Cmn Adj'!$Q$25-'[2]KJB-6,13 Cmn Adj'!$Q$17)</f>
        <v>-192533060.51000002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98"/>
      <c r="Y8" s="98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12">
        <f t="shared" ref="AM8:AM13" ca="1" si="2">SUM(C8:AL8)</f>
        <v>-182861223.03011787</v>
      </c>
      <c r="AN8" s="12">
        <f t="shared" ref="AN8:AN14" ca="1" si="3">AM8+B8</f>
        <v>950430755.56988204</v>
      </c>
    </row>
    <row r="9" spans="1:42">
      <c r="A9" s="11" t="s">
        <v>13</v>
      </c>
      <c r="B9" s="105">
        <f ca="1">[3]Detail!G8</f>
        <v>992834955.05999994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98"/>
      <c r="Y9" s="98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12">
        <f t="shared" si="2"/>
        <v>0</v>
      </c>
      <c r="AN9" s="12">
        <f t="shared" ca="1" si="3"/>
        <v>992834955.05999994</v>
      </c>
    </row>
    <row r="10" spans="1:42">
      <c r="A10" s="11" t="s">
        <v>14</v>
      </c>
      <c r="B10" s="105">
        <f ca="1">[3]Detail!G9</f>
        <v>19921374.529999901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98"/>
      <c r="Y10" s="98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12">
        <f t="shared" si="2"/>
        <v>0</v>
      </c>
      <c r="AN10" s="12">
        <f t="shared" ca="1" si="3"/>
        <v>19921374.529999901</v>
      </c>
    </row>
    <row r="11" spans="1:42">
      <c r="A11" s="11" t="s">
        <v>15</v>
      </c>
      <c r="B11" s="105">
        <f ca="1">[3]Detail!G10</f>
        <v>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98"/>
      <c r="Y11" s="98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12">
        <f t="shared" si="2"/>
        <v>0</v>
      </c>
      <c r="AN11" s="12">
        <f t="shared" ca="1" si="3"/>
        <v>0</v>
      </c>
    </row>
    <row r="12" spans="1:42">
      <c r="A12" s="11" t="s">
        <v>16</v>
      </c>
      <c r="B12" s="105">
        <f ca="1">[3]Detail!G11</f>
        <v>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98"/>
      <c r="Y12" s="98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12">
        <f t="shared" si="2"/>
        <v>0</v>
      </c>
      <c r="AN12" s="12">
        <f t="shared" ca="1" si="3"/>
        <v>0</v>
      </c>
    </row>
    <row r="13" spans="1:42">
      <c r="A13" s="14" t="s">
        <v>17</v>
      </c>
      <c r="B13" s="105">
        <f ca="1">[3]Detail!G12</f>
        <v>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98"/>
      <c r="Y13" s="98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12">
        <f t="shared" si="2"/>
        <v>0</v>
      </c>
      <c r="AN13" s="12">
        <f t="shared" ca="1" si="3"/>
        <v>0</v>
      </c>
    </row>
    <row r="14" spans="1:42">
      <c r="A14" s="11" t="s">
        <v>18</v>
      </c>
      <c r="B14" s="28">
        <f ca="1">SUM(B8:B13)</f>
        <v>2146048308.1899998</v>
      </c>
      <c r="C14" s="28">
        <f t="shared" ref="C14:AM14" ca="1" si="4">SUM(C8:C13)</f>
        <v>-18636297.520117842</v>
      </c>
      <c r="D14" s="28">
        <f t="shared" ca="1" si="4"/>
        <v>28308135</v>
      </c>
      <c r="E14" s="28">
        <f t="shared" ca="1" si="4"/>
        <v>-192533060.51000002</v>
      </c>
      <c r="F14" s="28">
        <f t="shared" si="4"/>
        <v>0</v>
      </c>
      <c r="G14" s="28">
        <f t="shared" si="4"/>
        <v>0</v>
      </c>
      <c r="H14" s="28">
        <f t="shared" si="4"/>
        <v>0</v>
      </c>
      <c r="I14" s="28">
        <f t="shared" si="4"/>
        <v>0</v>
      </c>
      <c r="J14" s="28">
        <f t="shared" si="4"/>
        <v>0</v>
      </c>
      <c r="K14" s="28">
        <f t="shared" si="4"/>
        <v>0</v>
      </c>
      <c r="L14" s="28">
        <f t="shared" si="4"/>
        <v>0</v>
      </c>
      <c r="M14" s="28">
        <f t="shared" si="4"/>
        <v>0</v>
      </c>
      <c r="N14" s="28">
        <f t="shared" si="4"/>
        <v>0</v>
      </c>
      <c r="O14" s="28">
        <f t="shared" si="4"/>
        <v>0</v>
      </c>
      <c r="P14" s="28">
        <f t="shared" si="4"/>
        <v>0</v>
      </c>
      <c r="Q14" s="28">
        <f t="shared" si="4"/>
        <v>0</v>
      </c>
      <c r="R14" s="28">
        <f t="shared" si="4"/>
        <v>0</v>
      </c>
      <c r="S14" s="28">
        <f t="shared" si="4"/>
        <v>0</v>
      </c>
      <c r="T14" s="28">
        <f t="shared" si="4"/>
        <v>0</v>
      </c>
      <c r="U14" s="28">
        <f t="shared" si="4"/>
        <v>0</v>
      </c>
      <c r="V14" s="28">
        <f t="shared" si="4"/>
        <v>0</v>
      </c>
      <c r="W14" s="28">
        <f t="shared" si="4"/>
        <v>0</v>
      </c>
      <c r="X14" s="28">
        <f t="shared" ref="X14:Y14" si="5">SUM(X8:X13)</f>
        <v>0</v>
      </c>
      <c r="Y14" s="28">
        <f t="shared" si="5"/>
        <v>0</v>
      </c>
      <c r="Z14" s="28">
        <f t="shared" si="4"/>
        <v>0</v>
      </c>
      <c r="AA14" s="28">
        <f t="shared" si="4"/>
        <v>0</v>
      </c>
      <c r="AB14" s="28">
        <f t="shared" si="4"/>
        <v>0</v>
      </c>
      <c r="AC14" s="28">
        <f t="shared" si="4"/>
        <v>0</v>
      </c>
      <c r="AD14" s="28">
        <f t="shared" si="4"/>
        <v>0</v>
      </c>
      <c r="AE14" s="28">
        <f t="shared" si="4"/>
        <v>0</v>
      </c>
      <c r="AF14" s="28">
        <f t="shared" si="4"/>
        <v>0</v>
      </c>
      <c r="AG14" s="28">
        <f t="shared" si="4"/>
        <v>0</v>
      </c>
      <c r="AH14" s="28">
        <f t="shared" si="4"/>
        <v>0</v>
      </c>
      <c r="AI14" s="28">
        <f t="shared" si="4"/>
        <v>0</v>
      </c>
      <c r="AJ14" s="28">
        <f t="shared" si="4"/>
        <v>0</v>
      </c>
      <c r="AK14" s="28">
        <f t="shared" si="4"/>
        <v>0</v>
      </c>
      <c r="AL14" s="28">
        <f t="shared" si="4"/>
        <v>0</v>
      </c>
      <c r="AM14" s="28">
        <f t="shared" ca="1" si="4"/>
        <v>-182861223.03011787</v>
      </c>
      <c r="AN14" s="15">
        <f t="shared" ca="1" si="3"/>
        <v>1963187085.1598821</v>
      </c>
    </row>
    <row r="15" spans="1:42">
      <c r="A15" s="16" t="s">
        <v>19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98"/>
      <c r="Y15" s="98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"/>
    </row>
    <row r="16" spans="1:42">
      <c r="A16" s="14" t="s">
        <v>20</v>
      </c>
      <c r="B16" s="105">
        <f ca="1">[3]Detail!G15</f>
        <v>324382.2</v>
      </c>
      <c r="C16" s="106">
        <f ca="1">'[2]KJB-6,13 Cmn Adj'!$D$20</f>
        <v>146.57999999999811</v>
      </c>
      <c r="D16" s="31">
        <f ca="1">'[2]KJB-6,13 Cmn Adj'!$K$39</f>
        <v>5118</v>
      </c>
      <c r="E16" s="105">
        <f ca="1">-'[2]KJB-6,13 Cmn Adj'!$Q$17</f>
        <v>-13257.679999999998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98"/>
      <c r="Y16" s="98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106">
        <f ca="1">SUM(C16:AL16)</f>
        <v>-7993.1</v>
      </c>
      <c r="AN16" s="12">
        <f ca="1">AM16+B16</f>
        <v>316389.10000000003</v>
      </c>
    </row>
    <row r="17" spans="1:40">
      <c r="A17" s="11" t="s">
        <v>21</v>
      </c>
      <c r="B17" s="96">
        <f ca="1">SUM(B16)</f>
        <v>324382.2</v>
      </c>
      <c r="C17" s="96">
        <f t="shared" ref="C17:AM17" ca="1" si="6">SUM(C16)</f>
        <v>146.57999999999811</v>
      </c>
      <c r="D17" s="96">
        <f t="shared" ca="1" si="6"/>
        <v>5118</v>
      </c>
      <c r="E17" s="96">
        <f t="shared" ca="1" si="6"/>
        <v>-13257.679999999998</v>
      </c>
      <c r="F17" s="96">
        <f t="shared" si="6"/>
        <v>0</v>
      </c>
      <c r="G17" s="96">
        <f t="shared" si="6"/>
        <v>0</v>
      </c>
      <c r="H17" s="96">
        <f t="shared" si="6"/>
        <v>0</v>
      </c>
      <c r="I17" s="96">
        <f t="shared" si="6"/>
        <v>0</v>
      </c>
      <c r="J17" s="96">
        <f t="shared" si="6"/>
        <v>0</v>
      </c>
      <c r="K17" s="96">
        <f t="shared" si="6"/>
        <v>0</v>
      </c>
      <c r="L17" s="96">
        <f t="shared" si="6"/>
        <v>0</v>
      </c>
      <c r="M17" s="96">
        <f t="shared" si="6"/>
        <v>0</v>
      </c>
      <c r="N17" s="96">
        <f t="shared" si="6"/>
        <v>0</v>
      </c>
      <c r="O17" s="96">
        <f t="shared" si="6"/>
        <v>0</v>
      </c>
      <c r="P17" s="96">
        <f t="shared" si="6"/>
        <v>0</v>
      </c>
      <c r="Q17" s="96">
        <f t="shared" si="6"/>
        <v>0</v>
      </c>
      <c r="R17" s="96">
        <f t="shared" si="6"/>
        <v>0</v>
      </c>
      <c r="S17" s="96">
        <f t="shared" si="6"/>
        <v>0</v>
      </c>
      <c r="T17" s="96">
        <f t="shared" si="6"/>
        <v>0</v>
      </c>
      <c r="U17" s="96">
        <f t="shared" si="6"/>
        <v>0</v>
      </c>
      <c r="V17" s="96">
        <f t="shared" si="6"/>
        <v>0</v>
      </c>
      <c r="W17" s="96">
        <f t="shared" si="6"/>
        <v>0</v>
      </c>
      <c r="X17" s="28">
        <f t="shared" ref="X17:Y17" si="7">SUM(X16)</f>
        <v>0</v>
      </c>
      <c r="Y17" s="28">
        <f t="shared" si="7"/>
        <v>0</v>
      </c>
      <c r="Z17" s="96">
        <f t="shared" si="6"/>
        <v>0</v>
      </c>
      <c r="AA17" s="96">
        <f t="shared" si="6"/>
        <v>0</v>
      </c>
      <c r="AB17" s="96">
        <f t="shared" si="6"/>
        <v>0</v>
      </c>
      <c r="AC17" s="96">
        <f t="shared" si="6"/>
        <v>0</v>
      </c>
      <c r="AD17" s="96">
        <f t="shared" si="6"/>
        <v>0</v>
      </c>
      <c r="AE17" s="96">
        <f t="shared" si="6"/>
        <v>0</v>
      </c>
      <c r="AF17" s="96">
        <f t="shared" si="6"/>
        <v>0</v>
      </c>
      <c r="AG17" s="96">
        <f t="shared" si="6"/>
        <v>0</v>
      </c>
      <c r="AH17" s="96">
        <f t="shared" si="6"/>
        <v>0</v>
      </c>
      <c r="AI17" s="96">
        <f t="shared" si="6"/>
        <v>0</v>
      </c>
      <c r="AJ17" s="96">
        <f t="shared" si="6"/>
        <v>0</v>
      </c>
      <c r="AK17" s="96">
        <f t="shared" si="6"/>
        <v>0</v>
      </c>
      <c r="AL17" s="96">
        <f t="shared" si="6"/>
        <v>0</v>
      </c>
      <c r="AM17" s="96">
        <f t="shared" ca="1" si="6"/>
        <v>-7993.1</v>
      </c>
      <c r="AN17" s="18">
        <f ca="1">AM17+B17</f>
        <v>316389.10000000003</v>
      </c>
    </row>
    <row r="18" spans="1:40">
      <c r="A18" s="1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98"/>
      <c r="Y18" s="98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"/>
    </row>
    <row r="19" spans="1:40">
      <c r="A19" s="11" t="s">
        <v>23</v>
      </c>
      <c r="B19" s="105">
        <f ca="1">[3]Detail!G18</f>
        <v>53788170.889999896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98"/>
      <c r="Y19" s="98"/>
      <c r="Z19" s="98">
        <f ca="1">-'[2]KJB-7,14 El Adj'!$E$19</f>
        <v>-164896874.90476853</v>
      </c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106">
        <f ca="1">SUM(C19:AL19)</f>
        <v>-164896874.90476853</v>
      </c>
      <c r="AN19" s="12">
        <f ca="1">AM19+B19</f>
        <v>-111108704.01476863</v>
      </c>
    </row>
    <row r="20" spans="1:40">
      <c r="A20" s="14" t="s">
        <v>24</v>
      </c>
      <c r="B20" s="105">
        <f ca="1">[3]Detail!G19</f>
        <v>147337570.84999999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98"/>
      <c r="Y20" s="98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106">
        <f>SUM(C20:AL20)</f>
        <v>0</v>
      </c>
      <c r="AN20" s="12">
        <f ca="1">AM20+B20</f>
        <v>147337570.84999999</v>
      </c>
    </row>
    <row r="21" spans="1:40">
      <c r="A21" s="11" t="s">
        <v>25</v>
      </c>
      <c r="B21" s="28">
        <f ca="1">SUM(B19:B20)</f>
        <v>201125741.73999989</v>
      </c>
      <c r="C21" s="28">
        <f t="shared" ref="C21:AM21" si="8">SUM(C19:C20)</f>
        <v>0</v>
      </c>
      <c r="D21" s="28">
        <f t="shared" si="8"/>
        <v>0</v>
      </c>
      <c r="E21" s="28">
        <f t="shared" si="8"/>
        <v>0</v>
      </c>
      <c r="F21" s="28">
        <f t="shared" si="8"/>
        <v>0</v>
      </c>
      <c r="G21" s="28">
        <f t="shared" si="8"/>
        <v>0</v>
      </c>
      <c r="H21" s="28">
        <f t="shared" si="8"/>
        <v>0</v>
      </c>
      <c r="I21" s="28">
        <f t="shared" si="8"/>
        <v>0</v>
      </c>
      <c r="J21" s="28">
        <f t="shared" si="8"/>
        <v>0</v>
      </c>
      <c r="K21" s="28">
        <f t="shared" si="8"/>
        <v>0</v>
      </c>
      <c r="L21" s="28">
        <f t="shared" si="8"/>
        <v>0</v>
      </c>
      <c r="M21" s="28">
        <f t="shared" si="8"/>
        <v>0</v>
      </c>
      <c r="N21" s="28">
        <f t="shared" si="8"/>
        <v>0</v>
      </c>
      <c r="O21" s="28">
        <f t="shared" si="8"/>
        <v>0</v>
      </c>
      <c r="P21" s="28">
        <f t="shared" si="8"/>
        <v>0</v>
      </c>
      <c r="Q21" s="28">
        <f t="shared" si="8"/>
        <v>0</v>
      </c>
      <c r="R21" s="28">
        <f t="shared" si="8"/>
        <v>0</v>
      </c>
      <c r="S21" s="28">
        <f t="shared" si="8"/>
        <v>0</v>
      </c>
      <c r="T21" s="28">
        <f t="shared" si="8"/>
        <v>0</v>
      </c>
      <c r="U21" s="28">
        <f t="shared" si="8"/>
        <v>0</v>
      </c>
      <c r="V21" s="28">
        <f t="shared" si="8"/>
        <v>0</v>
      </c>
      <c r="W21" s="28">
        <f t="shared" si="8"/>
        <v>0</v>
      </c>
      <c r="X21" s="28">
        <f t="shared" ref="X21:Y21" si="9">SUM(X19:X20)</f>
        <v>0</v>
      </c>
      <c r="Y21" s="28">
        <f t="shared" si="9"/>
        <v>0</v>
      </c>
      <c r="Z21" s="28">
        <f t="shared" ca="1" si="8"/>
        <v>-164896874.90476853</v>
      </c>
      <c r="AA21" s="28">
        <f t="shared" si="8"/>
        <v>0</v>
      </c>
      <c r="AB21" s="28">
        <f t="shared" si="8"/>
        <v>0</v>
      </c>
      <c r="AC21" s="28">
        <f t="shared" si="8"/>
        <v>0</v>
      </c>
      <c r="AD21" s="28">
        <f t="shared" si="8"/>
        <v>0</v>
      </c>
      <c r="AE21" s="28">
        <f t="shared" si="8"/>
        <v>0</v>
      </c>
      <c r="AF21" s="28">
        <f t="shared" si="8"/>
        <v>0</v>
      </c>
      <c r="AG21" s="28">
        <f t="shared" si="8"/>
        <v>0</v>
      </c>
      <c r="AH21" s="28">
        <f t="shared" si="8"/>
        <v>0</v>
      </c>
      <c r="AI21" s="28">
        <f t="shared" si="8"/>
        <v>0</v>
      </c>
      <c r="AJ21" s="28">
        <f t="shared" si="8"/>
        <v>0</v>
      </c>
      <c r="AK21" s="28">
        <f t="shared" si="8"/>
        <v>0</v>
      </c>
      <c r="AL21" s="28">
        <f t="shared" si="8"/>
        <v>0</v>
      </c>
      <c r="AM21" s="28">
        <f t="shared" ca="1" si="8"/>
        <v>-164896874.90476853</v>
      </c>
      <c r="AN21" s="15">
        <f ca="1">AM21+B21</f>
        <v>36228866.835231364</v>
      </c>
    </row>
    <row r="22" spans="1:40">
      <c r="A22" s="16" t="s">
        <v>26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98"/>
      <c r="Y22" s="98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"/>
    </row>
    <row r="23" spans="1:40">
      <c r="A23" s="11" t="s">
        <v>27</v>
      </c>
      <c r="B23" s="105">
        <f ca="1">[3]Detail!G22</f>
        <v>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98"/>
      <c r="Y23" s="98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106">
        <f t="shared" ref="AM23:AM33" si="10">SUM(C23:AL23)</f>
        <v>0</v>
      </c>
      <c r="AN23" s="12">
        <f t="shared" ref="AN23:AN35" ca="1" si="11">AM23+B23</f>
        <v>0</v>
      </c>
    </row>
    <row r="24" spans="1:40">
      <c r="A24" s="11" t="s">
        <v>28</v>
      </c>
      <c r="B24" s="105">
        <f ca="1">[3]Detail!G23</f>
        <v>2894874.52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98"/>
      <c r="Y24" s="98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106">
        <f t="shared" si="10"/>
        <v>0</v>
      </c>
      <c r="AN24" s="12">
        <f t="shared" ca="1" si="11"/>
        <v>2894874.52</v>
      </c>
    </row>
    <row r="25" spans="1:40">
      <c r="A25" s="11" t="s">
        <v>29</v>
      </c>
      <c r="B25" s="105">
        <f ca="1">[3]Detail!G24</f>
        <v>12976964.199999999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98"/>
      <c r="Y25" s="98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106">
        <f t="shared" si="10"/>
        <v>0</v>
      </c>
      <c r="AN25" s="12">
        <f t="shared" ca="1" si="11"/>
        <v>12976964.199999999</v>
      </c>
    </row>
    <row r="26" spans="1:40">
      <c r="A26" s="11" t="s">
        <v>30</v>
      </c>
      <c r="B26" s="105">
        <f ca="1">[3]Detail!G25</f>
        <v>18118500.879999999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98"/>
      <c r="Y26" s="98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106">
        <f t="shared" si="10"/>
        <v>0</v>
      </c>
      <c r="AN26" s="12">
        <f t="shared" ca="1" si="11"/>
        <v>18118500.879999999</v>
      </c>
    </row>
    <row r="27" spans="1:40">
      <c r="A27" s="11" t="s">
        <v>31</v>
      </c>
      <c r="B27" s="105">
        <f ca="1">[3]Detail!G26</f>
        <v>7446504.8799999999</v>
      </c>
      <c r="C27" s="106">
        <f ca="1">'[2]KJB-6,13 Cmn Adj'!$D$28</f>
        <v>-7446504.8799999999</v>
      </c>
      <c r="D27" s="3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98"/>
      <c r="Y27" s="98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106">
        <f t="shared" ca="1" si="10"/>
        <v>-7446504.8799999999</v>
      </c>
      <c r="AN27" s="12">
        <f t="shared" ca="1" si="11"/>
        <v>0</v>
      </c>
    </row>
    <row r="28" spans="1:40">
      <c r="A28" s="11" t="s">
        <v>32</v>
      </c>
      <c r="B28" s="105">
        <f ca="1">[3]Detail!G27</f>
        <v>6404494.4699999904</v>
      </c>
      <c r="C28" s="112">
        <f ca="1">'[2]KJB-6,13 Cmn Adj'!$D$29+'[2]KJB-6,13 Cmn Adj'!$D$30+'[2]KJB-6,13 Cmn Adj'!$D$31</f>
        <v>-2778658.09</v>
      </c>
      <c r="D28" s="31"/>
      <c r="E28" s="105">
        <f ca="1">-'[4]Expense Orders'!$M$20</f>
        <v>-278052.84999999986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98"/>
      <c r="Y28" s="98"/>
      <c r="Z28" s="98">
        <f ca="1">-'[2]KJB-7,14 El Adj'!$E$20-'[2]KJB-7,14 El Adj'!$E$24</f>
        <v>37658836.019906238</v>
      </c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106">
        <f t="shared" ca="1" si="10"/>
        <v>34602125.07990624</v>
      </c>
      <c r="AN28" s="12">
        <f t="shared" ca="1" si="11"/>
        <v>41006619.549906231</v>
      </c>
    </row>
    <row r="29" spans="1:40">
      <c r="A29" s="11" t="s">
        <v>33</v>
      </c>
      <c r="B29" s="105">
        <f ca="1">[3]Detail!G28</f>
        <v>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98"/>
      <c r="Y29" s="98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106">
        <f t="shared" si="10"/>
        <v>0</v>
      </c>
      <c r="AN29" s="12">
        <f t="shared" ca="1" si="11"/>
        <v>0</v>
      </c>
    </row>
    <row r="30" spans="1:40">
      <c r="A30" s="11" t="s">
        <v>34</v>
      </c>
      <c r="B30" s="105">
        <f ca="1">[3]Detail!G29</f>
        <v>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98"/>
      <c r="Y30" s="98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106">
        <f t="shared" si="10"/>
        <v>0</v>
      </c>
      <c r="AN30" s="12">
        <f t="shared" ca="1" si="11"/>
        <v>0</v>
      </c>
    </row>
    <row r="31" spans="1:40">
      <c r="A31" s="11" t="s">
        <v>35</v>
      </c>
      <c r="B31" s="105">
        <f ca="1">[3]Detail!G30</f>
        <v>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98"/>
      <c r="Y31" s="98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106">
        <f t="shared" si="10"/>
        <v>0</v>
      </c>
      <c r="AN31" s="12">
        <f t="shared" ca="1" si="11"/>
        <v>0</v>
      </c>
    </row>
    <row r="32" spans="1:40">
      <c r="A32" s="11" t="s">
        <v>36</v>
      </c>
      <c r="B32" s="105">
        <f ca="1">[3]Detail!G31</f>
        <v>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98"/>
      <c r="Y32" s="98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106">
        <f t="shared" si="10"/>
        <v>0</v>
      </c>
      <c r="AN32" s="12">
        <f t="shared" ca="1" si="11"/>
        <v>0</v>
      </c>
    </row>
    <row r="33" spans="1:40">
      <c r="A33" s="14" t="s">
        <v>37</v>
      </c>
      <c r="B33" s="105">
        <f ca="1">[3]Detail!G32</f>
        <v>0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98"/>
      <c r="Y33" s="98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106">
        <f t="shared" si="10"/>
        <v>0</v>
      </c>
      <c r="AN33" s="12">
        <f t="shared" ca="1" si="11"/>
        <v>0</v>
      </c>
    </row>
    <row r="34" spans="1:40">
      <c r="A34" s="19" t="s">
        <v>38</v>
      </c>
      <c r="B34" s="95">
        <f ca="1">SUM(B23:B33)</f>
        <v>47841338.949999988</v>
      </c>
      <c r="C34" s="95">
        <f t="shared" ref="C34:AJ34" ca="1" si="12">SUM(C23:C33)</f>
        <v>-10225162.969999999</v>
      </c>
      <c r="D34" s="95">
        <f t="shared" si="12"/>
        <v>0</v>
      </c>
      <c r="E34" s="95">
        <f t="shared" ca="1" si="12"/>
        <v>-278052.84999999986</v>
      </c>
      <c r="F34" s="95">
        <f t="shared" si="12"/>
        <v>0</v>
      </c>
      <c r="G34" s="95">
        <f t="shared" si="12"/>
        <v>0</v>
      </c>
      <c r="H34" s="95">
        <f t="shared" si="12"/>
        <v>0</v>
      </c>
      <c r="I34" s="95">
        <f t="shared" si="12"/>
        <v>0</v>
      </c>
      <c r="J34" s="95">
        <f t="shared" si="12"/>
        <v>0</v>
      </c>
      <c r="K34" s="95">
        <f t="shared" si="12"/>
        <v>0</v>
      </c>
      <c r="L34" s="95">
        <f t="shared" si="12"/>
        <v>0</v>
      </c>
      <c r="M34" s="95">
        <f t="shared" si="12"/>
        <v>0</v>
      </c>
      <c r="N34" s="95">
        <f t="shared" si="12"/>
        <v>0</v>
      </c>
      <c r="O34" s="95">
        <f t="shared" si="12"/>
        <v>0</v>
      </c>
      <c r="P34" s="95">
        <f t="shared" si="12"/>
        <v>0</v>
      </c>
      <c r="Q34" s="95">
        <f t="shared" si="12"/>
        <v>0</v>
      </c>
      <c r="R34" s="95">
        <f t="shared" si="12"/>
        <v>0</v>
      </c>
      <c r="S34" s="95">
        <f t="shared" si="12"/>
        <v>0</v>
      </c>
      <c r="T34" s="95">
        <f t="shared" si="12"/>
        <v>0</v>
      </c>
      <c r="U34" s="95">
        <f t="shared" si="12"/>
        <v>0</v>
      </c>
      <c r="V34" s="95">
        <f t="shared" si="12"/>
        <v>0</v>
      </c>
      <c r="W34" s="95">
        <f t="shared" si="12"/>
        <v>0</v>
      </c>
      <c r="X34" s="95">
        <f t="shared" ref="X34:Y34" si="13">SUM(X23:X33)</f>
        <v>0</v>
      </c>
      <c r="Y34" s="95">
        <f t="shared" si="13"/>
        <v>0</v>
      </c>
      <c r="Z34" s="95">
        <f t="shared" ca="1" si="12"/>
        <v>37658836.019906238</v>
      </c>
      <c r="AA34" s="95">
        <f t="shared" si="12"/>
        <v>0</v>
      </c>
      <c r="AB34" s="95">
        <f t="shared" si="12"/>
        <v>0</v>
      </c>
      <c r="AC34" s="95">
        <f t="shared" si="12"/>
        <v>0</v>
      </c>
      <c r="AD34" s="95">
        <f t="shared" si="12"/>
        <v>0</v>
      </c>
      <c r="AE34" s="95">
        <f t="shared" si="12"/>
        <v>0</v>
      </c>
      <c r="AF34" s="95">
        <f t="shared" si="12"/>
        <v>0</v>
      </c>
      <c r="AG34" s="95">
        <f t="shared" si="12"/>
        <v>0</v>
      </c>
      <c r="AH34" s="95">
        <f t="shared" si="12"/>
        <v>0</v>
      </c>
      <c r="AI34" s="95">
        <f t="shared" si="12"/>
        <v>0</v>
      </c>
      <c r="AJ34" s="95">
        <f t="shared" si="12"/>
        <v>0</v>
      </c>
      <c r="AK34" s="95">
        <f t="shared" ref="AK34:AM34" si="14">SUM(AK23:AK33)</f>
        <v>0</v>
      </c>
      <c r="AL34" s="95">
        <f t="shared" si="14"/>
        <v>0</v>
      </c>
      <c r="AM34" s="95">
        <f t="shared" ca="1" si="14"/>
        <v>27155620.199906241</v>
      </c>
      <c r="AN34" s="20">
        <f t="shared" ca="1" si="11"/>
        <v>74996959.149906233</v>
      </c>
    </row>
    <row r="35" spans="1:40" ht="13.8" thickBot="1">
      <c r="A35" s="21" t="s">
        <v>39</v>
      </c>
      <c r="B35" s="30">
        <f ca="1">B34+B21+B17+B14</f>
        <v>2395339771.0799999</v>
      </c>
      <c r="C35" s="30">
        <f t="shared" ref="C35:AJ35" ca="1" si="15">C34+C21+C17+C14</f>
        <v>-28861313.910117842</v>
      </c>
      <c r="D35" s="30">
        <f t="shared" ca="1" si="15"/>
        <v>28313253</v>
      </c>
      <c r="E35" s="30">
        <f t="shared" ca="1" si="15"/>
        <v>-192824371.04000002</v>
      </c>
      <c r="F35" s="30">
        <f t="shared" si="15"/>
        <v>0</v>
      </c>
      <c r="G35" s="30">
        <f t="shared" si="15"/>
        <v>0</v>
      </c>
      <c r="H35" s="30">
        <f t="shared" si="15"/>
        <v>0</v>
      </c>
      <c r="I35" s="30">
        <f t="shared" si="15"/>
        <v>0</v>
      </c>
      <c r="J35" s="30">
        <f t="shared" si="15"/>
        <v>0</v>
      </c>
      <c r="K35" s="30">
        <f t="shared" si="15"/>
        <v>0</v>
      </c>
      <c r="L35" s="30">
        <f t="shared" si="15"/>
        <v>0</v>
      </c>
      <c r="M35" s="30">
        <f t="shared" si="15"/>
        <v>0</v>
      </c>
      <c r="N35" s="30">
        <f t="shared" si="15"/>
        <v>0</v>
      </c>
      <c r="O35" s="30">
        <f t="shared" si="15"/>
        <v>0</v>
      </c>
      <c r="P35" s="30">
        <f t="shared" si="15"/>
        <v>0</v>
      </c>
      <c r="Q35" s="30">
        <f t="shared" si="15"/>
        <v>0</v>
      </c>
      <c r="R35" s="30">
        <f t="shared" si="15"/>
        <v>0</v>
      </c>
      <c r="S35" s="30">
        <f t="shared" si="15"/>
        <v>0</v>
      </c>
      <c r="T35" s="30">
        <f t="shared" si="15"/>
        <v>0</v>
      </c>
      <c r="U35" s="30">
        <f t="shared" si="15"/>
        <v>0</v>
      </c>
      <c r="V35" s="30">
        <f t="shared" si="15"/>
        <v>0</v>
      </c>
      <c r="W35" s="30">
        <f t="shared" si="15"/>
        <v>0</v>
      </c>
      <c r="X35" s="30">
        <f t="shared" ref="X35:Y35" si="16">X34+X21+X17+X14</f>
        <v>0</v>
      </c>
      <c r="Y35" s="30">
        <f t="shared" si="16"/>
        <v>0</v>
      </c>
      <c r="Z35" s="30">
        <f t="shared" ca="1" si="15"/>
        <v>-127238038.88486229</v>
      </c>
      <c r="AA35" s="30">
        <f t="shared" si="15"/>
        <v>0</v>
      </c>
      <c r="AB35" s="30">
        <f t="shared" si="15"/>
        <v>0</v>
      </c>
      <c r="AC35" s="30">
        <f t="shared" si="15"/>
        <v>0</v>
      </c>
      <c r="AD35" s="30">
        <f t="shared" si="15"/>
        <v>0</v>
      </c>
      <c r="AE35" s="30">
        <f t="shared" si="15"/>
        <v>0</v>
      </c>
      <c r="AF35" s="30">
        <f t="shared" si="15"/>
        <v>0</v>
      </c>
      <c r="AG35" s="30">
        <f t="shared" si="15"/>
        <v>0</v>
      </c>
      <c r="AH35" s="30">
        <f t="shared" si="15"/>
        <v>0</v>
      </c>
      <c r="AI35" s="30">
        <f t="shared" si="15"/>
        <v>0</v>
      </c>
      <c r="AJ35" s="30">
        <f t="shared" si="15"/>
        <v>0</v>
      </c>
      <c r="AK35" s="30">
        <f t="shared" ref="AK35:AM35" si="17">AK34+AK21+AK17+AK14</f>
        <v>0</v>
      </c>
      <c r="AL35" s="30">
        <f t="shared" si="17"/>
        <v>0</v>
      </c>
      <c r="AM35" s="30">
        <f t="shared" ca="1" si="17"/>
        <v>-320610470.83498013</v>
      </c>
      <c r="AN35" s="22">
        <f t="shared" ca="1" si="11"/>
        <v>2074729300.2450199</v>
      </c>
    </row>
    <row r="36" spans="1:40" ht="13.8" thickTop="1">
      <c r="A36" s="23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98"/>
      <c r="Y36" s="98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"/>
    </row>
    <row r="37" spans="1:40">
      <c r="A37" s="24" t="s">
        <v>40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98"/>
      <c r="Y37" s="98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"/>
    </row>
    <row r="38" spans="1:40">
      <c r="A38" s="16" t="s">
        <v>41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98"/>
      <c r="Y38" s="98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"/>
    </row>
    <row r="39" spans="1:40">
      <c r="A39" s="11" t="s">
        <v>42</v>
      </c>
      <c r="B39" s="105">
        <f ca="1">[3]Detail!G38</f>
        <v>85246014.709999993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98"/>
      <c r="Y39" s="98"/>
      <c r="Z39" s="98">
        <f ca="1">'[2]KJB-7,14 El Adj'!$E$14</f>
        <v>-15283065.253547475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106">
        <f ca="1">SUM(C39:AL39)</f>
        <v>-15283065.253547475</v>
      </c>
      <c r="AN39" s="12">
        <f ca="1">AM39+B39</f>
        <v>69962949.456452519</v>
      </c>
    </row>
    <row r="40" spans="1:40">
      <c r="A40" s="14" t="s">
        <v>43</v>
      </c>
      <c r="B40" s="105">
        <f ca="1">[3]Detail!G39</f>
        <v>149756871.78999999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98"/>
      <c r="Y40" s="98"/>
      <c r="Z40" s="98">
        <f ca="1">+'[2]KJB-7,14 El Adj'!$E$15</f>
        <v>21358502.112129748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106"/>
      <c r="AK40" s="106"/>
      <c r="AL40" s="106"/>
      <c r="AM40" s="106">
        <f ca="1">SUM(C40:AL40)</f>
        <v>21358502.112129748</v>
      </c>
      <c r="AN40" s="12">
        <f ca="1">AM40+B40</f>
        <v>171115373.90212974</v>
      </c>
    </row>
    <row r="41" spans="1:40">
      <c r="A41" s="11" t="s">
        <v>44</v>
      </c>
      <c r="B41" s="28">
        <f ca="1">SUM(B39:B40)</f>
        <v>235002886.5</v>
      </c>
      <c r="C41" s="28">
        <f t="shared" ref="C41:AM41" si="18">SUM(C39:C40)</f>
        <v>0</v>
      </c>
      <c r="D41" s="28">
        <f t="shared" si="18"/>
        <v>0</v>
      </c>
      <c r="E41" s="28">
        <f t="shared" si="18"/>
        <v>0</v>
      </c>
      <c r="F41" s="28">
        <f t="shared" si="18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8">
        <f t="shared" si="18"/>
        <v>0</v>
      </c>
      <c r="L41" s="28">
        <f t="shared" si="18"/>
        <v>0</v>
      </c>
      <c r="M41" s="28">
        <f t="shared" si="18"/>
        <v>0</v>
      </c>
      <c r="N41" s="28">
        <f t="shared" si="18"/>
        <v>0</v>
      </c>
      <c r="O41" s="28">
        <f t="shared" si="18"/>
        <v>0</v>
      </c>
      <c r="P41" s="28">
        <f t="shared" si="18"/>
        <v>0</v>
      </c>
      <c r="Q41" s="28">
        <f t="shared" si="18"/>
        <v>0</v>
      </c>
      <c r="R41" s="28">
        <f t="shared" si="18"/>
        <v>0</v>
      </c>
      <c r="S41" s="28">
        <f t="shared" si="18"/>
        <v>0</v>
      </c>
      <c r="T41" s="28">
        <f t="shared" si="18"/>
        <v>0</v>
      </c>
      <c r="U41" s="28">
        <f t="shared" si="18"/>
        <v>0</v>
      </c>
      <c r="V41" s="28">
        <f t="shared" si="18"/>
        <v>0</v>
      </c>
      <c r="W41" s="28">
        <f t="shared" si="18"/>
        <v>0</v>
      </c>
      <c r="X41" s="28">
        <f t="shared" ref="X41:Y41" si="19">SUM(X39:X40)</f>
        <v>0</v>
      </c>
      <c r="Y41" s="28">
        <f t="shared" si="19"/>
        <v>0</v>
      </c>
      <c r="Z41" s="28">
        <f t="shared" ca="1" si="18"/>
        <v>6075436.8585822731</v>
      </c>
      <c r="AA41" s="28">
        <f t="shared" si="18"/>
        <v>0</v>
      </c>
      <c r="AB41" s="28">
        <f t="shared" si="18"/>
        <v>0</v>
      </c>
      <c r="AC41" s="28">
        <f t="shared" si="18"/>
        <v>0</v>
      </c>
      <c r="AD41" s="28">
        <f t="shared" si="18"/>
        <v>0</v>
      </c>
      <c r="AE41" s="28">
        <f t="shared" si="18"/>
        <v>0</v>
      </c>
      <c r="AF41" s="28">
        <f t="shared" si="18"/>
        <v>0</v>
      </c>
      <c r="AG41" s="28">
        <f t="shared" si="18"/>
        <v>0</v>
      </c>
      <c r="AH41" s="28">
        <f t="shared" si="18"/>
        <v>0</v>
      </c>
      <c r="AI41" s="28">
        <f t="shared" si="18"/>
        <v>0</v>
      </c>
      <c r="AJ41" s="28">
        <f t="shared" si="18"/>
        <v>0</v>
      </c>
      <c r="AK41" s="28">
        <f t="shared" si="18"/>
        <v>0</v>
      </c>
      <c r="AL41" s="28">
        <f t="shared" si="18"/>
        <v>0</v>
      </c>
      <c r="AM41" s="28">
        <f t="shared" ca="1" si="18"/>
        <v>6075436.8585822731</v>
      </c>
      <c r="AN41" s="15">
        <f ca="1">AM41+B41</f>
        <v>241078323.35858226</v>
      </c>
    </row>
    <row r="42" spans="1:40">
      <c r="A42" s="16" t="s">
        <v>45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98"/>
      <c r="Y42" s="98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"/>
    </row>
    <row r="43" spans="1:40">
      <c r="A43" s="11" t="s">
        <v>46</v>
      </c>
      <c r="B43" s="105">
        <f ca="1">[3]Detail!G42</f>
        <v>523037995.80999899</v>
      </c>
      <c r="C43" s="27"/>
      <c r="D43" s="27"/>
      <c r="E43" s="27"/>
      <c r="F43" s="27"/>
      <c r="G43" s="27"/>
      <c r="H43" s="27"/>
      <c r="I43" s="27"/>
      <c r="J43" s="27"/>
      <c r="K43" s="105"/>
      <c r="L43" s="105"/>
      <c r="M43" s="27"/>
      <c r="N43" s="27"/>
      <c r="O43" s="27"/>
      <c r="P43" s="27"/>
      <c r="Q43" s="27"/>
      <c r="R43" s="27"/>
      <c r="S43" s="106"/>
      <c r="T43" s="27"/>
      <c r="U43" s="27"/>
      <c r="V43" s="27"/>
      <c r="W43" s="27"/>
      <c r="X43" s="98"/>
      <c r="Y43" s="98"/>
      <c r="Z43" s="98">
        <f ca="1">'[2]KJB-7,14 El Adj'!$E$16+'[2]KJB-7,14 El Adj'!$E$17+'[2]KJB-7,14 El Adj'!$E$25</f>
        <v>-141816925.81739959</v>
      </c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106">
        <f t="shared" ref="AM43:AM49" ca="1" si="20">SUM(C43:AL43)</f>
        <v>-141816925.81739959</v>
      </c>
      <c r="AN43" s="12">
        <f t="shared" ref="AN43:AN50" ca="1" si="21">AM43+B43</f>
        <v>381221069.99259937</v>
      </c>
    </row>
    <row r="44" spans="1:40">
      <c r="A44" s="11" t="s">
        <v>47</v>
      </c>
      <c r="B44" s="105">
        <f ca="1">[3]Detail!G43</f>
        <v>9308463.5599999893</v>
      </c>
      <c r="C44" s="27"/>
      <c r="D44" s="27"/>
      <c r="E44" s="31"/>
      <c r="F44" s="27"/>
      <c r="G44" s="27"/>
      <c r="H44" s="27"/>
      <c r="I44" s="27"/>
      <c r="J44" s="27"/>
      <c r="K44" s="105">
        <f ca="1">'[2]KJB-6,13 Cmn Adj'!$AW$14</f>
        <v>10379.814252257231</v>
      </c>
      <c r="L44" s="105"/>
      <c r="M44" s="27"/>
      <c r="N44" s="27"/>
      <c r="O44" s="27"/>
      <c r="P44" s="27"/>
      <c r="Q44" s="27"/>
      <c r="R44" s="31">
        <f ca="1">'[2]KJB-6,13 Cmn Adj'!$CC$14</f>
        <v>130546.64316428918</v>
      </c>
      <c r="S44" s="31"/>
      <c r="T44" s="27"/>
      <c r="U44" s="27"/>
      <c r="V44" s="27"/>
      <c r="W44" s="27"/>
      <c r="X44" s="98"/>
      <c r="Y44" s="98"/>
      <c r="Z44" s="98"/>
      <c r="AA44" s="27"/>
      <c r="AB44" s="27"/>
      <c r="AC44" s="27"/>
      <c r="AD44" s="27"/>
      <c r="AE44" s="27"/>
      <c r="AF44" s="27"/>
      <c r="AG44" s="27"/>
      <c r="AH44" s="27"/>
      <c r="AI44" s="27"/>
      <c r="AJ44" s="105"/>
      <c r="AK44" s="105"/>
      <c r="AL44" s="105"/>
      <c r="AM44" s="106">
        <f t="shared" ca="1" si="20"/>
        <v>140926.45741654641</v>
      </c>
      <c r="AN44" s="12">
        <f t="shared" ca="1" si="21"/>
        <v>9449390.0174165349</v>
      </c>
    </row>
    <row r="45" spans="1:40">
      <c r="A45" s="11" t="s">
        <v>48</v>
      </c>
      <c r="B45" s="105">
        <f ca="1">[3]Detail!G44</f>
        <v>0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98"/>
      <c r="Y45" s="98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106">
        <f t="shared" si="20"/>
        <v>0</v>
      </c>
      <c r="AN45" s="12">
        <f t="shared" ca="1" si="21"/>
        <v>0</v>
      </c>
    </row>
    <row r="46" spans="1:40">
      <c r="A46" s="11" t="s">
        <v>49</v>
      </c>
      <c r="B46" s="105">
        <f ca="1">[3]Detail!G45</f>
        <v>0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98"/>
      <c r="Y46" s="98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106">
        <f t="shared" si="20"/>
        <v>0</v>
      </c>
      <c r="AN46" s="12">
        <f t="shared" ca="1" si="21"/>
        <v>0</v>
      </c>
    </row>
    <row r="47" spans="1:40">
      <c r="A47" s="11" t="s">
        <v>50</v>
      </c>
      <c r="B47" s="105">
        <f ca="1">[3]Detail!G46</f>
        <v>0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98"/>
      <c r="Y47" s="98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106">
        <f t="shared" si="20"/>
        <v>0</v>
      </c>
      <c r="AN47" s="12">
        <f t="shared" ca="1" si="21"/>
        <v>0</v>
      </c>
    </row>
    <row r="48" spans="1:40">
      <c r="A48" s="11" t="s">
        <v>51</v>
      </c>
      <c r="B48" s="105">
        <f ca="1">[3]Detail!G47</f>
        <v>0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98"/>
      <c r="Y48" s="98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106">
        <f t="shared" si="20"/>
        <v>0</v>
      </c>
      <c r="AN48" s="12">
        <f t="shared" ca="1" si="21"/>
        <v>0</v>
      </c>
    </row>
    <row r="49" spans="1:40">
      <c r="A49" s="14" t="s">
        <v>52</v>
      </c>
      <c r="B49" s="105">
        <f ca="1">[3]Detail!G48</f>
        <v>0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98"/>
      <c r="Y49" s="98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106">
        <f t="shared" si="20"/>
        <v>0</v>
      </c>
      <c r="AN49" s="12">
        <f t="shared" ca="1" si="21"/>
        <v>0</v>
      </c>
    </row>
    <row r="50" spans="1:40">
      <c r="A50" s="113" t="s">
        <v>53</v>
      </c>
      <c r="B50" s="28">
        <f ca="1">SUM(B43:B49)</f>
        <v>532346459.36999899</v>
      </c>
      <c r="C50" s="28">
        <f t="shared" ref="C50:K50" si="22">SUM(C43:C49)</f>
        <v>0</v>
      </c>
      <c r="D50" s="28">
        <f t="shared" si="22"/>
        <v>0</v>
      </c>
      <c r="E50" s="28">
        <f t="shared" si="22"/>
        <v>0</v>
      </c>
      <c r="F50" s="28">
        <f t="shared" si="22"/>
        <v>0</v>
      </c>
      <c r="G50" s="28">
        <f t="shared" si="22"/>
        <v>0</v>
      </c>
      <c r="H50" s="28">
        <f t="shared" si="22"/>
        <v>0</v>
      </c>
      <c r="I50" s="28">
        <f t="shared" si="22"/>
        <v>0</v>
      </c>
      <c r="J50" s="28">
        <f t="shared" si="22"/>
        <v>0</v>
      </c>
      <c r="K50" s="28">
        <f t="shared" ca="1" si="22"/>
        <v>10379.814252257231</v>
      </c>
      <c r="L50" s="28">
        <f>SUM(L43:L49)</f>
        <v>0</v>
      </c>
      <c r="M50" s="28">
        <f t="shared" ref="M50:AM50" si="23">SUM(M43:M49)</f>
        <v>0</v>
      </c>
      <c r="N50" s="28">
        <f t="shared" si="23"/>
        <v>0</v>
      </c>
      <c r="O50" s="28">
        <f t="shared" si="23"/>
        <v>0</v>
      </c>
      <c r="P50" s="28">
        <f t="shared" si="23"/>
        <v>0</v>
      </c>
      <c r="Q50" s="28">
        <f t="shared" si="23"/>
        <v>0</v>
      </c>
      <c r="R50" s="28">
        <f t="shared" ca="1" si="23"/>
        <v>130546.64316428918</v>
      </c>
      <c r="S50" s="28">
        <f t="shared" si="23"/>
        <v>0</v>
      </c>
      <c r="T50" s="28">
        <f t="shared" si="23"/>
        <v>0</v>
      </c>
      <c r="U50" s="28">
        <f t="shared" si="23"/>
        <v>0</v>
      </c>
      <c r="V50" s="28">
        <f t="shared" si="23"/>
        <v>0</v>
      </c>
      <c r="W50" s="28">
        <f t="shared" si="23"/>
        <v>0</v>
      </c>
      <c r="X50" s="28">
        <f t="shared" ref="X50:Y50" si="24">SUM(X43:X49)</f>
        <v>0</v>
      </c>
      <c r="Y50" s="28">
        <f t="shared" si="24"/>
        <v>0</v>
      </c>
      <c r="Z50" s="28">
        <f t="shared" ca="1" si="23"/>
        <v>-141816925.81739959</v>
      </c>
      <c r="AA50" s="28">
        <f t="shared" si="23"/>
        <v>0</v>
      </c>
      <c r="AB50" s="28">
        <f t="shared" si="23"/>
        <v>0</v>
      </c>
      <c r="AC50" s="28">
        <f t="shared" si="23"/>
        <v>0</v>
      </c>
      <c r="AD50" s="28">
        <f t="shared" si="23"/>
        <v>0</v>
      </c>
      <c r="AE50" s="28">
        <f t="shared" si="23"/>
        <v>0</v>
      </c>
      <c r="AF50" s="28">
        <f t="shared" si="23"/>
        <v>0</v>
      </c>
      <c r="AG50" s="28">
        <f t="shared" si="23"/>
        <v>0</v>
      </c>
      <c r="AH50" s="28">
        <f t="shared" si="23"/>
        <v>0</v>
      </c>
      <c r="AI50" s="28">
        <f t="shared" si="23"/>
        <v>0</v>
      </c>
      <c r="AJ50" s="28">
        <f t="shared" si="23"/>
        <v>0</v>
      </c>
      <c r="AK50" s="28">
        <f t="shared" si="23"/>
        <v>0</v>
      </c>
      <c r="AL50" s="28">
        <f t="shared" si="23"/>
        <v>0</v>
      </c>
      <c r="AM50" s="28">
        <f t="shared" ca="1" si="23"/>
        <v>-141675999.35998306</v>
      </c>
      <c r="AN50" s="15">
        <f t="shared" ca="1" si="21"/>
        <v>390670460.01001596</v>
      </c>
    </row>
    <row r="51" spans="1:40">
      <c r="A51" s="16" t="s">
        <v>54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98"/>
      <c r="Y51" s="98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"/>
    </row>
    <row r="52" spans="1:40">
      <c r="A52" s="14" t="s">
        <v>55</v>
      </c>
      <c r="B52" s="105">
        <f ca="1">[3]Detail!G51</f>
        <v>113800193.219999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98"/>
      <c r="Y52" s="98"/>
      <c r="Z52" s="98">
        <f ca="1">'[2]KJB-7,14 El Adj'!$E$18</f>
        <v>-5425914.8115267009</v>
      </c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106">
        <f ca="1">SUM(C52:AL52)</f>
        <v>-5425914.8115267009</v>
      </c>
      <c r="AN52" s="12">
        <f ca="1">AM52+B52</f>
        <v>108374278.4084723</v>
      </c>
    </row>
    <row r="53" spans="1:40">
      <c r="A53" s="11" t="s">
        <v>56</v>
      </c>
      <c r="B53" s="96">
        <f ca="1">SUM(B52)</f>
        <v>113800193.219999</v>
      </c>
      <c r="C53" s="96">
        <f t="shared" ref="C53:AM53" si="25">SUM(C52)</f>
        <v>0</v>
      </c>
      <c r="D53" s="96">
        <f t="shared" si="25"/>
        <v>0</v>
      </c>
      <c r="E53" s="96">
        <f t="shared" si="25"/>
        <v>0</v>
      </c>
      <c r="F53" s="96">
        <f t="shared" si="25"/>
        <v>0</v>
      </c>
      <c r="G53" s="96">
        <f t="shared" si="25"/>
        <v>0</v>
      </c>
      <c r="H53" s="96">
        <f t="shared" si="25"/>
        <v>0</v>
      </c>
      <c r="I53" s="96">
        <f t="shared" si="25"/>
        <v>0</v>
      </c>
      <c r="J53" s="96">
        <f t="shared" si="25"/>
        <v>0</v>
      </c>
      <c r="K53" s="96">
        <f t="shared" si="25"/>
        <v>0</v>
      </c>
      <c r="L53" s="96">
        <f t="shared" si="25"/>
        <v>0</v>
      </c>
      <c r="M53" s="96">
        <f t="shared" si="25"/>
        <v>0</v>
      </c>
      <c r="N53" s="96">
        <f t="shared" si="25"/>
        <v>0</v>
      </c>
      <c r="O53" s="96">
        <f t="shared" si="25"/>
        <v>0</v>
      </c>
      <c r="P53" s="96">
        <f t="shared" si="25"/>
        <v>0</v>
      </c>
      <c r="Q53" s="96">
        <f t="shared" si="25"/>
        <v>0</v>
      </c>
      <c r="R53" s="96">
        <f t="shared" si="25"/>
        <v>0</v>
      </c>
      <c r="S53" s="96">
        <f t="shared" si="25"/>
        <v>0</v>
      </c>
      <c r="T53" s="96">
        <f t="shared" si="25"/>
        <v>0</v>
      </c>
      <c r="U53" s="96">
        <f t="shared" si="25"/>
        <v>0</v>
      </c>
      <c r="V53" s="96">
        <f t="shared" si="25"/>
        <v>0</v>
      </c>
      <c r="W53" s="96">
        <f t="shared" si="25"/>
        <v>0</v>
      </c>
      <c r="X53" s="28">
        <f t="shared" ref="X53:Y53" si="26">SUM(X52)</f>
        <v>0</v>
      </c>
      <c r="Y53" s="28">
        <f t="shared" si="26"/>
        <v>0</v>
      </c>
      <c r="Z53" s="96">
        <f t="shared" ca="1" si="25"/>
        <v>-5425914.8115267009</v>
      </c>
      <c r="AA53" s="96">
        <f t="shared" si="25"/>
        <v>0</v>
      </c>
      <c r="AB53" s="96">
        <f t="shared" si="25"/>
        <v>0</v>
      </c>
      <c r="AC53" s="96">
        <f t="shared" si="25"/>
        <v>0</v>
      </c>
      <c r="AD53" s="96">
        <f t="shared" si="25"/>
        <v>0</v>
      </c>
      <c r="AE53" s="96">
        <f t="shared" si="25"/>
        <v>0</v>
      </c>
      <c r="AF53" s="96">
        <f t="shared" si="25"/>
        <v>0</v>
      </c>
      <c r="AG53" s="96">
        <f t="shared" si="25"/>
        <v>0</v>
      </c>
      <c r="AH53" s="96">
        <f t="shared" si="25"/>
        <v>0</v>
      </c>
      <c r="AI53" s="96">
        <f t="shared" si="25"/>
        <v>0</v>
      </c>
      <c r="AJ53" s="96">
        <f t="shared" si="25"/>
        <v>0</v>
      </c>
      <c r="AK53" s="96">
        <f t="shared" si="25"/>
        <v>0</v>
      </c>
      <c r="AL53" s="96">
        <f t="shared" si="25"/>
        <v>0</v>
      </c>
      <c r="AM53" s="96">
        <f t="shared" ca="1" si="25"/>
        <v>-5425914.8115267009</v>
      </c>
      <c r="AN53" s="18">
        <f ca="1">AM53+B53</f>
        <v>108374278.4084723</v>
      </c>
    </row>
    <row r="54" spans="1:40">
      <c r="A54" s="16" t="s">
        <v>57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98"/>
      <c r="Y54" s="98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"/>
    </row>
    <row r="55" spans="1:40">
      <c r="A55" s="14" t="s">
        <v>58</v>
      </c>
      <c r="B55" s="105">
        <f ca="1">[3]Detail!G54</f>
        <v>-69268219.669999897</v>
      </c>
      <c r="C55" s="27"/>
      <c r="D55" s="27"/>
      <c r="E55" s="105">
        <f ca="1">'[4]Expense Orders'!$M$21</f>
        <v>69268219.670000002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98"/>
      <c r="Y55" s="98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106">
        <f ca="1">SUM(C55:AL55)</f>
        <v>69268219.670000002</v>
      </c>
      <c r="AN55" s="12">
        <f ca="1">AM55+B55</f>
        <v>0</v>
      </c>
    </row>
    <row r="56" spans="1:40">
      <c r="A56" s="14" t="s">
        <v>59</v>
      </c>
      <c r="B56" s="95">
        <f ca="1">SUM(B55)</f>
        <v>-69268219.669999897</v>
      </c>
      <c r="C56" s="95">
        <f t="shared" ref="C56:G56" si="27">SUM(C55)</f>
        <v>0</v>
      </c>
      <c r="D56" s="95">
        <f t="shared" si="27"/>
        <v>0</v>
      </c>
      <c r="E56" s="95">
        <f t="shared" ca="1" si="27"/>
        <v>69268219.670000002</v>
      </c>
      <c r="F56" s="95">
        <f t="shared" si="27"/>
        <v>0</v>
      </c>
      <c r="G56" s="95">
        <f t="shared" si="27"/>
        <v>0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5"/>
      <c r="Y56" s="95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6">
        <f t="shared" ref="AM56" ca="1" si="28">SUM(AM55)</f>
        <v>69268219.670000002</v>
      </c>
      <c r="AN56" s="25">
        <f ca="1">AM56+B56</f>
        <v>0</v>
      </c>
    </row>
    <row r="57" spans="1:40">
      <c r="A57" s="24" t="s">
        <v>60</v>
      </c>
      <c r="B57" s="98">
        <f ca="1">B56+B53+B50+B41</f>
        <v>811881319.41999805</v>
      </c>
      <c r="C57" s="98">
        <f t="shared" ref="C57:AM57" si="29">C56+C53+C50+C41</f>
        <v>0</v>
      </c>
      <c r="D57" s="98">
        <f t="shared" si="29"/>
        <v>0</v>
      </c>
      <c r="E57" s="98">
        <f t="shared" ca="1" si="29"/>
        <v>69268219.670000002</v>
      </c>
      <c r="F57" s="98">
        <f t="shared" si="29"/>
        <v>0</v>
      </c>
      <c r="G57" s="98">
        <f t="shared" si="29"/>
        <v>0</v>
      </c>
      <c r="H57" s="98">
        <f t="shared" si="29"/>
        <v>0</v>
      </c>
      <c r="I57" s="98">
        <f t="shared" si="29"/>
        <v>0</v>
      </c>
      <c r="J57" s="98">
        <f t="shared" si="29"/>
        <v>0</v>
      </c>
      <c r="K57" s="98">
        <f t="shared" ca="1" si="29"/>
        <v>10379.814252257231</v>
      </c>
      <c r="L57" s="98">
        <f t="shared" si="29"/>
        <v>0</v>
      </c>
      <c r="M57" s="98">
        <f t="shared" si="29"/>
        <v>0</v>
      </c>
      <c r="N57" s="98">
        <f t="shared" si="29"/>
        <v>0</v>
      </c>
      <c r="O57" s="98">
        <f t="shared" si="29"/>
        <v>0</v>
      </c>
      <c r="P57" s="98">
        <f t="shared" si="29"/>
        <v>0</v>
      </c>
      <c r="Q57" s="98">
        <f t="shared" si="29"/>
        <v>0</v>
      </c>
      <c r="R57" s="98">
        <f t="shared" ca="1" si="29"/>
        <v>130546.64316428918</v>
      </c>
      <c r="S57" s="98">
        <f t="shared" si="29"/>
        <v>0</v>
      </c>
      <c r="T57" s="98">
        <f t="shared" si="29"/>
        <v>0</v>
      </c>
      <c r="U57" s="98">
        <f t="shared" si="29"/>
        <v>0</v>
      </c>
      <c r="V57" s="98">
        <f t="shared" si="29"/>
        <v>0</v>
      </c>
      <c r="W57" s="98">
        <f t="shared" si="29"/>
        <v>0</v>
      </c>
      <c r="X57" s="98">
        <f t="shared" ref="X57:Y57" si="30">X56+X53+X50+X41</f>
        <v>0</v>
      </c>
      <c r="Y57" s="98">
        <f t="shared" si="30"/>
        <v>0</v>
      </c>
      <c r="Z57" s="98">
        <f t="shared" ca="1" si="29"/>
        <v>-141167403.77034402</v>
      </c>
      <c r="AA57" s="98">
        <f t="shared" si="29"/>
        <v>0</v>
      </c>
      <c r="AB57" s="98">
        <f t="shared" si="29"/>
        <v>0</v>
      </c>
      <c r="AC57" s="98">
        <f t="shared" si="29"/>
        <v>0</v>
      </c>
      <c r="AD57" s="98">
        <f t="shared" si="29"/>
        <v>0</v>
      </c>
      <c r="AE57" s="98">
        <f t="shared" si="29"/>
        <v>0</v>
      </c>
      <c r="AF57" s="98">
        <f t="shared" si="29"/>
        <v>0</v>
      </c>
      <c r="AG57" s="98">
        <f t="shared" si="29"/>
        <v>0</v>
      </c>
      <c r="AH57" s="98">
        <f t="shared" si="29"/>
        <v>0</v>
      </c>
      <c r="AI57" s="98">
        <f t="shared" si="29"/>
        <v>0</v>
      </c>
      <c r="AJ57" s="98">
        <f t="shared" si="29"/>
        <v>0</v>
      </c>
      <c r="AK57" s="98">
        <f t="shared" si="29"/>
        <v>0</v>
      </c>
      <c r="AL57" s="98">
        <f t="shared" si="29"/>
        <v>0</v>
      </c>
      <c r="AM57" s="28">
        <f t="shared" ca="1" si="29"/>
        <v>-71758257.642927483</v>
      </c>
      <c r="AN57" s="13">
        <f ca="1">AM57+B57</f>
        <v>740123061.77707052</v>
      </c>
    </row>
    <row r="58" spans="1:40">
      <c r="A58" s="14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98"/>
      <c r="Y58" s="98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"/>
    </row>
    <row r="59" spans="1:40" ht="13.8" thickBot="1">
      <c r="A59" s="21" t="s">
        <v>61</v>
      </c>
      <c r="B59" s="30">
        <f ca="1">B35-B57</f>
        <v>1583458451.6600018</v>
      </c>
      <c r="C59" s="30">
        <f ca="1">C35-C57</f>
        <v>-28861313.910117842</v>
      </c>
      <c r="D59" s="30">
        <f t="shared" ref="D59:AM59" ca="1" si="31">D35-D57</f>
        <v>28313253</v>
      </c>
      <c r="E59" s="30">
        <f t="shared" ca="1" si="31"/>
        <v>-262092590.71000004</v>
      </c>
      <c r="F59" s="30">
        <f t="shared" si="31"/>
        <v>0</v>
      </c>
      <c r="G59" s="30">
        <f t="shared" si="31"/>
        <v>0</v>
      </c>
      <c r="H59" s="30">
        <f t="shared" si="31"/>
        <v>0</v>
      </c>
      <c r="I59" s="30">
        <f t="shared" si="31"/>
        <v>0</v>
      </c>
      <c r="J59" s="30">
        <f t="shared" si="31"/>
        <v>0</v>
      </c>
      <c r="K59" s="30">
        <f t="shared" ca="1" si="31"/>
        <v>-10379.814252257231</v>
      </c>
      <c r="L59" s="30">
        <f t="shared" si="31"/>
        <v>0</v>
      </c>
      <c r="M59" s="30">
        <f t="shared" si="31"/>
        <v>0</v>
      </c>
      <c r="N59" s="30">
        <f t="shared" si="31"/>
        <v>0</v>
      </c>
      <c r="O59" s="30">
        <f t="shared" si="31"/>
        <v>0</v>
      </c>
      <c r="P59" s="30">
        <f t="shared" si="31"/>
        <v>0</v>
      </c>
      <c r="Q59" s="30">
        <f t="shared" si="31"/>
        <v>0</v>
      </c>
      <c r="R59" s="30">
        <f t="shared" ca="1" si="31"/>
        <v>-130546.64316428918</v>
      </c>
      <c r="S59" s="30">
        <f t="shared" si="31"/>
        <v>0</v>
      </c>
      <c r="T59" s="30">
        <f t="shared" si="31"/>
        <v>0</v>
      </c>
      <c r="U59" s="30">
        <f t="shared" si="31"/>
        <v>0</v>
      </c>
      <c r="V59" s="30">
        <f t="shared" si="31"/>
        <v>0</v>
      </c>
      <c r="W59" s="30">
        <f t="shared" si="31"/>
        <v>0</v>
      </c>
      <c r="X59" s="30">
        <f t="shared" ref="X59:Y59" si="32">X35-X57</f>
        <v>0</v>
      </c>
      <c r="Y59" s="30">
        <f t="shared" si="32"/>
        <v>0</v>
      </c>
      <c r="Z59" s="30">
        <f t="shared" ca="1" si="31"/>
        <v>13929364.88548173</v>
      </c>
      <c r="AA59" s="30">
        <f t="shared" si="31"/>
        <v>0</v>
      </c>
      <c r="AB59" s="30">
        <f t="shared" si="31"/>
        <v>0</v>
      </c>
      <c r="AC59" s="30">
        <f t="shared" si="31"/>
        <v>0</v>
      </c>
      <c r="AD59" s="30">
        <f t="shared" si="31"/>
        <v>0</v>
      </c>
      <c r="AE59" s="30">
        <f t="shared" si="31"/>
        <v>0</v>
      </c>
      <c r="AF59" s="30">
        <f t="shared" si="31"/>
        <v>0</v>
      </c>
      <c r="AG59" s="30">
        <f t="shared" si="31"/>
        <v>0</v>
      </c>
      <c r="AH59" s="30">
        <f t="shared" si="31"/>
        <v>0</v>
      </c>
      <c r="AI59" s="30">
        <f t="shared" si="31"/>
        <v>0</v>
      </c>
      <c r="AJ59" s="30">
        <f t="shared" si="31"/>
        <v>0</v>
      </c>
      <c r="AK59" s="30">
        <f t="shared" si="31"/>
        <v>0</v>
      </c>
      <c r="AL59" s="30">
        <f t="shared" si="31"/>
        <v>0</v>
      </c>
      <c r="AM59" s="30">
        <f t="shared" ca="1" si="31"/>
        <v>-248852213.19205266</v>
      </c>
      <c r="AN59" s="22">
        <f ca="1">AM59+B59</f>
        <v>1334606238.4679492</v>
      </c>
    </row>
    <row r="60" spans="1:40" ht="13.8" thickTop="1">
      <c r="A60" s="1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"/>
    </row>
    <row r="61" spans="1:40">
      <c r="A61" s="24" t="s">
        <v>62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"/>
    </row>
    <row r="62" spans="1:40">
      <c r="A62" s="11" t="s">
        <v>63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"/>
    </row>
    <row r="63" spans="1:40">
      <c r="A63" s="16" t="s">
        <v>64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"/>
    </row>
    <row r="64" spans="1:40">
      <c r="A64" s="11" t="s">
        <v>65</v>
      </c>
      <c r="B64" s="105">
        <f ca="1">[3]Detail!G63</f>
        <v>2003664.46999999</v>
      </c>
      <c r="C64" s="27"/>
      <c r="D64" s="27"/>
      <c r="E64" s="27"/>
      <c r="F64" s="27"/>
      <c r="G64" s="27"/>
      <c r="H64" s="27"/>
      <c r="I64" s="27"/>
      <c r="J64" s="27"/>
      <c r="K64" s="109">
        <f ca="1">'[5]Lead E'!E$14*R64/$R$130</f>
        <v>439.42480822716493</v>
      </c>
      <c r="L64" s="105"/>
      <c r="M64" s="27"/>
      <c r="N64" s="27"/>
      <c r="O64" s="27"/>
      <c r="P64" s="27"/>
      <c r="Q64" s="27"/>
      <c r="R64" s="31">
        <f ca="1">'[6]Sal by FERC'!AC16</f>
        <v>5279.2500989315931</v>
      </c>
      <c r="S64" s="105"/>
      <c r="T64" s="107"/>
      <c r="U64" s="27"/>
      <c r="V64" s="27"/>
      <c r="W64" s="27"/>
      <c r="X64" s="105"/>
      <c r="Y64" s="105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105"/>
      <c r="AK64" s="105"/>
      <c r="AL64" s="105"/>
      <c r="AM64" s="106">
        <f t="shared" ref="AM64:AM93" ca="1" si="33">SUM(C64:AL64)</f>
        <v>5718.6749071587583</v>
      </c>
      <c r="AN64" s="12">
        <f t="shared" ref="AN64:AN93" ca="1" si="34">AM64+B64</f>
        <v>2009383.1449071488</v>
      </c>
    </row>
    <row r="65" spans="1:40">
      <c r="A65" s="11" t="s">
        <v>66</v>
      </c>
      <c r="B65" s="105">
        <f ca="1">[3]Detail!G64</f>
        <v>9129143.5299999993</v>
      </c>
      <c r="C65" s="27"/>
      <c r="D65" s="27"/>
      <c r="E65" s="27"/>
      <c r="F65" s="27"/>
      <c r="G65" s="27"/>
      <c r="H65" s="27"/>
      <c r="I65" s="27"/>
      <c r="J65" s="27"/>
      <c r="K65" s="105"/>
      <c r="L65" s="105"/>
      <c r="M65" s="27"/>
      <c r="N65" s="27"/>
      <c r="O65" s="27"/>
      <c r="P65" s="27"/>
      <c r="Q65" s="27"/>
      <c r="R65" s="31">
        <f ca="1">'[6]Sal by FERC'!AC17</f>
        <v>0</v>
      </c>
      <c r="S65" s="105"/>
      <c r="T65" s="108"/>
      <c r="U65" s="27"/>
      <c r="V65" s="27"/>
      <c r="W65" s="27"/>
      <c r="X65" s="105"/>
      <c r="Y65" s="105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105"/>
      <c r="AK65" s="105"/>
      <c r="AL65" s="105"/>
      <c r="AM65" s="106">
        <f t="shared" ca="1" si="33"/>
        <v>0</v>
      </c>
      <c r="AN65" s="12">
        <f t="shared" ca="1" si="34"/>
        <v>9129143.5299999993</v>
      </c>
    </row>
    <row r="66" spans="1:40">
      <c r="A66" s="11" t="s">
        <v>67</v>
      </c>
      <c r="B66" s="105">
        <f ca="1">[3]Detail!G65</f>
        <v>2655439.9</v>
      </c>
      <c r="C66" s="27"/>
      <c r="D66" s="27"/>
      <c r="E66" s="27"/>
      <c r="F66" s="27"/>
      <c r="G66" s="27"/>
      <c r="H66" s="27"/>
      <c r="I66" s="27"/>
      <c r="J66" s="27"/>
      <c r="K66" s="109">
        <f ca="1">'[5]Lead E'!E$14*R66/$R$130</f>
        <v>0.11194193268421028</v>
      </c>
      <c r="L66" s="105"/>
      <c r="M66" s="27"/>
      <c r="N66" s="27"/>
      <c r="O66" s="27"/>
      <c r="P66" s="27"/>
      <c r="Q66" s="27"/>
      <c r="R66" s="31">
        <f ca="1">'[6]Sal by FERC'!AC18</f>
        <v>1.344870494640356</v>
      </c>
      <c r="S66" s="105"/>
      <c r="T66" s="108"/>
      <c r="U66" s="27"/>
      <c r="V66" s="27"/>
      <c r="W66" s="27"/>
      <c r="X66" s="105"/>
      <c r="Y66" s="105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105"/>
      <c r="AK66" s="105"/>
      <c r="AL66" s="105"/>
      <c r="AM66" s="106">
        <f t="shared" ca="1" si="33"/>
        <v>1.4568124273245664</v>
      </c>
      <c r="AN66" s="12">
        <f t="shared" ca="1" si="34"/>
        <v>2655441.3568124273</v>
      </c>
    </row>
    <row r="67" spans="1:40">
      <c r="A67" s="11" t="s">
        <v>68</v>
      </c>
      <c r="B67" s="105">
        <f ca="1">[3]Detail!G66</f>
        <v>8504370.3999999892</v>
      </c>
      <c r="C67" s="27"/>
      <c r="D67" s="27"/>
      <c r="E67" s="27"/>
      <c r="F67" s="27"/>
      <c r="G67" s="27"/>
      <c r="H67" s="27"/>
      <c r="I67" s="27"/>
      <c r="J67" s="27"/>
      <c r="K67" s="109">
        <f ca="1">'[5]Lead E'!E$14*R67/$R$130</f>
        <v>445.51119129424467</v>
      </c>
      <c r="L67" s="105"/>
      <c r="M67" s="27"/>
      <c r="N67" s="27"/>
      <c r="O67" s="27"/>
      <c r="P67" s="27"/>
      <c r="Q67" s="27"/>
      <c r="R67" s="31">
        <f ca="1">'[6]Sal by FERC'!AC19</f>
        <v>5352.3719113723819</v>
      </c>
      <c r="S67" s="105"/>
      <c r="T67" s="108"/>
      <c r="U67" s="27"/>
      <c r="V67" s="27"/>
      <c r="W67" s="27"/>
      <c r="X67" s="105"/>
      <c r="Y67" s="105"/>
      <c r="Z67" s="98">
        <f ca="1">'2017 GRC Pwr Costs'!I14</f>
        <v>3812724.3907003109</v>
      </c>
      <c r="AA67" s="27"/>
      <c r="AB67" s="27"/>
      <c r="AC67" s="27"/>
      <c r="AD67" s="27"/>
      <c r="AE67" s="27"/>
      <c r="AF67" s="27"/>
      <c r="AG67" s="27"/>
      <c r="AH67" s="27"/>
      <c r="AI67" s="27"/>
      <c r="AJ67" s="105"/>
      <c r="AK67" s="105"/>
      <c r="AL67" s="105"/>
      <c r="AM67" s="106">
        <f t="shared" ca="1" si="33"/>
        <v>3818522.2738029775</v>
      </c>
      <c r="AN67" s="12">
        <f t="shared" ca="1" si="34"/>
        <v>12322892.673802966</v>
      </c>
    </row>
    <row r="68" spans="1:40">
      <c r="A68" s="11" t="s">
        <v>69</v>
      </c>
      <c r="B68" s="105">
        <f ca="1">[3]Detail!G67</f>
        <v>52218.75</v>
      </c>
      <c r="C68" s="27"/>
      <c r="D68" s="27"/>
      <c r="E68" s="27"/>
      <c r="F68" s="27"/>
      <c r="G68" s="27"/>
      <c r="H68" s="27"/>
      <c r="I68" s="27"/>
      <c r="J68" s="27"/>
      <c r="K68" s="105"/>
      <c r="L68" s="105"/>
      <c r="M68" s="27"/>
      <c r="N68" s="27"/>
      <c r="O68" s="27"/>
      <c r="P68" s="27"/>
      <c r="Q68" s="27"/>
      <c r="R68" s="31">
        <f ca="1">'[6]Sal by FERC'!AC20</f>
        <v>0</v>
      </c>
      <c r="S68" s="105"/>
      <c r="T68" s="108"/>
      <c r="U68" s="27"/>
      <c r="V68" s="27"/>
      <c r="W68" s="27"/>
      <c r="X68" s="105"/>
      <c r="Y68" s="105"/>
      <c r="Z68" s="98"/>
      <c r="AA68" s="27"/>
      <c r="AB68" s="27"/>
      <c r="AC68" s="27"/>
      <c r="AD68" s="27"/>
      <c r="AE68" s="27"/>
      <c r="AF68" s="27"/>
      <c r="AG68" s="27"/>
      <c r="AH68" s="27"/>
      <c r="AI68" s="27"/>
      <c r="AJ68" s="105"/>
      <c r="AK68" s="105"/>
      <c r="AL68" s="105"/>
      <c r="AM68" s="106">
        <f t="shared" ca="1" si="33"/>
        <v>0</v>
      </c>
      <c r="AN68" s="12">
        <f t="shared" ca="1" si="34"/>
        <v>52218.75</v>
      </c>
    </row>
    <row r="69" spans="1:40">
      <c r="A69" s="11" t="s">
        <v>70</v>
      </c>
      <c r="B69" s="105">
        <f ca="1">[3]Detail!G68</f>
        <v>1819459.9199999899</v>
      </c>
      <c r="C69" s="27"/>
      <c r="D69" s="27"/>
      <c r="E69" s="27"/>
      <c r="F69" s="27"/>
      <c r="G69" s="27"/>
      <c r="H69" s="27"/>
      <c r="I69" s="27"/>
      <c r="J69" s="27"/>
      <c r="K69" s="105"/>
      <c r="L69" s="105"/>
      <c r="M69" s="27"/>
      <c r="N69" s="27"/>
      <c r="O69" s="27"/>
      <c r="P69" s="27"/>
      <c r="Q69" s="27"/>
      <c r="R69" s="31">
        <f ca="1">'[6]Sal by FERC'!AC33</f>
        <v>0</v>
      </c>
      <c r="S69" s="105"/>
      <c r="T69" s="108"/>
      <c r="U69" s="27"/>
      <c r="V69" s="27"/>
      <c r="W69" s="27"/>
      <c r="X69" s="105"/>
      <c r="Y69" s="105"/>
      <c r="Z69" s="98"/>
      <c r="AA69" s="27"/>
      <c r="AB69" s="27"/>
      <c r="AC69" s="27"/>
      <c r="AD69" s="27"/>
      <c r="AE69" s="27"/>
      <c r="AF69" s="27"/>
      <c r="AG69" s="27"/>
      <c r="AH69" s="27"/>
      <c r="AI69" s="27"/>
      <c r="AJ69" s="105"/>
      <c r="AK69" s="105"/>
      <c r="AL69" s="105"/>
      <c r="AM69" s="106">
        <f t="shared" ca="1" si="33"/>
        <v>0</v>
      </c>
      <c r="AN69" s="12">
        <f t="shared" ca="1" si="34"/>
        <v>1819459.9199999899</v>
      </c>
    </row>
    <row r="70" spans="1:40">
      <c r="A70" s="11" t="s">
        <v>71</v>
      </c>
      <c r="B70" s="105">
        <f ca="1">[3]Detail!G69</f>
        <v>2479336.69</v>
      </c>
      <c r="C70" s="27"/>
      <c r="D70" s="27"/>
      <c r="E70" s="27"/>
      <c r="F70" s="27"/>
      <c r="G70" s="27"/>
      <c r="H70" s="27"/>
      <c r="I70" s="27"/>
      <c r="J70" s="27"/>
      <c r="K70" s="109">
        <f ca="1">'[5]Lead E'!E$14*R70/$R$130</f>
        <v>98.818863160115811</v>
      </c>
      <c r="L70" s="105"/>
      <c r="M70" s="27"/>
      <c r="N70" s="27"/>
      <c r="O70" s="27"/>
      <c r="P70" s="27"/>
      <c r="Q70" s="27"/>
      <c r="R70" s="31">
        <f ca="1">'[6]Sal by FERC'!AC34</f>
        <v>1187.2099238526753</v>
      </c>
      <c r="S70" s="105"/>
      <c r="T70" s="108"/>
      <c r="U70" s="27"/>
      <c r="V70" s="27"/>
      <c r="W70" s="27"/>
      <c r="X70" s="105"/>
      <c r="Y70" s="105"/>
      <c r="Z70" s="98"/>
      <c r="AA70" s="27"/>
      <c r="AB70" s="27"/>
      <c r="AC70" s="27"/>
      <c r="AD70" s="27"/>
      <c r="AE70" s="27"/>
      <c r="AF70" s="27"/>
      <c r="AG70" s="27"/>
      <c r="AH70" s="27"/>
      <c r="AI70" s="27"/>
      <c r="AJ70" s="105"/>
      <c r="AK70" s="105"/>
      <c r="AL70" s="105"/>
      <c r="AM70" s="106">
        <f t="shared" ca="1" si="33"/>
        <v>1286.0287870127911</v>
      </c>
      <c r="AN70" s="12">
        <f t="shared" ca="1" si="34"/>
        <v>2480622.7187870126</v>
      </c>
    </row>
    <row r="71" spans="1:40">
      <c r="A71" s="11" t="s">
        <v>72</v>
      </c>
      <c r="B71" s="105">
        <f ca="1">[3]Detail!G70</f>
        <v>14856380.029999999</v>
      </c>
      <c r="C71" s="27"/>
      <c r="D71" s="27"/>
      <c r="E71" s="27"/>
      <c r="F71" s="27"/>
      <c r="G71" s="27"/>
      <c r="H71" s="27"/>
      <c r="I71" s="27"/>
      <c r="J71" s="27"/>
      <c r="K71" s="109">
        <f ca="1">'[5]Lead E'!E$14*R71/$R$130</f>
        <v>204.92519346884436</v>
      </c>
      <c r="L71" s="105"/>
      <c r="M71" s="27"/>
      <c r="N71" s="27"/>
      <c r="O71" s="27"/>
      <c r="P71" s="27"/>
      <c r="Q71" s="27"/>
      <c r="R71" s="31">
        <f ca="1">'[6]Sal by FERC'!AC35</f>
        <v>2461.9714855395664</v>
      </c>
      <c r="S71" s="105"/>
      <c r="T71" s="108"/>
      <c r="U71" s="27"/>
      <c r="V71" s="27"/>
      <c r="W71" s="27"/>
      <c r="X71" s="105"/>
      <c r="Y71" s="105"/>
      <c r="Z71" s="98"/>
      <c r="AA71" s="27"/>
      <c r="AB71" s="27"/>
      <c r="AC71" s="27"/>
      <c r="AD71" s="27"/>
      <c r="AE71" s="27"/>
      <c r="AF71" s="27"/>
      <c r="AG71" s="27"/>
      <c r="AH71" s="27"/>
      <c r="AI71" s="27"/>
      <c r="AJ71" s="105"/>
      <c r="AK71" s="105"/>
      <c r="AL71" s="105"/>
      <c r="AM71" s="106">
        <f t="shared" ca="1" si="33"/>
        <v>2666.896679008411</v>
      </c>
      <c r="AN71" s="12">
        <f t="shared" ca="1" si="34"/>
        <v>14859046.926679008</v>
      </c>
    </row>
    <row r="72" spans="1:40">
      <c r="A72" s="11" t="s">
        <v>73</v>
      </c>
      <c r="B72" s="105">
        <f ca="1">[3]Detail!G71</f>
        <v>7914205.1900000004</v>
      </c>
      <c r="C72" s="27"/>
      <c r="D72" s="27"/>
      <c r="E72" s="27"/>
      <c r="F72" s="27"/>
      <c r="G72" s="27"/>
      <c r="H72" s="27"/>
      <c r="I72" s="27"/>
      <c r="J72" s="27"/>
      <c r="K72" s="109">
        <f ca="1">'[5]Lead E'!E$14*R72/$R$130</f>
        <v>234.98784196647503</v>
      </c>
      <c r="L72" s="105"/>
      <c r="M72" s="27"/>
      <c r="N72" s="27"/>
      <c r="O72" s="27"/>
      <c r="P72" s="27"/>
      <c r="Q72" s="27"/>
      <c r="R72" s="31">
        <f ca="1">'[6]Sal by FERC'!AC36</f>
        <v>2823.1441755739825</v>
      </c>
      <c r="S72" s="105"/>
      <c r="T72" s="108"/>
      <c r="U72" s="27"/>
      <c r="V72" s="27"/>
      <c r="W72" s="27"/>
      <c r="X72" s="105"/>
      <c r="Y72" s="105"/>
      <c r="Z72" s="98"/>
      <c r="AA72" s="27"/>
      <c r="AB72" s="27"/>
      <c r="AC72" s="27"/>
      <c r="AD72" s="27"/>
      <c r="AE72" s="27"/>
      <c r="AF72" s="27"/>
      <c r="AG72" s="27"/>
      <c r="AH72" s="27"/>
      <c r="AI72" s="27"/>
      <c r="AJ72" s="105"/>
      <c r="AK72" s="105"/>
      <c r="AL72" s="105"/>
      <c r="AM72" s="106">
        <f t="shared" ca="1" si="33"/>
        <v>3058.1320175404576</v>
      </c>
      <c r="AN72" s="12">
        <f t="shared" ca="1" si="34"/>
        <v>7917263.3220175412</v>
      </c>
    </row>
    <row r="73" spans="1:40">
      <c r="A73" s="11" t="s">
        <v>74</v>
      </c>
      <c r="B73" s="105">
        <f ca="1">[3]Detail!G72</f>
        <v>2389632.0999999898</v>
      </c>
      <c r="C73" s="27"/>
      <c r="D73" s="27"/>
      <c r="E73" s="27"/>
      <c r="F73" s="27"/>
      <c r="G73" s="27"/>
      <c r="H73" s="27"/>
      <c r="I73" s="27"/>
      <c r="J73" s="27"/>
      <c r="K73" s="109">
        <f ca="1">'[5]Lead E'!E$14*R73/$R$130</f>
        <v>59.61813577054086</v>
      </c>
      <c r="L73" s="105"/>
      <c r="M73" s="27"/>
      <c r="N73" s="27"/>
      <c r="O73" s="27"/>
      <c r="P73" s="27"/>
      <c r="Q73" s="27"/>
      <c r="R73" s="31">
        <f ca="1">'[6]Sal by FERC'!AC37</f>
        <v>716.25234459233718</v>
      </c>
      <c r="S73" s="105"/>
      <c r="T73" s="108"/>
      <c r="U73" s="27"/>
      <c r="V73" s="27"/>
      <c r="W73" s="27"/>
      <c r="X73" s="105"/>
      <c r="Y73" s="105"/>
      <c r="Z73" s="98">
        <f ca="1">'2017 GRC Pwr Costs'!J14</f>
        <v>5026624.3018716155</v>
      </c>
      <c r="AA73" s="27"/>
      <c r="AB73" s="27"/>
      <c r="AC73" s="27"/>
      <c r="AD73" s="27"/>
      <c r="AE73" s="27"/>
      <c r="AF73" s="27"/>
      <c r="AG73" s="27"/>
      <c r="AH73" s="27"/>
      <c r="AI73" s="27"/>
      <c r="AJ73" s="105"/>
      <c r="AK73" s="105"/>
      <c r="AL73" s="105"/>
      <c r="AM73" s="106">
        <f t="shared" ca="1" si="33"/>
        <v>5027400.1723519787</v>
      </c>
      <c r="AN73" s="12">
        <f t="shared" ca="1" si="34"/>
        <v>7417032.272351969</v>
      </c>
    </row>
    <row r="74" spans="1:40">
      <c r="A74" s="11" t="s">
        <v>75</v>
      </c>
      <c r="B74" s="105">
        <f ca="1">[3]Detail!G73</f>
        <v>1770455.01999999</v>
      </c>
      <c r="C74" s="27"/>
      <c r="D74" s="27"/>
      <c r="E74" s="27"/>
      <c r="F74" s="27"/>
      <c r="G74" s="27"/>
      <c r="H74" s="27"/>
      <c r="I74" s="27"/>
      <c r="J74" s="27"/>
      <c r="K74" s="109">
        <f ca="1">'[5]Lead E'!E$14*R74/$R$130</f>
        <v>2790.4015373778493</v>
      </c>
      <c r="L74" s="105"/>
      <c r="M74" s="27"/>
      <c r="N74" s="27"/>
      <c r="O74" s="27"/>
      <c r="P74" s="27"/>
      <c r="Q74" s="27"/>
      <c r="R74" s="31">
        <f ca="1">'[6]Sal by FERC'!AC21</f>
        <v>33523.886945967395</v>
      </c>
      <c r="S74" s="105"/>
      <c r="T74" s="108"/>
      <c r="U74" s="27"/>
      <c r="V74" s="27"/>
      <c r="W74" s="27"/>
      <c r="X74" s="105"/>
      <c r="Y74" s="105"/>
      <c r="Z74" s="98"/>
      <c r="AA74" s="27"/>
      <c r="AB74" s="27"/>
      <c r="AC74" s="27"/>
      <c r="AD74" s="27"/>
      <c r="AE74" s="27"/>
      <c r="AF74" s="27"/>
      <c r="AG74" s="27"/>
      <c r="AH74" s="27"/>
      <c r="AI74" s="27"/>
      <c r="AJ74" s="105"/>
      <c r="AK74" s="105"/>
      <c r="AL74" s="105"/>
      <c r="AM74" s="106">
        <f t="shared" ca="1" si="33"/>
        <v>36314.288483345241</v>
      </c>
      <c r="AN74" s="12">
        <f t="shared" ca="1" si="34"/>
        <v>1806769.3084833352</v>
      </c>
    </row>
    <row r="75" spans="1:40">
      <c r="A75" s="11" t="s">
        <v>76</v>
      </c>
      <c r="B75" s="105">
        <f ca="1">[3]Detail!G74</f>
        <v>0</v>
      </c>
      <c r="C75" s="27"/>
      <c r="D75" s="27"/>
      <c r="E75" s="27"/>
      <c r="F75" s="27"/>
      <c r="G75" s="27"/>
      <c r="H75" s="27"/>
      <c r="I75" s="27"/>
      <c r="J75" s="27"/>
      <c r="K75" s="105"/>
      <c r="L75" s="105"/>
      <c r="M75" s="27"/>
      <c r="N75" s="27"/>
      <c r="O75" s="27"/>
      <c r="P75" s="27"/>
      <c r="Q75" s="27"/>
      <c r="R75" s="31"/>
      <c r="S75" s="105"/>
      <c r="T75" s="108"/>
      <c r="U75" s="27"/>
      <c r="V75" s="27"/>
      <c r="W75" s="27"/>
      <c r="X75" s="105"/>
      <c r="Y75" s="105"/>
      <c r="Z75" s="98"/>
      <c r="AA75" s="27"/>
      <c r="AB75" s="27"/>
      <c r="AC75" s="27"/>
      <c r="AD75" s="27"/>
      <c r="AE75" s="27"/>
      <c r="AF75" s="27"/>
      <c r="AG75" s="27"/>
      <c r="AH75" s="27"/>
      <c r="AI75" s="27"/>
      <c r="AJ75" s="105"/>
      <c r="AK75" s="105"/>
      <c r="AL75" s="105"/>
      <c r="AM75" s="106">
        <f t="shared" si="33"/>
        <v>0</v>
      </c>
      <c r="AN75" s="12">
        <f t="shared" ca="1" si="34"/>
        <v>0</v>
      </c>
    </row>
    <row r="76" spans="1:40">
      <c r="A76" s="11" t="s">
        <v>77</v>
      </c>
      <c r="B76" s="105">
        <f ca="1">[3]Detail!G75</f>
        <v>3274133.03</v>
      </c>
      <c r="C76" s="27"/>
      <c r="D76" s="27"/>
      <c r="E76" s="27"/>
      <c r="F76" s="27"/>
      <c r="G76" s="27"/>
      <c r="H76" s="27"/>
      <c r="I76" s="27"/>
      <c r="J76" s="27"/>
      <c r="K76" s="109">
        <f ca="1">'[5]Lead E'!E$14*R76/$R$130</f>
        <v>1950.961047919428</v>
      </c>
      <c r="L76" s="105"/>
      <c r="M76" s="27"/>
      <c r="N76" s="27"/>
      <c r="O76" s="27"/>
      <c r="P76" s="27"/>
      <c r="Q76" s="27"/>
      <c r="R76" s="31">
        <f ca="1">'[6]Sal by FERC'!AC22</f>
        <v>23438.848040449826</v>
      </c>
      <c r="S76" s="105"/>
      <c r="T76" s="108"/>
      <c r="U76" s="27"/>
      <c r="V76" s="27"/>
      <c r="W76" s="27"/>
      <c r="X76" s="105"/>
      <c r="Y76" s="105"/>
      <c r="Z76" s="98">
        <f ca="1">'2017 GRC Pwr Costs'!I15</f>
        <v>-5486.0648773398034</v>
      </c>
      <c r="AA76" s="27"/>
      <c r="AB76" s="27"/>
      <c r="AC76" s="27"/>
      <c r="AD76" s="27"/>
      <c r="AE76" s="27"/>
      <c r="AF76" s="27"/>
      <c r="AG76" s="27"/>
      <c r="AH76" s="27"/>
      <c r="AI76" s="27"/>
      <c r="AJ76" s="105"/>
      <c r="AK76" s="105"/>
      <c r="AL76" s="105"/>
      <c r="AM76" s="106">
        <f t="shared" ca="1" si="33"/>
        <v>19903.744211029451</v>
      </c>
      <c r="AN76" s="12">
        <f t="shared" ca="1" si="34"/>
        <v>3294036.7742110291</v>
      </c>
    </row>
    <row r="77" spans="1:40">
      <c r="A77" s="11" t="s">
        <v>78</v>
      </c>
      <c r="B77" s="105">
        <f ca="1">[3]Detail!G76</f>
        <v>310211.48</v>
      </c>
      <c r="C77" s="27"/>
      <c r="D77" s="27"/>
      <c r="E77" s="27"/>
      <c r="F77" s="27"/>
      <c r="G77" s="27"/>
      <c r="H77" s="27"/>
      <c r="I77" s="27"/>
      <c r="J77" s="27"/>
      <c r="K77" s="109">
        <f ca="1">'[5]Lead E'!E$14*R77/$R$130</f>
        <v>203.61326410925389</v>
      </c>
      <c r="L77" s="105"/>
      <c r="M77" s="27"/>
      <c r="N77" s="27"/>
      <c r="O77" s="27"/>
      <c r="P77" s="27"/>
      <c r="Q77" s="27"/>
      <c r="R77" s="31">
        <f ca="1">'[6]Sal by FERC'!AC23</f>
        <v>2446.2099648613148</v>
      </c>
      <c r="S77" s="105"/>
      <c r="T77" s="108"/>
      <c r="U77" s="27"/>
      <c r="V77" s="27"/>
      <c r="W77" s="27"/>
      <c r="X77" s="105"/>
      <c r="Y77" s="105"/>
      <c r="Z77" s="98"/>
      <c r="AA77" s="27"/>
      <c r="AB77" s="27"/>
      <c r="AC77" s="27"/>
      <c r="AD77" s="27"/>
      <c r="AE77" s="27"/>
      <c r="AF77" s="27"/>
      <c r="AG77" s="27"/>
      <c r="AH77" s="27"/>
      <c r="AI77" s="27"/>
      <c r="AJ77" s="105"/>
      <c r="AK77" s="105"/>
      <c r="AL77" s="105"/>
      <c r="AM77" s="106">
        <f t="shared" ca="1" si="33"/>
        <v>2649.8232289705688</v>
      </c>
      <c r="AN77" s="12">
        <f t="shared" ca="1" si="34"/>
        <v>312861.30322897056</v>
      </c>
    </row>
    <row r="78" spans="1:40">
      <c r="A78" s="11" t="s">
        <v>79</v>
      </c>
      <c r="B78" s="105">
        <f ca="1">[3]Detail!G77</f>
        <v>2773342.9</v>
      </c>
      <c r="C78" s="27"/>
      <c r="D78" s="27"/>
      <c r="E78" s="27"/>
      <c r="F78" s="27"/>
      <c r="G78" s="27"/>
      <c r="H78" s="27"/>
      <c r="I78" s="27"/>
      <c r="J78" s="27"/>
      <c r="K78" s="109">
        <f ca="1">'[5]Lead E'!E$14*R78/$R$130</f>
        <v>2514.6261724397236</v>
      </c>
      <c r="L78" s="105"/>
      <c r="M78" s="27"/>
      <c r="N78" s="27"/>
      <c r="O78" s="27"/>
      <c r="P78" s="27"/>
      <c r="Q78" s="27"/>
      <c r="R78" s="31">
        <f ca="1">'[6]Sal by FERC'!AC24</f>
        <v>30210.721427374596</v>
      </c>
      <c r="S78" s="105"/>
      <c r="T78" s="108"/>
      <c r="U78" s="27"/>
      <c r="V78" s="27"/>
      <c r="W78" s="27"/>
      <c r="X78" s="105"/>
      <c r="Y78" s="105"/>
      <c r="Z78" s="98"/>
      <c r="AA78" s="27"/>
      <c r="AB78" s="27"/>
      <c r="AC78" s="27"/>
      <c r="AD78" s="27"/>
      <c r="AE78" s="27"/>
      <c r="AF78" s="27"/>
      <c r="AG78" s="27"/>
      <c r="AH78" s="27"/>
      <c r="AI78" s="27"/>
      <c r="AJ78" s="105"/>
      <c r="AK78" s="105"/>
      <c r="AL78" s="105"/>
      <c r="AM78" s="106">
        <f t="shared" ca="1" si="33"/>
        <v>32725.347599814319</v>
      </c>
      <c r="AN78" s="12">
        <f t="shared" ca="1" si="34"/>
        <v>2806068.2475998141</v>
      </c>
    </row>
    <row r="79" spans="1:40">
      <c r="A79" s="11" t="s">
        <v>80</v>
      </c>
      <c r="B79" s="105">
        <f ca="1">[3]Detail!G78</f>
        <v>0</v>
      </c>
      <c r="C79" s="27"/>
      <c r="D79" s="27"/>
      <c r="E79" s="27"/>
      <c r="F79" s="27"/>
      <c r="G79" s="27"/>
      <c r="H79" s="27"/>
      <c r="I79" s="27"/>
      <c r="J79" s="27"/>
      <c r="K79" s="105"/>
      <c r="L79" s="105"/>
      <c r="M79" s="27"/>
      <c r="N79" s="27"/>
      <c r="O79" s="27"/>
      <c r="P79" s="27"/>
      <c r="Q79" s="27"/>
      <c r="R79" s="31">
        <f ca="1">'[6]Sal by FERC'!AC25</f>
        <v>0</v>
      </c>
      <c r="S79" s="105"/>
      <c r="T79" s="108"/>
      <c r="U79" s="27"/>
      <c r="V79" s="27"/>
      <c r="W79" s="27"/>
      <c r="X79" s="105"/>
      <c r="Y79" s="105"/>
      <c r="Z79" s="98"/>
      <c r="AA79" s="27"/>
      <c r="AB79" s="27"/>
      <c r="AC79" s="27"/>
      <c r="AD79" s="27"/>
      <c r="AE79" s="27"/>
      <c r="AF79" s="27"/>
      <c r="AG79" s="27"/>
      <c r="AH79" s="27"/>
      <c r="AI79" s="27"/>
      <c r="AJ79" s="105"/>
      <c r="AK79" s="105"/>
      <c r="AL79" s="105"/>
      <c r="AM79" s="106">
        <f t="shared" ca="1" si="33"/>
        <v>0</v>
      </c>
      <c r="AN79" s="12">
        <f t="shared" ca="1" si="34"/>
        <v>0</v>
      </c>
    </row>
    <row r="80" spans="1:40">
      <c r="A80" s="11" t="s">
        <v>81</v>
      </c>
      <c r="B80" s="105">
        <f ca="1">[3]Detail!G79</f>
        <v>1768.89</v>
      </c>
      <c r="C80" s="27"/>
      <c r="D80" s="27"/>
      <c r="E80" s="27"/>
      <c r="F80" s="27"/>
      <c r="G80" s="27"/>
      <c r="H80" s="27"/>
      <c r="I80" s="27"/>
      <c r="J80" s="27"/>
      <c r="K80" s="109">
        <f ca="1">'[5]Lead E'!E$14*R80/$R$130</f>
        <v>0.8567911504693293</v>
      </c>
      <c r="L80" s="105"/>
      <c r="M80" s="27"/>
      <c r="N80" s="27"/>
      <c r="O80" s="27"/>
      <c r="P80" s="27"/>
      <c r="Q80" s="27"/>
      <c r="R80" s="31">
        <f ca="1">'[6]Sal by FERC'!AC38</f>
        <v>10.293489764784969</v>
      </c>
      <c r="S80" s="105"/>
      <c r="T80" s="108"/>
      <c r="U80" s="27"/>
      <c r="V80" s="27"/>
      <c r="W80" s="27"/>
      <c r="X80" s="105"/>
      <c r="Y80" s="105"/>
      <c r="Z80" s="98"/>
      <c r="AA80" s="27"/>
      <c r="AB80" s="27"/>
      <c r="AC80" s="27"/>
      <c r="AD80" s="27"/>
      <c r="AE80" s="27"/>
      <c r="AF80" s="27"/>
      <c r="AG80" s="27"/>
      <c r="AH80" s="27"/>
      <c r="AI80" s="27"/>
      <c r="AJ80" s="105"/>
      <c r="AK80" s="105"/>
      <c r="AL80" s="105"/>
      <c r="AM80" s="106">
        <f t="shared" ca="1" si="33"/>
        <v>11.150280915254298</v>
      </c>
      <c r="AN80" s="12">
        <f t="shared" ca="1" si="34"/>
        <v>1780.0402809152545</v>
      </c>
    </row>
    <row r="81" spans="1:40">
      <c r="A81" s="11" t="s">
        <v>82</v>
      </c>
      <c r="B81" s="105">
        <f ca="1">[3]Detail!G80</f>
        <v>431226.14999999898</v>
      </c>
      <c r="C81" s="27"/>
      <c r="D81" s="27"/>
      <c r="E81" s="27"/>
      <c r="F81" s="27"/>
      <c r="G81" s="27"/>
      <c r="H81" s="27"/>
      <c r="I81" s="27"/>
      <c r="J81" s="27"/>
      <c r="K81" s="109">
        <f ca="1">'[5]Lead E'!E$14*R81/$R$130</f>
        <v>121.9055170000656</v>
      </c>
      <c r="L81" s="105"/>
      <c r="M81" s="27"/>
      <c r="N81" s="27"/>
      <c r="O81" s="27"/>
      <c r="P81" s="27"/>
      <c r="Q81" s="27"/>
      <c r="R81" s="31">
        <f ca="1">'[6]Sal by FERC'!AC39</f>
        <v>1464.5730068799478</v>
      </c>
      <c r="S81" s="105"/>
      <c r="T81" s="108"/>
      <c r="U81" s="27"/>
      <c r="V81" s="27"/>
      <c r="W81" s="27"/>
      <c r="X81" s="105"/>
      <c r="Y81" s="105"/>
      <c r="Z81" s="98"/>
      <c r="AA81" s="27"/>
      <c r="AB81" s="27"/>
      <c r="AC81" s="27"/>
      <c r="AD81" s="27"/>
      <c r="AE81" s="27"/>
      <c r="AF81" s="27"/>
      <c r="AG81" s="27"/>
      <c r="AH81" s="27"/>
      <c r="AI81" s="27"/>
      <c r="AJ81" s="105"/>
      <c r="AK81" s="105"/>
      <c r="AL81" s="105"/>
      <c r="AM81" s="106">
        <f t="shared" ca="1" si="33"/>
        <v>1586.4785238800134</v>
      </c>
      <c r="AN81" s="12">
        <f t="shared" ca="1" si="34"/>
        <v>432812.62852387899</v>
      </c>
    </row>
    <row r="82" spans="1:40">
      <c r="A82" s="11" t="s">
        <v>83</v>
      </c>
      <c r="B82" s="105">
        <f ca="1">[3]Detail!G81</f>
        <v>698047.34999999905</v>
      </c>
      <c r="C82" s="27"/>
      <c r="D82" s="27"/>
      <c r="E82" s="27"/>
      <c r="F82" s="27"/>
      <c r="G82" s="27"/>
      <c r="H82" s="27"/>
      <c r="I82" s="27"/>
      <c r="J82" s="27"/>
      <c r="K82" s="109">
        <f ca="1">'[5]Lead E'!E$14*R82/$R$130</f>
        <v>287.26690384638698</v>
      </c>
      <c r="L82" s="105"/>
      <c r="M82" s="27"/>
      <c r="N82" s="27"/>
      <c r="O82" s="27"/>
      <c r="P82" s="27"/>
      <c r="Q82" s="27"/>
      <c r="R82" s="31">
        <f ca="1">'[6]Sal by FERC'!AC40</f>
        <v>3451.2248788803336</v>
      </c>
      <c r="S82" s="105"/>
      <c r="T82" s="108"/>
      <c r="U82" s="27"/>
      <c r="V82" s="27"/>
      <c r="W82" s="27"/>
      <c r="X82" s="105"/>
      <c r="Y82" s="105"/>
      <c r="Z82" s="98"/>
      <c r="AA82" s="27"/>
      <c r="AB82" s="27"/>
      <c r="AC82" s="27"/>
      <c r="AD82" s="27"/>
      <c r="AE82" s="27"/>
      <c r="AF82" s="27"/>
      <c r="AG82" s="27"/>
      <c r="AH82" s="27"/>
      <c r="AI82" s="27"/>
      <c r="AJ82" s="105"/>
      <c r="AK82" s="105"/>
      <c r="AL82" s="105"/>
      <c r="AM82" s="106">
        <f t="shared" ca="1" si="33"/>
        <v>3738.4917827267204</v>
      </c>
      <c r="AN82" s="12">
        <f t="shared" ca="1" si="34"/>
        <v>701785.84178272577</v>
      </c>
    </row>
    <row r="83" spans="1:40">
      <c r="A83" s="11" t="s">
        <v>84</v>
      </c>
      <c r="B83" s="105">
        <f ca="1">[3]Detail!G82</f>
        <v>2415212.8899999899</v>
      </c>
      <c r="C83" s="27"/>
      <c r="D83" s="27"/>
      <c r="E83" s="27"/>
      <c r="F83" s="27"/>
      <c r="G83" s="27"/>
      <c r="H83" s="27"/>
      <c r="I83" s="27"/>
      <c r="J83" s="27"/>
      <c r="K83" s="109">
        <f ca="1">'[5]Lead E'!E$14*R83/$R$130</f>
        <v>964.66439728946477</v>
      </c>
      <c r="L83" s="105"/>
      <c r="M83" s="27"/>
      <c r="N83" s="27"/>
      <c r="O83" s="27"/>
      <c r="P83" s="27"/>
      <c r="Q83" s="27"/>
      <c r="R83" s="31">
        <f ca="1">'[6]Sal by FERC'!AC41</f>
        <v>11589.479063260964</v>
      </c>
      <c r="S83" s="105"/>
      <c r="T83" s="108"/>
      <c r="U83" s="27"/>
      <c r="V83" s="27"/>
      <c r="W83" s="27"/>
      <c r="X83" s="105"/>
      <c r="Y83" s="105"/>
      <c r="Z83" s="98">
        <f ca="1">'2017 GRC Pwr Costs'!J15</f>
        <v>-4849.3751226602253</v>
      </c>
      <c r="AA83" s="27"/>
      <c r="AB83" s="27"/>
      <c r="AC83" s="27"/>
      <c r="AD83" s="27"/>
      <c r="AE83" s="27"/>
      <c r="AF83" s="27"/>
      <c r="AG83" s="27"/>
      <c r="AH83" s="27"/>
      <c r="AI83" s="27"/>
      <c r="AJ83" s="105"/>
      <c r="AK83" s="105"/>
      <c r="AL83" s="105"/>
      <c r="AM83" s="106">
        <f t="shared" ca="1" si="33"/>
        <v>7704.7683378902038</v>
      </c>
      <c r="AN83" s="12">
        <f t="shared" ca="1" si="34"/>
        <v>2422917.6583378799</v>
      </c>
    </row>
    <row r="84" spans="1:40">
      <c r="A84" s="11" t="s">
        <v>85</v>
      </c>
      <c r="B84" s="105">
        <f ca="1">[3]Detail!G83</f>
        <v>3638568.92</v>
      </c>
      <c r="C84" s="27"/>
      <c r="D84" s="27"/>
      <c r="E84" s="27"/>
      <c r="F84" s="27"/>
      <c r="G84" s="27"/>
      <c r="H84" s="27"/>
      <c r="I84" s="27"/>
      <c r="J84" s="27"/>
      <c r="K84" s="109">
        <f ca="1">'[5]Lead E'!E$14*R84/$R$130</f>
        <v>1462.8247660626657</v>
      </c>
      <c r="L84" s="105"/>
      <c r="M84" s="27"/>
      <c r="N84" s="27"/>
      <c r="O84" s="27"/>
      <c r="P84" s="27"/>
      <c r="Q84" s="27"/>
      <c r="R84" s="31">
        <f ca="1">'[6]Sal by FERC'!AC42</f>
        <v>17574.378247128072</v>
      </c>
      <c r="S84" s="105"/>
      <c r="T84" s="108"/>
      <c r="U84" s="27"/>
      <c r="V84" s="27"/>
      <c r="W84" s="27"/>
      <c r="X84" s="105"/>
      <c r="Y84" s="105"/>
      <c r="Z84" s="98"/>
      <c r="AA84" s="27"/>
      <c r="AB84" s="27"/>
      <c r="AC84" s="27"/>
      <c r="AD84" s="27"/>
      <c r="AE84" s="27"/>
      <c r="AF84" s="27"/>
      <c r="AG84" s="27"/>
      <c r="AH84" s="27"/>
      <c r="AI84" s="27"/>
      <c r="AJ84" s="105"/>
      <c r="AK84" s="105"/>
      <c r="AL84" s="105"/>
      <c r="AM84" s="106">
        <f t="shared" ca="1" si="33"/>
        <v>19037.203013190738</v>
      </c>
      <c r="AN84" s="12">
        <f t="shared" ca="1" si="34"/>
        <v>3657606.1230131905</v>
      </c>
    </row>
    <row r="85" spans="1:40">
      <c r="A85" s="11" t="s">
        <v>86</v>
      </c>
      <c r="B85" s="105">
        <f ca="1">[3]Detail!G84</f>
        <v>3457441.47</v>
      </c>
      <c r="C85" s="27"/>
      <c r="D85" s="27"/>
      <c r="E85" s="27"/>
      <c r="F85" s="27"/>
      <c r="G85" s="27"/>
      <c r="H85" s="27"/>
      <c r="I85" s="27"/>
      <c r="J85" s="27"/>
      <c r="K85" s="109">
        <f ca="1">'[5]Lead E'!E$14*R85/$R$130</f>
        <v>5996.2422382424238</v>
      </c>
      <c r="L85" s="105"/>
      <c r="M85" s="27"/>
      <c r="N85" s="27"/>
      <c r="O85" s="27"/>
      <c r="P85" s="27"/>
      <c r="Q85" s="27"/>
      <c r="R85" s="31">
        <f ca="1">'[6]Sal by FERC'!AC26</f>
        <v>72038.860430234083</v>
      </c>
      <c r="S85" s="105"/>
      <c r="T85" s="108"/>
      <c r="U85" s="27"/>
      <c r="V85" s="27"/>
      <c r="W85" s="27"/>
      <c r="X85" s="105"/>
      <c r="Y85" s="105"/>
      <c r="Z85" s="98"/>
      <c r="AA85" s="27"/>
      <c r="AB85" s="27"/>
      <c r="AC85" s="27"/>
      <c r="AD85" s="27"/>
      <c r="AE85" s="27"/>
      <c r="AF85" s="27"/>
      <c r="AG85" s="27"/>
      <c r="AH85" s="27"/>
      <c r="AI85" s="27"/>
      <c r="AJ85" s="105"/>
      <c r="AK85" s="105"/>
      <c r="AL85" s="105"/>
      <c r="AM85" s="106">
        <f t="shared" ca="1" si="33"/>
        <v>78035.102668476509</v>
      </c>
      <c r="AN85" s="12">
        <f t="shared" ca="1" si="34"/>
        <v>3535476.5726684765</v>
      </c>
    </row>
    <row r="86" spans="1:40">
      <c r="A86" s="11" t="s">
        <v>87</v>
      </c>
      <c r="B86" s="105">
        <f ca="1">[3]Detail!G85</f>
        <v>11109586.810000001</v>
      </c>
      <c r="C86" s="27"/>
      <c r="D86" s="27"/>
      <c r="E86" s="27"/>
      <c r="F86" s="27"/>
      <c r="G86" s="27"/>
      <c r="H86" s="27"/>
      <c r="I86" s="27"/>
      <c r="J86" s="27"/>
      <c r="K86" s="109">
        <f ca="1">'[5]Lead E'!E$14*R86/$R$130</f>
        <v>4958.4752917478545</v>
      </c>
      <c r="L86" s="105"/>
      <c r="M86" s="27"/>
      <c r="N86" s="27"/>
      <c r="O86" s="27"/>
      <c r="P86" s="27"/>
      <c r="Q86" s="27"/>
      <c r="R86" s="31">
        <f ca="1">'[6]Sal by FERC'!AC27</f>
        <v>59571.127265480311</v>
      </c>
      <c r="S86" s="105"/>
      <c r="T86" s="108"/>
      <c r="U86" s="27"/>
      <c r="V86" s="27"/>
      <c r="W86" s="27"/>
      <c r="X86" s="105"/>
      <c r="Y86" s="105"/>
      <c r="Z86" s="98"/>
      <c r="AA86" s="27"/>
      <c r="AB86" s="27"/>
      <c r="AC86" s="27"/>
      <c r="AD86" s="27"/>
      <c r="AE86" s="27"/>
      <c r="AF86" s="27"/>
      <c r="AG86" s="27"/>
      <c r="AH86" s="27"/>
      <c r="AI86" s="27"/>
      <c r="AJ86" s="105"/>
      <c r="AK86" s="105"/>
      <c r="AL86" s="105"/>
      <c r="AM86" s="106">
        <f t="shared" ca="1" si="33"/>
        <v>64529.602557228165</v>
      </c>
      <c r="AN86" s="12">
        <f t="shared" ca="1" si="34"/>
        <v>11174116.412557229</v>
      </c>
    </row>
    <row r="87" spans="1:40">
      <c r="A87" s="11" t="s">
        <v>88</v>
      </c>
      <c r="B87" s="105">
        <f ca="1">[3]Detail!G86</f>
        <v>4378618.2299999902</v>
      </c>
      <c r="C87" s="27"/>
      <c r="D87" s="27"/>
      <c r="E87" s="27"/>
      <c r="F87" s="27"/>
      <c r="G87" s="27"/>
      <c r="H87" s="27"/>
      <c r="I87" s="27"/>
      <c r="J87" s="27"/>
      <c r="K87" s="109">
        <f ca="1">'[5]Lead E'!E$14*R87/$R$130</f>
        <v>1043.8550288870947</v>
      </c>
      <c r="L87" s="105"/>
      <c r="M87" s="27"/>
      <c r="N87" s="27"/>
      <c r="O87" s="27"/>
      <c r="P87" s="27"/>
      <c r="Q87" s="27"/>
      <c r="R87" s="31">
        <f ca="1">'[6]Sal by FERC'!AC28</f>
        <v>12540.87539289222</v>
      </c>
      <c r="S87" s="105"/>
      <c r="T87" s="108"/>
      <c r="U87" s="27"/>
      <c r="V87" s="27"/>
      <c r="W87" s="27"/>
      <c r="X87" s="105"/>
      <c r="Y87" s="105"/>
      <c r="Z87" s="98">
        <f ca="1">'2017 GRC Pwr Costs'!I16</f>
        <v>1413818.3855975925</v>
      </c>
      <c r="AA87" s="27"/>
      <c r="AB87" s="27"/>
      <c r="AC87" s="27"/>
      <c r="AD87" s="27"/>
      <c r="AE87" s="27"/>
      <c r="AF87" s="27"/>
      <c r="AG87" s="27"/>
      <c r="AH87" s="27"/>
      <c r="AI87" s="27"/>
      <c r="AJ87" s="105"/>
      <c r="AK87" s="105"/>
      <c r="AL87" s="105"/>
      <c r="AM87" s="106">
        <f t="shared" ca="1" si="33"/>
        <v>1427403.1160193717</v>
      </c>
      <c r="AN87" s="12">
        <f t="shared" ca="1" si="34"/>
        <v>5806021.3460193621</v>
      </c>
    </row>
    <row r="88" spans="1:40">
      <c r="A88" s="11" t="s">
        <v>89</v>
      </c>
      <c r="B88" s="105">
        <f ca="1">[3]Detail!G87</f>
        <v>7454263.1499999901</v>
      </c>
      <c r="C88" s="27"/>
      <c r="D88" s="27"/>
      <c r="E88" s="27"/>
      <c r="F88" s="27"/>
      <c r="G88" s="27"/>
      <c r="H88" s="27"/>
      <c r="I88" s="27"/>
      <c r="J88" s="27"/>
      <c r="K88" s="109">
        <f ca="1">'[5]Lead E'!E$14*R88/$R$130</f>
        <v>1.6186779203769905</v>
      </c>
      <c r="L88" s="105"/>
      <c r="M88" s="27"/>
      <c r="N88" s="27"/>
      <c r="O88" s="27"/>
      <c r="P88" s="27"/>
      <c r="Q88" s="27"/>
      <c r="R88" s="31">
        <f ca="1">'[6]Sal by FERC'!AC29</f>
        <v>19.44679820368945</v>
      </c>
      <c r="S88" s="105"/>
      <c r="T88" s="108"/>
      <c r="U88" s="27"/>
      <c r="V88" s="27"/>
      <c r="W88" s="27"/>
      <c r="X88" s="105"/>
      <c r="Y88" s="105"/>
      <c r="Z88" s="98"/>
      <c r="AA88" s="27"/>
      <c r="AB88" s="27"/>
      <c r="AC88" s="27"/>
      <c r="AD88" s="27"/>
      <c r="AE88" s="27"/>
      <c r="AF88" s="27"/>
      <c r="AG88" s="27"/>
      <c r="AH88" s="27"/>
      <c r="AI88" s="27"/>
      <c r="AJ88" s="105"/>
      <c r="AK88" s="105"/>
      <c r="AL88" s="105"/>
      <c r="AM88" s="106">
        <f t="shared" ca="1" si="33"/>
        <v>21.065476124066443</v>
      </c>
      <c r="AN88" s="12">
        <f t="shared" ca="1" si="34"/>
        <v>7454284.2154761143</v>
      </c>
    </row>
    <row r="89" spans="1:40">
      <c r="A89" s="11" t="s">
        <v>90</v>
      </c>
      <c r="B89" s="105">
        <f ca="1">[3]Detail!G88</f>
        <v>566023.06999999995</v>
      </c>
      <c r="C89" s="27"/>
      <c r="D89" s="27"/>
      <c r="E89" s="27"/>
      <c r="F89" s="27"/>
      <c r="G89" s="27"/>
      <c r="H89" s="27"/>
      <c r="I89" s="27"/>
      <c r="J89" s="27"/>
      <c r="K89" s="109">
        <f ca="1">'[5]Lead E'!E$14*R89/$R$130</f>
        <v>819.59179591516784</v>
      </c>
      <c r="L89" s="105"/>
      <c r="M89" s="27"/>
      <c r="N89" s="27"/>
      <c r="O89" s="27"/>
      <c r="P89" s="27"/>
      <c r="Q89" s="27"/>
      <c r="R89" s="31">
        <f ca="1">'[6]Sal by FERC'!AC43</f>
        <v>9846.5766808319913</v>
      </c>
      <c r="S89" s="105"/>
      <c r="T89" s="108"/>
      <c r="U89" s="27"/>
      <c r="V89" s="27"/>
      <c r="W89" s="27"/>
      <c r="X89" s="105"/>
      <c r="Y89" s="105"/>
      <c r="Z89" s="98"/>
      <c r="AA89" s="27"/>
      <c r="AB89" s="27"/>
      <c r="AC89" s="27"/>
      <c r="AD89" s="27"/>
      <c r="AE89" s="27"/>
      <c r="AF89" s="27"/>
      <c r="AG89" s="27"/>
      <c r="AH89" s="27"/>
      <c r="AI89" s="27"/>
      <c r="AJ89" s="105"/>
      <c r="AK89" s="105"/>
      <c r="AL89" s="105"/>
      <c r="AM89" s="106">
        <f t="shared" ca="1" si="33"/>
        <v>10666.16847674716</v>
      </c>
      <c r="AN89" s="12">
        <f t="shared" ca="1" si="34"/>
        <v>576689.23847674706</v>
      </c>
    </row>
    <row r="90" spans="1:40">
      <c r="A90" s="11" t="s">
        <v>91</v>
      </c>
      <c r="B90" s="105">
        <f ca="1">[3]Detail!G89</f>
        <v>647730.06000000006</v>
      </c>
      <c r="C90" s="27"/>
      <c r="D90" s="27"/>
      <c r="E90" s="27"/>
      <c r="F90" s="27"/>
      <c r="G90" s="27"/>
      <c r="H90" s="27"/>
      <c r="I90" s="27"/>
      <c r="J90" s="27"/>
      <c r="K90" s="109">
        <f ca="1">'[5]Lead E'!E$14*R90/$R$130</f>
        <v>143.72953447643508</v>
      </c>
      <c r="L90" s="105"/>
      <c r="M90" s="27"/>
      <c r="N90" s="27"/>
      <c r="O90" s="27"/>
      <c r="P90" s="27"/>
      <c r="Q90" s="27"/>
      <c r="R90" s="31">
        <f ca="1">'[6]Sal by FERC'!AC44</f>
        <v>1726.766775333838</v>
      </c>
      <c r="S90" s="105"/>
      <c r="T90" s="108"/>
      <c r="U90" s="27"/>
      <c r="V90" s="27"/>
      <c r="W90" s="27"/>
      <c r="X90" s="105"/>
      <c r="Y90" s="105"/>
      <c r="Z90" s="98"/>
      <c r="AA90" s="27"/>
      <c r="AB90" s="27"/>
      <c r="AC90" s="27"/>
      <c r="AD90" s="27"/>
      <c r="AE90" s="27"/>
      <c r="AF90" s="27"/>
      <c r="AG90" s="27"/>
      <c r="AH90" s="27"/>
      <c r="AI90" s="27"/>
      <c r="AJ90" s="105"/>
      <c r="AK90" s="105"/>
      <c r="AL90" s="105"/>
      <c r="AM90" s="106">
        <f t="shared" ca="1" si="33"/>
        <v>1870.496309810273</v>
      </c>
      <c r="AN90" s="12">
        <f t="shared" ca="1" si="34"/>
        <v>649600.55630981037</v>
      </c>
    </row>
    <row r="91" spans="1:40">
      <c r="A91" s="11" t="s">
        <v>92</v>
      </c>
      <c r="B91" s="105">
        <f ca="1">[3]Detail!G90</f>
        <v>29755017.739999998</v>
      </c>
      <c r="C91" s="27"/>
      <c r="D91" s="27"/>
      <c r="E91" s="27"/>
      <c r="F91" s="27"/>
      <c r="G91" s="27"/>
      <c r="H91" s="27"/>
      <c r="I91" s="27"/>
      <c r="J91" s="27"/>
      <c r="K91" s="109">
        <f ca="1">'[5]Lead E'!E$14*R91/$R$130</f>
        <v>971.85791976536086</v>
      </c>
      <c r="L91" s="105"/>
      <c r="M91" s="27"/>
      <c r="N91" s="27"/>
      <c r="O91" s="27"/>
      <c r="P91" s="27"/>
      <c r="Q91" s="27"/>
      <c r="R91" s="31">
        <f ca="1">'[6]Sal by FERC'!AC45</f>
        <v>11675.902049700338</v>
      </c>
      <c r="S91" s="105"/>
      <c r="T91" s="108"/>
      <c r="U91" s="27"/>
      <c r="V91" s="27"/>
      <c r="W91" s="27"/>
      <c r="X91" s="105"/>
      <c r="Y91" s="105"/>
      <c r="Z91" s="98"/>
      <c r="AA91" s="27"/>
      <c r="AB91" s="27"/>
      <c r="AC91" s="27"/>
      <c r="AD91" s="27"/>
      <c r="AE91" s="27"/>
      <c r="AF91" s="27"/>
      <c r="AG91" s="27"/>
      <c r="AH91" s="27"/>
      <c r="AI91" s="27"/>
      <c r="AJ91" s="105"/>
      <c r="AK91" s="105"/>
      <c r="AL91" s="105"/>
      <c r="AM91" s="106">
        <f t="shared" ca="1" si="33"/>
        <v>12647.7599694657</v>
      </c>
      <c r="AN91" s="12">
        <f t="shared" ca="1" si="34"/>
        <v>29767665.499969464</v>
      </c>
    </row>
    <row r="92" spans="1:40">
      <c r="A92" s="11" t="s">
        <v>93</v>
      </c>
      <c r="B92" s="105">
        <f ca="1">[3]Detail!G91</f>
        <v>1354806.76999999</v>
      </c>
      <c r="C92" s="27"/>
      <c r="D92" s="27"/>
      <c r="E92" s="27"/>
      <c r="F92" s="27"/>
      <c r="G92" s="27"/>
      <c r="H92" s="27"/>
      <c r="I92" s="27"/>
      <c r="J92" s="27"/>
      <c r="K92" s="109">
        <f ca="1">'[5]Lead E'!E$14*R92/$R$130</f>
        <v>211.44304149193317</v>
      </c>
      <c r="L92" s="105"/>
      <c r="M92" s="27"/>
      <c r="N92" s="27"/>
      <c r="O92" s="27"/>
      <c r="P92" s="27"/>
      <c r="Q92" s="27"/>
      <c r="R92" s="31">
        <f ca="1">'[6]Sal by FERC'!AC46</f>
        <v>2540.2769184065351</v>
      </c>
      <c r="S92" s="105"/>
      <c r="T92" s="108"/>
      <c r="U92" s="27"/>
      <c r="V92" s="27"/>
      <c r="W92" s="27"/>
      <c r="X92" s="105"/>
      <c r="Y92" s="105"/>
      <c r="Z92" s="98">
        <f ca="1">'2017 GRC Pwr Costs'!J16</f>
        <v>1731053.9673916157</v>
      </c>
      <c r="AA92" s="27"/>
      <c r="AB92" s="27"/>
      <c r="AC92" s="27"/>
      <c r="AD92" s="27"/>
      <c r="AE92" s="27"/>
      <c r="AF92" s="105"/>
      <c r="AG92" s="105"/>
      <c r="AH92" s="105"/>
      <c r="AI92" s="105"/>
      <c r="AJ92" s="105"/>
      <c r="AK92" s="105"/>
      <c r="AL92" s="105"/>
      <c r="AM92" s="106">
        <f t="shared" ca="1" si="33"/>
        <v>1733805.6873515141</v>
      </c>
      <c r="AN92" s="12">
        <f t="shared" ca="1" si="34"/>
        <v>3088612.4573515039</v>
      </c>
    </row>
    <row r="93" spans="1:40">
      <c r="A93" s="11" t="s">
        <v>94</v>
      </c>
      <c r="B93" s="105">
        <f ca="1">[3]Detail!G92</f>
        <v>57132.109999999899</v>
      </c>
      <c r="C93" s="27"/>
      <c r="D93" s="27"/>
      <c r="E93" s="27"/>
      <c r="F93" s="27"/>
      <c r="G93" s="27"/>
      <c r="H93" s="27"/>
      <c r="I93" s="27"/>
      <c r="J93" s="27"/>
      <c r="K93" s="109">
        <f ca="1">'[5]Lead E'!E$14*R93/$R$130</f>
        <v>31.32796495852751</v>
      </c>
      <c r="L93" s="105"/>
      <c r="M93" s="27"/>
      <c r="N93" s="27"/>
      <c r="O93" s="27"/>
      <c r="P93" s="27"/>
      <c r="Q93" s="27"/>
      <c r="R93" s="31">
        <f ca="1">'[6]Sal by FERC'!AC30</f>
        <v>376.37420329972088</v>
      </c>
      <c r="S93" s="105"/>
      <c r="T93" s="108"/>
      <c r="U93" s="27"/>
      <c r="V93" s="27"/>
      <c r="W93" s="27"/>
      <c r="X93" s="105"/>
      <c r="Y93" s="105"/>
      <c r="Z93" s="98"/>
      <c r="AA93" s="27"/>
      <c r="AB93" s="27"/>
      <c r="AC93" s="27"/>
      <c r="AD93" s="27"/>
      <c r="AE93" s="27"/>
      <c r="AF93" s="27"/>
      <c r="AG93" s="27"/>
      <c r="AH93" s="27"/>
      <c r="AI93" s="27"/>
      <c r="AJ93" s="105"/>
      <c r="AK93" s="105"/>
      <c r="AL93" s="105"/>
      <c r="AM93" s="106">
        <f t="shared" ca="1" si="33"/>
        <v>407.70216825824838</v>
      </c>
      <c r="AN93" s="12">
        <f t="shared" ca="1" si="34"/>
        <v>57539.812168258148</v>
      </c>
    </row>
    <row r="94" spans="1:40">
      <c r="A94" s="11" t="s">
        <v>95</v>
      </c>
      <c r="B94" s="105">
        <f ca="1">[3]Detail!G93</f>
        <v>0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105"/>
      <c r="T94" s="27"/>
      <c r="U94" s="27"/>
      <c r="V94" s="27"/>
      <c r="W94" s="27"/>
      <c r="X94" s="27"/>
      <c r="Y94" s="27"/>
      <c r="Z94" s="98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105"/>
      <c r="AM94" s="106"/>
      <c r="AN94" s="12"/>
    </row>
    <row r="95" spans="1:40">
      <c r="A95" s="11" t="s">
        <v>96</v>
      </c>
      <c r="B95" s="105">
        <f ca="1">[3]Detail!G94</f>
        <v>0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105"/>
      <c r="T95" s="27"/>
      <c r="U95" s="27"/>
      <c r="V95" s="27"/>
      <c r="W95" s="27"/>
      <c r="X95" s="27"/>
      <c r="Y95" s="27"/>
      <c r="Z95" s="98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105"/>
      <c r="AM95" s="106"/>
      <c r="AN95" s="12"/>
    </row>
    <row r="96" spans="1:40">
      <c r="A96" s="11" t="s">
        <v>97</v>
      </c>
      <c r="B96" s="105">
        <f ca="1">[3]Detail!G95</f>
        <v>0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105"/>
      <c r="T96" s="27"/>
      <c r="U96" s="27"/>
      <c r="V96" s="27"/>
      <c r="W96" s="27"/>
      <c r="X96" s="27"/>
      <c r="Y96" s="27"/>
      <c r="Z96" s="98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105"/>
      <c r="AM96" s="106"/>
      <c r="AN96" s="12"/>
    </row>
    <row r="97" spans="1:40">
      <c r="A97" s="11" t="s">
        <v>98</v>
      </c>
      <c r="B97" s="105">
        <f ca="1">[3]Detail!G96</f>
        <v>0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105"/>
      <c r="T97" s="27"/>
      <c r="U97" s="27"/>
      <c r="V97" s="27"/>
      <c r="W97" s="27"/>
      <c r="X97" s="27"/>
      <c r="Y97" s="27"/>
      <c r="Z97" s="98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105"/>
      <c r="AM97" s="106"/>
      <c r="AN97" s="12"/>
    </row>
    <row r="98" spans="1:40">
      <c r="A98" s="11" t="s">
        <v>99</v>
      </c>
      <c r="B98" s="105">
        <f ca="1">[3]Detail!G97</f>
        <v>0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105"/>
      <c r="T98" s="27"/>
      <c r="U98" s="27"/>
      <c r="V98" s="27"/>
      <c r="W98" s="27"/>
      <c r="X98" s="27"/>
      <c r="Y98" s="27"/>
      <c r="Z98" s="98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105"/>
      <c r="AM98" s="106"/>
      <c r="AN98" s="12"/>
    </row>
    <row r="99" spans="1:40">
      <c r="A99" s="11" t="s">
        <v>100</v>
      </c>
      <c r="B99" s="105">
        <f ca="1">[3]Detail!G98</f>
        <v>0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105"/>
      <c r="T99" s="27"/>
      <c r="U99" s="27"/>
      <c r="V99" s="27"/>
      <c r="W99" s="27"/>
      <c r="X99" s="27"/>
      <c r="Y99" s="27"/>
      <c r="Z99" s="98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105"/>
      <c r="AM99" s="106"/>
      <c r="AN99" s="12"/>
    </row>
    <row r="100" spans="1:40">
      <c r="A100" s="11" t="s">
        <v>101</v>
      </c>
      <c r="B100" s="105">
        <f ca="1">[3]Detail!G99</f>
        <v>0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105"/>
      <c r="T100" s="27"/>
      <c r="U100" s="27"/>
      <c r="V100" s="27"/>
      <c r="W100" s="27"/>
      <c r="X100" s="27"/>
      <c r="Y100" s="27"/>
      <c r="Z100" s="98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105"/>
      <c r="AM100" s="106"/>
      <c r="AN100" s="12"/>
    </row>
    <row r="101" spans="1:40">
      <c r="A101" s="11" t="s">
        <v>102</v>
      </c>
      <c r="B101" s="105">
        <f ca="1">[3]Detail!G100</f>
        <v>0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105"/>
      <c r="T101" s="27"/>
      <c r="U101" s="27"/>
      <c r="V101" s="27"/>
      <c r="W101" s="27"/>
      <c r="X101" s="27"/>
      <c r="Y101" s="27"/>
      <c r="Z101" s="98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105"/>
      <c r="AM101" s="106"/>
      <c r="AN101" s="12"/>
    </row>
    <row r="102" spans="1:40">
      <c r="A102" s="11" t="s">
        <v>103</v>
      </c>
      <c r="B102" s="105">
        <f ca="1">[3]Detail!G101</f>
        <v>0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105"/>
      <c r="T102" s="27"/>
      <c r="U102" s="27"/>
      <c r="V102" s="27"/>
      <c r="W102" s="27"/>
      <c r="X102" s="27"/>
      <c r="Y102" s="27"/>
      <c r="Z102" s="98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105"/>
      <c r="AM102" s="106"/>
      <c r="AN102" s="12"/>
    </row>
    <row r="103" spans="1:40">
      <c r="A103" s="11" t="s">
        <v>104</v>
      </c>
      <c r="B103" s="105">
        <f ca="1">[3]Detail!G102</f>
        <v>0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105"/>
      <c r="T103" s="27"/>
      <c r="U103" s="27"/>
      <c r="V103" s="27"/>
      <c r="W103" s="27"/>
      <c r="X103" s="27"/>
      <c r="Y103" s="27"/>
      <c r="Z103" s="98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105"/>
      <c r="AM103" s="106"/>
      <c r="AN103" s="12"/>
    </row>
    <row r="104" spans="1:40">
      <c r="A104" s="11" t="s">
        <v>105</v>
      </c>
      <c r="B104" s="105">
        <f ca="1">[3]Detail!G103</f>
        <v>0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105"/>
      <c r="T104" s="27"/>
      <c r="U104" s="27"/>
      <c r="V104" s="27"/>
      <c r="W104" s="27"/>
      <c r="X104" s="27"/>
      <c r="Y104" s="27"/>
      <c r="Z104" s="98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105"/>
      <c r="AM104" s="106"/>
      <c r="AN104" s="12"/>
    </row>
    <row r="105" spans="1:40">
      <c r="A105" s="11" t="s">
        <v>106</v>
      </c>
      <c r="B105" s="105">
        <f ca="1">[3]Detail!G104</f>
        <v>0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105"/>
      <c r="T105" s="27"/>
      <c r="U105" s="27"/>
      <c r="V105" s="27"/>
      <c r="W105" s="27"/>
      <c r="X105" s="27"/>
      <c r="Y105" s="27"/>
      <c r="Z105" s="98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105"/>
      <c r="AM105" s="106"/>
      <c r="AN105" s="12"/>
    </row>
    <row r="106" spans="1:40">
      <c r="A106" s="11" t="s">
        <v>107</v>
      </c>
      <c r="B106" s="105">
        <f ca="1">[3]Detail!G105</f>
        <v>0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105"/>
      <c r="T106" s="27"/>
      <c r="U106" s="27"/>
      <c r="V106" s="27"/>
      <c r="W106" s="27"/>
      <c r="X106" s="27"/>
      <c r="Y106" s="27"/>
      <c r="Z106" s="98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105"/>
      <c r="AM106" s="106"/>
      <c r="AN106" s="12"/>
    </row>
    <row r="107" spans="1:40">
      <c r="A107" s="11" t="s">
        <v>108</v>
      </c>
      <c r="B107" s="105">
        <f ca="1">[3]Detail!G106</f>
        <v>0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105"/>
      <c r="T107" s="27"/>
      <c r="U107" s="27"/>
      <c r="V107" s="27"/>
      <c r="W107" s="27"/>
      <c r="X107" s="27"/>
      <c r="Y107" s="27"/>
      <c r="Z107" s="98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105"/>
      <c r="AM107" s="106"/>
      <c r="AN107" s="12"/>
    </row>
    <row r="108" spans="1:40">
      <c r="A108" s="11" t="s">
        <v>109</v>
      </c>
      <c r="B108" s="105">
        <f ca="1">[3]Detail!G107</f>
        <v>0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105"/>
      <c r="T108" s="27"/>
      <c r="U108" s="27"/>
      <c r="V108" s="27"/>
      <c r="W108" s="27"/>
      <c r="X108" s="27"/>
      <c r="Y108" s="27"/>
      <c r="Z108" s="98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105"/>
      <c r="AM108" s="106"/>
      <c r="AN108" s="12"/>
    </row>
    <row r="109" spans="1:40">
      <c r="A109" s="11" t="s">
        <v>110</v>
      </c>
      <c r="B109" s="105">
        <f ca="1">[3]Detail!G108</f>
        <v>0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105"/>
      <c r="T109" s="27"/>
      <c r="U109" s="27"/>
      <c r="V109" s="27"/>
      <c r="W109" s="27"/>
      <c r="X109" s="27"/>
      <c r="Y109" s="27"/>
      <c r="Z109" s="98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105"/>
      <c r="AM109" s="106"/>
      <c r="AN109" s="12"/>
    </row>
    <row r="110" spans="1:40">
      <c r="A110" s="11" t="s">
        <v>111</v>
      </c>
      <c r="B110" s="105">
        <f ca="1">[3]Detail!G109</f>
        <v>0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105"/>
      <c r="T110" s="27"/>
      <c r="U110" s="27"/>
      <c r="V110" s="27"/>
      <c r="W110" s="27"/>
      <c r="X110" s="27"/>
      <c r="Y110" s="27"/>
      <c r="Z110" s="98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105"/>
      <c r="AM110" s="106"/>
      <c r="AN110" s="12"/>
    </row>
    <row r="111" spans="1:40">
      <c r="A111" s="11" t="s">
        <v>112</v>
      </c>
      <c r="B111" s="105">
        <f ca="1">[3]Detail!G110</f>
        <v>0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105"/>
      <c r="T111" s="27"/>
      <c r="U111" s="27"/>
      <c r="V111" s="27"/>
      <c r="W111" s="27"/>
      <c r="X111" s="27"/>
      <c r="Y111" s="27"/>
      <c r="Z111" s="98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105"/>
      <c r="AM111" s="106"/>
      <c r="AN111" s="12"/>
    </row>
    <row r="112" spans="1:40">
      <c r="A112" s="11" t="s">
        <v>113</v>
      </c>
      <c r="B112" s="105">
        <f ca="1">[3]Detail!G111</f>
        <v>0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105"/>
      <c r="T112" s="27"/>
      <c r="U112" s="27"/>
      <c r="V112" s="27"/>
      <c r="W112" s="27"/>
      <c r="X112" s="27"/>
      <c r="Y112" s="27"/>
      <c r="Z112" s="98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105"/>
      <c r="AM112" s="106"/>
      <c r="AN112" s="12"/>
    </row>
    <row r="113" spans="1:40">
      <c r="A113" s="11" t="s">
        <v>114</v>
      </c>
      <c r="B113" s="105">
        <f ca="1">[3]Detail!G112</f>
        <v>0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105"/>
      <c r="T113" s="27"/>
      <c r="U113" s="27"/>
      <c r="V113" s="27"/>
      <c r="W113" s="27"/>
      <c r="X113" s="27"/>
      <c r="Y113" s="27"/>
      <c r="Z113" s="98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105"/>
      <c r="AM113" s="106"/>
      <c r="AN113" s="12"/>
    </row>
    <row r="114" spans="1:40">
      <c r="A114" s="11" t="s">
        <v>115</v>
      </c>
      <c r="B114" s="105">
        <f ca="1">[3]Detail!G113</f>
        <v>0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105"/>
      <c r="T114" s="27"/>
      <c r="U114" s="27"/>
      <c r="V114" s="27"/>
      <c r="W114" s="27"/>
      <c r="X114" s="27"/>
      <c r="Y114" s="27"/>
      <c r="Z114" s="98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105"/>
      <c r="AM114" s="106"/>
      <c r="AN114" s="12"/>
    </row>
    <row r="115" spans="1:40">
      <c r="A115" s="11" t="s">
        <v>116</v>
      </c>
      <c r="B115" s="105">
        <f ca="1">[3]Detail!G114</f>
        <v>0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105"/>
      <c r="T115" s="27"/>
      <c r="U115" s="27"/>
      <c r="V115" s="27"/>
      <c r="W115" s="27"/>
      <c r="X115" s="27"/>
      <c r="Y115" s="27"/>
      <c r="Z115" s="98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105"/>
      <c r="AM115" s="106"/>
      <c r="AN115" s="12"/>
    </row>
    <row r="116" spans="1:40">
      <c r="A116" s="11" t="s">
        <v>117</v>
      </c>
      <c r="B116" s="105">
        <f ca="1">[3]Detail!G115</f>
        <v>0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105"/>
      <c r="T116" s="27"/>
      <c r="U116" s="27"/>
      <c r="V116" s="27"/>
      <c r="W116" s="27"/>
      <c r="X116" s="27"/>
      <c r="Y116" s="27"/>
      <c r="Z116" s="98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105"/>
      <c r="AM116" s="106"/>
      <c r="AN116" s="12"/>
    </row>
    <row r="117" spans="1:40">
      <c r="A117" s="11" t="s">
        <v>118</v>
      </c>
      <c r="B117" s="105">
        <f ca="1">[3]Detail!G116</f>
        <v>0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105"/>
      <c r="T117" s="27"/>
      <c r="U117" s="27"/>
      <c r="V117" s="27"/>
      <c r="W117" s="27"/>
      <c r="X117" s="27"/>
      <c r="Y117" s="27"/>
      <c r="Z117" s="98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105"/>
      <c r="AM117" s="106"/>
      <c r="AN117" s="12"/>
    </row>
    <row r="118" spans="1:40">
      <c r="A118" s="11" t="s">
        <v>119</v>
      </c>
      <c r="B118" s="105">
        <f ca="1">[3]Detail!G117</f>
        <v>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105"/>
      <c r="T118" s="27"/>
      <c r="U118" s="27"/>
      <c r="V118" s="27"/>
      <c r="W118" s="27"/>
      <c r="X118" s="27"/>
      <c r="Y118" s="27"/>
      <c r="Z118" s="98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105"/>
      <c r="AM118" s="106"/>
      <c r="AN118" s="12"/>
    </row>
    <row r="119" spans="1:40">
      <c r="A119" s="11" t="s">
        <v>120</v>
      </c>
      <c r="B119" s="105">
        <f ca="1">[3]Detail!G118</f>
        <v>0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105"/>
      <c r="T119" s="27"/>
      <c r="U119" s="27"/>
      <c r="V119" s="27"/>
      <c r="W119" s="27"/>
      <c r="X119" s="27"/>
      <c r="Y119" s="27"/>
      <c r="Z119" s="98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105"/>
      <c r="AM119" s="106"/>
      <c r="AN119" s="12"/>
    </row>
    <row r="120" spans="1:40">
      <c r="A120" s="11" t="s">
        <v>121</v>
      </c>
      <c r="B120" s="105">
        <f ca="1">[3]Detail!G119</f>
        <v>0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105"/>
      <c r="T120" s="27"/>
      <c r="U120" s="27"/>
      <c r="V120" s="27"/>
      <c r="W120" s="27"/>
      <c r="X120" s="27"/>
      <c r="Y120" s="27"/>
      <c r="Z120" s="98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105"/>
      <c r="AM120" s="106"/>
      <c r="AN120" s="12"/>
    </row>
    <row r="121" spans="1:40">
      <c r="A121" s="11" t="s">
        <v>122</v>
      </c>
      <c r="B121" s="105">
        <f ca="1">[3]Detail!G120</f>
        <v>0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105"/>
      <c r="T121" s="27"/>
      <c r="U121" s="27"/>
      <c r="V121" s="27"/>
      <c r="W121" s="27"/>
      <c r="X121" s="27"/>
      <c r="Y121" s="27"/>
      <c r="Z121" s="98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105"/>
      <c r="AM121" s="106"/>
      <c r="AN121" s="12"/>
    </row>
    <row r="122" spans="1:40">
      <c r="A122" s="11" t="s">
        <v>123</v>
      </c>
      <c r="B122" s="105">
        <f ca="1">[3]Detail!G121</f>
        <v>0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105"/>
      <c r="T122" s="27"/>
      <c r="U122" s="27"/>
      <c r="V122" s="27"/>
      <c r="W122" s="27"/>
      <c r="X122" s="27"/>
      <c r="Y122" s="27"/>
      <c r="Z122" s="98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105"/>
      <c r="AM122" s="106"/>
      <c r="AN122" s="12"/>
    </row>
    <row r="123" spans="1:40">
      <c r="A123" s="11" t="s">
        <v>124</v>
      </c>
      <c r="B123" s="105">
        <f ca="1">[3]Detail!G122</f>
        <v>0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105"/>
      <c r="T123" s="27"/>
      <c r="U123" s="27"/>
      <c r="V123" s="27"/>
      <c r="W123" s="27"/>
      <c r="X123" s="27"/>
      <c r="Y123" s="27"/>
      <c r="Z123" s="98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105"/>
      <c r="AM123" s="106"/>
      <c r="AN123" s="12"/>
    </row>
    <row r="124" spans="1:40">
      <c r="A124" s="11" t="s">
        <v>125</v>
      </c>
      <c r="B124" s="105">
        <f ca="1">[3]Detail!G123</f>
        <v>0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105"/>
      <c r="T124" s="27"/>
      <c r="U124" s="27"/>
      <c r="V124" s="27"/>
      <c r="W124" s="27"/>
      <c r="X124" s="27"/>
      <c r="Y124" s="27"/>
      <c r="Z124" s="98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105"/>
      <c r="AM124" s="106"/>
      <c r="AN124" s="12"/>
    </row>
    <row r="125" spans="1:40">
      <c r="A125" s="11" t="s">
        <v>126</v>
      </c>
      <c r="B125" s="105">
        <f ca="1">[3]Detail!G124</f>
        <v>0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105"/>
      <c r="T125" s="27"/>
      <c r="U125" s="27"/>
      <c r="V125" s="27"/>
      <c r="W125" s="27"/>
      <c r="X125" s="27"/>
      <c r="Y125" s="27"/>
      <c r="Z125" s="98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105"/>
      <c r="AM125" s="106"/>
      <c r="AN125" s="12"/>
    </row>
    <row r="126" spans="1:40">
      <c r="A126" s="11" t="s">
        <v>127</v>
      </c>
      <c r="B126" s="105">
        <f ca="1">[3]Detail!G125</f>
        <v>0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105"/>
      <c r="T126" s="27"/>
      <c r="U126" s="27"/>
      <c r="V126" s="27"/>
      <c r="W126" s="27"/>
      <c r="X126" s="27"/>
      <c r="Y126" s="27"/>
      <c r="Z126" s="98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105"/>
      <c r="AM126" s="106"/>
      <c r="AN126" s="12"/>
    </row>
    <row r="127" spans="1:40">
      <c r="A127" s="11" t="s">
        <v>128</v>
      </c>
      <c r="B127" s="105">
        <f ca="1">[3]Detail!G126</f>
        <v>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105"/>
      <c r="T127" s="27"/>
      <c r="U127" s="27"/>
      <c r="V127" s="27"/>
      <c r="W127" s="27"/>
      <c r="X127" s="27"/>
      <c r="Y127" s="27"/>
      <c r="Z127" s="98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105"/>
      <c r="AM127" s="106"/>
      <c r="AN127" s="12"/>
    </row>
    <row r="128" spans="1:40">
      <c r="A128" s="26" t="s">
        <v>129</v>
      </c>
      <c r="B128" s="105">
        <f ca="1">[3]Detail!G127</f>
        <v>0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105"/>
      <c r="T128" s="27"/>
      <c r="U128" s="27"/>
      <c r="V128" s="27"/>
      <c r="W128" s="27"/>
      <c r="X128" s="27"/>
      <c r="Y128" s="27"/>
      <c r="Z128" s="98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105"/>
      <c r="AM128" s="106"/>
      <c r="AN128" s="12"/>
    </row>
    <row r="129" spans="1:43">
      <c r="A129" s="14" t="s">
        <v>130</v>
      </c>
      <c r="B129" s="105">
        <f ca="1">[3]Detail!G128</f>
        <v>0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105"/>
      <c r="T129" s="27"/>
      <c r="U129" s="27"/>
      <c r="V129" s="27"/>
      <c r="W129" s="27"/>
      <c r="X129" s="27"/>
      <c r="Y129" s="27"/>
      <c r="Z129" s="98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105"/>
      <c r="AM129" s="106"/>
      <c r="AN129" s="12"/>
    </row>
    <row r="130" spans="1:43">
      <c r="A130" s="11" t="s">
        <v>131</v>
      </c>
      <c r="B130" s="28">
        <f ca="1">SUM(B64:B129)</f>
        <v>125897437.01999989</v>
      </c>
      <c r="C130" s="28">
        <f t="shared" ref="C130:AM130" si="35">SUM(C64:C129)</f>
        <v>0</v>
      </c>
      <c r="D130" s="28">
        <f t="shared" si="35"/>
        <v>0</v>
      </c>
      <c r="E130" s="28">
        <f t="shared" si="35"/>
        <v>0</v>
      </c>
      <c r="F130" s="28">
        <f t="shared" si="35"/>
        <v>0</v>
      </c>
      <c r="G130" s="28">
        <f t="shared" si="35"/>
        <v>0</v>
      </c>
      <c r="H130" s="28">
        <f t="shared" si="35"/>
        <v>0</v>
      </c>
      <c r="I130" s="28">
        <f t="shared" si="35"/>
        <v>0</v>
      </c>
      <c r="J130" s="28">
        <f t="shared" si="35"/>
        <v>0</v>
      </c>
      <c r="K130" s="28">
        <f t="shared" ca="1" si="35"/>
        <v>25958.659866420548</v>
      </c>
      <c r="L130" s="28">
        <f t="shared" si="35"/>
        <v>0</v>
      </c>
      <c r="M130" s="28">
        <f t="shared" si="35"/>
        <v>0</v>
      </c>
      <c r="N130" s="28">
        <f t="shared" si="35"/>
        <v>0</v>
      </c>
      <c r="O130" s="28">
        <f t="shared" si="35"/>
        <v>0</v>
      </c>
      <c r="P130" s="28">
        <f t="shared" si="35"/>
        <v>0</v>
      </c>
      <c r="Q130" s="28">
        <f t="shared" si="35"/>
        <v>0</v>
      </c>
      <c r="R130" s="28">
        <f t="shared" ca="1" si="35"/>
        <v>311867.36638930714</v>
      </c>
      <c r="S130" s="96">
        <f t="shared" si="35"/>
        <v>0</v>
      </c>
      <c r="T130" s="28">
        <f t="shared" si="35"/>
        <v>0</v>
      </c>
      <c r="U130" s="28">
        <f t="shared" si="35"/>
        <v>0</v>
      </c>
      <c r="V130" s="28">
        <f t="shared" si="35"/>
        <v>0</v>
      </c>
      <c r="W130" s="28">
        <f t="shared" si="35"/>
        <v>0</v>
      </c>
      <c r="X130" s="28">
        <f t="shared" ref="X130:Y130" si="36">SUM(X64:X129)</f>
        <v>0</v>
      </c>
      <c r="Y130" s="28">
        <f t="shared" si="36"/>
        <v>0</v>
      </c>
      <c r="Z130" s="28">
        <f t="shared" ca="1" si="35"/>
        <v>11973885.605561133</v>
      </c>
      <c r="AA130" s="28">
        <f t="shared" si="35"/>
        <v>0</v>
      </c>
      <c r="AB130" s="28">
        <f t="shared" si="35"/>
        <v>0</v>
      </c>
      <c r="AC130" s="28">
        <f t="shared" si="35"/>
        <v>0</v>
      </c>
      <c r="AD130" s="28">
        <f t="shared" si="35"/>
        <v>0</v>
      </c>
      <c r="AE130" s="28">
        <f t="shared" si="35"/>
        <v>0</v>
      </c>
      <c r="AF130" s="28">
        <f t="shared" si="35"/>
        <v>0</v>
      </c>
      <c r="AG130" s="28">
        <f t="shared" si="35"/>
        <v>0</v>
      </c>
      <c r="AH130" s="28">
        <f t="shared" si="35"/>
        <v>0</v>
      </c>
      <c r="AI130" s="28">
        <f t="shared" si="35"/>
        <v>0</v>
      </c>
      <c r="AJ130" s="28">
        <f t="shared" si="35"/>
        <v>0</v>
      </c>
      <c r="AK130" s="28">
        <f t="shared" si="35"/>
        <v>0</v>
      </c>
      <c r="AL130" s="28">
        <f t="shared" si="35"/>
        <v>0</v>
      </c>
      <c r="AM130" s="28">
        <f t="shared" ca="1" si="35"/>
        <v>12311711.63181686</v>
      </c>
      <c r="AN130" s="15">
        <f ca="1">AM130+B130</f>
        <v>138209148.65181676</v>
      </c>
      <c r="AP130" s="121"/>
      <c r="AQ130" s="99"/>
    </row>
    <row r="131" spans="1:43">
      <c r="A131" s="16" t="s">
        <v>132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105"/>
      <c r="T131" s="27"/>
      <c r="U131" s="27"/>
      <c r="V131" s="27"/>
      <c r="W131" s="27"/>
      <c r="X131" s="27"/>
      <c r="Y131" s="27"/>
      <c r="Z131" s="120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31"/>
      <c r="AN131" s="2"/>
    </row>
    <row r="132" spans="1:43">
      <c r="A132" s="11" t="s">
        <v>133</v>
      </c>
      <c r="B132" s="105">
        <f ca="1">[3]Detail!G131</f>
        <v>2591407.39</v>
      </c>
      <c r="C132" s="27"/>
      <c r="D132" s="27"/>
      <c r="E132" s="27"/>
      <c r="F132" s="27"/>
      <c r="G132" s="27"/>
      <c r="H132" s="27"/>
      <c r="I132" s="27"/>
      <c r="J132" s="27"/>
      <c r="K132" s="109">
        <f ca="1">'[5]Lead E'!E$15*R132/$R$159</f>
        <v>4818.8877182293327</v>
      </c>
      <c r="L132" s="105"/>
      <c r="M132" s="27"/>
      <c r="N132" s="27"/>
      <c r="O132" s="27"/>
      <c r="P132" s="27"/>
      <c r="Q132" s="27"/>
      <c r="R132" s="31">
        <f ca="1">'[6]Sal by FERC'!AC54</f>
        <v>59962.714389953442</v>
      </c>
      <c r="S132" s="105"/>
      <c r="T132" s="27"/>
      <c r="U132" s="27"/>
      <c r="V132" s="27"/>
      <c r="W132" s="27"/>
      <c r="X132" s="27"/>
      <c r="Y132" s="27"/>
      <c r="Z132" s="112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106">
        <f t="shared" ref="AM132:AM151" ca="1" si="37">SUM(C132:AL132)</f>
        <v>64781.602108182778</v>
      </c>
      <c r="AN132" s="12">
        <f t="shared" ref="AN132:AN151" ca="1" si="38">AM132+B132</f>
        <v>2656188.992108183</v>
      </c>
      <c r="AQ132" s="122"/>
    </row>
    <row r="133" spans="1:43">
      <c r="A133" s="11" t="s">
        <v>134</v>
      </c>
      <c r="B133" s="105">
        <f ca="1">[3]Detail!G132</f>
        <v>0</v>
      </c>
      <c r="C133" s="27"/>
      <c r="D133" s="27"/>
      <c r="E133" s="27"/>
      <c r="F133" s="27"/>
      <c r="G133" s="27"/>
      <c r="H133" s="27"/>
      <c r="I133" s="27"/>
      <c r="J133" s="27"/>
      <c r="K133" s="109"/>
      <c r="L133" s="105"/>
      <c r="M133" s="27"/>
      <c r="N133" s="27"/>
      <c r="O133" s="27"/>
      <c r="P133" s="27"/>
      <c r="Q133" s="27"/>
      <c r="R133" s="31">
        <f ca="1">'[6]Sal by FERC'!AC62</f>
        <v>0</v>
      </c>
      <c r="S133" s="105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106">
        <f t="shared" ca="1" si="37"/>
        <v>0</v>
      </c>
      <c r="AN133" s="12">
        <f t="shared" ca="1" si="38"/>
        <v>0</v>
      </c>
    </row>
    <row r="134" spans="1:43">
      <c r="A134" s="11" t="s">
        <v>135</v>
      </c>
      <c r="B134" s="105">
        <f ca="1">[3]Detail!G133</f>
        <v>34376.6</v>
      </c>
      <c r="C134" s="27"/>
      <c r="D134" s="27"/>
      <c r="E134" s="27"/>
      <c r="F134" s="27"/>
      <c r="G134" s="27"/>
      <c r="H134" s="27"/>
      <c r="I134" s="27"/>
      <c r="J134" s="27"/>
      <c r="K134" s="109">
        <f ca="1">'[5]Lead E'!E$15*R134/$R$159</f>
        <v>5.8379703802446397</v>
      </c>
      <c r="L134" s="105"/>
      <c r="M134" s="27"/>
      <c r="N134" s="27"/>
      <c r="O134" s="27"/>
      <c r="P134" s="27"/>
      <c r="Q134" s="27"/>
      <c r="R134" s="31">
        <f ca="1">'[6]Sal by FERC'!AC55</f>
        <v>72.643433712592213</v>
      </c>
      <c r="S134" s="105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106">
        <f t="shared" ca="1" si="37"/>
        <v>78.481404092836854</v>
      </c>
      <c r="AN134" s="12">
        <f t="shared" ca="1" si="38"/>
        <v>34455.081404092838</v>
      </c>
    </row>
    <row r="135" spans="1:43">
      <c r="A135" s="11" t="s">
        <v>136</v>
      </c>
      <c r="B135" s="105">
        <f ca="1">[3]Detail!G134</f>
        <v>3082256.8899999899</v>
      </c>
      <c r="C135" s="27"/>
      <c r="D135" s="27"/>
      <c r="E135" s="27"/>
      <c r="F135" s="27"/>
      <c r="G135" s="27"/>
      <c r="H135" s="27"/>
      <c r="I135" s="27"/>
      <c r="J135" s="27"/>
      <c r="K135" s="109">
        <f ca="1">'[5]Lead E'!E$15*R135/$R$159</f>
        <v>6445.6757917536752</v>
      </c>
      <c r="L135" s="105"/>
      <c r="M135" s="27"/>
      <c r="N135" s="27"/>
      <c r="O135" s="27"/>
      <c r="P135" s="27"/>
      <c r="Q135" s="27"/>
      <c r="R135" s="31">
        <f ca="1">'[6]Sal by FERC'!AC56</f>
        <v>80205.275397696852</v>
      </c>
      <c r="S135" s="105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106">
        <f t="shared" ca="1" si="37"/>
        <v>86650.951189450527</v>
      </c>
      <c r="AN135" s="12">
        <f t="shared" ca="1" si="38"/>
        <v>3168907.8411894403</v>
      </c>
    </row>
    <row r="136" spans="1:43">
      <c r="A136" s="11" t="s">
        <v>137</v>
      </c>
      <c r="B136" s="105">
        <f ca="1">[3]Detail!G135</f>
        <v>1103672.3899999999</v>
      </c>
      <c r="C136" s="27"/>
      <c r="D136" s="27"/>
      <c r="E136" s="27"/>
      <c r="F136" s="27"/>
      <c r="G136" s="27"/>
      <c r="H136" s="27"/>
      <c r="I136" s="27"/>
      <c r="J136" s="27"/>
      <c r="K136" s="109">
        <f ca="1">'[5]Lead E'!E$15*R136/$R$159</f>
        <v>1955.6412351342835</v>
      </c>
      <c r="L136" s="105"/>
      <c r="M136" s="27"/>
      <c r="N136" s="27"/>
      <c r="O136" s="27"/>
      <c r="P136" s="27"/>
      <c r="Q136" s="27"/>
      <c r="R136" s="31">
        <f ca="1">'[6]Sal by FERC'!AC57</f>
        <v>24334.569238450993</v>
      </c>
      <c r="S136" s="105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106">
        <f t="shared" ca="1" si="37"/>
        <v>26290.210473585277</v>
      </c>
      <c r="AN136" s="12">
        <f t="shared" ca="1" si="38"/>
        <v>1129962.6004735851</v>
      </c>
    </row>
    <row r="137" spans="1:43">
      <c r="A137" s="11" t="s">
        <v>138</v>
      </c>
      <c r="B137" s="105">
        <f ca="1">[3]Detail!G136</f>
        <v>104569.63</v>
      </c>
      <c r="C137" s="27"/>
      <c r="D137" s="27"/>
      <c r="E137" s="27"/>
      <c r="F137" s="27"/>
      <c r="G137" s="27"/>
      <c r="H137" s="27"/>
      <c r="I137" s="27"/>
      <c r="J137" s="27"/>
      <c r="K137" s="109">
        <f ca="1">'[5]Lead E'!E$15*R137/$R$159</f>
        <v>150.48655787563479</v>
      </c>
      <c r="L137" s="105"/>
      <c r="M137" s="27"/>
      <c r="N137" s="27"/>
      <c r="O137" s="27"/>
      <c r="P137" s="27"/>
      <c r="Q137" s="27"/>
      <c r="R137" s="31">
        <f ca="1">'[6]Sal by FERC'!AC58</f>
        <v>1872.5446652945757</v>
      </c>
      <c r="S137" s="105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106">
        <f t="shared" ca="1" si="37"/>
        <v>2023.0312231702105</v>
      </c>
      <c r="AN137" s="12">
        <f t="shared" ca="1" si="38"/>
        <v>106592.66122317022</v>
      </c>
    </row>
    <row r="138" spans="1:43">
      <c r="A138" s="11" t="s">
        <v>139</v>
      </c>
      <c r="B138" s="105">
        <f ca="1">[3]Detail!G137</f>
        <v>115097.03</v>
      </c>
      <c r="C138" s="27"/>
      <c r="D138" s="27"/>
      <c r="E138" s="27"/>
      <c r="F138" s="27"/>
      <c r="G138" s="27"/>
      <c r="H138" s="27"/>
      <c r="I138" s="27"/>
      <c r="J138" s="27"/>
      <c r="K138" s="109">
        <f ca="1">'[5]Lead E'!E$15*R138/$R$159</f>
        <v>9.8795370152019704</v>
      </c>
      <c r="L138" s="105"/>
      <c r="M138" s="27"/>
      <c r="N138" s="27"/>
      <c r="O138" s="27"/>
      <c r="P138" s="27"/>
      <c r="Q138" s="27"/>
      <c r="R138" s="31">
        <f ca="1">'[6]Sal by FERC'!AC59</f>
        <v>122.93373304933604</v>
      </c>
      <c r="S138" s="105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106">
        <f t="shared" ca="1" si="37"/>
        <v>132.81327006453802</v>
      </c>
      <c r="AN138" s="12">
        <f t="shared" ca="1" si="38"/>
        <v>115229.84327006454</v>
      </c>
    </row>
    <row r="139" spans="1:43">
      <c r="A139" s="11" t="s">
        <v>140</v>
      </c>
      <c r="B139" s="105">
        <f ca="1">[3]Detail!G138</f>
        <v>59779.92</v>
      </c>
      <c r="C139" s="27"/>
      <c r="D139" s="27"/>
      <c r="E139" s="27"/>
      <c r="F139" s="27"/>
      <c r="G139" s="27"/>
      <c r="H139" s="27"/>
      <c r="I139" s="27"/>
      <c r="J139" s="27"/>
      <c r="K139" s="109">
        <f ca="1">'[5]Lead E'!E$15*R139/$R$159</f>
        <v>121.25080114808873</v>
      </c>
      <c r="L139" s="105"/>
      <c r="M139" s="27"/>
      <c r="N139" s="27"/>
      <c r="O139" s="27"/>
      <c r="P139" s="27"/>
      <c r="Q139" s="27"/>
      <c r="R139" s="31">
        <f ca="1">'[6]Sal by FERC'!AC60</f>
        <v>1508.7562906461305</v>
      </c>
      <c r="S139" s="105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106">
        <f t="shared" ca="1" si="37"/>
        <v>1630.0070917942194</v>
      </c>
      <c r="AN139" s="12">
        <f t="shared" ca="1" si="38"/>
        <v>61409.927091794219</v>
      </c>
    </row>
    <row r="140" spans="1:43">
      <c r="A140" s="11" t="s">
        <v>141</v>
      </c>
      <c r="B140" s="105">
        <f ca="1">[3]Detail!G139</f>
        <v>0</v>
      </c>
      <c r="C140" s="27"/>
      <c r="D140" s="27"/>
      <c r="E140" s="27"/>
      <c r="F140" s="27"/>
      <c r="G140" s="27"/>
      <c r="H140" s="27"/>
      <c r="I140" s="27"/>
      <c r="J140" s="27"/>
      <c r="K140" s="109"/>
      <c r="L140" s="105"/>
      <c r="M140" s="27"/>
      <c r="N140" s="27"/>
      <c r="O140" s="27"/>
      <c r="P140" s="27"/>
      <c r="Q140" s="27"/>
      <c r="R140" s="31">
        <f ca="1">'[6]Sal by FERC'!AC61</f>
        <v>0</v>
      </c>
      <c r="S140" s="105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106">
        <f t="shared" ca="1" si="37"/>
        <v>0</v>
      </c>
      <c r="AN140" s="12">
        <f t="shared" ca="1" si="38"/>
        <v>0</v>
      </c>
    </row>
    <row r="141" spans="1:43">
      <c r="A141" s="11" t="s">
        <v>142</v>
      </c>
      <c r="B141" s="105">
        <f ca="1">[3]Detail!G140</f>
        <v>1353612.94</v>
      </c>
      <c r="C141" s="27"/>
      <c r="D141" s="27"/>
      <c r="E141" s="27"/>
      <c r="F141" s="27"/>
      <c r="G141" s="27"/>
      <c r="H141" s="27"/>
      <c r="I141" s="27"/>
      <c r="J141" s="27"/>
      <c r="K141" s="109">
        <f ca="1">'[5]Lead E'!E$15*R141/$R$159</f>
        <v>561.24975485212883</v>
      </c>
      <c r="L141" s="105"/>
      <c r="M141" s="27"/>
      <c r="N141" s="27"/>
      <c r="O141" s="27"/>
      <c r="P141" s="27"/>
      <c r="Q141" s="27"/>
      <c r="R141" s="31">
        <f ca="1">'[6]Sal by FERC'!AC63</f>
        <v>6983.7814698026505</v>
      </c>
      <c r="S141" s="105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106">
        <f t="shared" ca="1" si="37"/>
        <v>7545.0312246547792</v>
      </c>
      <c r="AN141" s="12">
        <f t="shared" ca="1" si="38"/>
        <v>1361157.9712246547</v>
      </c>
    </row>
    <row r="142" spans="1:43">
      <c r="A142" s="11" t="s">
        <v>143</v>
      </c>
      <c r="B142" s="105">
        <f ca="1">[3]Detail!G141</f>
        <v>277393.73</v>
      </c>
      <c r="C142" s="27"/>
      <c r="D142" s="27"/>
      <c r="E142" s="27"/>
      <c r="F142" s="27"/>
      <c r="G142" s="27"/>
      <c r="H142" s="27"/>
      <c r="I142" s="27"/>
      <c r="J142" s="27"/>
      <c r="K142" s="109">
        <f ca="1">'[5]Lead E'!E$15*R142/$R$159</f>
        <v>97.204384358207321</v>
      </c>
      <c r="L142" s="105"/>
      <c r="M142" s="27"/>
      <c r="N142" s="27"/>
      <c r="O142" s="27"/>
      <c r="P142" s="27"/>
      <c r="Q142" s="27"/>
      <c r="R142" s="31">
        <f ca="1">'[6]Sal by FERC'!AC64</f>
        <v>1209.540266869745</v>
      </c>
      <c r="S142" s="105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106">
        <f t="shared" ca="1" si="37"/>
        <v>1306.7446512279523</v>
      </c>
      <c r="AN142" s="12">
        <f t="shared" ca="1" si="38"/>
        <v>278700.47465122794</v>
      </c>
    </row>
    <row r="143" spans="1:43">
      <c r="A143" s="11" t="s">
        <v>144</v>
      </c>
      <c r="B143" s="105">
        <f ca="1">[3]Detail!G142</f>
        <v>957747.75</v>
      </c>
      <c r="C143" s="27"/>
      <c r="D143" s="27"/>
      <c r="E143" s="27"/>
      <c r="F143" s="27"/>
      <c r="G143" s="27"/>
      <c r="H143" s="27"/>
      <c r="I143" s="27"/>
      <c r="J143" s="27"/>
      <c r="K143" s="109">
        <f ca="1">'[5]Lead E'!E$15*R143/$R$159</f>
        <v>1024.3248638954576</v>
      </c>
      <c r="L143" s="105"/>
      <c r="M143" s="27"/>
      <c r="N143" s="27"/>
      <c r="O143" s="27"/>
      <c r="P143" s="27"/>
      <c r="Q143" s="27"/>
      <c r="R143" s="31">
        <f ca="1">'[6]Sal by FERC'!AC65</f>
        <v>12745.949448861635</v>
      </c>
      <c r="S143" s="105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106">
        <f t="shared" ca="1" si="37"/>
        <v>13770.274312757092</v>
      </c>
      <c r="AN143" s="12">
        <f t="shared" ca="1" si="38"/>
        <v>971518.02431275707</v>
      </c>
    </row>
    <row r="144" spans="1:43">
      <c r="A144" s="11" t="s">
        <v>145</v>
      </c>
      <c r="B144" s="105">
        <f ca="1">[3]Detail!G143</f>
        <v>431336.97999999899</v>
      </c>
      <c r="C144" s="27"/>
      <c r="D144" s="27"/>
      <c r="E144" s="27"/>
      <c r="F144" s="27"/>
      <c r="G144" s="27"/>
      <c r="H144" s="27"/>
      <c r="I144" s="27"/>
      <c r="J144" s="27"/>
      <c r="K144" s="109"/>
      <c r="L144" s="105"/>
      <c r="M144" s="27"/>
      <c r="N144" s="27"/>
      <c r="O144" s="27"/>
      <c r="P144" s="27"/>
      <c r="Q144" s="27"/>
      <c r="R144" s="31"/>
      <c r="S144" s="105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106">
        <f t="shared" si="37"/>
        <v>0</v>
      </c>
      <c r="AN144" s="12">
        <f t="shared" ca="1" si="38"/>
        <v>431336.97999999899</v>
      </c>
    </row>
    <row r="145" spans="1:40">
      <c r="A145" s="11" t="s">
        <v>146</v>
      </c>
      <c r="B145" s="105">
        <f ca="1">[3]Detail!G144</f>
        <v>113325.84</v>
      </c>
      <c r="C145" s="27"/>
      <c r="D145" s="27"/>
      <c r="E145" s="27"/>
      <c r="F145" s="27"/>
      <c r="G145" s="27"/>
      <c r="H145" s="27"/>
      <c r="I145" s="27"/>
      <c r="J145" s="27"/>
      <c r="K145" s="109"/>
      <c r="L145" s="105"/>
      <c r="M145" s="27"/>
      <c r="N145" s="27"/>
      <c r="O145" s="27"/>
      <c r="P145" s="27"/>
      <c r="Q145" s="27"/>
      <c r="R145" s="31"/>
      <c r="S145" s="105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106">
        <f t="shared" si="37"/>
        <v>0</v>
      </c>
      <c r="AN145" s="12">
        <f t="shared" ca="1" si="38"/>
        <v>113325.84</v>
      </c>
    </row>
    <row r="146" spans="1:40">
      <c r="A146" s="11" t="s">
        <v>147</v>
      </c>
      <c r="B146" s="105">
        <f ca="1">[3]Detail!G145</f>
        <v>785.32</v>
      </c>
      <c r="C146" s="27"/>
      <c r="D146" s="27"/>
      <c r="E146" s="27"/>
      <c r="F146" s="27"/>
      <c r="G146" s="27"/>
      <c r="H146" s="27"/>
      <c r="I146" s="27"/>
      <c r="J146" s="27"/>
      <c r="K146" s="109"/>
      <c r="L146" s="105"/>
      <c r="M146" s="27"/>
      <c r="N146" s="27"/>
      <c r="O146" s="27"/>
      <c r="P146" s="27"/>
      <c r="Q146" s="27"/>
      <c r="R146" s="31"/>
      <c r="S146" s="105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106">
        <f t="shared" si="37"/>
        <v>0</v>
      </c>
      <c r="AN146" s="12">
        <f t="shared" ca="1" si="38"/>
        <v>785.32</v>
      </c>
    </row>
    <row r="147" spans="1:40">
      <c r="A147" s="11" t="s">
        <v>148</v>
      </c>
      <c r="B147" s="105">
        <f ca="1">[3]Detail!G146</f>
        <v>0</v>
      </c>
      <c r="C147" s="27"/>
      <c r="D147" s="27"/>
      <c r="E147" s="27"/>
      <c r="F147" s="27"/>
      <c r="G147" s="27"/>
      <c r="H147" s="27"/>
      <c r="I147" s="27"/>
      <c r="J147" s="27"/>
      <c r="K147" s="109"/>
      <c r="L147" s="105"/>
      <c r="M147" s="27"/>
      <c r="N147" s="27"/>
      <c r="O147" s="27"/>
      <c r="P147" s="27"/>
      <c r="Q147" s="27"/>
      <c r="R147" s="31"/>
      <c r="S147" s="105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106">
        <f t="shared" si="37"/>
        <v>0</v>
      </c>
      <c r="AN147" s="12">
        <f t="shared" ca="1" si="38"/>
        <v>0</v>
      </c>
    </row>
    <row r="148" spans="1:40">
      <c r="A148" s="11" t="s">
        <v>149</v>
      </c>
      <c r="B148" s="105">
        <f ca="1">[3]Detail!G147</f>
        <v>131404.91999999899</v>
      </c>
      <c r="C148" s="27"/>
      <c r="D148" s="27"/>
      <c r="E148" s="27"/>
      <c r="F148" s="27"/>
      <c r="G148" s="27"/>
      <c r="H148" s="27"/>
      <c r="I148" s="27"/>
      <c r="J148" s="27"/>
      <c r="K148" s="109"/>
      <c r="L148" s="105"/>
      <c r="M148" s="27"/>
      <c r="N148" s="27"/>
      <c r="O148" s="27"/>
      <c r="P148" s="27"/>
      <c r="Q148" s="27"/>
      <c r="R148" s="31"/>
      <c r="S148" s="105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106">
        <f t="shared" si="37"/>
        <v>0</v>
      </c>
      <c r="AN148" s="12">
        <f t="shared" ca="1" si="38"/>
        <v>131404.91999999899</v>
      </c>
    </row>
    <row r="149" spans="1:40">
      <c r="A149" s="11" t="s">
        <v>150</v>
      </c>
      <c r="B149" s="105">
        <f ca="1">[3]Detail!G148</f>
        <v>2680230.52</v>
      </c>
      <c r="C149" s="27"/>
      <c r="D149" s="27"/>
      <c r="E149" s="27"/>
      <c r="F149" s="27"/>
      <c r="G149" s="27"/>
      <c r="H149" s="27"/>
      <c r="I149" s="27"/>
      <c r="J149" s="27"/>
      <c r="K149" s="109">
        <f ca="1">'[5]Lead E'!E$15*R149/$R$159</f>
        <v>1067.6799988176431</v>
      </c>
      <c r="L149" s="105"/>
      <c r="M149" s="27"/>
      <c r="N149" s="27"/>
      <c r="O149" s="27"/>
      <c r="P149" s="27"/>
      <c r="Q149" s="27"/>
      <c r="R149" s="31">
        <f ca="1">'[6]Sal by FERC'!AC69</f>
        <v>13285.429039316201</v>
      </c>
      <c r="S149" s="105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106">
        <f t="shared" ca="1" si="37"/>
        <v>14353.109038133844</v>
      </c>
      <c r="AN149" s="12">
        <f t="shared" ca="1" si="38"/>
        <v>2694583.6290381337</v>
      </c>
    </row>
    <row r="150" spans="1:40">
      <c r="A150" s="11" t="s">
        <v>151</v>
      </c>
      <c r="B150" s="105">
        <f ca="1">[3]Detail!G149</f>
        <v>7233052.52999999</v>
      </c>
      <c r="C150" s="27"/>
      <c r="D150" s="27"/>
      <c r="E150" s="27"/>
      <c r="F150" s="27"/>
      <c r="G150" s="27"/>
      <c r="H150" s="27"/>
      <c r="I150" s="27"/>
      <c r="J150" s="27"/>
      <c r="K150" s="109">
        <f ca="1">'[5]Lead E'!E$15*R150/$R$159</f>
        <v>914.15459432484647</v>
      </c>
      <c r="L150" s="105"/>
      <c r="M150" s="27"/>
      <c r="N150" s="27"/>
      <c r="O150" s="27"/>
      <c r="P150" s="27"/>
      <c r="Q150" s="27"/>
      <c r="R150" s="31">
        <f ca="1">'[6]Sal by FERC'!AC70</f>
        <v>11375.071189229948</v>
      </c>
      <c r="S150" s="105"/>
      <c r="T150" s="27"/>
      <c r="U150" s="27"/>
      <c r="V150" s="27"/>
      <c r="W150" s="27"/>
      <c r="X150" s="105"/>
      <c r="Y150" s="105"/>
      <c r="Z150" s="98"/>
      <c r="AA150" s="27"/>
      <c r="AB150" s="27"/>
      <c r="AC150" s="110"/>
      <c r="AD150" s="27"/>
      <c r="AE150" s="27"/>
      <c r="AF150" s="27"/>
      <c r="AG150" s="27"/>
      <c r="AH150" s="27"/>
      <c r="AI150" s="27"/>
      <c r="AJ150" s="27"/>
      <c r="AK150" s="27"/>
      <c r="AL150" s="27"/>
      <c r="AM150" s="106">
        <f t="shared" ca="1" si="37"/>
        <v>12289.225783554793</v>
      </c>
      <c r="AN150" s="12">
        <f t="shared" ca="1" si="38"/>
        <v>7245341.7557835449</v>
      </c>
    </row>
    <row r="151" spans="1:40">
      <c r="A151" s="11" t="s">
        <v>152</v>
      </c>
      <c r="B151" s="105">
        <f ca="1">[3]Detail!G150</f>
        <v>0</v>
      </c>
      <c r="C151" s="27"/>
      <c r="D151" s="27"/>
      <c r="E151" s="27"/>
      <c r="F151" s="27"/>
      <c r="G151" s="27"/>
      <c r="H151" s="27"/>
      <c r="I151" s="27"/>
      <c r="J151" s="27"/>
      <c r="K151" s="109"/>
      <c r="L151" s="105"/>
      <c r="M151" s="27"/>
      <c r="N151" s="27"/>
      <c r="O151" s="27"/>
      <c r="P151" s="27"/>
      <c r="Q151" s="27"/>
      <c r="R151" s="31"/>
      <c r="S151" s="105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98">
        <f ca="1">'[2]KJB-7,14 El Adj'!$W$28</f>
        <v>-131868.25166666671</v>
      </c>
      <c r="AE151" s="27"/>
      <c r="AF151" s="27"/>
      <c r="AG151" s="27"/>
      <c r="AH151" s="27"/>
      <c r="AI151" s="27"/>
      <c r="AJ151" s="27"/>
      <c r="AK151" s="27"/>
      <c r="AL151" s="27"/>
      <c r="AM151" s="106">
        <f t="shared" ca="1" si="37"/>
        <v>-131868.25166666671</v>
      </c>
      <c r="AN151" s="12">
        <f t="shared" ca="1" si="38"/>
        <v>-131868.25166666671</v>
      </c>
    </row>
    <row r="152" spans="1:40">
      <c r="A152" s="11" t="s">
        <v>153</v>
      </c>
      <c r="B152" s="105">
        <f ca="1">[3]Detail!G151</f>
        <v>0</v>
      </c>
      <c r="C152" s="27"/>
      <c r="D152" s="27"/>
      <c r="E152" s="27"/>
      <c r="F152" s="27"/>
      <c r="G152" s="27"/>
      <c r="H152" s="27"/>
      <c r="I152" s="27"/>
      <c r="J152" s="27"/>
      <c r="K152" s="109"/>
      <c r="L152" s="105"/>
      <c r="M152" s="27"/>
      <c r="N152" s="27"/>
      <c r="O152" s="27"/>
      <c r="P152" s="27"/>
      <c r="Q152" s="27"/>
      <c r="R152" s="31"/>
      <c r="S152" s="105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106"/>
      <c r="AN152" s="12"/>
    </row>
    <row r="153" spans="1:40">
      <c r="A153" s="11" t="s">
        <v>154</v>
      </c>
      <c r="B153" s="105">
        <f ca="1">[3]Detail!G152</f>
        <v>0</v>
      </c>
      <c r="C153" s="27"/>
      <c r="D153" s="27"/>
      <c r="E153" s="27"/>
      <c r="F153" s="27"/>
      <c r="G153" s="27"/>
      <c r="H153" s="27"/>
      <c r="I153" s="27"/>
      <c r="J153" s="27"/>
      <c r="K153" s="109"/>
      <c r="L153" s="105"/>
      <c r="M153" s="27"/>
      <c r="N153" s="27"/>
      <c r="O153" s="27"/>
      <c r="P153" s="27"/>
      <c r="Q153" s="27"/>
      <c r="R153" s="31"/>
      <c r="S153" s="105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106"/>
      <c r="AN153" s="12"/>
    </row>
    <row r="154" spans="1:40">
      <c r="A154" s="11" t="s">
        <v>155</v>
      </c>
      <c r="B154" s="105">
        <f ca="1">[3]Detail!G153</f>
        <v>0</v>
      </c>
      <c r="C154" s="27"/>
      <c r="D154" s="27"/>
      <c r="E154" s="27"/>
      <c r="F154" s="27"/>
      <c r="G154" s="27"/>
      <c r="H154" s="27"/>
      <c r="I154" s="27"/>
      <c r="J154" s="27"/>
      <c r="K154" s="109"/>
      <c r="L154" s="105"/>
      <c r="M154" s="27"/>
      <c r="N154" s="27"/>
      <c r="O154" s="27"/>
      <c r="P154" s="27"/>
      <c r="Q154" s="27"/>
      <c r="R154" s="31"/>
      <c r="S154" s="105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106"/>
      <c r="AN154" s="12"/>
    </row>
    <row r="155" spans="1:40">
      <c r="A155" s="11" t="s">
        <v>156</v>
      </c>
      <c r="B155" s="105">
        <f ca="1">[3]Detail!G154</f>
        <v>0</v>
      </c>
      <c r="C155" s="27"/>
      <c r="D155" s="27"/>
      <c r="E155" s="27"/>
      <c r="F155" s="27"/>
      <c r="G155" s="27"/>
      <c r="H155" s="27"/>
      <c r="I155" s="27"/>
      <c r="J155" s="27"/>
      <c r="K155" s="109"/>
      <c r="L155" s="105"/>
      <c r="M155" s="27"/>
      <c r="N155" s="27"/>
      <c r="O155" s="27"/>
      <c r="P155" s="27"/>
      <c r="Q155" s="27"/>
      <c r="R155" s="31"/>
      <c r="S155" s="105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106"/>
      <c r="AN155" s="12"/>
    </row>
    <row r="156" spans="1:40">
      <c r="A156" s="11" t="s">
        <v>157</v>
      </c>
      <c r="B156" s="105">
        <f ca="1">[3]Detail!G155</f>
        <v>0</v>
      </c>
      <c r="C156" s="27"/>
      <c r="D156" s="27"/>
      <c r="E156" s="27"/>
      <c r="F156" s="27"/>
      <c r="G156" s="27"/>
      <c r="H156" s="27"/>
      <c r="I156" s="27"/>
      <c r="J156" s="27"/>
      <c r="K156" s="109"/>
      <c r="L156" s="105"/>
      <c r="M156" s="27"/>
      <c r="N156" s="27"/>
      <c r="O156" s="27"/>
      <c r="P156" s="27"/>
      <c r="Q156" s="27"/>
      <c r="R156" s="31"/>
      <c r="S156" s="105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106"/>
      <c r="AN156" s="12"/>
    </row>
    <row r="157" spans="1:40">
      <c r="A157" s="11" t="s">
        <v>158</v>
      </c>
      <c r="B157" s="105">
        <f ca="1">[3]Detail!G156</f>
        <v>0</v>
      </c>
      <c r="C157" s="27"/>
      <c r="D157" s="27"/>
      <c r="E157" s="27"/>
      <c r="F157" s="27"/>
      <c r="G157" s="27"/>
      <c r="H157" s="27"/>
      <c r="I157" s="27"/>
      <c r="J157" s="27"/>
      <c r="K157" s="109"/>
      <c r="L157" s="105"/>
      <c r="M157" s="27"/>
      <c r="N157" s="27"/>
      <c r="O157" s="27"/>
      <c r="P157" s="27"/>
      <c r="Q157" s="27"/>
      <c r="R157" s="31"/>
      <c r="S157" s="105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106"/>
      <c r="AN157" s="12"/>
    </row>
    <row r="158" spans="1:40">
      <c r="A158" s="14" t="s">
        <v>159</v>
      </c>
      <c r="B158" s="105">
        <f ca="1">[3]Detail!G157</f>
        <v>0</v>
      </c>
      <c r="C158" s="27"/>
      <c r="D158" s="27"/>
      <c r="E158" s="27"/>
      <c r="F158" s="27"/>
      <c r="G158" s="27"/>
      <c r="H158" s="27"/>
      <c r="I158" s="27"/>
      <c r="J158" s="27"/>
      <c r="K158" s="109"/>
      <c r="L158" s="105"/>
      <c r="M158" s="27"/>
      <c r="N158" s="27"/>
      <c r="O158" s="27"/>
      <c r="P158" s="27"/>
      <c r="Q158" s="27"/>
      <c r="R158" s="31"/>
      <c r="S158" s="105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118"/>
      <c r="AN158" s="12"/>
    </row>
    <row r="159" spans="1:40">
      <c r="A159" s="11" t="s">
        <v>160</v>
      </c>
      <c r="B159" s="28">
        <f ca="1">SUM(B132:B158)</f>
        <v>20270050.379999977</v>
      </c>
      <c r="C159" s="28">
        <f t="shared" ref="C159:AL159" si="39">SUM(C132:C158)</f>
        <v>0</v>
      </c>
      <c r="D159" s="28">
        <f t="shared" si="39"/>
        <v>0</v>
      </c>
      <c r="E159" s="28">
        <f t="shared" si="39"/>
        <v>0</v>
      </c>
      <c r="F159" s="28">
        <f t="shared" si="39"/>
        <v>0</v>
      </c>
      <c r="G159" s="28">
        <f t="shared" si="39"/>
        <v>0</v>
      </c>
      <c r="H159" s="28">
        <f t="shared" si="39"/>
        <v>0</v>
      </c>
      <c r="I159" s="28">
        <f t="shared" si="39"/>
        <v>0</v>
      </c>
      <c r="J159" s="28">
        <f t="shared" si="39"/>
        <v>0</v>
      </c>
      <c r="K159" s="28">
        <f t="shared" ca="1" si="39"/>
        <v>17172.273207784747</v>
      </c>
      <c r="L159" s="28">
        <f t="shared" si="39"/>
        <v>0</v>
      </c>
      <c r="M159" s="28">
        <f t="shared" si="39"/>
        <v>0</v>
      </c>
      <c r="N159" s="28">
        <f t="shared" si="39"/>
        <v>0</v>
      </c>
      <c r="O159" s="28">
        <f t="shared" si="39"/>
        <v>0</v>
      </c>
      <c r="P159" s="28">
        <f t="shared" si="39"/>
        <v>0</v>
      </c>
      <c r="Q159" s="28">
        <f t="shared" si="39"/>
        <v>0</v>
      </c>
      <c r="R159" s="28">
        <f t="shared" ca="1" si="39"/>
        <v>213679.20856288413</v>
      </c>
      <c r="S159" s="28">
        <f t="shared" si="39"/>
        <v>0</v>
      </c>
      <c r="T159" s="28">
        <f t="shared" si="39"/>
        <v>0</v>
      </c>
      <c r="U159" s="28">
        <f t="shared" si="39"/>
        <v>0</v>
      </c>
      <c r="V159" s="28">
        <f t="shared" si="39"/>
        <v>0</v>
      </c>
      <c r="W159" s="28">
        <f t="shared" si="39"/>
        <v>0</v>
      </c>
      <c r="X159" s="28">
        <f t="shared" ref="X159:Y159" si="40">SUM(X132:X158)</f>
        <v>0</v>
      </c>
      <c r="Y159" s="28">
        <f t="shared" si="40"/>
        <v>0</v>
      </c>
      <c r="Z159" s="28">
        <f t="shared" si="39"/>
        <v>0</v>
      </c>
      <c r="AA159" s="28">
        <f t="shared" si="39"/>
        <v>0</v>
      </c>
      <c r="AB159" s="28">
        <f t="shared" si="39"/>
        <v>0</v>
      </c>
      <c r="AC159" s="28">
        <f t="shared" si="39"/>
        <v>0</v>
      </c>
      <c r="AD159" s="28">
        <f t="shared" ca="1" si="39"/>
        <v>-131868.25166666671</v>
      </c>
      <c r="AE159" s="28">
        <f t="shared" si="39"/>
        <v>0</v>
      </c>
      <c r="AF159" s="28">
        <f t="shared" si="39"/>
        <v>0</v>
      </c>
      <c r="AG159" s="28">
        <f t="shared" si="39"/>
        <v>0</v>
      </c>
      <c r="AH159" s="28">
        <f t="shared" si="39"/>
        <v>0</v>
      </c>
      <c r="AI159" s="28">
        <f t="shared" si="39"/>
        <v>0</v>
      </c>
      <c r="AJ159" s="28">
        <f t="shared" si="39"/>
        <v>0</v>
      </c>
      <c r="AK159" s="28">
        <f t="shared" si="39"/>
        <v>0</v>
      </c>
      <c r="AL159" s="28">
        <f t="shared" si="39"/>
        <v>0</v>
      </c>
      <c r="AM159" s="28">
        <f t="shared" ref="AM159:AM195" ca="1" si="41">SUM(C159:AL159)</f>
        <v>98983.23010400217</v>
      </c>
      <c r="AN159" s="15">
        <f ca="1">AM159+B159</f>
        <v>20369033.61010398</v>
      </c>
    </row>
    <row r="160" spans="1:40">
      <c r="A160" s="16" t="s">
        <v>161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111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106">
        <f t="shared" si="41"/>
        <v>0</v>
      </c>
      <c r="AN160" s="2"/>
    </row>
    <row r="161" spans="1:40">
      <c r="A161" s="11" t="s">
        <v>162</v>
      </c>
      <c r="B161" s="105">
        <f ca="1">[3]Detail!G160</f>
        <v>1029105.95</v>
      </c>
      <c r="C161" s="27"/>
      <c r="D161" s="27"/>
      <c r="E161" s="27"/>
      <c r="F161" s="27"/>
      <c r="G161" s="27"/>
      <c r="H161" s="27"/>
      <c r="I161" s="27"/>
      <c r="J161" s="27"/>
      <c r="K161" s="109">
        <f ca="1">'[5]Lead E'!E$16*R161/$R$196</f>
        <v>2182.0806048310683</v>
      </c>
      <c r="L161" s="105"/>
      <c r="M161" s="27"/>
      <c r="N161" s="27"/>
      <c r="O161" s="27"/>
      <c r="P161" s="27"/>
      <c r="Q161" s="27"/>
      <c r="R161" s="31">
        <f ca="1">'[6]Sal by FERC'!AC75</f>
        <v>26044.772081056308</v>
      </c>
      <c r="S161" s="98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106">
        <f t="shared" ca="1" si="41"/>
        <v>28226.852685887377</v>
      </c>
      <c r="AN161" s="12">
        <f t="shared" ref="AN161:AN196" ca="1" si="42">AM161+B161</f>
        <v>1057332.8026858873</v>
      </c>
    </row>
    <row r="162" spans="1:40">
      <c r="A162" s="11" t="s">
        <v>163</v>
      </c>
      <c r="B162" s="105">
        <f ca="1">[3]Detail!G161</f>
        <v>3002392.26</v>
      </c>
      <c r="C162" s="27"/>
      <c r="D162" s="27"/>
      <c r="E162" s="27"/>
      <c r="F162" s="27"/>
      <c r="G162" s="27"/>
      <c r="H162" s="27"/>
      <c r="I162" s="27"/>
      <c r="J162" s="27"/>
      <c r="K162" s="109">
        <f ca="1">'[5]Lead E'!E$16*R162/$R$196</f>
        <v>2548.0786812577676</v>
      </c>
      <c r="L162" s="105"/>
      <c r="M162" s="27"/>
      <c r="N162" s="27"/>
      <c r="O162" s="27"/>
      <c r="P162" s="27"/>
      <c r="Q162" s="27"/>
      <c r="R162" s="31">
        <f ca="1">'[6]Sal by FERC'!AC76</f>
        <v>30413.234209143633</v>
      </c>
      <c r="S162" s="98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106">
        <f t="shared" ca="1" si="41"/>
        <v>32961.312890401401</v>
      </c>
      <c r="AN162" s="12">
        <f t="shared" ca="1" si="42"/>
        <v>3035353.5728904014</v>
      </c>
    </row>
    <row r="163" spans="1:40">
      <c r="A163" s="11" t="s">
        <v>164</v>
      </c>
      <c r="B163" s="105">
        <f ca="1">[3]Detail!G162</f>
        <v>1486777.21</v>
      </c>
      <c r="C163" s="27"/>
      <c r="D163" s="27"/>
      <c r="E163" s="27"/>
      <c r="F163" s="27"/>
      <c r="G163" s="27"/>
      <c r="H163" s="27"/>
      <c r="I163" s="27"/>
      <c r="J163" s="27"/>
      <c r="K163" s="109">
        <f ca="1">'[5]Lead E'!E$16*R163/$R$196</f>
        <v>472.1688216968941</v>
      </c>
      <c r="L163" s="105"/>
      <c r="M163" s="27"/>
      <c r="N163" s="27"/>
      <c r="O163" s="27"/>
      <c r="P163" s="27"/>
      <c r="Q163" s="27"/>
      <c r="R163" s="31">
        <f ca="1">'[6]Sal by FERC'!AC77</f>
        <v>5635.6897713357239</v>
      </c>
      <c r="S163" s="98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106">
        <f t="shared" ca="1" si="41"/>
        <v>6107.858593032618</v>
      </c>
      <c r="AN163" s="12">
        <f t="shared" ca="1" si="42"/>
        <v>1492885.0685930327</v>
      </c>
    </row>
    <row r="164" spans="1:40">
      <c r="A164" s="11" t="s">
        <v>165</v>
      </c>
      <c r="B164" s="105">
        <f ca="1">[3]Detail!G163</f>
        <v>3535093.45</v>
      </c>
      <c r="C164" s="27"/>
      <c r="D164" s="27"/>
      <c r="E164" s="27"/>
      <c r="F164" s="27"/>
      <c r="G164" s="27"/>
      <c r="H164" s="27"/>
      <c r="I164" s="27"/>
      <c r="J164" s="27"/>
      <c r="K164" s="109">
        <f ca="1">'[5]Lead E'!E$16*R164/$R$196</f>
        <v>1793.2333850703544</v>
      </c>
      <c r="L164" s="105"/>
      <c r="M164" s="27"/>
      <c r="N164" s="27"/>
      <c r="O164" s="27"/>
      <c r="P164" s="27"/>
      <c r="Q164" s="27"/>
      <c r="R164" s="31">
        <f ca="1">'[6]Sal by FERC'!AC78</f>
        <v>21403.588253750233</v>
      </c>
      <c r="S164" s="98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106">
        <f t="shared" ca="1" si="41"/>
        <v>23196.821638820587</v>
      </c>
      <c r="AN164" s="12">
        <f t="shared" ca="1" si="42"/>
        <v>3558290.2716388209</v>
      </c>
    </row>
    <row r="165" spans="1:40">
      <c r="A165" s="11" t="s">
        <v>166</v>
      </c>
      <c r="B165" s="105">
        <f ca="1">[3]Detail!G164</f>
        <v>2729273.13</v>
      </c>
      <c r="C165" s="27"/>
      <c r="D165" s="27"/>
      <c r="E165" s="27"/>
      <c r="F165" s="27"/>
      <c r="G165" s="27"/>
      <c r="H165" s="27"/>
      <c r="I165" s="27"/>
      <c r="J165" s="27"/>
      <c r="K165" s="109">
        <f ca="1">'[5]Lead E'!E$16*R165/$R$196</f>
        <v>166.45557724522428</v>
      </c>
      <c r="L165" s="105"/>
      <c r="M165" s="27"/>
      <c r="N165" s="27"/>
      <c r="O165" s="27"/>
      <c r="P165" s="27"/>
      <c r="Q165" s="27"/>
      <c r="R165" s="31">
        <f ca="1">'[6]Sal by FERC'!AC79</f>
        <v>1986.7724232433466</v>
      </c>
      <c r="S165" s="98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106">
        <f t="shared" ca="1" si="41"/>
        <v>2153.2280004885706</v>
      </c>
      <c r="AN165" s="12">
        <f t="shared" ca="1" si="42"/>
        <v>2731426.3580004885</v>
      </c>
    </row>
    <row r="166" spans="1:40">
      <c r="A166" s="11" t="s">
        <v>167</v>
      </c>
      <c r="B166" s="105">
        <f ca="1">[3]Detail!G165</f>
        <v>543490.84</v>
      </c>
      <c r="C166" s="27"/>
      <c r="D166" s="27"/>
      <c r="E166" s="27"/>
      <c r="F166" s="27"/>
      <c r="G166" s="27"/>
      <c r="H166" s="27"/>
      <c r="I166" s="27"/>
      <c r="J166" s="27"/>
      <c r="K166" s="109">
        <f ca="1">'[5]Lead E'!E$16*R166/$R$196</f>
        <v>100.83278721343446</v>
      </c>
      <c r="L166" s="105"/>
      <c r="M166" s="27"/>
      <c r="N166" s="27"/>
      <c r="O166" s="27"/>
      <c r="P166" s="27"/>
      <c r="Q166" s="27"/>
      <c r="R166" s="31">
        <f ca="1">'[6]Sal by FERC'!AC80</f>
        <v>1203.5151018057195</v>
      </c>
      <c r="S166" s="98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106">
        <f t="shared" ca="1" si="41"/>
        <v>1304.3478890191539</v>
      </c>
      <c r="AN166" s="12">
        <f t="shared" ca="1" si="42"/>
        <v>544795.18788901914</v>
      </c>
    </row>
    <row r="167" spans="1:40">
      <c r="A167" s="11" t="s">
        <v>168</v>
      </c>
      <c r="B167" s="105">
        <f ca="1">[3]Detail!G166</f>
        <v>-868309.08999999403</v>
      </c>
      <c r="C167" s="27"/>
      <c r="D167" s="27"/>
      <c r="E167" s="27"/>
      <c r="F167" s="27"/>
      <c r="G167" s="27"/>
      <c r="H167" s="27"/>
      <c r="I167" s="27"/>
      <c r="J167" s="27"/>
      <c r="K167" s="109">
        <f ca="1">'[5]Lead E'!E$16*R167/$R$196</f>
        <v>-498.10716749426547</v>
      </c>
      <c r="L167" s="105"/>
      <c r="M167" s="27"/>
      <c r="N167" s="27"/>
      <c r="O167" s="27"/>
      <c r="P167" s="27"/>
      <c r="Q167" s="27"/>
      <c r="R167" s="31">
        <f ca="1">'[6]Sal by FERC'!AC81</f>
        <v>-5945.2834238142314</v>
      </c>
      <c r="S167" s="98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106">
        <f t="shared" ca="1" si="41"/>
        <v>-6443.3905913084964</v>
      </c>
      <c r="AN167" s="12">
        <f t="shared" ca="1" si="42"/>
        <v>-874752.4805913025</v>
      </c>
    </row>
    <row r="168" spans="1:40">
      <c r="A168" s="11" t="s">
        <v>169</v>
      </c>
      <c r="B168" s="105">
        <f ca="1">[3]Detail!G167</f>
        <v>4581892.01</v>
      </c>
      <c r="C168" s="27"/>
      <c r="D168" s="27"/>
      <c r="E168" s="27"/>
      <c r="F168" s="27"/>
      <c r="G168" s="27"/>
      <c r="H168" s="27"/>
      <c r="I168" s="27"/>
      <c r="J168" s="27"/>
      <c r="K168" s="109">
        <f ca="1">'[5]Lead E'!E$16*R168/$R$196</f>
        <v>2914.6756593240971</v>
      </c>
      <c r="L168" s="105"/>
      <c r="M168" s="27"/>
      <c r="N168" s="27"/>
      <c r="O168" s="27"/>
      <c r="P168" s="27"/>
      <c r="Q168" s="27"/>
      <c r="R168" s="31">
        <f ca="1">'[6]Sal by FERC'!AC82</f>
        <v>34788.84467843733</v>
      </c>
      <c r="S168" s="98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106">
        <f t="shared" ca="1" si="41"/>
        <v>37703.520337761423</v>
      </c>
      <c r="AN168" s="12">
        <f t="shared" ca="1" si="42"/>
        <v>4619595.5303377612</v>
      </c>
    </row>
    <row r="169" spans="1:40">
      <c r="A169" s="11" t="s">
        <v>170</v>
      </c>
      <c r="B169" s="105">
        <f ca="1">[3]Detail!G168</f>
        <v>4790460.5999999996</v>
      </c>
      <c r="C169" s="27"/>
      <c r="D169" s="27"/>
      <c r="E169" s="27"/>
      <c r="F169" s="27"/>
      <c r="G169" s="27"/>
      <c r="H169" s="27"/>
      <c r="I169" s="27"/>
      <c r="J169" s="27"/>
      <c r="K169" s="109">
        <f ca="1">'[5]Lead E'!E$16*R169/$R$196</f>
        <v>8106.863738500324</v>
      </c>
      <c r="L169" s="105"/>
      <c r="M169" s="27"/>
      <c r="N169" s="27"/>
      <c r="O169" s="27"/>
      <c r="P169" s="27"/>
      <c r="Q169" s="27"/>
      <c r="R169" s="31">
        <f ca="1">'[6]Sal by FERC'!AC83</f>
        <v>96761.511877223762</v>
      </c>
      <c r="S169" s="98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106">
        <f t="shared" ca="1" si="41"/>
        <v>104868.37561572409</v>
      </c>
      <c r="AN169" s="12">
        <f t="shared" ca="1" si="42"/>
        <v>4895328.975615724</v>
      </c>
    </row>
    <row r="170" spans="1:40">
      <c r="A170" s="11" t="s">
        <v>171</v>
      </c>
      <c r="B170" s="105">
        <f ca="1">[3]Detail!G169</f>
        <v>1007975.61</v>
      </c>
      <c r="C170" s="27"/>
      <c r="D170" s="27"/>
      <c r="E170" s="27"/>
      <c r="F170" s="27"/>
      <c r="G170" s="27"/>
      <c r="H170" s="27"/>
      <c r="I170" s="27"/>
      <c r="J170" s="27"/>
      <c r="K170" s="109">
        <f ca="1">'[5]Lead E'!E$16*R170/$R$196</f>
        <v>0.40621071245580348</v>
      </c>
      <c r="L170" s="105"/>
      <c r="M170" s="27"/>
      <c r="N170" s="27"/>
      <c r="O170" s="27"/>
      <c r="P170" s="27"/>
      <c r="Q170" s="27"/>
      <c r="R170" s="31">
        <f ca="1">'[6]Sal by FERC'!AC84</f>
        <v>4.8484301631075422</v>
      </c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106">
        <f t="shared" ca="1" si="41"/>
        <v>5.2546408755633456</v>
      </c>
      <c r="AN170" s="12">
        <f t="shared" ca="1" si="42"/>
        <v>1007980.8646408756</v>
      </c>
    </row>
    <row r="171" spans="1:40">
      <c r="A171" s="11" t="s">
        <v>172</v>
      </c>
      <c r="B171" s="105">
        <f ca="1">[3]Detail!G170</f>
        <v>0</v>
      </c>
      <c r="C171" s="27"/>
      <c r="D171" s="27"/>
      <c r="E171" s="27"/>
      <c r="F171" s="27"/>
      <c r="G171" s="27"/>
      <c r="H171" s="27"/>
      <c r="I171" s="27"/>
      <c r="J171" s="27"/>
      <c r="K171" s="109">
        <f ca="1">'[5]Lead E'!E$16*R171/$R$196</f>
        <v>0</v>
      </c>
      <c r="L171" s="105"/>
      <c r="M171" s="27"/>
      <c r="N171" s="27"/>
      <c r="O171" s="27"/>
      <c r="P171" s="27"/>
      <c r="Q171" s="27"/>
      <c r="R171" s="31">
        <f ca="1">'[6]Sal by FERC'!AC87</f>
        <v>0</v>
      </c>
      <c r="S171" s="105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106">
        <f t="shared" ca="1" si="41"/>
        <v>0</v>
      </c>
      <c r="AN171" s="12">
        <f t="shared" ca="1" si="42"/>
        <v>0</v>
      </c>
    </row>
    <row r="172" spans="1:40">
      <c r="A172" s="11" t="s">
        <v>173</v>
      </c>
      <c r="B172" s="105">
        <f ca="1">[3]Detail!G171</f>
        <v>0</v>
      </c>
      <c r="C172" s="27"/>
      <c r="D172" s="27"/>
      <c r="E172" s="27"/>
      <c r="F172" s="27"/>
      <c r="G172" s="27"/>
      <c r="H172" s="27"/>
      <c r="I172" s="27"/>
      <c r="J172" s="27"/>
      <c r="K172" s="109">
        <f ca="1">'[5]Lead E'!E$16*R172/$R$196</f>
        <v>0</v>
      </c>
      <c r="L172" s="105"/>
      <c r="M172" s="27"/>
      <c r="N172" s="27"/>
      <c r="O172" s="27"/>
      <c r="P172" s="27"/>
      <c r="Q172" s="27"/>
      <c r="R172" s="31">
        <f ca="1">'[6]Sal by FERC'!AC88</f>
        <v>0</v>
      </c>
      <c r="S172" s="105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106">
        <f t="shared" ca="1" si="41"/>
        <v>0</v>
      </c>
      <c r="AN172" s="12">
        <f t="shared" ca="1" si="42"/>
        <v>0</v>
      </c>
    </row>
    <row r="173" spans="1:40">
      <c r="A173" s="11" t="s">
        <v>174</v>
      </c>
      <c r="B173" s="105">
        <f ca="1">[3]Detail!G172</f>
        <v>1596636.82</v>
      </c>
      <c r="C173" s="27"/>
      <c r="D173" s="27"/>
      <c r="E173" s="27"/>
      <c r="F173" s="27"/>
      <c r="G173" s="27"/>
      <c r="H173" s="27"/>
      <c r="I173" s="27"/>
      <c r="J173" s="27"/>
      <c r="K173" s="109">
        <f ca="1">'[5]Lead E'!E$16*R173/$R$196</f>
        <v>752.31886519148361</v>
      </c>
      <c r="L173" s="105"/>
      <c r="M173" s="27"/>
      <c r="N173" s="27"/>
      <c r="O173" s="27"/>
      <c r="P173" s="27"/>
      <c r="Q173" s="27"/>
      <c r="R173" s="31">
        <f ca="1">'[6]Sal by FERC'!AC89</f>
        <v>8979.4911025791534</v>
      </c>
      <c r="S173" s="105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106">
        <f t="shared" ca="1" si="41"/>
        <v>9731.8099677706377</v>
      </c>
      <c r="AN173" s="12">
        <f t="shared" ca="1" si="42"/>
        <v>1606368.6299677708</v>
      </c>
    </row>
    <row r="174" spans="1:40">
      <c r="A174" s="11" t="s">
        <v>175</v>
      </c>
      <c r="B174" s="105">
        <f ca="1">[3]Detail!G173</f>
        <v>40618757.839999899</v>
      </c>
      <c r="C174" s="27"/>
      <c r="D174" s="27"/>
      <c r="E174" s="27"/>
      <c r="F174" s="27"/>
      <c r="G174" s="27"/>
      <c r="H174" s="27"/>
      <c r="I174" s="27"/>
      <c r="J174" s="27"/>
      <c r="K174" s="109">
        <f ca="1">'[5]Lead E'!E$16*R174/$R$196</f>
        <v>6171.2232251156474</v>
      </c>
      <c r="L174" s="105"/>
      <c r="M174" s="27"/>
      <c r="N174" s="27"/>
      <c r="O174" s="27"/>
      <c r="P174" s="27"/>
      <c r="Q174" s="27"/>
      <c r="R174" s="31">
        <f ca="1">'[6]Sal by FERC'!AC90</f>
        <v>73658.187513151686</v>
      </c>
      <c r="S174" s="105"/>
      <c r="T174" s="27"/>
      <c r="U174" s="27"/>
      <c r="V174" s="27"/>
      <c r="W174" s="27"/>
      <c r="X174" s="27"/>
      <c r="Y174" s="27"/>
      <c r="Z174" s="27"/>
      <c r="AA174" s="27"/>
      <c r="AB174" s="27"/>
      <c r="AC174" s="31"/>
      <c r="AD174" s="98">
        <f ca="1">'[2]KJB-7,14 El Adj'!$X$28</f>
        <v>-271443.23000000231</v>
      </c>
      <c r="AE174" s="27"/>
      <c r="AF174" s="27"/>
      <c r="AG174" s="27"/>
      <c r="AH174" s="27"/>
      <c r="AI174" s="27"/>
      <c r="AJ174" s="27"/>
      <c r="AK174" s="27"/>
      <c r="AL174" s="27"/>
      <c r="AM174" s="106">
        <f t="shared" ca="1" si="41"/>
        <v>-191613.81926173496</v>
      </c>
      <c r="AN174" s="12">
        <f t="shared" ca="1" si="42"/>
        <v>40427144.020738162</v>
      </c>
    </row>
    <row r="175" spans="1:40">
      <c r="A175" s="11" t="s">
        <v>176</v>
      </c>
      <c r="B175" s="105">
        <f ca="1">[3]Detail!G174</f>
        <v>15997500.2199999</v>
      </c>
      <c r="C175" s="27"/>
      <c r="D175" s="27"/>
      <c r="E175" s="27"/>
      <c r="F175" s="27"/>
      <c r="G175" s="27"/>
      <c r="H175" s="27"/>
      <c r="I175" s="27"/>
      <c r="J175" s="27"/>
      <c r="K175" s="109">
        <f ca="1">'[5]Lead E'!E$16*R175/$R$196</f>
        <v>2912.008694919517</v>
      </c>
      <c r="L175" s="105"/>
      <c r="M175" s="27"/>
      <c r="N175" s="27"/>
      <c r="O175" s="27"/>
      <c r="P175" s="27"/>
      <c r="Q175" s="27"/>
      <c r="R175" s="31">
        <f ca="1">'[6]Sal by FERC'!AC91</f>
        <v>34757.012453765252</v>
      </c>
      <c r="S175" s="105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106">
        <f t="shared" ca="1" si="41"/>
        <v>37669.021148684769</v>
      </c>
      <c r="AN175" s="12">
        <f t="shared" ca="1" si="42"/>
        <v>16035169.241148585</v>
      </c>
    </row>
    <row r="176" spans="1:40">
      <c r="A176" s="11" t="s">
        <v>177</v>
      </c>
      <c r="B176" s="105">
        <f ca="1">[3]Detail!G175</f>
        <v>254533.02</v>
      </c>
      <c r="C176" s="27"/>
      <c r="D176" s="27"/>
      <c r="E176" s="27"/>
      <c r="F176" s="27"/>
      <c r="G176" s="27"/>
      <c r="H176" s="27"/>
      <c r="I176" s="27"/>
      <c r="J176" s="27"/>
      <c r="K176" s="109">
        <f ca="1">'[5]Lead E'!E$16*R176/$R$196</f>
        <v>96.980360173193731</v>
      </c>
      <c r="L176" s="105"/>
      <c r="M176" s="27"/>
      <c r="N176" s="27"/>
      <c r="O176" s="27"/>
      <c r="P176" s="27"/>
      <c r="Q176" s="27"/>
      <c r="R176" s="31">
        <f ca="1">'[6]Sal by FERC'!AC92</f>
        <v>1157.5334895775425</v>
      </c>
      <c r="S176" s="105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106">
        <f t="shared" ca="1" si="41"/>
        <v>1254.5138497507362</v>
      </c>
      <c r="AN176" s="12">
        <f t="shared" ca="1" si="42"/>
        <v>255787.53384975073</v>
      </c>
    </row>
    <row r="177" spans="1:40">
      <c r="A177" s="11" t="s">
        <v>178</v>
      </c>
      <c r="B177" s="105">
        <f ca="1">[3]Detail!G176</f>
        <v>2553413.02</v>
      </c>
      <c r="C177" s="27"/>
      <c r="D177" s="27"/>
      <c r="E177" s="27"/>
      <c r="F177" s="27"/>
      <c r="G177" s="27"/>
      <c r="H177" s="27"/>
      <c r="I177" s="27"/>
      <c r="J177" s="27"/>
      <c r="K177" s="109">
        <f ca="1">'[5]Lead E'!E$16*R177/$R$196</f>
        <v>459.40185336835629</v>
      </c>
      <c r="L177" s="105"/>
      <c r="M177" s="27"/>
      <c r="N177" s="27"/>
      <c r="O177" s="27"/>
      <c r="P177" s="27"/>
      <c r="Q177" s="27"/>
      <c r="R177" s="31">
        <f ca="1">'[6]Sal by FERC'!AC93</f>
        <v>5483.3064086191234</v>
      </c>
      <c r="S177" s="105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106">
        <f t="shared" ca="1" si="41"/>
        <v>5942.70826198748</v>
      </c>
      <c r="AN177" s="12">
        <f t="shared" ca="1" si="42"/>
        <v>2559355.7282619877</v>
      </c>
    </row>
    <row r="178" spans="1:40">
      <c r="A178" s="11" t="s">
        <v>179</v>
      </c>
      <c r="B178" s="105">
        <f ca="1">[3]Detail!G177</f>
        <v>497036.29</v>
      </c>
      <c r="C178" s="27"/>
      <c r="D178" s="27"/>
      <c r="E178" s="27"/>
      <c r="F178" s="27"/>
      <c r="G178" s="27"/>
      <c r="H178" s="27"/>
      <c r="I178" s="27"/>
      <c r="J178" s="27"/>
      <c r="K178" s="109">
        <f ca="1">'[5]Lead E'!E$16*R178/$R$196</f>
        <v>307.92270692266982</v>
      </c>
      <c r="L178" s="105"/>
      <c r="M178" s="27"/>
      <c r="N178" s="27"/>
      <c r="O178" s="27"/>
      <c r="P178" s="27"/>
      <c r="Q178" s="27"/>
      <c r="R178" s="31">
        <f ca="1">'[6]Sal by FERC'!AC94</f>
        <v>3675.2889433265032</v>
      </c>
      <c r="S178" s="105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106">
        <f t="shared" ca="1" si="41"/>
        <v>3983.2116502491731</v>
      </c>
      <c r="AN178" s="12">
        <f t="shared" ca="1" si="42"/>
        <v>501019.50165024918</v>
      </c>
    </row>
    <row r="179" spans="1:40">
      <c r="A179" s="11" t="s">
        <v>180</v>
      </c>
      <c r="B179" s="105">
        <f ca="1">[3]Detail!G178</f>
        <v>0</v>
      </c>
      <c r="C179" s="27"/>
      <c r="D179" s="27"/>
      <c r="E179" s="27"/>
      <c r="F179" s="27"/>
      <c r="G179" s="27"/>
      <c r="H179" s="27"/>
      <c r="I179" s="27"/>
      <c r="J179" s="27"/>
      <c r="K179" s="109"/>
      <c r="L179" s="105"/>
      <c r="M179" s="27"/>
      <c r="N179" s="27"/>
      <c r="O179" s="27"/>
      <c r="P179" s="27"/>
      <c r="Q179" s="27"/>
      <c r="R179" s="31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106">
        <f t="shared" si="41"/>
        <v>0</v>
      </c>
      <c r="AN179" s="12">
        <f t="shared" ca="1" si="42"/>
        <v>0</v>
      </c>
    </row>
    <row r="180" spans="1:40">
      <c r="A180" s="11" t="s">
        <v>181</v>
      </c>
      <c r="B180" s="105">
        <f ca="1">[3]Detail!G179</f>
        <v>0</v>
      </c>
      <c r="C180" s="27"/>
      <c r="D180" s="27"/>
      <c r="E180" s="27"/>
      <c r="F180" s="27"/>
      <c r="G180" s="27"/>
      <c r="H180" s="27"/>
      <c r="I180" s="27"/>
      <c r="J180" s="27"/>
      <c r="K180" s="109"/>
      <c r="L180" s="105"/>
      <c r="M180" s="27"/>
      <c r="N180" s="27"/>
      <c r="O180" s="27"/>
      <c r="P180" s="27"/>
      <c r="Q180" s="27"/>
      <c r="R180" s="31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106">
        <f t="shared" si="41"/>
        <v>0</v>
      </c>
      <c r="AN180" s="12">
        <f t="shared" ca="1" si="42"/>
        <v>0</v>
      </c>
    </row>
    <row r="181" spans="1:40">
      <c r="A181" s="11" t="s">
        <v>182</v>
      </c>
      <c r="B181" s="105">
        <f ca="1">[3]Detail!G180</f>
        <v>0</v>
      </c>
      <c r="C181" s="27"/>
      <c r="D181" s="27"/>
      <c r="E181" s="27"/>
      <c r="F181" s="27"/>
      <c r="G181" s="27"/>
      <c r="H181" s="27"/>
      <c r="I181" s="27"/>
      <c r="J181" s="27"/>
      <c r="K181" s="109"/>
      <c r="L181" s="105"/>
      <c r="M181" s="27"/>
      <c r="N181" s="27"/>
      <c r="O181" s="27"/>
      <c r="P181" s="27"/>
      <c r="Q181" s="27"/>
      <c r="R181" s="31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106">
        <f t="shared" si="41"/>
        <v>0</v>
      </c>
      <c r="AN181" s="12">
        <f t="shared" ca="1" si="42"/>
        <v>0</v>
      </c>
    </row>
    <row r="182" spans="1:40">
      <c r="A182" s="11" t="s">
        <v>183</v>
      </c>
      <c r="B182" s="105">
        <f ca="1">[3]Detail!G181</f>
        <v>0</v>
      </c>
      <c r="C182" s="27"/>
      <c r="D182" s="27"/>
      <c r="E182" s="27"/>
      <c r="F182" s="27"/>
      <c r="G182" s="27"/>
      <c r="H182" s="27"/>
      <c r="I182" s="27"/>
      <c r="J182" s="27"/>
      <c r="K182" s="109"/>
      <c r="L182" s="105"/>
      <c r="M182" s="27"/>
      <c r="N182" s="27"/>
      <c r="O182" s="27"/>
      <c r="P182" s="27"/>
      <c r="Q182" s="27"/>
      <c r="R182" s="31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106">
        <f t="shared" si="41"/>
        <v>0</v>
      </c>
      <c r="AN182" s="12">
        <f t="shared" ca="1" si="42"/>
        <v>0</v>
      </c>
    </row>
    <row r="183" spans="1:40">
      <c r="A183" s="11" t="s">
        <v>184</v>
      </c>
      <c r="B183" s="105">
        <f ca="1">[3]Detail!G182</f>
        <v>0</v>
      </c>
      <c r="C183" s="27"/>
      <c r="D183" s="27"/>
      <c r="E183" s="27"/>
      <c r="F183" s="27"/>
      <c r="G183" s="27"/>
      <c r="H183" s="27"/>
      <c r="I183" s="27"/>
      <c r="J183" s="27"/>
      <c r="K183" s="109"/>
      <c r="L183" s="105"/>
      <c r="M183" s="27"/>
      <c r="N183" s="27"/>
      <c r="O183" s="27"/>
      <c r="P183" s="27"/>
      <c r="Q183" s="27"/>
      <c r="R183" s="31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106">
        <f t="shared" si="41"/>
        <v>0</v>
      </c>
      <c r="AN183" s="12">
        <f t="shared" ca="1" si="42"/>
        <v>0</v>
      </c>
    </row>
    <row r="184" spans="1:40">
      <c r="A184" s="11" t="s">
        <v>185</v>
      </c>
      <c r="B184" s="105">
        <f ca="1">[3]Detail!G183</f>
        <v>0</v>
      </c>
      <c r="C184" s="27"/>
      <c r="D184" s="27"/>
      <c r="E184" s="27"/>
      <c r="F184" s="27"/>
      <c r="G184" s="27"/>
      <c r="H184" s="27"/>
      <c r="I184" s="27"/>
      <c r="J184" s="27"/>
      <c r="K184" s="109"/>
      <c r="L184" s="105"/>
      <c r="M184" s="27"/>
      <c r="N184" s="27"/>
      <c r="O184" s="27"/>
      <c r="P184" s="27"/>
      <c r="Q184" s="27"/>
      <c r="R184" s="31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106">
        <f t="shared" si="41"/>
        <v>0</v>
      </c>
      <c r="AN184" s="12">
        <f t="shared" ca="1" si="42"/>
        <v>0</v>
      </c>
    </row>
    <row r="185" spans="1:40">
      <c r="A185" s="11" t="s">
        <v>186</v>
      </c>
      <c r="B185" s="105">
        <f ca="1">[3]Detail!G184</f>
        <v>0</v>
      </c>
      <c r="C185" s="27"/>
      <c r="D185" s="27"/>
      <c r="E185" s="27"/>
      <c r="F185" s="27"/>
      <c r="G185" s="27"/>
      <c r="H185" s="27"/>
      <c r="I185" s="27"/>
      <c r="J185" s="27"/>
      <c r="K185" s="109"/>
      <c r="L185" s="105"/>
      <c r="M185" s="27"/>
      <c r="N185" s="27"/>
      <c r="O185" s="27"/>
      <c r="P185" s="27"/>
      <c r="Q185" s="27"/>
      <c r="R185" s="31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106">
        <f t="shared" si="41"/>
        <v>0</v>
      </c>
      <c r="AN185" s="12">
        <f t="shared" ca="1" si="42"/>
        <v>0</v>
      </c>
    </row>
    <row r="186" spans="1:40">
      <c r="A186" s="11" t="s">
        <v>187</v>
      </c>
      <c r="B186" s="105">
        <f ca="1">[3]Detail!G185</f>
        <v>0</v>
      </c>
      <c r="C186" s="27"/>
      <c r="D186" s="27"/>
      <c r="E186" s="27"/>
      <c r="F186" s="27"/>
      <c r="G186" s="27"/>
      <c r="H186" s="27"/>
      <c r="I186" s="27"/>
      <c r="J186" s="27"/>
      <c r="K186" s="109"/>
      <c r="L186" s="105"/>
      <c r="M186" s="27"/>
      <c r="N186" s="27"/>
      <c r="O186" s="27"/>
      <c r="P186" s="27"/>
      <c r="Q186" s="27"/>
      <c r="R186" s="31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106">
        <f t="shared" si="41"/>
        <v>0</v>
      </c>
      <c r="AN186" s="12">
        <f t="shared" ca="1" si="42"/>
        <v>0</v>
      </c>
    </row>
    <row r="187" spans="1:40">
      <c r="A187" s="11" t="s">
        <v>188</v>
      </c>
      <c r="B187" s="105">
        <f ca="1">[3]Detail!G186</f>
        <v>0</v>
      </c>
      <c r="C187" s="27"/>
      <c r="D187" s="27"/>
      <c r="E187" s="27"/>
      <c r="F187" s="27"/>
      <c r="G187" s="27"/>
      <c r="H187" s="27"/>
      <c r="I187" s="27"/>
      <c r="J187" s="27"/>
      <c r="K187" s="109"/>
      <c r="L187" s="105"/>
      <c r="M187" s="27"/>
      <c r="N187" s="27"/>
      <c r="O187" s="27"/>
      <c r="P187" s="27"/>
      <c r="Q187" s="27"/>
      <c r="R187" s="31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106">
        <f t="shared" si="41"/>
        <v>0</v>
      </c>
      <c r="AN187" s="12">
        <f t="shared" ca="1" si="42"/>
        <v>0</v>
      </c>
    </row>
    <row r="188" spans="1:40">
      <c r="A188" s="11" t="s">
        <v>189</v>
      </c>
      <c r="B188" s="105">
        <f ca="1">[3]Detail!G187</f>
        <v>0</v>
      </c>
      <c r="C188" s="27"/>
      <c r="D188" s="27"/>
      <c r="E188" s="27"/>
      <c r="F188" s="27"/>
      <c r="G188" s="27"/>
      <c r="H188" s="27"/>
      <c r="I188" s="27"/>
      <c r="J188" s="27"/>
      <c r="K188" s="109"/>
      <c r="L188" s="105"/>
      <c r="M188" s="27"/>
      <c r="N188" s="27"/>
      <c r="O188" s="27"/>
      <c r="P188" s="27"/>
      <c r="Q188" s="27"/>
      <c r="R188" s="31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106">
        <f t="shared" si="41"/>
        <v>0</v>
      </c>
      <c r="AN188" s="12">
        <f t="shared" ca="1" si="42"/>
        <v>0</v>
      </c>
    </row>
    <row r="189" spans="1:40">
      <c r="A189" s="11" t="s">
        <v>190</v>
      </c>
      <c r="B189" s="105">
        <f ca="1">[3]Detail!G188</f>
        <v>0</v>
      </c>
      <c r="C189" s="27"/>
      <c r="D189" s="27"/>
      <c r="E189" s="27"/>
      <c r="F189" s="27"/>
      <c r="G189" s="27"/>
      <c r="H189" s="27"/>
      <c r="I189" s="27"/>
      <c r="J189" s="27"/>
      <c r="K189" s="109"/>
      <c r="L189" s="105"/>
      <c r="M189" s="27"/>
      <c r="N189" s="27"/>
      <c r="O189" s="27"/>
      <c r="P189" s="27"/>
      <c r="Q189" s="27"/>
      <c r="R189" s="31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106">
        <f t="shared" si="41"/>
        <v>0</v>
      </c>
      <c r="AN189" s="12">
        <f t="shared" ca="1" si="42"/>
        <v>0</v>
      </c>
    </row>
    <row r="190" spans="1:40">
      <c r="A190" s="11" t="s">
        <v>191</v>
      </c>
      <c r="B190" s="105">
        <f ca="1">[3]Detail!G189</f>
        <v>0</v>
      </c>
      <c r="C190" s="27"/>
      <c r="D190" s="27"/>
      <c r="E190" s="27"/>
      <c r="F190" s="27"/>
      <c r="G190" s="27"/>
      <c r="H190" s="27"/>
      <c r="I190" s="27"/>
      <c r="J190" s="27"/>
      <c r="K190" s="109"/>
      <c r="L190" s="105"/>
      <c r="M190" s="27"/>
      <c r="N190" s="27"/>
      <c r="O190" s="27"/>
      <c r="P190" s="27"/>
      <c r="Q190" s="27"/>
      <c r="R190" s="31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106">
        <f t="shared" si="41"/>
        <v>0</v>
      </c>
      <c r="AN190" s="12">
        <f t="shared" ca="1" si="42"/>
        <v>0</v>
      </c>
    </row>
    <row r="191" spans="1:40">
      <c r="A191" s="11" t="s">
        <v>192</v>
      </c>
      <c r="B191" s="105">
        <f ca="1">[3]Detail!G190</f>
        <v>0</v>
      </c>
      <c r="C191" s="27"/>
      <c r="D191" s="27"/>
      <c r="E191" s="27"/>
      <c r="F191" s="27"/>
      <c r="G191" s="27"/>
      <c r="H191" s="27"/>
      <c r="I191" s="27"/>
      <c r="J191" s="27"/>
      <c r="K191" s="109"/>
      <c r="L191" s="105"/>
      <c r="M191" s="27"/>
      <c r="N191" s="27"/>
      <c r="O191" s="27"/>
      <c r="P191" s="27"/>
      <c r="Q191" s="27"/>
      <c r="R191" s="31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106">
        <f t="shared" si="41"/>
        <v>0</v>
      </c>
      <c r="AN191" s="12">
        <f t="shared" ca="1" si="42"/>
        <v>0</v>
      </c>
    </row>
    <row r="192" spans="1:40">
      <c r="A192" s="11" t="s">
        <v>193</v>
      </c>
      <c r="B192" s="105">
        <f ca="1">[3]Detail!G191</f>
        <v>0</v>
      </c>
      <c r="C192" s="27"/>
      <c r="D192" s="27"/>
      <c r="E192" s="27"/>
      <c r="F192" s="27"/>
      <c r="G192" s="27"/>
      <c r="H192" s="27"/>
      <c r="I192" s="27"/>
      <c r="J192" s="27"/>
      <c r="K192" s="109"/>
      <c r="L192" s="105"/>
      <c r="M192" s="27"/>
      <c r="N192" s="27"/>
      <c r="O192" s="27"/>
      <c r="P192" s="27"/>
      <c r="Q192" s="27"/>
      <c r="R192" s="31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106">
        <f t="shared" si="41"/>
        <v>0</v>
      </c>
      <c r="AN192" s="12">
        <f t="shared" ca="1" si="42"/>
        <v>0</v>
      </c>
    </row>
    <row r="193" spans="1:40">
      <c r="A193" s="11" t="s">
        <v>194</v>
      </c>
      <c r="B193" s="105">
        <f ca="1">[3]Detail!G192</f>
        <v>0</v>
      </c>
      <c r="C193" s="27"/>
      <c r="D193" s="27"/>
      <c r="E193" s="27"/>
      <c r="F193" s="27"/>
      <c r="G193" s="27"/>
      <c r="H193" s="27"/>
      <c r="I193" s="27"/>
      <c r="J193" s="27"/>
      <c r="K193" s="109"/>
      <c r="L193" s="105"/>
      <c r="M193" s="27"/>
      <c r="N193" s="27"/>
      <c r="O193" s="27"/>
      <c r="P193" s="27"/>
      <c r="Q193" s="27"/>
      <c r="R193" s="31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106">
        <f t="shared" si="41"/>
        <v>0</v>
      </c>
      <c r="AN193" s="12">
        <f t="shared" ca="1" si="42"/>
        <v>0</v>
      </c>
    </row>
    <row r="194" spans="1:40">
      <c r="A194" s="11" t="s">
        <v>195</v>
      </c>
      <c r="B194" s="105">
        <f ca="1">[3]Detail!G193</f>
        <v>0</v>
      </c>
      <c r="C194" s="27"/>
      <c r="D194" s="27"/>
      <c r="E194" s="27"/>
      <c r="F194" s="27"/>
      <c r="G194" s="27"/>
      <c r="H194" s="27"/>
      <c r="I194" s="27"/>
      <c r="J194" s="27"/>
      <c r="K194" s="109"/>
      <c r="L194" s="105"/>
      <c r="M194" s="27"/>
      <c r="N194" s="27"/>
      <c r="O194" s="27"/>
      <c r="P194" s="27"/>
      <c r="Q194" s="27"/>
      <c r="R194" s="31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106">
        <f t="shared" si="41"/>
        <v>0</v>
      </c>
      <c r="AN194" s="12">
        <f t="shared" ca="1" si="42"/>
        <v>0</v>
      </c>
    </row>
    <row r="195" spans="1:40">
      <c r="A195" s="14" t="s">
        <v>196</v>
      </c>
      <c r="B195" s="105">
        <f ca="1">[3]Detail!G194</f>
        <v>0</v>
      </c>
      <c r="C195" s="27"/>
      <c r="D195" s="27"/>
      <c r="E195" s="27"/>
      <c r="F195" s="27"/>
      <c r="G195" s="27"/>
      <c r="H195" s="27"/>
      <c r="I195" s="27"/>
      <c r="J195" s="27"/>
      <c r="K195" s="109"/>
      <c r="L195" s="105"/>
      <c r="M195" s="27"/>
      <c r="N195" s="27"/>
      <c r="O195" s="27"/>
      <c r="P195" s="27"/>
      <c r="Q195" s="27"/>
      <c r="R195" s="31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106">
        <f t="shared" si="41"/>
        <v>0</v>
      </c>
      <c r="AN195" s="12">
        <f t="shared" ca="1" si="42"/>
        <v>0</v>
      </c>
    </row>
    <row r="196" spans="1:40">
      <c r="A196" s="11" t="s">
        <v>197</v>
      </c>
      <c r="B196" s="28">
        <f ca="1">SUM(B161:B195)</f>
        <v>83356029.179999799</v>
      </c>
      <c r="C196" s="28">
        <f t="shared" ref="C196:AM196" si="43">SUM(C161:C195)</f>
        <v>0</v>
      </c>
      <c r="D196" s="28">
        <f t="shared" si="43"/>
        <v>0</v>
      </c>
      <c r="E196" s="28">
        <f t="shared" si="43"/>
        <v>0</v>
      </c>
      <c r="F196" s="28">
        <f t="shared" si="43"/>
        <v>0</v>
      </c>
      <c r="G196" s="28">
        <f t="shared" si="43"/>
        <v>0</v>
      </c>
      <c r="H196" s="28">
        <f t="shared" si="43"/>
        <v>0</v>
      </c>
      <c r="I196" s="28">
        <f t="shared" si="43"/>
        <v>0</v>
      </c>
      <c r="J196" s="28">
        <f t="shared" si="43"/>
        <v>0</v>
      </c>
      <c r="K196" s="28">
        <f t="shared" ca="1" si="43"/>
        <v>28486.544004048217</v>
      </c>
      <c r="L196" s="28">
        <f t="shared" si="43"/>
        <v>0</v>
      </c>
      <c r="M196" s="28">
        <f t="shared" si="43"/>
        <v>0</v>
      </c>
      <c r="N196" s="28">
        <f t="shared" si="43"/>
        <v>0</v>
      </c>
      <c r="O196" s="28">
        <f t="shared" si="43"/>
        <v>0</v>
      </c>
      <c r="P196" s="28">
        <f t="shared" si="43"/>
        <v>0</v>
      </c>
      <c r="Q196" s="28">
        <f t="shared" si="43"/>
        <v>0</v>
      </c>
      <c r="R196" s="28">
        <f t="shared" ca="1" si="43"/>
        <v>340008.31331336417</v>
      </c>
      <c r="S196" s="28">
        <f t="shared" si="43"/>
        <v>0</v>
      </c>
      <c r="T196" s="28">
        <f t="shared" si="43"/>
        <v>0</v>
      </c>
      <c r="U196" s="28">
        <f t="shared" si="43"/>
        <v>0</v>
      </c>
      <c r="V196" s="28">
        <f t="shared" si="43"/>
        <v>0</v>
      </c>
      <c r="W196" s="28">
        <f t="shared" si="43"/>
        <v>0</v>
      </c>
      <c r="X196" s="28">
        <f t="shared" ref="X196:Y196" si="44">SUM(X161:X195)</f>
        <v>0</v>
      </c>
      <c r="Y196" s="28">
        <f t="shared" si="44"/>
        <v>0</v>
      </c>
      <c r="Z196" s="28">
        <f t="shared" si="43"/>
        <v>0</v>
      </c>
      <c r="AA196" s="28">
        <f t="shared" si="43"/>
        <v>0</v>
      </c>
      <c r="AB196" s="28">
        <f t="shared" si="43"/>
        <v>0</v>
      </c>
      <c r="AC196" s="28">
        <f t="shared" si="43"/>
        <v>0</v>
      </c>
      <c r="AD196" s="28">
        <f t="shared" ca="1" si="43"/>
        <v>-271443.23000000231</v>
      </c>
      <c r="AE196" s="28">
        <f t="shared" si="43"/>
        <v>0</v>
      </c>
      <c r="AF196" s="28">
        <f t="shared" si="43"/>
        <v>0</v>
      </c>
      <c r="AG196" s="28">
        <f t="shared" si="43"/>
        <v>0</v>
      </c>
      <c r="AH196" s="28">
        <f t="shared" si="43"/>
        <v>0</v>
      </c>
      <c r="AI196" s="28">
        <f t="shared" si="43"/>
        <v>0</v>
      </c>
      <c r="AJ196" s="28">
        <f t="shared" si="43"/>
        <v>0</v>
      </c>
      <c r="AK196" s="28">
        <f t="shared" si="43"/>
        <v>0</v>
      </c>
      <c r="AL196" s="28">
        <f t="shared" si="43"/>
        <v>0</v>
      </c>
      <c r="AM196" s="28">
        <f t="shared" ca="1" si="43"/>
        <v>97051.627317410152</v>
      </c>
      <c r="AN196" s="15">
        <f t="shared" ca="1" si="42"/>
        <v>83453080.807317212</v>
      </c>
    </row>
    <row r="197" spans="1:40">
      <c r="A197" s="16" t="s">
        <v>198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"/>
    </row>
    <row r="198" spans="1:40">
      <c r="A198" s="11" t="s">
        <v>199</v>
      </c>
      <c r="B198" s="105">
        <f ca="1">[3]Detail!G197</f>
        <v>145831.37419500001</v>
      </c>
      <c r="C198" s="27"/>
      <c r="D198" s="27"/>
      <c r="E198" s="27"/>
      <c r="F198" s="27"/>
      <c r="G198" s="27"/>
      <c r="H198" s="27"/>
      <c r="I198" s="27"/>
      <c r="J198" s="27"/>
      <c r="K198" s="109">
        <f ca="1">'[5]Lead E'!E$17*R198/$R$203</f>
        <v>324.77874029617078</v>
      </c>
      <c r="L198" s="105"/>
      <c r="M198" s="27"/>
      <c r="N198" s="27"/>
      <c r="O198" s="27"/>
      <c r="P198" s="27"/>
      <c r="Q198" s="27"/>
      <c r="R198" s="31">
        <f ca="1">'[6]Sal by FERC'!AC165</f>
        <v>3782.7959723394956</v>
      </c>
      <c r="S198" s="105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106">
        <f ca="1">SUM(C198:AL198)</f>
        <v>4107.5747126356664</v>
      </c>
      <c r="AN198" s="12">
        <f t="shared" ref="AN198:AN203" ca="1" si="45">AM198+B198</f>
        <v>149938.94890763567</v>
      </c>
    </row>
    <row r="199" spans="1:40">
      <c r="A199" s="11" t="s">
        <v>200</v>
      </c>
      <c r="B199" s="105">
        <f ca="1">[3]Detail!G198</f>
        <v>10687721.5732469</v>
      </c>
      <c r="C199" s="27"/>
      <c r="D199" s="27"/>
      <c r="E199" s="27"/>
      <c r="F199" s="27"/>
      <c r="G199" s="27"/>
      <c r="H199" s="31"/>
      <c r="I199" s="27"/>
      <c r="J199" s="27"/>
      <c r="K199" s="109">
        <f ca="1">'[5]Lead E'!E$17*R199/$R$203</f>
        <v>466.64583667997528</v>
      </c>
      <c r="L199" s="105"/>
      <c r="M199" s="27"/>
      <c r="N199" s="27"/>
      <c r="O199" s="27"/>
      <c r="P199" s="27"/>
      <c r="Q199" s="27"/>
      <c r="R199" s="31">
        <f ca="1">'[6]Sal by FERC'!$AC$163+'[6]Sal by FERC'!$AC$166</f>
        <v>5435.1648445100418</v>
      </c>
      <c r="S199" s="105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106">
        <f ca="1">SUM(C199:AL199)</f>
        <v>5901.810681190017</v>
      </c>
      <c r="AN199" s="12">
        <f t="shared" ca="1" si="45"/>
        <v>10693623.38392809</v>
      </c>
    </row>
    <row r="200" spans="1:40">
      <c r="A200" s="11" t="s">
        <v>201</v>
      </c>
      <c r="B200" s="105">
        <f ca="1">[3]Detail!G199</f>
        <v>20356397.5823</v>
      </c>
      <c r="C200" s="27"/>
      <c r="D200" s="27"/>
      <c r="E200" s="27"/>
      <c r="F200" s="27"/>
      <c r="G200" s="27"/>
      <c r="H200" s="27"/>
      <c r="I200" s="27"/>
      <c r="J200" s="27"/>
      <c r="K200" s="109">
        <f ca="1">'[5]Lead E'!E$17*R200/$R$203</f>
        <v>9702.8732283729641</v>
      </c>
      <c r="L200" s="105"/>
      <c r="M200" s="31">
        <f ca="1">'[2]KJB-6,13 Cmn Adj'!$BF$13</f>
        <v>176605.63064400846</v>
      </c>
      <c r="N200" s="31"/>
      <c r="O200" s="27"/>
      <c r="P200" s="27"/>
      <c r="Q200" s="27"/>
      <c r="R200" s="31">
        <f ca="1">'[6]Sal by FERC'!$AC$164+'[6]Sal by FERC'!$AC$167</f>
        <v>113012.29179883827</v>
      </c>
      <c r="S200" s="105"/>
      <c r="T200" s="27"/>
      <c r="U200" s="27"/>
      <c r="V200" s="31">
        <f ca="1">'[2]KJB-6,13 Cmn Adj'!$CW$21+'[2]KJB-6,13 Cmn Adj'!$CW$15</f>
        <v>3092647.9339365205</v>
      </c>
      <c r="W200" s="31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106">
        <f ca="1">SUM(C200:AL200)</f>
        <v>3391968.7296077404</v>
      </c>
      <c r="AN200" s="12">
        <f t="shared" ca="1" si="45"/>
        <v>23748366.311907738</v>
      </c>
    </row>
    <row r="201" spans="1:40">
      <c r="A201" s="11" t="s">
        <v>202</v>
      </c>
      <c r="B201" s="105">
        <f ca="1">[3]Detail!G200</f>
        <v>16407059.630000001</v>
      </c>
      <c r="C201" s="106">
        <f ca="1">'[2]KJB-6,13 Cmn Adj'!$D$40</f>
        <v>-206560.42365471341</v>
      </c>
      <c r="D201" s="31">
        <f ca="1">'[2]KJB-6,13 Cmn Adj'!$K$43</f>
        <v>202638</v>
      </c>
      <c r="E201" s="31">
        <f ca="1">'[2]KJB-6,13 Cmn Adj'!$Q$30</f>
        <v>-1378053.9992858302</v>
      </c>
      <c r="F201" s="27"/>
      <c r="G201" s="27"/>
      <c r="H201" s="27"/>
      <c r="I201" s="27"/>
      <c r="J201" s="31">
        <f ca="1">'[2]KJB-6,13 Cmn Adj'!$AR$26</f>
        <v>-1047792</v>
      </c>
      <c r="K201" s="109"/>
      <c r="L201" s="105"/>
      <c r="M201" s="27"/>
      <c r="N201" s="27"/>
      <c r="O201" s="27"/>
      <c r="P201" s="27"/>
      <c r="Q201" s="27"/>
      <c r="R201" s="31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106">
        <f ca="1">SUM(C201:AL201)</f>
        <v>-2429768.4229405439</v>
      </c>
      <c r="AN201" s="12">
        <f t="shared" ca="1" si="45"/>
        <v>13977291.207059458</v>
      </c>
    </row>
    <row r="202" spans="1:40">
      <c r="A202" s="14" t="s">
        <v>203</v>
      </c>
      <c r="B202" s="105">
        <f ca="1">[3]Detail!G201</f>
        <v>3156.2620830000001</v>
      </c>
      <c r="C202" s="27"/>
      <c r="D202" s="27"/>
      <c r="E202" s="27"/>
      <c r="F202" s="27"/>
      <c r="G202" s="27"/>
      <c r="H202" s="27"/>
      <c r="I202" s="27"/>
      <c r="J202" s="27"/>
      <c r="K202" s="109"/>
      <c r="L202" s="27"/>
      <c r="M202" s="27"/>
      <c r="N202" s="27"/>
      <c r="O202" s="27"/>
      <c r="P202" s="27"/>
      <c r="Q202" s="27"/>
      <c r="R202" s="31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106">
        <f>SUM(C202:AL202)</f>
        <v>0</v>
      </c>
      <c r="AN202" s="12">
        <f t="shared" ca="1" si="45"/>
        <v>3156.2620830000001</v>
      </c>
    </row>
    <row r="203" spans="1:40">
      <c r="A203" s="11" t="s">
        <v>204</v>
      </c>
      <c r="B203" s="28">
        <f ca="1">SUM(B198:B202)</f>
        <v>47600166.421824902</v>
      </c>
      <c r="C203" s="28">
        <f t="shared" ref="C203:AM203" ca="1" si="46">SUM(C198:C202)</f>
        <v>-206560.42365471341</v>
      </c>
      <c r="D203" s="28">
        <f t="shared" ca="1" si="46"/>
        <v>202638</v>
      </c>
      <c r="E203" s="28">
        <f t="shared" ca="1" si="46"/>
        <v>-1378053.9992858302</v>
      </c>
      <c r="F203" s="28">
        <f t="shared" si="46"/>
        <v>0</v>
      </c>
      <c r="G203" s="28">
        <f t="shared" si="46"/>
        <v>0</v>
      </c>
      <c r="H203" s="28">
        <f t="shared" si="46"/>
        <v>0</v>
      </c>
      <c r="I203" s="28">
        <f t="shared" si="46"/>
        <v>0</v>
      </c>
      <c r="J203" s="28">
        <f t="shared" ca="1" si="46"/>
        <v>-1047792</v>
      </c>
      <c r="K203" s="28">
        <f t="shared" ca="1" si="46"/>
        <v>10494.29780534911</v>
      </c>
      <c r="L203" s="28">
        <f t="shared" si="46"/>
        <v>0</v>
      </c>
      <c r="M203" s="28">
        <f t="shared" ca="1" si="46"/>
        <v>176605.63064400846</v>
      </c>
      <c r="N203" s="28">
        <f t="shared" si="46"/>
        <v>0</v>
      </c>
      <c r="O203" s="28">
        <f t="shared" si="46"/>
        <v>0</v>
      </c>
      <c r="P203" s="28">
        <f t="shared" si="46"/>
        <v>0</v>
      </c>
      <c r="Q203" s="28">
        <f t="shared" si="46"/>
        <v>0</v>
      </c>
      <c r="R203" s="28">
        <f t="shared" ca="1" si="46"/>
        <v>122230.2526156878</v>
      </c>
      <c r="S203" s="28">
        <f t="shared" si="46"/>
        <v>0</v>
      </c>
      <c r="T203" s="28">
        <f t="shared" si="46"/>
        <v>0</v>
      </c>
      <c r="U203" s="28">
        <f t="shared" si="46"/>
        <v>0</v>
      </c>
      <c r="V203" s="28">
        <f t="shared" ca="1" si="46"/>
        <v>3092647.9339365205</v>
      </c>
      <c r="W203" s="28">
        <f t="shared" si="46"/>
        <v>0</v>
      </c>
      <c r="X203" s="28">
        <f t="shared" ref="X203:Y203" si="47">SUM(X198:X202)</f>
        <v>0</v>
      </c>
      <c r="Y203" s="28">
        <f t="shared" si="47"/>
        <v>0</v>
      </c>
      <c r="Z203" s="28">
        <f t="shared" si="46"/>
        <v>0</v>
      </c>
      <c r="AA203" s="28">
        <f t="shared" si="46"/>
        <v>0</v>
      </c>
      <c r="AB203" s="28">
        <f t="shared" si="46"/>
        <v>0</v>
      </c>
      <c r="AC203" s="28">
        <f t="shared" si="46"/>
        <v>0</v>
      </c>
      <c r="AD203" s="28">
        <f t="shared" si="46"/>
        <v>0</v>
      </c>
      <c r="AE203" s="28">
        <f t="shared" si="46"/>
        <v>0</v>
      </c>
      <c r="AF203" s="28">
        <f t="shared" si="46"/>
        <v>0</v>
      </c>
      <c r="AG203" s="28">
        <f t="shared" si="46"/>
        <v>0</v>
      </c>
      <c r="AH203" s="28">
        <f t="shared" si="46"/>
        <v>0</v>
      </c>
      <c r="AI203" s="28">
        <f t="shared" si="46"/>
        <v>0</v>
      </c>
      <c r="AJ203" s="28">
        <f t="shared" si="46"/>
        <v>0</v>
      </c>
      <c r="AK203" s="28">
        <f t="shared" si="46"/>
        <v>0</v>
      </c>
      <c r="AL203" s="28">
        <f t="shared" si="46"/>
        <v>0</v>
      </c>
      <c r="AM203" s="28">
        <f t="shared" ca="1" si="46"/>
        <v>972209.69206102239</v>
      </c>
      <c r="AN203" s="15">
        <f t="shared" ca="1" si="45"/>
        <v>48572376.113885924</v>
      </c>
    </row>
    <row r="204" spans="1:40">
      <c r="A204" s="16" t="s">
        <v>205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105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"/>
    </row>
    <row r="205" spans="1:40">
      <c r="A205" s="11" t="s">
        <v>206</v>
      </c>
      <c r="B205" s="105">
        <f ca="1">[3]Detail!G204</f>
        <v>17654429.271122001</v>
      </c>
      <c r="C205" s="27"/>
      <c r="D205" s="27"/>
      <c r="E205" s="31">
        <f ca="1">'[4]Expense Orders'!$M$23</f>
        <v>-16629392.65</v>
      </c>
      <c r="F205" s="27"/>
      <c r="G205" s="27"/>
      <c r="H205" s="27"/>
      <c r="I205" s="27"/>
      <c r="J205" s="27"/>
      <c r="K205" s="109">
        <f ca="1">('[5]Lead E'!E$18+'[5]Lead E'!E$19)*R205/$R$212</f>
        <v>1912.5055346018544</v>
      </c>
      <c r="L205" s="105"/>
      <c r="M205" s="27"/>
      <c r="N205" s="27"/>
      <c r="O205" s="27"/>
      <c r="P205" s="27"/>
      <c r="Q205" s="27"/>
      <c r="R205" s="31">
        <f ca="1">'[6]Sal by FERC'!$AC$187+'[6]Sal by FERC'!$AC$188</f>
        <v>23637.221734088111</v>
      </c>
      <c r="S205" s="105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106">
        <f t="shared" ref="AM205:AM211" ca="1" si="48">SUM(C205:AL205)</f>
        <v>-16603842.92273131</v>
      </c>
      <c r="AN205" s="12">
        <f t="shared" ref="AN205:AN212" ca="1" si="49">AM205+B205</f>
        <v>1050586.348390691</v>
      </c>
    </row>
    <row r="206" spans="1:40">
      <c r="A206" s="11" t="s">
        <v>207</v>
      </c>
      <c r="B206" s="105">
        <f ca="1">[3]Detail!G205</f>
        <v>1763870.388581</v>
      </c>
      <c r="C206" s="27"/>
      <c r="D206" s="27"/>
      <c r="E206" s="31">
        <f ca="1">+'[4]Expense Orders'!$M$24</f>
        <v>-646175.61</v>
      </c>
      <c r="F206" s="27"/>
      <c r="G206" s="27"/>
      <c r="H206" s="27"/>
      <c r="I206" s="27"/>
      <c r="J206" s="27"/>
      <c r="K206" s="109">
        <f ca="1">('[5]Lead E'!E$18+'[5]Lead E'!E$19)*R206/$R$212</f>
        <v>927.91872654112478</v>
      </c>
      <c r="L206" s="105"/>
      <c r="M206" s="27"/>
      <c r="N206" s="27"/>
      <c r="O206" s="27"/>
      <c r="P206" s="27"/>
      <c r="Q206" s="27"/>
      <c r="R206" s="31">
        <f ca="1">'[6]Sal by FERC'!AC190</f>
        <v>11468.422074413154</v>
      </c>
      <c r="S206" s="105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106">
        <f t="shared" ca="1" si="48"/>
        <v>-633779.26919904572</v>
      </c>
      <c r="AN206" s="12">
        <f t="shared" ca="1" si="49"/>
        <v>1130091.1193819544</v>
      </c>
    </row>
    <row r="207" spans="1:40">
      <c r="A207" s="11" t="s">
        <v>208</v>
      </c>
      <c r="B207" s="105">
        <f ca="1">[3]Detail!G206</f>
        <v>90543.951224999997</v>
      </c>
      <c r="C207" s="27"/>
      <c r="D207" s="27"/>
      <c r="E207" s="27"/>
      <c r="F207" s="27"/>
      <c r="G207" s="27"/>
      <c r="H207" s="27"/>
      <c r="I207" s="27"/>
      <c r="J207" s="27"/>
      <c r="K207" s="109">
        <f ca="1">('[5]Lead E'!E$18+'[5]Lead E'!E$19)*R207/$R$212</f>
        <v>184.57086969958937</v>
      </c>
      <c r="L207" s="105"/>
      <c r="M207" s="27"/>
      <c r="N207" s="27"/>
      <c r="O207" s="27"/>
      <c r="P207" s="27"/>
      <c r="Q207" s="27"/>
      <c r="R207" s="31">
        <f ca="1">'[6]Sal by FERC'!AC191</f>
        <v>2281.1659855671555</v>
      </c>
      <c r="S207" s="105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106">
        <f t="shared" ca="1" si="48"/>
        <v>2465.7368552667449</v>
      </c>
      <c r="AN207" s="12">
        <f t="shared" ca="1" si="49"/>
        <v>93009.688080266744</v>
      </c>
    </row>
    <row r="208" spans="1:40">
      <c r="A208" s="11" t="s">
        <v>209</v>
      </c>
      <c r="B208" s="105">
        <f ca="1">[3]Detail!G207</f>
        <v>0</v>
      </c>
      <c r="C208" s="27"/>
      <c r="D208" s="27"/>
      <c r="E208" s="27"/>
      <c r="F208" s="27"/>
      <c r="G208" s="27"/>
      <c r="H208" s="27"/>
      <c r="I208" s="27"/>
      <c r="J208" s="27"/>
      <c r="K208" s="105"/>
      <c r="L208" s="105"/>
      <c r="M208" s="27"/>
      <c r="N208" s="27"/>
      <c r="O208" s="27"/>
      <c r="P208" s="27"/>
      <c r="Q208" s="27"/>
      <c r="R208" s="31"/>
      <c r="S208" s="105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106">
        <f t="shared" si="48"/>
        <v>0</v>
      </c>
      <c r="AN208" s="12">
        <f t="shared" ca="1" si="49"/>
        <v>0</v>
      </c>
    </row>
    <row r="209" spans="1:40">
      <c r="A209" s="11" t="s">
        <v>210</v>
      </c>
      <c r="B209" s="105">
        <f ca="1">[3]Detail!G208</f>
        <v>320283.63</v>
      </c>
      <c r="C209" s="27"/>
      <c r="D209" s="27"/>
      <c r="E209" s="27"/>
      <c r="F209" s="27"/>
      <c r="G209" s="27"/>
      <c r="H209" s="27"/>
      <c r="I209" s="27"/>
      <c r="J209" s="27"/>
      <c r="K209" s="109">
        <f ca="1">('[5]Lead E'!E$18+'[5]Lead E'!E$19)*R209/$R$212</f>
        <v>347.63090884414129</v>
      </c>
      <c r="L209" s="105"/>
      <c r="M209" s="27"/>
      <c r="N209" s="27"/>
      <c r="O209" s="27"/>
      <c r="P209" s="27"/>
      <c r="Q209" s="27"/>
      <c r="R209" s="31">
        <f ca="1">'[6]Sal by FERC'!$AC$207</f>
        <v>4296.4732521321366</v>
      </c>
      <c r="S209" s="105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106">
        <f t="shared" ca="1" si="48"/>
        <v>4644.1041609762779</v>
      </c>
      <c r="AN209" s="12">
        <f t="shared" ca="1" si="49"/>
        <v>324927.73416097631</v>
      </c>
    </row>
    <row r="210" spans="1:40">
      <c r="A210" s="11" t="s">
        <v>211</v>
      </c>
      <c r="B210" s="105">
        <f ca="1">[3]Detail!G209</f>
        <v>0</v>
      </c>
      <c r="C210" s="27"/>
      <c r="D210" s="27"/>
      <c r="E210" s="27"/>
      <c r="F210" s="27"/>
      <c r="G210" s="27"/>
      <c r="H210" s="27"/>
      <c r="I210" s="27"/>
      <c r="J210" s="27"/>
      <c r="K210" s="105"/>
      <c r="L210" s="105"/>
      <c r="M210" s="27"/>
      <c r="N210" s="27"/>
      <c r="O210" s="27"/>
      <c r="P210" s="27"/>
      <c r="Q210" s="27"/>
      <c r="R210" s="31"/>
      <c r="S210" s="105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106">
        <f t="shared" si="48"/>
        <v>0</v>
      </c>
      <c r="AN210" s="12">
        <f t="shared" ca="1" si="49"/>
        <v>0</v>
      </c>
    </row>
    <row r="211" spans="1:40">
      <c r="A211" s="14" t="s">
        <v>212</v>
      </c>
      <c r="B211" s="105">
        <f ca="1">[3]Detail!G210</f>
        <v>0</v>
      </c>
      <c r="C211" s="27"/>
      <c r="D211" s="27"/>
      <c r="E211" s="27"/>
      <c r="F211" s="27"/>
      <c r="G211" s="27"/>
      <c r="H211" s="27"/>
      <c r="I211" s="27"/>
      <c r="J211" s="27"/>
      <c r="K211" s="105"/>
      <c r="L211" s="105"/>
      <c r="M211" s="27"/>
      <c r="N211" s="31"/>
      <c r="O211" s="27"/>
      <c r="P211" s="27"/>
      <c r="Q211" s="27"/>
      <c r="R211" s="31"/>
      <c r="S211" s="105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106">
        <f t="shared" si="48"/>
        <v>0</v>
      </c>
      <c r="AN211" s="12">
        <f t="shared" ca="1" si="49"/>
        <v>0</v>
      </c>
    </row>
    <row r="212" spans="1:40">
      <c r="A212" s="11" t="s">
        <v>213</v>
      </c>
      <c r="B212" s="28">
        <f ca="1">SUM(B205:B211)</f>
        <v>19829127.240928002</v>
      </c>
      <c r="C212" s="28">
        <f t="shared" ref="C212:AJ212" si="50">SUM(C205:C211)</f>
        <v>0</v>
      </c>
      <c r="D212" s="28">
        <f t="shared" si="50"/>
        <v>0</v>
      </c>
      <c r="E212" s="28">
        <f t="shared" ca="1" si="50"/>
        <v>-17275568.260000002</v>
      </c>
      <c r="F212" s="28">
        <f t="shared" si="50"/>
        <v>0</v>
      </c>
      <c r="G212" s="28">
        <f t="shared" si="50"/>
        <v>0</v>
      </c>
      <c r="H212" s="28">
        <f t="shared" si="50"/>
        <v>0</v>
      </c>
      <c r="I212" s="28">
        <f t="shared" si="50"/>
        <v>0</v>
      </c>
      <c r="J212" s="28">
        <f t="shared" si="50"/>
        <v>0</v>
      </c>
      <c r="K212" s="28">
        <f t="shared" ca="1" si="50"/>
        <v>3372.6260396867096</v>
      </c>
      <c r="L212" s="28">
        <f t="shared" si="50"/>
        <v>0</v>
      </c>
      <c r="M212" s="28">
        <f t="shared" si="50"/>
        <v>0</v>
      </c>
      <c r="N212" s="28">
        <f t="shared" si="50"/>
        <v>0</v>
      </c>
      <c r="O212" s="28">
        <f t="shared" si="50"/>
        <v>0</v>
      </c>
      <c r="P212" s="28">
        <f t="shared" si="50"/>
        <v>0</v>
      </c>
      <c r="Q212" s="28">
        <f t="shared" si="50"/>
        <v>0</v>
      </c>
      <c r="R212" s="28">
        <f t="shared" ca="1" si="50"/>
        <v>41683.283046200551</v>
      </c>
      <c r="S212" s="28">
        <f t="shared" si="50"/>
        <v>0</v>
      </c>
      <c r="T212" s="28">
        <f t="shared" si="50"/>
        <v>0</v>
      </c>
      <c r="U212" s="28">
        <f t="shared" si="50"/>
        <v>0</v>
      </c>
      <c r="V212" s="28">
        <f t="shared" si="50"/>
        <v>0</v>
      </c>
      <c r="W212" s="28">
        <f t="shared" si="50"/>
        <v>0</v>
      </c>
      <c r="X212" s="28">
        <f t="shared" ref="X212:Y212" si="51">SUM(X205:X211)</f>
        <v>0</v>
      </c>
      <c r="Y212" s="28">
        <f t="shared" si="51"/>
        <v>0</v>
      </c>
      <c r="Z212" s="28">
        <f t="shared" si="50"/>
        <v>0</v>
      </c>
      <c r="AA212" s="28">
        <f t="shared" si="50"/>
        <v>0</v>
      </c>
      <c r="AB212" s="28">
        <f t="shared" si="50"/>
        <v>0</v>
      </c>
      <c r="AC212" s="28">
        <f t="shared" si="50"/>
        <v>0</v>
      </c>
      <c r="AD212" s="28">
        <f t="shared" si="50"/>
        <v>0</v>
      </c>
      <c r="AE212" s="28">
        <f t="shared" si="50"/>
        <v>0</v>
      </c>
      <c r="AF212" s="28">
        <f t="shared" si="50"/>
        <v>0</v>
      </c>
      <c r="AG212" s="28">
        <f t="shared" si="50"/>
        <v>0</v>
      </c>
      <c r="AH212" s="28">
        <f t="shared" si="50"/>
        <v>0</v>
      </c>
      <c r="AI212" s="28">
        <f t="shared" si="50"/>
        <v>0</v>
      </c>
      <c r="AJ212" s="28">
        <f t="shared" si="50"/>
        <v>0</v>
      </c>
      <c r="AK212" s="28">
        <f t="shared" ref="AK212:AM212" si="52">SUM(AK205:AK211)</f>
        <v>0</v>
      </c>
      <c r="AL212" s="28">
        <f t="shared" si="52"/>
        <v>0</v>
      </c>
      <c r="AM212" s="28">
        <f t="shared" ca="1" si="52"/>
        <v>-17230512.350914113</v>
      </c>
      <c r="AN212" s="15">
        <f t="shared" ca="1" si="49"/>
        <v>2598614.8900138885</v>
      </c>
    </row>
    <row r="213" spans="1:40">
      <c r="A213" s="16" t="s">
        <v>214</v>
      </c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"/>
    </row>
    <row r="214" spans="1:40">
      <c r="A214" s="14" t="s">
        <v>215</v>
      </c>
      <c r="B214" s="105">
        <f ca="1">[3]Detail!G213</f>
        <v>97566974.959999993</v>
      </c>
      <c r="C214" s="27"/>
      <c r="D214" s="27"/>
      <c r="E214" s="31">
        <f ca="1">'[4]Expense Orders'!$M$22</f>
        <v>-97540765.159999996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106">
        <f ca="1">SUM(C214:AL214)</f>
        <v>-97540765.159999996</v>
      </c>
      <c r="AN214" s="12">
        <f ca="1">AM214+B214</f>
        <v>26209.79999999702</v>
      </c>
    </row>
    <row r="215" spans="1:40">
      <c r="A215" s="11" t="s">
        <v>216</v>
      </c>
      <c r="B215" s="28">
        <f ca="1">SUM(B214)</f>
        <v>97566974.959999993</v>
      </c>
      <c r="C215" s="28">
        <f t="shared" ref="C215:AJ215" si="53">SUM(C214)</f>
        <v>0</v>
      </c>
      <c r="D215" s="28">
        <f t="shared" si="53"/>
        <v>0</v>
      </c>
      <c r="E215" s="28">
        <f t="shared" ca="1" si="53"/>
        <v>-97540765.159999996</v>
      </c>
      <c r="F215" s="28">
        <f t="shared" si="53"/>
        <v>0</v>
      </c>
      <c r="G215" s="28">
        <f t="shared" si="53"/>
        <v>0</v>
      </c>
      <c r="H215" s="28">
        <f t="shared" si="53"/>
        <v>0</v>
      </c>
      <c r="I215" s="28">
        <f t="shared" si="53"/>
        <v>0</v>
      </c>
      <c r="J215" s="28">
        <f t="shared" si="53"/>
        <v>0</v>
      </c>
      <c r="K215" s="28">
        <f t="shared" si="53"/>
        <v>0</v>
      </c>
      <c r="L215" s="28">
        <f t="shared" si="53"/>
        <v>0</v>
      </c>
      <c r="M215" s="28">
        <f t="shared" si="53"/>
        <v>0</v>
      </c>
      <c r="N215" s="28">
        <f t="shared" si="53"/>
        <v>0</v>
      </c>
      <c r="O215" s="28">
        <f t="shared" si="53"/>
        <v>0</v>
      </c>
      <c r="P215" s="28">
        <f t="shared" si="53"/>
        <v>0</v>
      </c>
      <c r="Q215" s="28">
        <f t="shared" si="53"/>
        <v>0</v>
      </c>
      <c r="R215" s="28">
        <f t="shared" si="53"/>
        <v>0</v>
      </c>
      <c r="S215" s="28">
        <f t="shared" si="53"/>
        <v>0</v>
      </c>
      <c r="T215" s="28">
        <f t="shared" si="53"/>
        <v>0</v>
      </c>
      <c r="U215" s="28">
        <f t="shared" si="53"/>
        <v>0</v>
      </c>
      <c r="V215" s="28">
        <f t="shared" si="53"/>
        <v>0</v>
      </c>
      <c r="W215" s="28">
        <f t="shared" si="53"/>
        <v>0</v>
      </c>
      <c r="X215" s="28">
        <f t="shared" ref="X215:Y215" si="54">SUM(X214)</f>
        <v>0</v>
      </c>
      <c r="Y215" s="28">
        <f t="shared" si="54"/>
        <v>0</v>
      </c>
      <c r="Z215" s="28">
        <f t="shared" si="53"/>
        <v>0</v>
      </c>
      <c r="AA215" s="28">
        <f t="shared" si="53"/>
        <v>0</v>
      </c>
      <c r="AB215" s="28">
        <f t="shared" si="53"/>
        <v>0</v>
      </c>
      <c r="AC215" s="28">
        <f t="shared" si="53"/>
        <v>0</v>
      </c>
      <c r="AD215" s="28">
        <f t="shared" si="53"/>
        <v>0</v>
      </c>
      <c r="AE215" s="28">
        <f t="shared" si="53"/>
        <v>0</v>
      </c>
      <c r="AF215" s="28">
        <f t="shared" si="53"/>
        <v>0</v>
      </c>
      <c r="AG215" s="28">
        <f t="shared" si="53"/>
        <v>0</v>
      </c>
      <c r="AH215" s="28">
        <f t="shared" si="53"/>
        <v>0</v>
      </c>
      <c r="AI215" s="28">
        <f t="shared" si="53"/>
        <v>0</v>
      </c>
      <c r="AJ215" s="28">
        <f t="shared" si="53"/>
        <v>0</v>
      </c>
      <c r="AK215" s="28">
        <f t="shared" ref="AK215:AM215" si="55">SUM(AK214)</f>
        <v>0</v>
      </c>
      <c r="AL215" s="28">
        <f t="shared" si="55"/>
        <v>0</v>
      </c>
      <c r="AM215" s="28">
        <f t="shared" ca="1" si="55"/>
        <v>-97540765.159999996</v>
      </c>
      <c r="AN215" s="15">
        <f ca="1">AM215+B215</f>
        <v>26209.79999999702</v>
      </c>
    </row>
    <row r="216" spans="1:40">
      <c r="A216" s="16" t="s">
        <v>217</v>
      </c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"/>
    </row>
    <row r="217" spans="1:40">
      <c r="A217" s="11" t="s">
        <v>218</v>
      </c>
      <c r="B217" s="105">
        <f ca="1">[3]Detail!G216</f>
        <v>29231271.043887898</v>
      </c>
      <c r="C217" s="27"/>
      <c r="D217" s="27"/>
      <c r="E217" s="27"/>
      <c r="F217" s="27"/>
      <c r="G217" s="27"/>
      <c r="H217" s="27"/>
      <c r="I217" s="27"/>
      <c r="J217" s="27"/>
      <c r="K217" s="105">
        <f ca="1">'[2]KJB-6,13 Cmn Adj'!$AW$21</f>
        <v>63226.904854136286</v>
      </c>
      <c r="L217" s="105"/>
      <c r="M217" s="27"/>
      <c r="N217" s="27"/>
      <c r="O217" s="27"/>
      <c r="P217" s="27"/>
      <c r="Q217" s="27"/>
      <c r="R217" s="31">
        <f ca="1">'[2]KJB-6,13 Cmn Adj'!$CC$21</f>
        <v>795244.97081179544</v>
      </c>
      <c r="S217" s="105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98"/>
      <c r="AK217" s="98"/>
      <c r="AL217" s="98"/>
      <c r="AM217" s="106">
        <f t="shared" ref="AM217:AM229" ca="1" si="56">SUM(C217:AL217)</f>
        <v>858471.87566593173</v>
      </c>
      <c r="AN217" s="12">
        <f t="shared" ref="AN217:AN231" ca="1" si="57">AM217+B217</f>
        <v>30089742.919553831</v>
      </c>
    </row>
    <row r="218" spans="1:40">
      <c r="A218" s="11" t="s">
        <v>219</v>
      </c>
      <c r="B218" s="105">
        <f ca="1">[3]Detail!G217</f>
        <v>3432585.6418920001</v>
      </c>
      <c r="C218" s="27"/>
      <c r="D218" s="27"/>
      <c r="E218" s="27"/>
      <c r="F218" s="27"/>
      <c r="G218" s="27"/>
      <c r="H218" s="27"/>
      <c r="I218" s="27"/>
      <c r="J218" s="27"/>
      <c r="K218" s="109"/>
      <c r="L218" s="105"/>
      <c r="M218" s="27"/>
      <c r="N218" s="27"/>
      <c r="O218" s="27"/>
      <c r="P218" s="27"/>
      <c r="Q218" s="27"/>
      <c r="R218" s="31"/>
      <c r="S218" s="105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98"/>
      <c r="AK218" s="98"/>
      <c r="AL218" s="98"/>
      <c r="AM218" s="106">
        <f t="shared" si="56"/>
        <v>0</v>
      </c>
      <c r="AN218" s="12">
        <f t="shared" ca="1" si="57"/>
        <v>3432585.6418920001</v>
      </c>
    </row>
    <row r="219" spans="1:40">
      <c r="A219" s="11" t="s">
        <v>220</v>
      </c>
      <c r="B219" s="105">
        <f ca="1">[3]Detail!G218</f>
        <v>-156178.807734</v>
      </c>
      <c r="C219" s="27"/>
      <c r="D219" s="27"/>
      <c r="E219" s="27"/>
      <c r="F219" s="27"/>
      <c r="G219" s="27"/>
      <c r="H219" s="27"/>
      <c r="I219" s="27"/>
      <c r="J219" s="27"/>
      <c r="K219" s="109"/>
      <c r="L219" s="105"/>
      <c r="M219" s="27"/>
      <c r="N219" s="27"/>
      <c r="O219" s="27"/>
      <c r="P219" s="27"/>
      <c r="Q219" s="27"/>
      <c r="R219" s="31"/>
      <c r="S219" s="105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98"/>
      <c r="AK219" s="98"/>
      <c r="AL219" s="98"/>
      <c r="AM219" s="106">
        <f t="shared" si="56"/>
        <v>0</v>
      </c>
      <c r="AN219" s="12">
        <f t="shared" ca="1" si="57"/>
        <v>-156178.807734</v>
      </c>
    </row>
    <row r="220" spans="1:40">
      <c r="A220" s="11" t="s">
        <v>221</v>
      </c>
      <c r="B220" s="105">
        <f ca="1">[3]Detail!G219</f>
        <v>12344244.369874001</v>
      </c>
      <c r="C220" s="27"/>
      <c r="D220" s="27"/>
      <c r="E220" s="27"/>
      <c r="F220" s="27"/>
      <c r="G220" s="27"/>
      <c r="H220" s="27"/>
      <c r="I220" s="27"/>
      <c r="J220" s="27"/>
      <c r="K220" s="109"/>
      <c r="L220" s="105"/>
      <c r="M220" s="27"/>
      <c r="N220" s="27"/>
      <c r="O220" s="27"/>
      <c r="P220" s="27"/>
      <c r="Q220" s="27"/>
      <c r="R220" s="31"/>
      <c r="S220" s="105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98"/>
      <c r="AK220" s="98"/>
      <c r="AL220" s="98"/>
      <c r="AM220" s="106">
        <f t="shared" si="56"/>
        <v>0</v>
      </c>
      <c r="AN220" s="12">
        <f t="shared" ca="1" si="57"/>
        <v>12344244.369874001</v>
      </c>
    </row>
    <row r="221" spans="1:40">
      <c r="A221" s="11" t="s">
        <v>222</v>
      </c>
      <c r="B221" s="105">
        <f ca="1">[3]Detail!G220</f>
        <v>5183325.864027</v>
      </c>
      <c r="C221" s="27"/>
      <c r="D221" s="27"/>
      <c r="E221" s="27"/>
      <c r="F221" s="27"/>
      <c r="G221" s="27"/>
      <c r="H221" s="27"/>
      <c r="I221" s="27"/>
      <c r="J221" s="27"/>
      <c r="K221" s="109"/>
      <c r="L221" s="105"/>
      <c r="M221" s="27"/>
      <c r="N221" s="27"/>
      <c r="O221" s="27"/>
      <c r="P221" s="110">
        <f ca="1">'Prop and Liab Ins. (ELEC)'!E9</f>
        <v>-39279.444874167792</v>
      </c>
      <c r="Q221" s="110"/>
      <c r="R221" s="31"/>
      <c r="S221" s="105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105"/>
      <c r="AG221" s="105"/>
      <c r="AH221" s="105"/>
      <c r="AI221" s="105"/>
      <c r="AJ221" s="98"/>
      <c r="AK221" s="98"/>
      <c r="AL221" s="98"/>
      <c r="AM221" s="106">
        <f t="shared" ca="1" si="56"/>
        <v>-39279.444874167792</v>
      </c>
      <c r="AN221" s="12">
        <f t="shared" ca="1" si="57"/>
        <v>5144046.4191528326</v>
      </c>
    </row>
    <row r="222" spans="1:40">
      <c r="A222" s="11" t="s">
        <v>223</v>
      </c>
      <c r="B222" s="105">
        <f ca="1">[3]Detail!G221</f>
        <v>3678969.2391059999</v>
      </c>
      <c r="C222" s="27"/>
      <c r="D222" s="27"/>
      <c r="E222" s="27"/>
      <c r="F222" s="27"/>
      <c r="G222" s="27"/>
      <c r="H222" s="27"/>
      <c r="I222" s="31">
        <f ca="1">'[2]KJB-6,13 Cmn Adj'!$AI$17</f>
        <v>-106750.2786706667</v>
      </c>
      <c r="J222" s="31"/>
      <c r="K222" s="109"/>
      <c r="L222" s="31">
        <f ca="1">'[2]KJB-6,13 Cmn Adj'!$BB$13</f>
        <v>-24832.496714436435</v>
      </c>
      <c r="M222" s="31"/>
      <c r="N222" s="27"/>
      <c r="O222" s="27"/>
      <c r="P222" s="31">
        <f ca="1">'Prop and Liab Ins. (ELEC)'!E12</f>
        <v>-62485.574881695677</v>
      </c>
      <c r="Q222" s="31"/>
      <c r="R222" s="31"/>
      <c r="S222" s="105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98"/>
      <c r="AK222" s="98"/>
      <c r="AL222" s="98"/>
      <c r="AM222" s="106">
        <f t="shared" ca="1" si="56"/>
        <v>-194068.35026679881</v>
      </c>
      <c r="AN222" s="12">
        <f t="shared" ca="1" si="57"/>
        <v>3484900.8888392011</v>
      </c>
    </row>
    <row r="223" spans="1:40">
      <c r="A223" s="11" t="s">
        <v>224</v>
      </c>
      <c r="B223" s="105">
        <f ca="1">[3]Detail!G222</f>
        <v>27946417.709543899</v>
      </c>
      <c r="C223" s="27"/>
      <c r="D223" s="27"/>
      <c r="E223" s="31">
        <f ca="1">'[4]Expense Orders'!$M$25</f>
        <v>-41429.58</v>
      </c>
      <c r="F223" s="27"/>
      <c r="G223" s="27"/>
      <c r="H223" s="27"/>
      <c r="I223" s="27"/>
      <c r="J223" s="27"/>
      <c r="K223" s="109"/>
      <c r="L223" s="105"/>
      <c r="M223" s="27"/>
      <c r="N223" s="27"/>
      <c r="O223" s="27"/>
      <c r="P223" s="27"/>
      <c r="Q223" s="110">
        <f ca="1">'[2]KJB-6,13 Cmn Adj'!$BX$15</f>
        <v>1822992.9925739774</v>
      </c>
      <c r="R223" s="31"/>
      <c r="S223" s="110">
        <f ca="1">'[2]KJB-6,13 Cmn Adj'!$CH$32</f>
        <v>148775.67639789265</v>
      </c>
      <c r="T223" s="110">
        <f ca="1">'[2]KJB-6,13 Cmn Adj'!$CM$20</f>
        <v>187308.92923393101</v>
      </c>
      <c r="U223" s="31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98"/>
      <c r="AK223" s="98"/>
      <c r="AL223" s="98"/>
      <c r="AM223" s="106">
        <f t="shared" ca="1" si="56"/>
        <v>2117648.018205801</v>
      </c>
      <c r="AN223" s="12">
        <f t="shared" ca="1" si="57"/>
        <v>30064065.727749698</v>
      </c>
    </row>
    <row r="224" spans="1:40">
      <c r="A224" s="11" t="s">
        <v>225</v>
      </c>
      <c r="B224" s="105">
        <f ca="1">[3]Detail!G223</f>
        <v>8352940.1369040003</v>
      </c>
      <c r="C224" s="31">
        <f ca="1">'[2]KJB-6,13 Cmn Adj'!$D$41</f>
        <v>-57722.627820235684</v>
      </c>
      <c r="D224" s="31">
        <f ca="1">'[2]KJB-6,13 Cmn Adj'!$K$44</f>
        <v>56627</v>
      </c>
      <c r="E224" s="31">
        <f ca="1">'[2]KJB-6,13 Cmn Adj'!$Q$31</f>
        <v>-385092.63638000004</v>
      </c>
      <c r="F224" s="27"/>
      <c r="G224" s="27"/>
      <c r="H224" s="27"/>
      <c r="I224" s="27"/>
      <c r="J224" s="27"/>
      <c r="K224" s="109"/>
      <c r="L224" s="105"/>
      <c r="M224" s="27"/>
      <c r="N224" s="110">
        <f ca="1">'[2]KJB-6,13 Cmn Adj'!$BJ$28</f>
        <v>407545.487356</v>
      </c>
      <c r="O224" s="110"/>
      <c r="P224" s="27"/>
      <c r="Q224" s="27"/>
      <c r="R224" s="31"/>
      <c r="S224" s="105"/>
      <c r="T224" s="27"/>
      <c r="U224" s="27"/>
      <c r="V224" s="27"/>
      <c r="W224" s="27"/>
      <c r="X224" s="31">
        <f ca="1">'[2]KJB-6,13 Cmn Adj'!$DG$14</f>
        <v>-51913.275359999388</v>
      </c>
      <c r="Y224" s="31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98"/>
      <c r="AK224" s="98"/>
      <c r="AL224" s="98"/>
      <c r="AM224" s="106">
        <f t="shared" ca="1" si="56"/>
        <v>-30556.052204235108</v>
      </c>
      <c r="AN224" s="12">
        <f t="shared" ca="1" si="57"/>
        <v>8322384.0846997648</v>
      </c>
    </row>
    <row r="225" spans="1:40">
      <c r="A225" s="11" t="s">
        <v>226</v>
      </c>
      <c r="B225" s="105">
        <f ca="1">[3]Detail!G224</f>
        <v>12940.151137999999</v>
      </c>
      <c r="C225" s="27"/>
      <c r="D225" s="27"/>
      <c r="E225" s="27"/>
      <c r="F225" s="27"/>
      <c r="G225" s="27"/>
      <c r="H225" s="27"/>
      <c r="I225" s="27"/>
      <c r="J225" s="27"/>
      <c r="K225" s="109"/>
      <c r="L225" s="105"/>
      <c r="M225" s="27"/>
      <c r="N225" s="27"/>
      <c r="O225" s="27"/>
      <c r="P225" s="27"/>
      <c r="Q225" s="27"/>
      <c r="R225" s="31"/>
      <c r="S225" s="105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98"/>
      <c r="AK225" s="98"/>
      <c r="AL225" s="98"/>
      <c r="AM225" s="106">
        <f t="shared" si="56"/>
        <v>0</v>
      </c>
      <c r="AN225" s="12">
        <f t="shared" ca="1" si="57"/>
        <v>12940.151137999999</v>
      </c>
    </row>
    <row r="226" spans="1:40">
      <c r="A226" s="11" t="s">
        <v>227</v>
      </c>
      <c r="B226" s="105">
        <f ca="1">[3]Detail!G225</f>
        <v>4807144.185854</v>
      </c>
      <c r="C226" s="27"/>
      <c r="D226" s="27"/>
      <c r="E226" s="27"/>
      <c r="F226" s="31"/>
      <c r="G226" s="31"/>
      <c r="H226" s="31"/>
      <c r="I226" s="31"/>
      <c r="J226" s="27"/>
      <c r="K226" s="109"/>
      <c r="L226" s="105"/>
      <c r="M226" s="31"/>
      <c r="N226" s="31"/>
      <c r="O226" s="31"/>
      <c r="P226" s="31"/>
      <c r="Q226" s="31"/>
      <c r="R226" s="31"/>
      <c r="S226" s="105"/>
      <c r="T226" s="27"/>
      <c r="U226" s="31"/>
      <c r="V226" s="31"/>
      <c r="W226" s="31"/>
      <c r="X226" s="31"/>
      <c r="Y226" s="31">
        <f>'[2]MCC-2r page 7-30 Black Box'!$D$14</f>
        <v>-952386</v>
      </c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98"/>
      <c r="AK226" s="98"/>
      <c r="AL226" s="98"/>
      <c r="AM226" s="106">
        <f t="shared" si="56"/>
        <v>-952386</v>
      </c>
      <c r="AN226" s="12">
        <f t="shared" ca="1" si="57"/>
        <v>3854758.185854</v>
      </c>
    </row>
    <row r="227" spans="1:40">
      <c r="A227" s="11" t="s">
        <v>228</v>
      </c>
      <c r="B227" s="105">
        <f ca="1">[3]Detail!G226</f>
        <v>7645436.9983759997</v>
      </c>
      <c r="C227" s="27"/>
      <c r="D227" s="27"/>
      <c r="E227" s="27"/>
      <c r="F227" s="27"/>
      <c r="G227" s="27"/>
      <c r="H227" s="27"/>
      <c r="I227" s="27"/>
      <c r="J227" s="27"/>
      <c r="K227" s="109"/>
      <c r="L227" s="105"/>
      <c r="M227" s="27"/>
      <c r="N227" s="27"/>
      <c r="O227" s="27"/>
      <c r="P227" s="27"/>
      <c r="Q227" s="27"/>
      <c r="R227" s="31"/>
      <c r="S227" s="105"/>
      <c r="T227" s="27"/>
      <c r="U227" s="27"/>
      <c r="V227" s="27"/>
      <c r="W227" s="31">
        <f ca="1">'[7]RB&amp;IS by FERC'!$I$26</f>
        <v>-363750.12810969783</v>
      </c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98"/>
      <c r="AK227" s="98"/>
      <c r="AL227" s="98"/>
      <c r="AM227" s="106">
        <f t="shared" ca="1" si="56"/>
        <v>-363750.12810969783</v>
      </c>
      <c r="AN227" s="12">
        <f t="shared" ca="1" si="57"/>
        <v>7281686.8702663016</v>
      </c>
    </row>
    <row r="228" spans="1:40">
      <c r="A228" s="11" t="s">
        <v>229</v>
      </c>
      <c r="B228" s="105">
        <f ca="1">[3]Detail!G227</f>
        <v>0</v>
      </c>
      <c r="C228" s="27"/>
      <c r="D228" s="27"/>
      <c r="E228" s="27"/>
      <c r="F228" s="27"/>
      <c r="G228" s="27"/>
      <c r="H228" s="27"/>
      <c r="I228" s="27"/>
      <c r="J228" s="27"/>
      <c r="K228" s="109"/>
      <c r="L228" s="105"/>
      <c r="M228" s="27"/>
      <c r="N228" s="27"/>
      <c r="O228" s="27"/>
      <c r="P228" s="27"/>
      <c r="Q228" s="27"/>
      <c r="R228" s="31"/>
      <c r="S228" s="105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98"/>
      <c r="AK228" s="98"/>
      <c r="AL228" s="98"/>
      <c r="AM228" s="106">
        <f t="shared" si="56"/>
        <v>0</v>
      </c>
      <c r="AN228" s="12">
        <f t="shared" ca="1" si="57"/>
        <v>0</v>
      </c>
    </row>
    <row r="229" spans="1:40">
      <c r="A229" s="14" t="s">
        <v>230</v>
      </c>
      <c r="B229" s="105">
        <f ca="1">[3]Detail!G228</f>
        <v>12120662.048645999</v>
      </c>
      <c r="C229" s="27"/>
      <c r="D229" s="27"/>
      <c r="E229" s="27"/>
      <c r="F229" s="27"/>
      <c r="G229" s="27"/>
      <c r="H229" s="27"/>
      <c r="I229" s="27"/>
      <c r="J229" s="27"/>
      <c r="K229" s="109"/>
      <c r="L229" s="105"/>
      <c r="M229" s="27"/>
      <c r="N229" s="27"/>
      <c r="O229" s="27"/>
      <c r="P229" s="27"/>
      <c r="Q229" s="27"/>
      <c r="R229" s="31"/>
      <c r="S229" s="105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98"/>
      <c r="AK229" s="98"/>
      <c r="AL229" s="98"/>
      <c r="AM229" s="106">
        <f t="shared" si="56"/>
        <v>0</v>
      </c>
      <c r="AN229" s="12">
        <f t="shared" ca="1" si="57"/>
        <v>12120662.048645999</v>
      </c>
    </row>
    <row r="230" spans="1:40">
      <c r="A230" s="19" t="s">
        <v>231</v>
      </c>
      <c r="B230" s="28">
        <f ca="1">SUM(B217:B229)</f>
        <v>114599758.58151479</v>
      </c>
      <c r="C230" s="28">
        <f t="shared" ref="C230:AJ230" ca="1" si="58">SUM(C217:C229)</f>
        <v>-57722.627820235684</v>
      </c>
      <c r="D230" s="28">
        <f t="shared" ca="1" si="58"/>
        <v>56627</v>
      </c>
      <c r="E230" s="28">
        <f t="shared" ca="1" si="58"/>
        <v>-426522.21638000006</v>
      </c>
      <c r="F230" s="28">
        <f t="shared" si="58"/>
        <v>0</v>
      </c>
      <c r="G230" s="28">
        <f t="shared" si="58"/>
        <v>0</v>
      </c>
      <c r="H230" s="28">
        <f t="shared" si="58"/>
        <v>0</v>
      </c>
      <c r="I230" s="28">
        <f t="shared" ca="1" si="58"/>
        <v>-106750.2786706667</v>
      </c>
      <c r="J230" s="28">
        <f t="shared" si="58"/>
        <v>0</v>
      </c>
      <c r="K230" s="28">
        <f t="shared" ca="1" si="58"/>
        <v>63226.904854136286</v>
      </c>
      <c r="L230" s="28">
        <f t="shared" ca="1" si="58"/>
        <v>-24832.496714436435</v>
      </c>
      <c r="M230" s="28">
        <f t="shared" si="58"/>
        <v>0</v>
      </c>
      <c r="N230" s="28">
        <f t="shared" ca="1" si="58"/>
        <v>407545.487356</v>
      </c>
      <c r="O230" s="28">
        <f t="shared" si="58"/>
        <v>0</v>
      </c>
      <c r="P230" s="28">
        <f t="shared" ca="1" si="58"/>
        <v>-101765.01975586347</v>
      </c>
      <c r="Q230" s="28">
        <f t="shared" ca="1" si="58"/>
        <v>1822992.9925739774</v>
      </c>
      <c r="R230" s="28">
        <f t="shared" ca="1" si="58"/>
        <v>795244.97081179544</v>
      </c>
      <c r="S230" s="28">
        <f t="shared" ca="1" si="58"/>
        <v>148775.67639789265</v>
      </c>
      <c r="T230" s="28">
        <f t="shared" ca="1" si="58"/>
        <v>187308.92923393101</v>
      </c>
      <c r="U230" s="28">
        <f t="shared" si="58"/>
        <v>0</v>
      </c>
      <c r="V230" s="28">
        <f t="shared" si="58"/>
        <v>0</v>
      </c>
      <c r="W230" s="28">
        <f t="shared" ca="1" si="58"/>
        <v>-363750.12810969783</v>
      </c>
      <c r="X230" s="28">
        <f t="shared" ref="X230:Y230" ca="1" si="59">SUM(X217:X229)</f>
        <v>-51913.275359999388</v>
      </c>
      <c r="Y230" s="28">
        <f t="shared" si="59"/>
        <v>-952386</v>
      </c>
      <c r="Z230" s="28">
        <f t="shared" si="58"/>
        <v>0</v>
      </c>
      <c r="AA230" s="28">
        <f t="shared" si="58"/>
        <v>0</v>
      </c>
      <c r="AB230" s="28">
        <f t="shared" si="58"/>
        <v>0</v>
      </c>
      <c r="AC230" s="28">
        <f t="shared" si="58"/>
        <v>0</v>
      </c>
      <c r="AD230" s="28">
        <f t="shared" si="58"/>
        <v>0</v>
      </c>
      <c r="AE230" s="28">
        <f t="shared" si="58"/>
        <v>0</v>
      </c>
      <c r="AF230" s="28">
        <f t="shared" si="58"/>
        <v>0</v>
      </c>
      <c r="AG230" s="28">
        <f t="shared" si="58"/>
        <v>0</v>
      </c>
      <c r="AH230" s="28">
        <f t="shared" si="58"/>
        <v>0</v>
      </c>
      <c r="AI230" s="28">
        <f t="shared" si="58"/>
        <v>0</v>
      </c>
      <c r="AJ230" s="28">
        <f t="shared" si="58"/>
        <v>0</v>
      </c>
      <c r="AK230" s="28">
        <f t="shared" ref="AK230:AM230" si="60">SUM(AK217:AK229)</f>
        <v>0</v>
      </c>
      <c r="AL230" s="28">
        <f t="shared" si="60"/>
        <v>0</v>
      </c>
      <c r="AM230" s="28">
        <f t="shared" ca="1" si="60"/>
        <v>1396079.9184168335</v>
      </c>
      <c r="AN230" s="15">
        <f t="shared" ca="1" si="57"/>
        <v>115995838.49993162</v>
      </c>
    </row>
    <row r="231" spans="1:40" ht="13.8" thickBot="1">
      <c r="A231" s="29" t="s">
        <v>232</v>
      </c>
      <c r="B231" s="30">
        <f ca="1">B230+B215+B212+B203+B196+B159+B130</f>
        <v>509119543.78426731</v>
      </c>
      <c r="C231" s="30">
        <f t="shared" ref="C231:AJ231" ca="1" si="61">C230+C215+C212+C203+C196+C159+C130</f>
        <v>-264283.05147494911</v>
      </c>
      <c r="D231" s="30">
        <f t="shared" ca="1" si="61"/>
        <v>259265</v>
      </c>
      <c r="E231" s="30">
        <f t="shared" ca="1" si="61"/>
        <v>-116620909.63566583</v>
      </c>
      <c r="F231" s="30">
        <f t="shared" si="61"/>
        <v>0</v>
      </c>
      <c r="G231" s="30">
        <f t="shared" si="61"/>
        <v>0</v>
      </c>
      <c r="H231" s="30">
        <f t="shared" si="61"/>
        <v>0</v>
      </c>
      <c r="I231" s="30">
        <f t="shared" ca="1" si="61"/>
        <v>-106750.2786706667</v>
      </c>
      <c r="J231" s="30">
        <f t="shared" ca="1" si="61"/>
        <v>-1047792</v>
      </c>
      <c r="K231" s="30">
        <f ca="1">K230+K215+K212+K203+K196+K159+K130</f>
        <v>148711.30577742562</v>
      </c>
      <c r="L231" s="30">
        <f t="shared" ca="1" si="61"/>
        <v>-24832.496714436435</v>
      </c>
      <c r="M231" s="30">
        <f t="shared" ca="1" si="61"/>
        <v>176605.63064400846</v>
      </c>
      <c r="N231" s="30">
        <f t="shared" ca="1" si="61"/>
        <v>407545.487356</v>
      </c>
      <c r="O231" s="30">
        <f t="shared" si="61"/>
        <v>0</v>
      </c>
      <c r="P231" s="30">
        <f t="shared" ca="1" si="61"/>
        <v>-101765.01975586347</v>
      </c>
      <c r="Q231" s="30">
        <f t="shared" ca="1" si="61"/>
        <v>1822992.9925739774</v>
      </c>
      <c r="R231" s="30">
        <f ca="1">R230+R215+R212+R203+R196+R159+R130</f>
        <v>1824713.394739239</v>
      </c>
      <c r="S231" s="30">
        <f t="shared" ca="1" si="61"/>
        <v>148775.67639789265</v>
      </c>
      <c r="T231" s="30">
        <f t="shared" ca="1" si="61"/>
        <v>187308.92923393101</v>
      </c>
      <c r="U231" s="30">
        <f t="shared" si="61"/>
        <v>0</v>
      </c>
      <c r="V231" s="30">
        <f t="shared" ca="1" si="61"/>
        <v>3092647.9339365205</v>
      </c>
      <c r="W231" s="30">
        <f t="shared" ca="1" si="61"/>
        <v>-363750.12810969783</v>
      </c>
      <c r="X231" s="30">
        <f t="shared" ref="X231:Y231" ca="1" si="62">X230+X215+X212+X203+X196+X159+X130</f>
        <v>-51913.275359999388</v>
      </c>
      <c r="Y231" s="30">
        <f t="shared" si="62"/>
        <v>-952386</v>
      </c>
      <c r="Z231" s="30">
        <f t="shared" ca="1" si="61"/>
        <v>11973885.605561133</v>
      </c>
      <c r="AA231" s="30">
        <f t="shared" si="61"/>
        <v>0</v>
      </c>
      <c r="AB231" s="30">
        <f t="shared" si="61"/>
        <v>0</v>
      </c>
      <c r="AC231" s="30">
        <f t="shared" si="61"/>
        <v>0</v>
      </c>
      <c r="AD231" s="30">
        <f t="shared" ca="1" si="61"/>
        <v>-403311.48166666902</v>
      </c>
      <c r="AE231" s="30">
        <f t="shared" si="61"/>
        <v>0</v>
      </c>
      <c r="AF231" s="30">
        <f t="shared" si="61"/>
        <v>0</v>
      </c>
      <c r="AG231" s="30">
        <f t="shared" si="61"/>
        <v>0</v>
      </c>
      <c r="AH231" s="30">
        <f t="shared" si="61"/>
        <v>0</v>
      </c>
      <c r="AI231" s="30">
        <f t="shared" si="61"/>
        <v>0</v>
      </c>
      <c r="AJ231" s="30">
        <f t="shared" si="61"/>
        <v>0</v>
      </c>
      <c r="AK231" s="30">
        <f t="shared" ref="AK231:AM231" si="63">AK230+AK215+AK212+AK203+AK196+AK159+AK130</f>
        <v>0</v>
      </c>
      <c r="AL231" s="30">
        <f t="shared" si="63"/>
        <v>0</v>
      </c>
      <c r="AM231" s="30">
        <f t="shared" ca="1" si="63"/>
        <v>-99895241.41119799</v>
      </c>
      <c r="AN231" s="22">
        <f t="shared" ca="1" si="57"/>
        <v>409224302.37306929</v>
      </c>
    </row>
    <row r="232" spans="1:40" ht="13.8" thickTop="1">
      <c r="A232" s="11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"/>
    </row>
    <row r="233" spans="1:40">
      <c r="A233" s="11" t="s">
        <v>233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139">
        <f ca="1">'[7]RB&amp;IS by FERC'!$I$27</f>
        <v>89248.017462842559</v>
      </c>
      <c r="X233" s="140">
        <v>390</v>
      </c>
      <c r="Y233" s="27"/>
      <c r="Z233" s="27"/>
      <c r="AA233" s="27"/>
      <c r="AB233" s="27"/>
      <c r="AC233" s="27"/>
      <c r="AD233" s="27"/>
      <c r="AE233" s="27"/>
      <c r="AF233" s="139">
        <f ca="1">'[8]Other  Glacier Battery Plant'!$E$106-'[8]Other  Glacier Battery Plant'!$E$102-'[8]Other  Glacier Battery Plant'!$E$111</f>
        <v>142830.65362499998</v>
      </c>
      <c r="AG233" s="140">
        <v>348</v>
      </c>
      <c r="AH233" s="136"/>
      <c r="AI233" s="27"/>
      <c r="AJ233" s="27"/>
      <c r="AK233" s="27"/>
      <c r="AL233" s="27"/>
      <c r="AM233" s="27"/>
      <c r="AN233" s="2"/>
    </row>
    <row r="234" spans="1:40">
      <c r="A234" s="16" t="s">
        <v>234</v>
      </c>
      <c r="B234" s="27"/>
      <c r="C234" s="27"/>
      <c r="D234" s="27"/>
      <c r="E234" s="27"/>
      <c r="F234" s="27"/>
      <c r="G234" s="27"/>
      <c r="H234" s="138">
        <f ca="1">ROUND('Dep Study'!G88,0)</f>
        <v>0</v>
      </c>
      <c r="I234" s="136" t="s">
        <v>374</v>
      </c>
      <c r="J234" s="137"/>
      <c r="K234" s="137"/>
      <c r="L234" s="13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139">
        <f ca="1">'[7]RB&amp;IS by FERC'!$I$28</f>
        <v>-393261.64299999998</v>
      </c>
      <c r="X234" s="140">
        <v>390.1</v>
      </c>
      <c r="Y234" s="27"/>
      <c r="Z234" s="27"/>
      <c r="AA234" s="27"/>
      <c r="AB234" s="138">
        <f ca="1">'[9]WH Solar Balance SEpt 16'!$O$35</f>
        <v>0</v>
      </c>
      <c r="AC234" s="136" t="s">
        <v>374</v>
      </c>
      <c r="AD234" s="136"/>
      <c r="AE234" s="136"/>
      <c r="AF234" s="139">
        <f ca="1">'[8]Other  Glacier Battery Plant'!$E$105-'[8]Other  Glacier Battery Plant'!$E$101-'[8]Other  Glacier Battery Plant'!$E$110</f>
        <v>73366.814088699466</v>
      </c>
      <c r="AG234" s="140" t="s">
        <v>375</v>
      </c>
      <c r="AH234" s="136"/>
      <c r="AI234" s="140" t="s">
        <v>376</v>
      </c>
      <c r="AJ234" s="27"/>
      <c r="AK234" s="27"/>
      <c r="AL234" s="27"/>
      <c r="AM234" s="27"/>
      <c r="AN234" s="2"/>
    </row>
    <row r="235" spans="1:40">
      <c r="A235" s="11" t="s">
        <v>235</v>
      </c>
      <c r="B235" s="105">
        <f ca="1">[3]Detail!G234</f>
        <v>265528843.370502</v>
      </c>
      <c r="C235" s="27"/>
      <c r="D235" s="27"/>
      <c r="E235" s="27"/>
      <c r="F235" s="27"/>
      <c r="G235" s="27"/>
      <c r="H235" s="123">
        <f ca="1">'[2]KJB-6,13 Cmn Adj'!$AD$13+'[2]KJB-6,13 Cmn Adj'!$AD$14+'[2]KJB-6,13 Cmn Adj'!$AD$30</f>
        <v>54396376.588998578</v>
      </c>
      <c r="I235" s="31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31">
        <f ca="1">'[2]KJB-6,13 Cmn Adj'!$DB$26+'[2]KJB-6,13 Cmn Adj'!$DB$27+'[2]KJB-6,13 Cmn Adj'!$DB$28</f>
        <v>-304013.62553715741</v>
      </c>
      <c r="X235" s="27"/>
      <c r="Y235" s="27"/>
      <c r="Z235" s="27"/>
      <c r="AA235" s="31"/>
      <c r="AB235" s="31">
        <f ca="1">'[2]KJB-7,14 El Adj'!$O$25</f>
        <v>-212138.37865459672</v>
      </c>
      <c r="AC235" s="27"/>
      <c r="AD235" s="31"/>
      <c r="AE235" s="27"/>
      <c r="AF235" s="31">
        <f ca="1">'[2]KJB-7,14 El Adj'!$AI$22+'[2]KJB-7,14 El Adj'!$AI$23</f>
        <v>223831.26558229775</v>
      </c>
      <c r="AG235" s="31"/>
      <c r="AH235" s="31">
        <f ca="1">'[2]KJB-7,14 El Adj'!$AS$34</f>
        <v>-3317.0689883994637</v>
      </c>
      <c r="AI235" s="31"/>
      <c r="AJ235" s="98"/>
      <c r="AK235" s="98"/>
      <c r="AL235" s="98"/>
      <c r="AM235" s="106">
        <f ca="1">SUM(C235:AL235)</f>
        <v>54100738.781400725</v>
      </c>
      <c r="AN235" s="12">
        <f ca="1">AM235+B235</f>
        <v>319629582.15190274</v>
      </c>
    </row>
    <row r="236" spans="1:40">
      <c r="A236" s="14" t="s">
        <v>236</v>
      </c>
      <c r="B236" s="105">
        <f ca="1">[3]Detail!G235</f>
        <v>2828141.4334780001</v>
      </c>
      <c r="C236" s="27"/>
      <c r="D236" s="27"/>
      <c r="E236" s="27"/>
      <c r="F236" s="27"/>
      <c r="G236" s="27"/>
      <c r="H236" s="31">
        <f ca="1">'[2]KJB-6,13 Cmn Adj'!$AD$21</f>
        <v>-1098438.330076871</v>
      </c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106">
        <f ca="1">SUM(C236:AL236)</f>
        <v>-1098438.330076871</v>
      </c>
      <c r="AN236" s="12">
        <f ca="1">AM236+B236</f>
        <v>1729703.1034011291</v>
      </c>
    </row>
    <row r="237" spans="1:40">
      <c r="A237" s="11" t="s">
        <v>237</v>
      </c>
      <c r="B237" s="28">
        <f ca="1">SUM(B235:B236)</f>
        <v>268356984.80397999</v>
      </c>
      <c r="C237" s="28">
        <f t="shared" ref="C237:AM237" si="64">SUM(C235:C236)</f>
        <v>0</v>
      </c>
      <c r="D237" s="28">
        <f t="shared" si="64"/>
        <v>0</v>
      </c>
      <c r="E237" s="28">
        <f t="shared" si="64"/>
        <v>0</v>
      </c>
      <c r="F237" s="28">
        <f t="shared" si="64"/>
        <v>0</v>
      </c>
      <c r="G237" s="28">
        <f t="shared" si="64"/>
        <v>0</v>
      </c>
      <c r="H237" s="28">
        <f t="shared" ca="1" si="64"/>
        <v>53297938.258921705</v>
      </c>
      <c r="I237" s="28">
        <f t="shared" si="64"/>
        <v>0</v>
      </c>
      <c r="J237" s="28">
        <f t="shared" si="64"/>
        <v>0</v>
      </c>
      <c r="K237" s="28">
        <f t="shared" si="64"/>
        <v>0</v>
      </c>
      <c r="L237" s="28">
        <f t="shared" si="64"/>
        <v>0</v>
      </c>
      <c r="M237" s="28">
        <f t="shared" si="64"/>
        <v>0</v>
      </c>
      <c r="N237" s="28">
        <f t="shared" si="64"/>
        <v>0</v>
      </c>
      <c r="O237" s="28">
        <f t="shared" si="64"/>
        <v>0</v>
      </c>
      <c r="P237" s="28">
        <f t="shared" si="64"/>
        <v>0</v>
      </c>
      <c r="Q237" s="28">
        <f t="shared" si="64"/>
        <v>0</v>
      </c>
      <c r="R237" s="28">
        <f t="shared" si="64"/>
        <v>0</v>
      </c>
      <c r="S237" s="28">
        <f t="shared" si="64"/>
        <v>0</v>
      </c>
      <c r="T237" s="28">
        <f t="shared" si="64"/>
        <v>0</v>
      </c>
      <c r="U237" s="28">
        <f t="shared" si="64"/>
        <v>0</v>
      </c>
      <c r="V237" s="28">
        <f t="shared" si="64"/>
        <v>0</v>
      </c>
      <c r="W237" s="28">
        <f t="shared" ca="1" si="64"/>
        <v>-304013.62553715741</v>
      </c>
      <c r="X237" s="28">
        <f t="shared" ref="X237:Y237" si="65">SUM(X235:X236)</f>
        <v>0</v>
      </c>
      <c r="Y237" s="28">
        <f t="shared" si="65"/>
        <v>0</v>
      </c>
      <c r="Z237" s="28">
        <f t="shared" si="64"/>
        <v>0</v>
      </c>
      <c r="AA237" s="28">
        <f t="shared" si="64"/>
        <v>0</v>
      </c>
      <c r="AB237" s="28">
        <f t="shared" ca="1" si="64"/>
        <v>-212138.37865459672</v>
      </c>
      <c r="AC237" s="28">
        <f t="shared" si="64"/>
        <v>0</v>
      </c>
      <c r="AD237" s="28">
        <f t="shared" si="64"/>
        <v>0</v>
      </c>
      <c r="AE237" s="28">
        <f t="shared" si="64"/>
        <v>0</v>
      </c>
      <c r="AF237" s="28">
        <f t="shared" ca="1" si="64"/>
        <v>223831.26558229775</v>
      </c>
      <c r="AG237" s="28">
        <f t="shared" si="64"/>
        <v>0</v>
      </c>
      <c r="AH237" s="28">
        <f t="shared" ca="1" si="64"/>
        <v>-3317.0689883994637</v>
      </c>
      <c r="AI237" s="28">
        <f t="shared" si="64"/>
        <v>0</v>
      </c>
      <c r="AJ237" s="28">
        <f t="shared" si="64"/>
        <v>0</v>
      </c>
      <c r="AK237" s="28">
        <f t="shared" si="64"/>
        <v>0</v>
      </c>
      <c r="AL237" s="28">
        <f t="shared" si="64"/>
        <v>0</v>
      </c>
      <c r="AM237" s="28">
        <f t="shared" ca="1" si="64"/>
        <v>53002300.451323852</v>
      </c>
      <c r="AN237" s="15">
        <f ca="1">AM237+B237</f>
        <v>321359285.25530386</v>
      </c>
    </row>
    <row r="238" spans="1:40">
      <c r="A238" s="16" t="s">
        <v>238</v>
      </c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"/>
    </row>
    <row r="239" spans="1:40">
      <c r="A239" s="11" t="s">
        <v>239</v>
      </c>
      <c r="B239" s="105">
        <f ca="1">[3]Detail!G238</f>
        <v>29770696.879818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31"/>
      <c r="Y239" s="31"/>
      <c r="Z239" s="27"/>
      <c r="AA239" s="27"/>
      <c r="AB239" s="27"/>
      <c r="AC239" s="27"/>
      <c r="AD239" s="27"/>
      <c r="AE239" s="31"/>
      <c r="AF239" s="27"/>
      <c r="AG239" s="31"/>
      <c r="AH239" s="27"/>
      <c r="AI239" s="27"/>
      <c r="AJ239" s="98"/>
      <c r="AK239" s="98"/>
      <c r="AL239" s="98"/>
      <c r="AM239" s="106">
        <f>SUM(C239:AL239)</f>
        <v>0</v>
      </c>
      <c r="AN239" s="12">
        <f ca="1">AM239+B239</f>
        <v>29770696.879818</v>
      </c>
    </row>
    <row r="240" spans="1:40">
      <c r="A240" s="26" t="s">
        <v>240</v>
      </c>
      <c r="B240" s="105">
        <f ca="1">[3]Detail!G239</f>
        <v>13341613.98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106">
        <f>SUM(C240:AL240)</f>
        <v>0</v>
      </c>
      <c r="AN240" s="12">
        <f ca="1">AM240+B240</f>
        <v>13341613.98</v>
      </c>
    </row>
    <row r="241" spans="1:40">
      <c r="A241" s="14" t="s">
        <v>241</v>
      </c>
      <c r="B241" s="105">
        <f ca="1">[3]Detail!G240</f>
        <v>2572664.0860799998</v>
      </c>
      <c r="C241" s="27"/>
      <c r="D241" s="27"/>
      <c r="E241" s="27"/>
      <c r="F241" s="27"/>
      <c r="G241" s="27"/>
      <c r="H241" s="106">
        <f ca="1">'[2]KJB-6,13 Cmn Adj'!$AD$28</f>
        <v>-510572.75273223594</v>
      </c>
      <c r="I241" s="106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112"/>
      <c r="AL241" s="27"/>
      <c r="AM241" s="106">
        <f ca="1">SUM(C241:AL241)</f>
        <v>-510572.75273223594</v>
      </c>
      <c r="AN241" s="12">
        <f ca="1">AM241+B241</f>
        <v>2062091.3333477639</v>
      </c>
    </row>
    <row r="242" spans="1:40">
      <c r="A242" s="11" t="s">
        <v>242</v>
      </c>
      <c r="B242" s="28">
        <f ca="1">SUM(B239:B241)</f>
        <v>45684974.945897996</v>
      </c>
      <c r="C242" s="28">
        <f t="shared" ref="C242:AM242" si="66">SUM(C239:C241)</f>
        <v>0</v>
      </c>
      <c r="D242" s="28">
        <f t="shared" si="66"/>
        <v>0</v>
      </c>
      <c r="E242" s="28">
        <f t="shared" si="66"/>
        <v>0</v>
      </c>
      <c r="F242" s="28">
        <f t="shared" si="66"/>
        <v>0</v>
      </c>
      <c r="G242" s="28">
        <f t="shared" si="66"/>
        <v>0</v>
      </c>
      <c r="H242" s="28">
        <f t="shared" ca="1" si="66"/>
        <v>-510572.75273223594</v>
      </c>
      <c r="I242" s="28">
        <f t="shared" si="66"/>
        <v>0</v>
      </c>
      <c r="J242" s="28">
        <f t="shared" si="66"/>
        <v>0</v>
      </c>
      <c r="K242" s="28">
        <f t="shared" si="66"/>
        <v>0</v>
      </c>
      <c r="L242" s="28">
        <f t="shared" si="66"/>
        <v>0</v>
      </c>
      <c r="M242" s="28">
        <f t="shared" si="66"/>
        <v>0</v>
      </c>
      <c r="N242" s="28">
        <f t="shared" si="66"/>
        <v>0</v>
      </c>
      <c r="O242" s="28">
        <f t="shared" si="66"/>
        <v>0</v>
      </c>
      <c r="P242" s="28">
        <f t="shared" si="66"/>
        <v>0</v>
      </c>
      <c r="Q242" s="28">
        <f t="shared" si="66"/>
        <v>0</v>
      </c>
      <c r="R242" s="28">
        <f t="shared" si="66"/>
        <v>0</v>
      </c>
      <c r="S242" s="28">
        <f t="shared" si="66"/>
        <v>0</v>
      </c>
      <c r="T242" s="28">
        <f t="shared" si="66"/>
        <v>0</v>
      </c>
      <c r="U242" s="28">
        <f t="shared" si="66"/>
        <v>0</v>
      </c>
      <c r="V242" s="28">
        <f t="shared" si="66"/>
        <v>0</v>
      </c>
      <c r="W242" s="28">
        <f t="shared" si="66"/>
        <v>0</v>
      </c>
      <c r="X242" s="28">
        <f t="shared" ref="X242:Y242" si="67">SUM(X239:X241)</f>
        <v>0</v>
      </c>
      <c r="Y242" s="28">
        <f t="shared" si="67"/>
        <v>0</v>
      </c>
      <c r="Z242" s="28">
        <f t="shared" si="66"/>
        <v>0</v>
      </c>
      <c r="AA242" s="28">
        <f t="shared" si="66"/>
        <v>0</v>
      </c>
      <c r="AB242" s="28">
        <f t="shared" si="66"/>
        <v>0</v>
      </c>
      <c r="AC242" s="28">
        <f t="shared" si="66"/>
        <v>0</v>
      </c>
      <c r="AD242" s="28">
        <f t="shared" si="66"/>
        <v>0</v>
      </c>
      <c r="AE242" s="28">
        <f t="shared" si="66"/>
        <v>0</v>
      </c>
      <c r="AF242" s="28">
        <f t="shared" si="66"/>
        <v>0</v>
      </c>
      <c r="AG242" s="28">
        <f t="shared" si="66"/>
        <v>0</v>
      </c>
      <c r="AH242" s="28">
        <f t="shared" si="66"/>
        <v>0</v>
      </c>
      <c r="AI242" s="28">
        <f t="shared" si="66"/>
        <v>0</v>
      </c>
      <c r="AJ242" s="28">
        <f t="shared" si="66"/>
        <v>0</v>
      </c>
      <c r="AK242" s="28">
        <f t="shared" si="66"/>
        <v>0</v>
      </c>
      <c r="AL242" s="28">
        <f t="shared" si="66"/>
        <v>0</v>
      </c>
      <c r="AM242" s="28">
        <f t="shared" ca="1" si="66"/>
        <v>-510572.75273223594</v>
      </c>
      <c r="AN242" s="15">
        <f ca="1">AM242+B242</f>
        <v>45174402.193165764</v>
      </c>
    </row>
    <row r="243" spans="1:40">
      <c r="A243" s="16" t="s">
        <v>243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"/>
    </row>
    <row r="244" spans="1:40">
      <c r="A244" s="14" t="s">
        <v>244</v>
      </c>
      <c r="B244" s="105">
        <f ca="1">[3]Detail!G243</f>
        <v>20604866.16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31"/>
      <c r="AD244" s="112">
        <f ca="1">'[2]KJB-7,14 El Adj'!$Y$55</f>
        <v>9845524.0599999987</v>
      </c>
      <c r="AE244" s="112">
        <f>'[2]KJB-7,14 El Adj'!$AD$43</f>
        <v>-241268.10200000007</v>
      </c>
      <c r="AF244" s="27"/>
      <c r="AG244" s="27"/>
      <c r="AH244" s="27"/>
      <c r="AI244" s="27"/>
      <c r="AJ244" s="98">
        <f ca="1">'[2]KJB-7,14 El Adj'!$BC$26</f>
        <v>5058938.8277102718</v>
      </c>
      <c r="AK244" s="98"/>
      <c r="AL244" s="98"/>
      <c r="AM244" s="106">
        <f ca="1">SUM(C244:AL244)</f>
        <v>14663194.785710271</v>
      </c>
      <c r="AN244" s="12">
        <f ca="1">AM244+B244</f>
        <v>35268060.945710272</v>
      </c>
    </row>
    <row r="245" spans="1:40">
      <c r="A245" s="11" t="s">
        <v>245</v>
      </c>
      <c r="B245" s="28">
        <f ca="1">SUM(B244)</f>
        <v>20604866.16</v>
      </c>
      <c r="C245" s="28">
        <f t="shared" ref="C245:AM245" si="68">SUM(C244)</f>
        <v>0</v>
      </c>
      <c r="D245" s="28">
        <f t="shared" si="68"/>
        <v>0</v>
      </c>
      <c r="E245" s="28">
        <f t="shared" si="68"/>
        <v>0</v>
      </c>
      <c r="F245" s="28">
        <f t="shared" si="68"/>
        <v>0</v>
      </c>
      <c r="G245" s="28">
        <f t="shared" si="68"/>
        <v>0</v>
      </c>
      <c r="H245" s="28">
        <f t="shared" si="68"/>
        <v>0</v>
      </c>
      <c r="I245" s="28">
        <f t="shared" si="68"/>
        <v>0</v>
      </c>
      <c r="J245" s="28">
        <f t="shared" si="68"/>
        <v>0</v>
      </c>
      <c r="K245" s="28">
        <f t="shared" si="68"/>
        <v>0</v>
      </c>
      <c r="L245" s="28">
        <f t="shared" si="68"/>
        <v>0</v>
      </c>
      <c r="M245" s="28">
        <f t="shared" si="68"/>
        <v>0</v>
      </c>
      <c r="N245" s="28">
        <f t="shared" si="68"/>
        <v>0</v>
      </c>
      <c r="O245" s="28">
        <f t="shared" si="68"/>
        <v>0</v>
      </c>
      <c r="P245" s="28">
        <f t="shared" si="68"/>
        <v>0</v>
      </c>
      <c r="Q245" s="28">
        <f t="shared" si="68"/>
        <v>0</v>
      </c>
      <c r="R245" s="28">
        <f t="shared" si="68"/>
        <v>0</v>
      </c>
      <c r="S245" s="28">
        <f t="shared" si="68"/>
        <v>0</v>
      </c>
      <c r="T245" s="28">
        <f t="shared" si="68"/>
        <v>0</v>
      </c>
      <c r="U245" s="28">
        <f t="shared" si="68"/>
        <v>0</v>
      </c>
      <c r="V245" s="28">
        <f t="shared" si="68"/>
        <v>0</v>
      </c>
      <c r="W245" s="28">
        <f t="shared" si="68"/>
        <v>0</v>
      </c>
      <c r="X245" s="28">
        <f t="shared" ref="X245:Y245" si="69">SUM(X244)</f>
        <v>0</v>
      </c>
      <c r="Y245" s="28">
        <f t="shared" si="69"/>
        <v>0</v>
      </c>
      <c r="Z245" s="28">
        <f t="shared" si="68"/>
        <v>0</v>
      </c>
      <c r="AA245" s="28">
        <f t="shared" si="68"/>
        <v>0</v>
      </c>
      <c r="AB245" s="28">
        <f t="shared" si="68"/>
        <v>0</v>
      </c>
      <c r="AC245" s="28">
        <f t="shared" si="68"/>
        <v>0</v>
      </c>
      <c r="AD245" s="28">
        <f t="shared" ca="1" si="68"/>
        <v>9845524.0599999987</v>
      </c>
      <c r="AE245" s="28">
        <f t="shared" si="68"/>
        <v>-241268.10200000007</v>
      </c>
      <c r="AF245" s="28">
        <f t="shared" si="68"/>
        <v>0</v>
      </c>
      <c r="AG245" s="28">
        <f t="shared" si="68"/>
        <v>0</v>
      </c>
      <c r="AH245" s="28">
        <f t="shared" si="68"/>
        <v>0</v>
      </c>
      <c r="AI245" s="28">
        <f t="shared" si="68"/>
        <v>0</v>
      </c>
      <c r="AJ245" s="28">
        <f t="shared" ca="1" si="68"/>
        <v>5058938.8277102718</v>
      </c>
      <c r="AK245" s="28">
        <f t="shared" si="68"/>
        <v>0</v>
      </c>
      <c r="AL245" s="28">
        <f t="shared" si="68"/>
        <v>0</v>
      </c>
      <c r="AM245" s="28">
        <f t="shared" ca="1" si="68"/>
        <v>14663194.785710271</v>
      </c>
      <c r="AN245" s="15">
        <f ca="1">AM245+B245</f>
        <v>35268060.945710272</v>
      </c>
    </row>
    <row r="246" spans="1:40">
      <c r="A246" s="16" t="s">
        <v>246</v>
      </c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"/>
    </row>
    <row r="247" spans="1:40">
      <c r="A247" s="11" t="s">
        <v>247</v>
      </c>
      <c r="B247" s="105">
        <f ca="1">[3]Detail!G246</f>
        <v>36934796.619999997</v>
      </c>
      <c r="C247" s="31">
        <f ca="1">'[2]KJB-6,13 Cmn Adj'!$D$35</f>
        <v>-22899640</v>
      </c>
      <c r="D247" s="110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105">
        <f ca="1">'[2]KJB-6,13 Cmn Adj'!$CR$16</f>
        <v>1937870.436</v>
      </c>
      <c r="V247" s="105"/>
      <c r="W247" s="105"/>
      <c r="X247" s="27"/>
      <c r="Y247" s="27"/>
      <c r="Z247" s="27"/>
      <c r="AA247" s="27"/>
      <c r="AB247" s="27"/>
      <c r="AC247" s="27"/>
      <c r="AD247" s="27"/>
      <c r="AE247" s="105">
        <f>SUM('[2]KJB-7,14 El Adj'!$AD$45:$AD$49,'[2]KJB-7,14 El Adj'!$AD$52)</f>
        <v>-2786201.8555921237</v>
      </c>
      <c r="AF247" s="27"/>
      <c r="AG247" s="27"/>
      <c r="AH247" s="27"/>
      <c r="AI247" s="27"/>
      <c r="AJ247" s="98"/>
      <c r="AK247" s="98"/>
      <c r="AL247" s="98"/>
      <c r="AM247" s="106">
        <f t="shared" ref="AM247:AM252" ca="1" si="70">SUM(C247:AL247)</f>
        <v>-23747971.419592123</v>
      </c>
      <c r="AN247" s="12">
        <f t="shared" ref="AN247:AN253" ca="1" si="71">AM247+B247</f>
        <v>13186825.200407874</v>
      </c>
    </row>
    <row r="248" spans="1:40">
      <c r="A248" s="11" t="s">
        <v>248</v>
      </c>
      <c r="B248" s="105">
        <f ca="1">[3]Detail!G247</f>
        <v>-46105255.446549997</v>
      </c>
      <c r="C248" s="31">
        <f ca="1">'[2]KJB-6,13 Cmn Adj'!$D$37</f>
        <v>40241934.120000005</v>
      </c>
      <c r="D248" s="110"/>
      <c r="E248" s="31">
        <f ca="1">'[4]Expense Orders'!$M$26</f>
        <v>365334.82</v>
      </c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116">
        <f ca="1">'[2]KJB-6,13 Cmn Adj'!$CR$21</f>
        <v>-514085.44788860565</v>
      </c>
      <c r="V248" s="105"/>
      <c r="W248" s="105"/>
      <c r="X248" s="27"/>
      <c r="Y248" s="27"/>
      <c r="Z248" s="27"/>
      <c r="AA248" s="27"/>
      <c r="AB248" s="27"/>
      <c r="AC248" s="27"/>
      <c r="AD248" s="27"/>
      <c r="AE248" s="105">
        <f>SUM('[2]KJB-7,14 El Adj'!$AD$50:$AD$51)</f>
        <v>356374.6476690647</v>
      </c>
      <c r="AF248" s="27"/>
      <c r="AG248" s="27"/>
      <c r="AH248" s="27"/>
      <c r="AI248" s="27"/>
      <c r="AJ248" s="31"/>
      <c r="AK248" s="31">
        <f ca="1">'[2]KJB-7,14 El Adj'!$BH$20</f>
        <v>3279780</v>
      </c>
      <c r="AL248" s="31"/>
      <c r="AM248" s="106">
        <f t="shared" ca="1" si="70"/>
        <v>43729338.139780462</v>
      </c>
      <c r="AN248" s="12">
        <f t="shared" ca="1" si="71"/>
        <v>-2375917.3067695349</v>
      </c>
    </row>
    <row r="249" spans="1:40">
      <c r="A249" s="11" t="s">
        <v>249</v>
      </c>
      <c r="B249" s="105">
        <f ca="1">[3]Detail!G248</f>
        <v>-1256208.3244</v>
      </c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105">
        <f ca="1">'Defd gains loss'!A11</f>
        <v>-122381.27000000095</v>
      </c>
      <c r="P249" s="105"/>
      <c r="Q249" s="105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106">
        <f t="shared" ca="1" si="70"/>
        <v>-122381.27000000095</v>
      </c>
      <c r="AN249" s="12">
        <f t="shared" ca="1" si="71"/>
        <v>-1378589.594400001</v>
      </c>
    </row>
    <row r="250" spans="1:40">
      <c r="A250" s="11" t="s">
        <v>250</v>
      </c>
      <c r="B250" s="105">
        <f ca="1">[3]Detail!G249</f>
        <v>455897.27583599999</v>
      </c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116">
        <f ca="1">'Defd gains loss'!A19</f>
        <v>-141003.00666666654</v>
      </c>
      <c r="P250" s="105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106">
        <f t="shared" ca="1" si="70"/>
        <v>-141003.00666666654</v>
      </c>
      <c r="AN250" s="12">
        <f t="shared" ca="1" si="71"/>
        <v>314894.26916933345</v>
      </c>
    </row>
    <row r="251" spans="1:40">
      <c r="A251" s="11" t="s">
        <v>251</v>
      </c>
      <c r="B251" s="105">
        <f ca="1">[3]Detail!G250</f>
        <v>-26423.68</v>
      </c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106">
        <f t="shared" si="70"/>
        <v>0</v>
      </c>
      <c r="AN251" s="12">
        <f t="shared" ca="1" si="71"/>
        <v>-26423.68</v>
      </c>
    </row>
    <row r="252" spans="1:40">
      <c r="A252" s="14" t="s">
        <v>252</v>
      </c>
      <c r="B252" s="105">
        <f ca="1">[3]Detail!G251</f>
        <v>0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106">
        <f t="shared" si="70"/>
        <v>0</v>
      </c>
      <c r="AN252" s="12">
        <f t="shared" ca="1" si="71"/>
        <v>0</v>
      </c>
    </row>
    <row r="253" spans="1:40">
      <c r="A253" s="11" t="s">
        <v>253</v>
      </c>
      <c r="B253" s="28">
        <f ca="1">SUM(B247:B252)</f>
        <v>-9997193.5551139992</v>
      </c>
      <c r="C253" s="28">
        <f t="shared" ref="C253:AM253" ca="1" si="72">SUM(C247:C252)</f>
        <v>17342294.120000005</v>
      </c>
      <c r="D253" s="28">
        <f t="shared" si="72"/>
        <v>0</v>
      </c>
      <c r="E253" s="28">
        <f t="shared" ca="1" si="72"/>
        <v>365334.82</v>
      </c>
      <c r="F253" s="28">
        <f t="shared" si="72"/>
        <v>0</v>
      </c>
      <c r="G253" s="28">
        <f t="shared" si="72"/>
        <v>0</v>
      </c>
      <c r="H253" s="28">
        <f t="shared" si="72"/>
        <v>0</v>
      </c>
      <c r="I253" s="28">
        <f t="shared" si="72"/>
        <v>0</v>
      </c>
      <c r="J253" s="28">
        <f t="shared" si="72"/>
        <v>0</v>
      </c>
      <c r="K253" s="28">
        <f t="shared" si="72"/>
        <v>0</v>
      </c>
      <c r="L253" s="28">
        <f t="shared" si="72"/>
        <v>0</v>
      </c>
      <c r="M253" s="28">
        <f t="shared" si="72"/>
        <v>0</v>
      </c>
      <c r="N253" s="28">
        <f t="shared" si="72"/>
        <v>0</v>
      </c>
      <c r="O253" s="28">
        <f t="shared" ca="1" si="72"/>
        <v>-263384.27666666749</v>
      </c>
      <c r="P253" s="28">
        <f t="shared" si="72"/>
        <v>0</v>
      </c>
      <c r="Q253" s="28">
        <f t="shared" si="72"/>
        <v>0</v>
      </c>
      <c r="R253" s="28">
        <f t="shared" si="72"/>
        <v>0</v>
      </c>
      <c r="S253" s="28">
        <f t="shared" si="72"/>
        <v>0</v>
      </c>
      <c r="T253" s="28">
        <f t="shared" si="72"/>
        <v>0</v>
      </c>
      <c r="U253" s="28">
        <f t="shared" ca="1" si="72"/>
        <v>1423784.9881113945</v>
      </c>
      <c r="V253" s="28">
        <f t="shared" si="72"/>
        <v>0</v>
      </c>
      <c r="W253" s="28">
        <f t="shared" si="72"/>
        <v>0</v>
      </c>
      <c r="X253" s="28">
        <f t="shared" ref="X253:Y253" si="73">SUM(X247:X252)</f>
        <v>0</v>
      </c>
      <c r="Y253" s="28">
        <f t="shared" si="73"/>
        <v>0</v>
      </c>
      <c r="Z253" s="28">
        <f t="shared" si="72"/>
        <v>0</v>
      </c>
      <c r="AA253" s="28">
        <f t="shared" si="72"/>
        <v>0</v>
      </c>
      <c r="AB253" s="28">
        <f t="shared" si="72"/>
        <v>0</v>
      </c>
      <c r="AC253" s="28">
        <f t="shared" si="72"/>
        <v>0</v>
      </c>
      <c r="AD253" s="28">
        <f t="shared" si="72"/>
        <v>0</v>
      </c>
      <c r="AE253" s="28">
        <f t="shared" si="72"/>
        <v>-2429827.2079230589</v>
      </c>
      <c r="AF253" s="28">
        <f t="shared" si="72"/>
        <v>0</v>
      </c>
      <c r="AG253" s="28">
        <f t="shared" si="72"/>
        <v>0</v>
      </c>
      <c r="AH253" s="28">
        <f t="shared" si="72"/>
        <v>0</v>
      </c>
      <c r="AI253" s="28">
        <f t="shared" si="72"/>
        <v>0</v>
      </c>
      <c r="AJ253" s="28">
        <f t="shared" si="72"/>
        <v>0</v>
      </c>
      <c r="AK253" s="28">
        <f t="shared" ca="1" si="72"/>
        <v>3279780</v>
      </c>
      <c r="AL253" s="28">
        <f t="shared" si="72"/>
        <v>0</v>
      </c>
      <c r="AM253" s="28">
        <f t="shared" ca="1" si="72"/>
        <v>19717982.443521671</v>
      </c>
      <c r="AN253" s="15">
        <f t="shared" ca="1" si="71"/>
        <v>9720788.8884076718</v>
      </c>
    </row>
    <row r="254" spans="1:40">
      <c r="A254" s="16" t="s">
        <v>254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"/>
    </row>
    <row r="255" spans="1:40">
      <c r="A255" s="11" t="s">
        <v>255</v>
      </c>
      <c r="B255" s="105">
        <f ca="1">[3]Detail!G254</f>
        <v>340563.48</v>
      </c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31">
        <f ca="1">-B255</f>
        <v>-340563.48</v>
      </c>
      <c r="AD255" s="27"/>
      <c r="AE255" s="27"/>
      <c r="AF255" s="27"/>
      <c r="AG255" s="27"/>
      <c r="AH255" s="27"/>
      <c r="AI255" s="27"/>
      <c r="AJ255" s="27"/>
      <c r="AK255" s="27"/>
      <c r="AL255" s="27"/>
      <c r="AM255" s="106">
        <f ca="1">SUM(C255:AL255)</f>
        <v>-340563.48</v>
      </c>
      <c r="AN255" s="12">
        <f ca="1">AM255+B255</f>
        <v>0</v>
      </c>
    </row>
    <row r="256" spans="1:40">
      <c r="A256" s="14" t="s">
        <v>256</v>
      </c>
      <c r="B256" s="105">
        <f ca="1">[3]Detail!G255</f>
        <v>-64452231.109999999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106"/>
      <c r="AC256" s="31">
        <f ca="1">-B256</f>
        <v>64452231.109999999</v>
      </c>
      <c r="AD256" s="27"/>
      <c r="AE256" s="27"/>
      <c r="AF256" s="27"/>
      <c r="AG256" s="27"/>
      <c r="AH256" s="27"/>
      <c r="AI256" s="27"/>
      <c r="AJ256" s="27"/>
      <c r="AK256" s="27"/>
      <c r="AL256" s="27"/>
      <c r="AM256" s="106">
        <f ca="1">SUM(C256:AL256)</f>
        <v>64452231.109999999</v>
      </c>
      <c r="AN256" s="12">
        <f ca="1">AM256+B256</f>
        <v>0</v>
      </c>
    </row>
    <row r="257" spans="1:40">
      <c r="A257" s="19" t="s">
        <v>257</v>
      </c>
      <c r="B257" s="28">
        <f ca="1">SUM(B255:B256)</f>
        <v>-64111667.630000003</v>
      </c>
      <c r="C257" s="28">
        <f t="shared" ref="C257:AA257" si="74">SUM(C255:C256)</f>
        <v>0</v>
      </c>
      <c r="D257" s="28">
        <f t="shared" si="74"/>
        <v>0</v>
      </c>
      <c r="E257" s="28">
        <f t="shared" si="74"/>
        <v>0</v>
      </c>
      <c r="F257" s="28">
        <f t="shared" si="74"/>
        <v>0</v>
      </c>
      <c r="G257" s="28">
        <f t="shared" si="74"/>
        <v>0</v>
      </c>
      <c r="H257" s="28">
        <f t="shared" si="74"/>
        <v>0</v>
      </c>
      <c r="I257" s="28">
        <f t="shared" si="74"/>
        <v>0</v>
      </c>
      <c r="J257" s="28">
        <f t="shared" si="74"/>
        <v>0</v>
      </c>
      <c r="K257" s="28">
        <f t="shared" si="74"/>
        <v>0</v>
      </c>
      <c r="L257" s="28">
        <f t="shared" si="74"/>
        <v>0</v>
      </c>
      <c r="M257" s="28">
        <f t="shared" si="74"/>
        <v>0</v>
      </c>
      <c r="N257" s="28">
        <f t="shared" si="74"/>
        <v>0</v>
      </c>
      <c r="O257" s="28">
        <f t="shared" si="74"/>
        <v>0</v>
      </c>
      <c r="P257" s="28">
        <f t="shared" si="74"/>
        <v>0</v>
      </c>
      <c r="Q257" s="28">
        <f t="shared" si="74"/>
        <v>0</v>
      </c>
      <c r="R257" s="28">
        <f t="shared" si="74"/>
        <v>0</v>
      </c>
      <c r="S257" s="28">
        <f t="shared" si="74"/>
        <v>0</v>
      </c>
      <c r="T257" s="28">
        <f t="shared" si="74"/>
        <v>0</v>
      </c>
      <c r="U257" s="28">
        <f t="shared" si="74"/>
        <v>0</v>
      </c>
      <c r="V257" s="28">
        <f t="shared" si="74"/>
        <v>0</v>
      </c>
      <c r="W257" s="28">
        <f t="shared" si="74"/>
        <v>0</v>
      </c>
      <c r="X257" s="28">
        <f t="shared" ref="X257:Y257" si="75">SUM(X255:X256)</f>
        <v>0</v>
      </c>
      <c r="Y257" s="28">
        <f t="shared" si="75"/>
        <v>0</v>
      </c>
      <c r="Z257" s="28">
        <f t="shared" si="74"/>
        <v>0</v>
      </c>
      <c r="AA257" s="28">
        <f t="shared" si="74"/>
        <v>0</v>
      </c>
      <c r="AB257" s="28">
        <f>SUM(AB255:AB256)</f>
        <v>0</v>
      </c>
      <c r="AC257" s="28">
        <f t="shared" ref="AC257:AJ257" ca="1" si="76">SUM(AC255:AC256)</f>
        <v>64111667.630000003</v>
      </c>
      <c r="AD257" s="28">
        <f t="shared" si="76"/>
        <v>0</v>
      </c>
      <c r="AE257" s="28">
        <f t="shared" si="76"/>
        <v>0</v>
      </c>
      <c r="AF257" s="28">
        <f t="shared" si="76"/>
        <v>0</v>
      </c>
      <c r="AG257" s="28">
        <f t="shared" si="76"/>
        <v>0</v>
      </c>
      <c r="AH257" s="28">
        <f t="shared" si="76"/>
        <v>0</v>
      </c>
      <c r="AI257" s="28">
        <f t="shared" si="76"/>
        <v>0</v>
      </c>
      <c r="AJ257" s="28">
        <f t="shared" si="76"/>
        <v>0</v>
      </c>
      <c r="AK257" s="28">
        <f t="shared" ref="AK257:AM257" si="77">SUM(AK255:AK256)</f>
        <v>0</v>
      </c>
      <c r="AL257" s="28">
        <f t="shared" si="77"/>
        <v>0</v>
      </c>
      <c r="AM257" s="28">
        <f t="shared" ca="1" si="77"/>
        <v>64111667.630000003</v>
      </c>
      <c r="AN257" s="15">
        <f ca="1">AM257+B257</f>
        <v>0</v>
      </c>
    </row>
    <row r="258" spans="1:40" ht="13.8" thickBot="1">
      <c r="A258" s="29" t="s">
        <v>258</v>
      </c>
      <c r="B258" s="30">
        <f ca="1">B257+B253+B245+B242+B237</f>
        <v>260537964.72476399</v>
      </c>
      <c r="C258" s="30">
        <f t="shared" ref="C258:AJ258" ca="1" si="78">C257+C253+C245+C242+C237</f>
        <v>17342294.120000005</v>
      </c>
      <c r="D258" s="30">
        <f t="shared" si="78"/>
        <v>0</v>
      </c>
      <c r="E258" s="30">
        <f t="shared" ca="1" si="78"/>
        <v>365334.82</v>
      </c>
      <c r="F258" s="30">
        <f t="shared" si="78"/>
        <v>0</v>
      </c>
      <c r="G258" s="30">
        <f t="shared" si="78"/>
        <v>0</v>
      </c>
      <c r="H258" s="30">
        <f t="shared" ca="1" si="78"/>
        <v>52787365.506189466</v>
      </c>
      <c r="I258" s="30">
        <f t="shared" si="78"/>
        <v>0</v>
      </c>
      <c r="J258" s="30">
        <f t="shared" si="78"/>
        <v>0</v>
      </c>
      <c r="K258" s="30">
        <f t="shared" si="78"/>
        <v>0</v>
      </c>
      <c r="L258" s="30">
        <f t="shared" si="78"/>
        <v>0</v>
      </c>
      <c r="M258" s="30">
        <f t="shared" si="78"/>
        <v>0</v>
      </c>
      <c r="N258" s="30">
        <f t="shared" si="78"/>
        <v>0</v>
      </c>
      <c r="O258" s="30">
        <f t="shared" ca="1" si="78"/>
        <v>-263384.27666666749</v>
      </c>
      <c r="P258" s="30">
        <f t="shared" si="78"/>
        <v>0</v>
      </c>
      <c r="Q258" s="30">
        <f t="shared" si="78"/>
        <v>0</v>
      </c>
      <c r="R258" s="30">
        <f t="shared" si="78"/>
        <v>0</v>
      </c>
      <c r="S258" s="30">
        <f t="shared" si="78"/>
        <v>0</v>
      </c>
      <c r="T258" s="30">
        <f t="shared" si="78"/>
        <v>0</v>
      </c>
      <c r="U258" s="30">
        <f t="shared" ca="1" si="78"/>
        <v>1423784.9881113945</v>
      </c>
      <c r="V258" s="30">
        <f t="shared" si="78"/>
        <v>0</v>
      </c>
      <c r="W258" s="30">
        <f t="shared" ca="1" si="78"/>
        <v>-304013.62553715741</v>
      </c>
      <c r="X258" s="30">
        <f t="shared" ref="X258:Y258" si="79">X257+X253+X245+X242+X237</f>
        <v>0</v>
      </c>
      <c r="Y258" s="30">
        <f t="shared" si="79"/>
        <v>0</v>
      </c>
      <c r="Z258" s="30">
        <f t="shared" si="78"/>
        <v>0</v>
      </c>
      <c r="AA258" s="30">
        <f t="shared" si="78"/>
        <v>0</v>
      </c>
      <c r="AB258" s="30">
        <f t="shared" ca="1" si="78"/>
        <v>-212138.37865459672</v>
      </c>
      <c r="AC258" s="30">
        <f t="shared" ca="1" si="78"/>
        <v>64111667.630000003</v>
      </c>
      <c r="AD258" s="30">
        <f t="shared" ca="1" si="78"/>
        <v>9845524.0599999987</v>
      </c>
      <c r="AE258" s="30">
        <f t="shared" si="78"/>
        <v>-2671095.3099230588</v>
      </c>
      <c r="AF258" s="30">
        <f t="shared" ca="1" si="78"/>
        <v>223831.26558229775</v>
      </c>
      <c r="AG258" s="30">
        <f t="shared" si="78"/>
        <v>0</v>
      </c>
      <c r="AH258" s="30">
        <f t="shared" ca="1" si="78"/>
        <v>-3317.0689883994637</v>
      </c>
      <c r="AI258" s="30">
        <f t="shared" si="78"/>
        <v>0</v>
      </c>
      <c r="AJ258" s="30">
        <f t="shared" ca="1" si="78"/>
        <v>5058938.8277102718</v>
      </c>
      <c r="AK258" s="30">
        <f t="shared" ref="AK258:AM258" ca="1" si="80">AK257+AK253+AK245+AK242+AK237</f>
        <v>3279780</v>
      </c>
      <c r="AL258" s="30">
        <f t="shared" si="80"/>
        <v>0</v>
      </c>
      <c r="AM258" s="30">
        <f t="shared" ca="1" si="80"/>
        <v>150984572.55782357</v>
      </c>
      <c r="AN258" s="22">
        <f ca="1">AM258+B258</f>
        <v>411522537.28258753</v>
      </c>
    </row>
    <row r="259" spans="1:40" ht="13.8" thickTop="1">
      <c r="A259" s="11" t="s">
        <v>259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"/>
    </row>
    <row r="260" spans="1:40">
      <c r="A260" s="16" t="s">
        <v>260</v>
      </c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"/>
    </row>
    <row r="261" spans="1:40">
      <c r="A261" s="14" t="s">
        <v>261</v>
      </c>
      <c r="B261" s="105">
        <f ca="1">[3]Detail!G260</f>
        <v>230800256.78219</v>
      </c>
      <c r="C261" s="31">
        <f ca="1">'[2]KJB-6,13 Cmn Adj'!$D$42</f>
        <v>-1109919.5490414018</v>
      </c>
      <c r="D261" s="31">
        <f ca="1">'[2]KJB-6,13 Cmn Adj'!$K$47</f>
        <v>1088843</v>
      </c>
      <c r="E261" s="31">
        <f ca="1">'[4]Expense Orders'!$M$27</f>
        <v>-144297723.10863283</v>
      </c>
      <c r="F261" s="31"/>
      <c r="G261" s="31"/>
      <c r="H261" s="31"/>
      <c r="I261" s="31"/>
      <c r="J261" s="31"/>
      <c r="K261" s="31">
        <f ca="1">'[2]KJB-6,13 Cmn Adj'!$AW$24</f>
        <v>9990.7095914349775</v>
      </c>
      <c r="L261" s="31"/>
      <c r="M261" s="31"/>
      <c r="N261" s="31"/>
      <c r="O261" s="31"/>
      <c r="P261" s="31"/>
      <c r="Q261" s="31"/>
      <c r="R261" s="31">
        <f ca="1">'[2]KJB-6,13 Cmn Adj'!$CC$24</f>
        <v>133533.17603166337</v>
      </c>
      <c r="S261" s="31"/>
      <c r="T261" s="31"/>
      <c r="U261" s="31"/>
      <c r="V261" s="31"/>
      <c r="W261" s="31"/>
      <c r="X261" s="31">
        <f ca="1">'[2]KJB-6,13 Cmn Adj'!$DG$13</f>
        <v>36124.958262011409</v>
      </c>
      <c r="Y261" s="31"/>
      <c r="Z261" s="31">
        <f ca="1">[2]Summary!$AC$44</f>
        <v>132132.70451070482</v>
      </c>
      <c r="AA261" s="31">
        <f ca="1">-'[2]KJB-7,14 El Adj'!$J$23</f>
        <v>-227715.50184247154</v>
      </c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>
        <f ca="1">'[2]KJB-7,14 El Adj'!$BM$49</f>
        <v>-50414.300151840151</v>
      </c>
      <c r="AM261" s="106">
        <f ca="1">SUM(C261:AL261)</f>
        <v>-144285147.91127273</v>
      </c>
      <c r="AN261" s="12">
        <f ca="1">AM261+B261</f>
        <v>86515108.870917261</v>
      </c>
    </row>
    <row r="262" spans="1:40">
      <c r="A262" s="11" t="s">
        <v>262</v>
      </c>
      <c r="B262" s="28">
        <f ca="1">SUM(B261)</f>
        <v>230800256.78219</v>
      </c>
      <c r="C262" s="28">
        <f t="shared" ref="C262:AM262" ca="1" si="81">SUM(C261)</f>
        <v>-1109919.5490414018</v>
      </c>
      <c r="D262" s="28">
        <f t="shared" ca="1" si="81"/>
        <v>1088843</v>
      </c>
      <c r="E262" s="28">
        <f t="shared" ca="1" si="81"/>
        <v>-144297723.10863283</v>
      </c>
      <c r="F262" s="28">
        <f t="shared" si="81"/>
        <v>0</v>
      </c>
      <c r="G262" s="28">
        <f t="shared" si="81"/>
        <v>0</v>
      </c>
      <c r="H262" s="28">
        <f t="shared" si="81"/>
        <v>0</v>
      </c>
      <c r="I262" s="28">
        <f t="shared" si="81"/>
        <v>0</v>
      </c>
      <c r="J262" s="28">
        <f t="shared" si="81"/>
        <v>0</v>
      </c>
      <c r="K262" s="28">
        <f t="shared" ca="1" si="81"/>
        <v>9990.7095914349775</v>
      </c>
      <c r="L262" s="28">
        <f t="shared" si="81"/>
        <v>0</v>
      </c>
      <c r="M262" s="28">
        <f t="shared" si="81"/>
        <v>0</v>
      </c>
      <c r="N262" s="28">
        <f t="shared" si="81"/>
        <v>0</v>
      </c>
      <c r="O262" s="28">
        <f t="shared" si="81"/>
        <v>0</v>
      </c>
      <c r="P262" s="28">
        <f t="shared" si="81"/>
        <v>0</v>
      </c>
      <c r="Q262" s="28">
        <f t="shared" si="81"/>
        <v>0</v>
      </c>
      <c r="R262" s="28">
        <f t="shared" ca="1" si="81"/>
        <v>133533.17603166337</v>
      </c>
      <c r="S262" s="28">
        <f t="shared" si="81"/>
        <v>0</v>
      </c>
      <c r="T262" s="28">
        <f t="shared" si="81"/>
        <v>0</v>
      </c>
      <c r="U262" s="28">
        <f t="shared" si="81"/>
        <v>0</v>
      </c>
      <c r="V262" s="28">
        <f t="shared" si="81"/>
        <v>0</v>
      </c>
      <c r="W262" s="28">
        <f t="shared" si="81"/>
        <v>0</v>
      </c>
      <c r="X262" s="28">
        <f t="shared" ref="X262:Y262" ca="1" si="82">SUM(X261)</f>
        <v>36124.958262011409</v>
      </c>
      <c r="Y262" s="28">
        <f t="shared" si="82"/>
        <v>0</v>
      </c>
      <c r="Z262" s="28">
        <f t="shared" ca="1" si="81"/>
        <v>132132.70451070482</v>
      </c>
      <c r="AA262" s="28">
        <f t="shared" ca="1" si="81"/>
        <v>-227715.50184247154</v>
      </c>
      <c r="AB262" s="28">
        <f t="shared" si="81"/>
        <v>0</v>
      </c>
      <c r="AC262" s="28">
        <f t="shared" si="81"/>
        <v>0</v>
      </c>
      <c r="AD262" s="28">
        <f t="shared" si="81"/>
        <v>0</v>
      </c>
      <c r="AE262" s="28">
        <f t="shared" si="81"/>
        <v>0</v>
      </c>
      <c r="AF262" s="28">
        <f t="shared" si="81"/>
        <v>0</v>
      </c>
      <c r="AG262" s="28">
        <f t="shared" si="81"/>
        <v>0</v>
      </c>
      <c r="AH262" s="28">
        <f t="shared" si="81"/>
        <v>0</v>
      </c>
      <c r="AI262" s="28">
        <f t="shared" si="81"/>
        <v>0</v>
      </c>
      <c r="AJ262" s="28">
        <f t="shared" si="81"/>
        <v>0</v>
      </c>
      <c r="AK262" s="28">
        <f t="shared" si="81"/>
        <v>0</v>
      </c>
      <c r="AL262" s="28">
        <f t="shared" ca="1" si="81"/>
        <v>-50414.300151840151</v>
      </c>
      <c r="AM262" s="28">
        <f t="shared" ca="1" si="81"/>
        <v>-144285147.91127273</v>
      </c>
      <c r="AN262" s="15">
        <f ca="1">AM262+B262</f>
        <v>86515108.870917261</v>
      </c>
    </row>
    <row r="263" spans="1:40">
      <c r="A263" s="16" t="s">
        <v>263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"/>
    </row>
    <row r="264" spans="1:40">
      <c r="A264" s="11" t="s">
        <v>264</v>
      </c>
      <c r="B264" s="105">
        <f ca="1">[3]Detail!G263</f>
        <v>0</v>
      </c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31">
        <f>'[2]MCC-2r page 7-30 Black Box'!$D$16</f>
        <v>200001.06</v>
      </c>
      <c r="Z264" s="31"/>
      <c r="AA264" s="27"/>
      <c r="AB264" s="27"/>
      <c r="AC264" s="27"/>
      <c r="AD264" s="27"/>
      <c r="AE264" s="27"/>
      <c r="AF264" s="27"/>
      <c r="AG264" s="27"/>
      <c r="AH264" s="27"/>
      <c r="AI264" s="27"/>
      <c r="AJ264" s="31"/>
      <c r="AK264" s="31"/>
      <c r="AL264" s="31"/>
      <c r="AM264" s="106">
        <f>SUM(C264:AL264)</f>
        <v>200001.06</v>
      </c>
      <c r="AN264" s="12">
        <f ca="1">AM264+B264</f>
        <v>200001.06</v>
      </c>
    </row>
    <row r="265" spans="1:40">
      <c r="A265" s="11" t="s">
        <v>265</v>
      </c>
      <c r="B265" s="105">
        <f ca="1">[3]Detail!G264</f>
        <v>800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31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106">
        <f>SUM(C265:AL265)</f>
        <v>0</v>
      </c>
      <c r="AN265" s="12">
        <f ca="1">AM265+B265</f>
        <v>800</v>
      </c>
    </row>
    <row r="266" spans="1:40">
      <c r="A266" s="14" t="s">
        <v>266</v>
      </c>
      <c r="B266" s="105">
        <f ca="1">[3]Detail!G265</f>
        <v>0</v>
      </c>
      <c r="C266" s="31">
        <f ca="1">'[2]KJB-6,13 Cmn Adj'!$E$48</f>
        <v>-9414175.1402163133</v>
      </c>
      <c r="D266" s="31">
        <f ca="1">'[2]KJB-6,13 Cmn Adj'!$L$52</f>
        <v>5662680</v>
      </c>
      <c r="E266" s="31">
        <f ca="1">'[2]KJB-6,13 Cmn Adj'!$Q$49</f>
        <v>-323251.48499727395</v>
      </c>
      <c r="F266" s="31">
        <f ca="1">'[2]KJB-6,13 Cmn Adj'!$U$30</f>
        <v>86901729.526499987</v>
      </c>
      <c r="G266" s="31">
        <f ca="1">'[2]KJB-6,13 Cmn Adj'!$Y$22</f>
        <v>-32440668.693488576</v>
      </c>
      <c r="H266" s="31">
        <f ca="1">'[2]KJB-6,13 Cmn Adj'!$AD$34</f>
        <v>-11085346.756299788</v>
      </c>
      <c r="I266" s="31">
        <f ca="1">'[2]KJB-6,13 Cmn Adj'!$AI$18</f>
        <v>22418</v>
      </c>
      <c r="J266" s="31">
        <f ca="1">'[2]KJB-6,13 Cmn Adj'!$AR$28</f>
        <v>220036</v>
      </c>
      <c r="K266" s="31">
        <f ca="1">'[2]KJB-6,13 Cmn Adj'!$AW$29</f>
        <v>-35507.184220434821</v>
      </c>
      <c r="L266" s="31">
        <f ca="1">'[2]KJB-6,13 Cmn Adj'!$BB$17</f>
        <v>5214.8243100316513</v>
      </c>
      <c r="M266" s="31"/>
      <c r="N266" s="31">
        <f ca="1">'[2]KJB-6,13 Cmn Adj'!$BJ$30</f>
        <v>-85584.552344759999</v>
      </c>
      <c r="O266" s="31">
        <f ca="1">'[2]KJB-6,13 Cmn Adj'!$BN$29</f>
        <v>55310.698100000162</v>
      </c>
      <c r="P266" s="31">
        <f ca="1">'[2]KJB-6,13 Cmn Adj'!$BS$19</f>
        <v>21370.654148731304</v>
      </c>
      <c r="Q266" s="31">
        <f ca="1">'[2]KJB-6,13 Cmn Adj'!$BX$17</f>
        <v>-382828.52844053524</v>
      </c>
      <c r="R266" s="31">
        <f ca="1">'[2]KJB-6,13 Cmn Adj'!$CC$28</f>
        <v>-438646.57492639113</v>
      </c>
      <c r="S266" s="31">
        <f ca="1">'[2]KJB-6,13 Cmn Adj'!$CH$34</f>
        <v>-31243</v>
      </c>
      <c r="T266" s="31">
        <f ca="1">'[2]KJB-6,13 Cmn Adj'!$CM$22</f>
        <v>-39335</v>
      </c>
      <c r="U266" s="31">
        <f ca="1">'[2]KJB-6,13 Cmn Adj'!$CR$25</f>
        <v>-298995</v>
      </c>
      <c r="V266" s="31">
        <f ca="1">'[2]KJB-6,13 Cmn Adj'!$CW$25</f>
        <v>-649456.06612666929</v>
      </c>
      <c r="W266" s="31">
        <f ca="1">'[2]KJB-6,13 Cmn Adj'!$DB$32</f>
        <v>140230.3882658396</v>
      </c>
      <c r="X266" s="31">
        <f ca="1">'[2]KJB-6,13 Cmn Adj'!$DG$18</f>
        <v>3316</v>
      </c>
      <c r="Y266" s="31"/>
      <c r="Z266" s="31">
        <f ca="1">[2]Summary!$AC$45</f>
        <v>382902.78083607589</v>
      </c>
      <c r="AA266" s="31">
        <f ca="1">'[2]KJB-7,14 El Adj'!$J$25</f>
        <v>47820</v>
      </c>
      <c r="AB266" s="31">
        <f ca="1">'[2]KJB-7,14 El Adj'!$O$27</f>
        <v>44549</v>
      </c>
      <c r="AC266" s="31"/>
      <c r="AD266" s="31">
        <f ca="1">'[2]KJB-7,14 El Adj'!$Y$59</f>
        <v>-1982864.6414499986</v>
      </c>
      <c r="AE266" s="31">
        <f>'[2]KJB-7,14 El Adj'!$AD$59</f>
        <v>560930.01508384233</v>
      </c>
      <c r="AF266" s="31">
        <f ca="1">'[2]KJB-7,14 El Adj'!$AI$28</f>
        <v>-47004.565772282527</v>
      </c>
      <c r="AG266" s="31"/>
      <c r="AH266" s="31">
        <f ca="1">'[2]KJB-7,14 El Adj'!$AS$38</f>
        <v>696.58448756388736</v>
      </c>
      <c r="AI266" s="31"/>
      <c r="AJ266" s="31">
        <f ca="1">'[2]KJB-7,14 El Adj'!$BC$28</f>
        <v>-1062377.153819157</v>
      </c>
      <c r="AK266" s="31">
        <f ca="1">'[2]KJB-7,14 El Adj'!$BH$23</f>
        <v>-688753.79999999993</v>
      </c>
      <c r="AL266" s="31">
        <f ca="1">'[2]KJB-7,14 El Adj'!$BN$49</f>
        <v>10587</v>
      </c>
      <c r="AM266" s="106">
        <f ca="1">SUM(C266:AL266)</f>
        <v>35073753.329629898</v>
      </c>
      <c r="AN266" s="12">
        <f ca="1">AM266+B266</f>
        <v>35073753.329629898</v>
      </c>
    </row>
    <row r="267" spans="1:40">
      <c r="A267" s="11" t="s">
        <v>267</v>
      </c>
      <c r="B267" s="28">
        <f ca="1">SUM(B264:B266)</f>
        <v>800</v>
      </c>
      <c r="C267" s="28">
        <f t="shared" ref="C267:AM267" ca="1" si="83">SUM(C264:C266)</f>
        <v>-9414175.1402163133</v>
      </c>
      <c r="D267" s="28">
        <f t="shared" ca="1" si="83"/>
        <v>5662680</v>
      </c>
      <c r="E267" s="28">
        <f t="shared" ca="1" si="83"/>
        <v>-323251.48499727395</v>
      </c>
      <c r="F267" s="28">
        <f t="shared" ca="1" si="83"/>
        <v>86901729.526499987</v>
      </c>
      <c r="G267" s="28">
        <f t="shared" ca="1" si="83"/>
        <v>-32440668.693488576</v>
      </c>
      <c r="H267" s="28">
        <f t="shared" ca="1" si="83"/>
        <v>-11085346.756299788</v>
      </c>
      <c r="I267" s="28">
        <f t="shared" ca="1" si="83"/>
        <v>22418</v>
      </c>
      <c r="J267" s="28">
        <f t="shared" ca="1" si="83"/>
        <v>220036</v>
      </c>
      <c r="K267" s="28">
        <f t="shared" ca="1" si="83"/>
        <v>-35507.184220434821</v>
      </c>
      <c r="L267" s="28">
        <f t="shared" ca="1" si="83"/>
        <v>5214.8243100316513</v>
      </c>
      <c r="M267" s="28">
        <f t="shared" si="83"/>
        <v>0</v>
      </c>
      <c r="N267" s="28">
        <f t="shared" ca="1" si="83"/>
        <v>-85584.552344759999</v>
      </c>
      <c r="O267" s="28">
        <f t="shared" ca="1" si="83"/>
        <v>55310.698100000162</v>
      </c>
      <c r="P267" s="28">
        <f t="shared" ca="1" si="83"/>
        <v>21370.654148731304</v>
      </c>
      <c r="Q267" s="28">
        <f t="shared" ca="1" si="83"/>
        <v>-382828.52844053524</v>
      </c>
      <c r="R267" s="28">
        <f t="shared" ca="1" si="83"/>
        <v>-438646.57492639113</v>
      </c>
      <c r="S267" s="28">
        <f t="shared" ca="1" si="83"/>
        <v>-31243</v>
      </c>
      <c r="T267" s="28">
        <f t="shared" ca="1" si="83"/>
        <v>-39335</v>
      </c>
      <c r="U267" s="28">
        <f t="shared" ca="1" si="83"/>
        <v>-298995</v>
      </c>
      <c r="V267" s="28">
        <f t="shared" ca="1" si="83"/>
        <v>-649456.06612666929</v>
      </c>
      <c r="W267" s="28">
        <f t="shared" ca="1" si="83"/>
        <v>140230.3882658396</v>
      </c>
      <c r="X267" s="28">
        <f t="shared" ref="X267:Y267" ca="1" si="84">SUM(X264:X266)</f>
        <v>3316</v>
      </c>
      <c r="Y267" s="28">
        <f t="shared" si="84"/>
        <v>200001.06</v>
      </c>
      <c r="Z267" s="28">
        <f t="shared" ca="1" si="83"/>
        <v>382902.78083607589</v>
      </c>
      <c r="AA267" s="28">
        <f t="shared" ca="1" si="83"/>
        <v>47820</v>
      </c>
      <c r="AB267" s="28">
        <f t="shared" ca="1" si="83"/>
        <v>44549</v>
      </c>
      <c r="AC267" s="28">
        <f t="shared" si="83"/>
        <v>0</v>
      </c>
      <c r="AD267" s="28">
        <f t="shared" ca="1" si="83"/>
        <v>-1982864.6414499986</v>
      </c>
      <c r="AE267" s="28">
        <f t="shared" si="83"/>
        <v>560930.01508384233</v>
      </c>
      <c r="AF267" s="28">
        <f t="shared" ca="1" si="83"/>
        <v>-47004.565772282527</v>
      </c>
      <c r="AG267" s="28">
        <f t="shared" si="83"/>
        <v>0</v>
      </c>
      <c r="AH267" s="28">
        <f t="shared" ca="1" si="83"/>
        <v>696.58448756388736</v>
      </c>
      <c r="AI267" s="28">
        <f t="shared" si="83"/>
        <v>0</v>
      </c>
      <c r="AJ267" s="28">
        <f t="shared" ca="1" si="83"/>
        <v>-1062377.153819157</v>
      </c>
      <c r="AK267" s="28">
        <f t="shared" ca="1" si="83"/>
        <v>-688753.79999999993</v>
      </c>
      <c r="AL267" s="28">
        <f t="shared" ca="1" si="83"/>
        <v>10587</v>
      </c>
      <c r="AM267" s="28">
        <f t="shared" ca="1" si="83"/>
        <v>35273754.3896299</v>
      </c>
      <c r="AN267" s="15">
        <f ca="1">AM267+B267</f>
        <v>35274554.3896299</v>
      </c>
    </row>
    <row r="268" spans="1:40">
      <c r="A268" s="16" t="s">
        <v>268</v>
      </c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"/>
    </row>
    <row r="269" spans="1:40">
      <c r="A269" s="11" t="s">
        <v>269</v>
      </c>
      <c r="B269" s="105">
        <f ca="1">[3]Detail!G268</f>
        <v>581832300.85000002</v>
      </c>
      <c r="C269" s="27"/>
      <c r="D269" s="27"/>
      <c r="E269" s="27"/>
      <c r="F269" s="31">
        <f ca="1">'[2]KJB-6,13 Cmn Adj'!$U$31</f>
        <v>-143937039.17709988</v>
      </c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31"/>
      <c r="AC269" s="31">
        <f ca="1">'[2]KJB-7,14 El Adj'!$T$19</f>
        <v>-13463450.202299979</v>
      </c>
      <c r="AD269" s="27"/>
      <c r="AE269" s="27"/>
      <c r="AF269" s="27"/>
      <c r="AG269" s="27"/>
      <c r="AH269" s="27"/>
      <c r="AI269" s="27"/>
      <c r="AJ269" s="27"/>
      <c r="AK269" s="27"/>
      <c r="AL269" s="27"/>
      <c r="AM269" s="106">
        <f ca="1">SUM(C269:AL269)</f>
        <v>-157400489.37939987</v>
      </c>
      <c r="AN269" s="12">
        <f ca="1">AM269+B269</f>
        <v>424431811.47060013</v>
      </c>
    </row>
    <row r="270" spans="1:40">
      <c r="A270" s="11" t="s">
        <v>270</v>
      </c>
      <c r="B270" s="105">
        <f ca="1">[3]Detail!G269</f>
        <v>-399835386.17999899</v>
      </c>
      <c r="C270" s="27"/>
      <c r="D270" s="27"/>
      <c r="E270" s="27"/>
      <c r="F270" s="110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106">
        <f>SUM(C270:AL270)</f>
        <v>0</v>
      </c>
      <c r="AN270" s="12">
        <f ca="1">AM270+B270</f>
        <v>-399835386.17999899</v>
      </c>
    </row>
    <row r="271" spans="1:40">
      <c r="A271" s="14" t="s">
        <v>271</v>
      </c>
      <c r="B271" s="105">
        <f ca="1">[3]Detail!G270</f>
        <v>0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106">
        <f>SUM(C271:AL271)</f>
        <v>0</v>
      </c>
      <c r="AN271" s="12">
        <f ca="1">AM271+B271</f>
        <v>0</v>
      </c>
    </row>
    <row r="272" spans="1:40">
      <c r="A272" s="11" t="s">
        <v>272</v>
      </c>
      <c r="B272" s="28">
        <f ca="1">SUM(B269:B271)</f>
        <v>181996914.67000103</v>
      </c>
      <c r="C272" s="28">
        <f t="shared" ref="C272:AM272" si="85">SUM(C269:C271)</f>
        <v>0</v>
      </c>
      <c r="D272" s="28">
        <f t="shared" si="85"/>
        <v>0</v>
      </c>
      <c r="E272" s="28">
        <f t="shared" si="85"/>
        <v>0</v>
      </c>
      <c r="F272" s="28">
        <f ca="1">SUM(F269:F271)</f>
        <v>-143937039.17709988</v>
      </c>
      <c r="G272" s="28">
        <f t="shared" si="85"/>
        <v>0</v>
      </c>
      <c r="H272" s="28">
        <f t="shared" si="85"/>
        <v>0</v>
      </c>
      <c r="I272" s="28">
        <f t="shared" si="85"/>
        <v>0</v>
      </c>
      <c r="J272" s="28">
        <f t="shared" si="85"/>
        <v>0</v>
      </c>
      <c r="K272" s="28">
        <f t="shared" si="85"/>
        <v>0</v>
      </c>
      <c r="L272" s="28">
        <f t="shared" si="85"/>
        <v>0</v>
      </c>
      <c r="M272" s="28">
        <f t="shared" si="85"/>
        <v>0</v>
      </c>
      <c r="N272" s="28">
        <f t="shared" si="85"/>
        <v>0</v>
      </c>
      <c r="O272" s="28">
        <f t="shared" si="85"/>
        <v>0</v>
      </c>
      <c r="P272" s="28">
        <f t="shared" si="85"/>
        <v>0</v>
      </c>
      <c r="Q272" s="28">
        <f t="shared" si="85"/>
        <v>0</v>
      </c>
      <c r="R272" s="28">
        <f t="shared" si="85"/>
        <v>0</v>
      </c>
      <c r="S272" s="28">
        <f t="shared" si="85"/>
        <v>0</v>
      </c>
      <c r="T272" s="28">
        <f t="shared" si="85"/>
        <v>0</v>
      </c>
      <c r="U272" s="28">
        <f t="shared" si="85"/>
        <v>0</v>
      </c>
      <c r="V272" s="28">
        <f t="shared" si="85"/>
        <v>0</v>
      </c>
      <c r="W272" s="28">
        <f t="shared" si="85"/>
        <v>0</v>
      </c>
      <c r="X272" s="28">
        <f t="shared" ref="X272:Y272" si="86">SUM(X269:X271)</f>
        <v>0</v>
      </c>
      <c r="Y272" s="28">
        <f t="shared" si="86"/>
        <v>0</v>
      </c>
      <c r="Z272" s="28">
        <f t="shared" si="85"/>
        <v>0</v>
      </c>
      <c r="AA272" s="28">
        <f t="shared" si="85"/>
        <v>0</v>
      </c>
      <c r="AB272" s="28">
        <f>SUM(AB269:AB271)</f>
        <v>0</v>
      </c>
      <c r="AC272" s="28">
        <f t="shared" ca="1" si="85"/>
        <v>-13463450.202299979</v>
      </c>
      <c r="AD272" s="28">
        <f t="shared" si="85"/>
        <v>0</v>
      </c>
      <c r="AE272" s="28">
        <f t="shared" si="85"/>
        <v>0</v>
      </c>
      <c r="AF272" s="28">
        <f t="shared" si="85"/>
        <v>0</v>
      </c>
      <c r="AG272" s="28">
        <f t="shared" si="85"/>
        <v>0</v>
      </c>
      <c r="AH272" s="28">
        <f t="shared" si="85"/>
        <v>0</v>
      </c>
      <c r="AI272" s="28">
        <f t="shared" si="85"/>
        <v>0</v>
      </c>
      <c r="AJ272" s="28">
        <f t="shared" si="85"/>
        <v>0</v>
      </c>
      <c r="AK272" s="28">
        <f t="shared" si="85"/>
        <v>0</v>
      </c>
      <c r="AL272" s="28">
        <f t="shared" si="85"/>
        <v>0</v>
      </c>
      <c r="AM272" s="28">
        <f t="shared" ca="1" si="85"/>
        <v>-157400489.37939987</v>
      </c>
      <c r="AN272" s="15">
        <f ca="1">AM272+B272</f>
        <v>24596425.290601164</v>
      </c>
    </row>
    <row r="273" spans="1:40">
      <c r="A273" s="14"/>
      <c r="B273" s="2"/>
      <c r="C273" s="2"/>
      <c r="D273" s="2"/>
      <c r="E273" s="2"/>
      <c r="F273" s="2"/>
      <c r="G273" s="27"/>
      <c r="H273" s="2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7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pans="1:40" ht="13.8" thickBot="1">
      <c r="A274" s="21" t="s">
        <v>273</v>
      </c>
      <c r="B274" s="32">
        <f ca="1">B59-B231-B258-B262-B267-B272</f>
        <v>401002971.69877934</v>
      </c>
      <c r="C274" s="33">
        <f ca="1">C59-C231-C258-C262-C267-C272</f>
        <v>-35415230.289385177</v>
      </c>
      <c r="D274" s="33">
        <f t="shared" ref="D274:AM274" ca="1" si="87">D59-D231-D258-D262-D267-D272</f>
        <v>21302465</v>
      </c>
      <c r="E274" s="33">
        <f t="shared" ca="1" si="87"/>
        <v>-1216041.3007040904</v>
      </c>
      <c r="F274" s="33">
        <f t="shared" ca="1" si="87"/>
        <v>57035309.650599897</v>
      </c>
      <c r="G274" s="33">
        <f t="shared" ca="1" si="87"/>
        <v>32440668.693488576</v>
      </c>
      <c r="H274" s="33">
        <f t="shared" ca="1" si="87"/>
        <v>-41702018.749889679</v>
      </c>
      <c r="I274" s="33">
        <f t="shared" ca="1" si="87"/>
        <v>84332.278670666696</v>
      </c>
      <c r="J274" s="33">
        <f t="shared" ca="1" si="87"/>
        <v>827756</v>
      </c>
      <c r="K274" s="33">
        <f t="shared" ca="1" si="87"/>
        <v>-133574.64540068299</v>
      </c>
      <c r="L274" s="33">
        <f t="shared" ca="1" si="87"/>
        <v>19617.672404404784</v>
      </c>
      <c r="M274" s="33">
        <f t="shared" ca="1" si="87"/>
        <v>-176605.63064400846</v>
      </c>
      <c r="N274" s="33">
        <f t="shared" ca="1" si="87"/>
        <v>-321960.93501124001</v>
      </c>
      <c r="O274" s="33">
        <f t="shared" ca="1" si="87"/>
        <v>208073.57856666733</v>
      </c>
      <c r="P274" s="33">
        <f t="shared" ca="1" si="87"/>
        <v>80394.36560713216</v>
      </c>
      <c r="Q274" s="33">
        <f t="shared" ca="1" si="87"/>
        <v>-1440164.4641334421</v>
      </c>
      <c r="R274" s="33">
        <f t="shared" ca="1" si="87"/>
        <v>-1650146.6390088005</v>
      </c>
      <c r="S274" s="33">
        <f t="shared" ca="1" si="87"/>
        <v>-117532.67639789265</v>
      </c>
      <c r="T274" s="33">
        <f t="shared" ca="1" si="87"/>
        <v>-147973.92923393101</v>
      </c>
      <c r="U274" s="33">
        <f t="shared" ca="1" si="87"/>
        <v>-1124789.9881113945</v>
      </c>
      <c r="V274" s="33">
        <f t="shared" ca="1" si="87"/>
        <v>-2443191.8678098512</v>
      </c>
      <c r="W274" s="33">
        <f t="shared" ca="1" si="87"/>
        <v>527533.3653810157</v>
      </c>
      <c r="X274" s="33">
        <f t="shared" ref="X274:Y274" ca="1" si="88">X59-X231-X258-X262-X267-X272</f>
        <v>12472.31709798798</v>
      </c>
      <c r="Y274" s="33">
        <f t="shared" si="88"/>
        <v>752384.94</v>
      </c>
      <c r="Z274" s="33">
        <f t="shared" ca="1" si="87"/>
        <v>1440443.794573816</v>
      </c>
      <c r="AA274" s="33">
        <f t="shared" ca="1" si="87"/>
        <v>179895.50184247154</v>
      </c>
      <c r="AB274" s="33">
        <f t="shared" ca="1" si="87"/>
        <v>167589.37865459672</v>
      </c>
      <c r="AC274" s="33">
        <f t="shared" ca="1" si="87"/>
        <v>-50648217.427700028</v>
      </c>
      <c r="AD274" s="33">
        <f t="shared" ca="1" si="87"/>
        <v>-7459347.9368833303</v>
      </c>
      <c r="AE274" s="33">
        <f>AE59-AE231-AE258-AE262-AE267-AE272</f>
        <v>2110165.2948392164</v>
      </c>
      <c r="AF274" s="33">
        <f t="shared" ca="1" si="87"/>
        <v>-176826.69981001521</v>
      </c>
      <c r="AG274" s="33">
        <f t="shared" si="87"/>
        <v>0</v>
      </c>
      <c r="AH274" s="33">
        <f t="shared" ca="1" si="87"/>
        <v>2620.4845008355765</v>
      </c>
      <c r="AI274" s="33">
        <f t="shared" si="87"/>
        <v>0</v>
      </c>
      <c r="AJ274" s="33">
        <f t="shared" ca="1" si="87"/>
        <v>-3996561.673891115</v>
      </c>
      <c r="AK274" s="33">
        <f t="shared" ca="1" si="87"/>
        <v>-2591026.2000000002</v>
      </c>
      <c r="AL274" s="33">
        <f t="shared" ca="1" si="87"/>
        <v>39827.300151840151</v>
      </c>
      <c r="AM274" s="33">
        <f t="shared" ca="1" si="87"/>
        <v>-33529661.437635541</v>
      </c>
      <c r="AN274" s="33">
        <f ca="1">AM274+B274</f>
        <v>367473310.2611438</v>
      </c>
    </row>
    <row r="275" spans="1:40" ht="13.8" thickTop="1">
      <c r="A275" s="35" t="s">
        <v>275</v>
      </c>
      <c r="B275" s="34">
        <f ca="1">[2]Summary!$D$49</f>
        <v>401002971.69877887</v>
      </c>
      <c r="C275" s="34">
        <f ca="1">[2]Summary!$E$49</f>
        <v>-35415230.289385185</v>
      </c>
      <c r="D275" s="34">
        <f ca="1">[2]Summary!$F$49</f>
        <v>21302465</v>
      </c>
      <c r="E275" s="34">
        <f ca="1">[2]Summary!$G$49</f>
        <v>-1216041.3007040918</v>
      </c>
      <c r="F275" s="34">
        <f ca="1">[2]Summary!$H$49</f>
        <v>57035309.650599897</v>
      </c>
      <c r="G275" s="34">
        <f ca="1">[2]Summary!$I$49</f>
        <v>32440668.693488576</v>
      </c>
      <c r="H275" s="34">
        <f ca="1">[2]Summary!$J$49</f>
        <v>-41702018.749889679</v>
      </c>
      <c r="I275" s="34">
        <f ca="1">[2]Summary!$K$49</f>
        <v>84332.278670666696</v>
      </c>
      <c r="J275" s="34">
        <f ca="1">[2]Summary!$L$49</f>
        <v>827756</v>
      </c>
      <c r="K275" s="34">
        <f ca="1">[2]Summary!$M$49</f>
        <v>-133574.64540068305</v>
      </c>
      <c r="L275" s="34">
        <f ca="1">[2]Summary!$N$49</f>
        <v>19617.672404404784</v>
      </c>
      <c r="M275" s="34">
        <f ca="1">[2]Summary!$O$49</f>
        <v>-176605.63064400846</v>
      </c>
      <c r="N275" s="34">
        <f ca="1">[2]Summary!$P$49</f>
        <v>-321960.93501124001</v>
      </c>
      <c r="O275" s="34">
        <f ca="1">[2]Summary!$Q$49</f>
        <v>208073.57856666727</v>
      </c>
      <c r="P275" s="34">
        <f ca="1">[2]Summary!$R$49</f>
        <v>80394.365607132044</v>
      </c>
      <c r="Q275" s="34">
        <f ca="1">[2]Summary!$S$49</f>
        <v>-1440164.4641334421</v>
      </c>
      <c r="R275" s="34">
        <f ca="1">[2]Summary!$T$49</f>
        <v>-1650146.6390088047</v>
      </c>
      <c r="S275" s="34">
        <f ca="1">[2]Summary!$U$49</f>
        <v>-117532.67639789265</v>
      </c>
      <c r="T275" s="34">
        <f ca="1">[2]Summary!$V$49</f>
        <v>-147973.92923393101</v>
      </c>
      <c r="U275" s="34">
        <f ca="1">[2]Summary!$W$49</f>
        <v>-1124789.9881113945</v>
      </c>
      <c r="V275" s="34">
        <f ca="1">[2]Summary!$X$49</f>
        <v>-2443191.8678098512</v>
      </c>
      <c r="W275" s="34">
        <f ca="1">[2]Summary!$Y$49</f>
        <v>527533.3653810157</v>
      </c>
      <c r="X275" s="34">
        <f ca="1">[2]Summary!$Z$49</f>
        <v>12472.31709798798</v>
      </c>
      <c r="Y275" s="34">
        <f>[2]Summary!$AB$49</f>
        <v>752384.94</v>
      </c>
      <c r="Z275" s="34">
        <f ca="1">[2]Summary!$AC$49</f>
        <v>1440443.7945738137</v>
      </c>
      <c r="AA275" s="34">
        <f ca="1">[2]Summary!$AD$49</f>
        <v>179895.50184247154</v>
      </c>
      <c r="AB275" s="34">
        <f ca="1">[2]Summary!$AE$49</f>
        <v>167589.37865459672</v>
      </c>
      <c r="AC275" s="34">
        <f ca="1">[2]Summary!$AF$49</f>
        <v>-50648217.427699924</v>
      </c>
      <c r="AD275" s="34">
        <f ca="1">[2]Summary!$AG$49</f>
        <v>-7459347.9368833303</v>
      </c>
      <c r="AE275" s="34">
        <f>[2]Summary!$AH$49</f>
        <v>2110165.2948392164</v>
      </c>
      <c r="AF275" s="34">
        <f ca="1">[2]Summary!$AI$49</f>
        <v>-176826.69981001521</v>
      </c>
      <c r="AG275" s="34">
        <f>[2]Summary!$AJ$49</f>
        <v>0</v>
      </c>
      <c r="AH275" s="34">
        <f ca="1">[2]Summary!$AK$49</f>
        <v>2620.4845008355765</v>
      </c>
      <c r="AI275" s="34">
        <f>[2]Summary!$AL$49</f>
        <v>0</v>
      </c>
      <c r="AJ275" s="34">
        <f ca="1">[2]Summary!$AM$49</f>
        <v>-3996561.673891115</v>
      </c>
      <c r="AK275" s="34">
        <f ca="1">[2]Summary!$AN$49</f>
        <v>-2591026.2000000002</v>
      </c>
      <c r="AL275" s="34">
        <f ca="1">[2]Summary!$AO$49</f>
        <v>39827.300151840151</v>
      </c>
      <c r="AM275" s="34">
        <f ca="1">[2]Summary!$AP$49</f>
        <v>-33529661.437635481</v>
      </c>
      <c r="AN275" s="34">
        <f ca="1">[2]Summary!$AQ$49</f>
        <v>367473310.26114368</v>
      </c>
    </row>
    <row r="276" spans="1:40">
      <c r="B276" s="34">
        <f ca="1">B274-B275</f>
        <v>4.76837158203125E-7</v>
      </c>
      <c r="C276" s="34">
        <f t="shared" ref="C276:AN276" ca="1" si="89">C274-C275</f>
        <v>0</v>
      </c>
      <c r="D276" s="34">
        <f t="shared" ca="1" si="89"/>
        <v>0</v>
      </c>
      <c r="E276" s="34">
        <f t="shared" ca="1" si="89"/>
        <v>0</v>
      </c>
      <c r="F276" s="34">
        <f t="shared" ca="1" si="89"/>
        <v>0</v>
      </c>
      <c r="G276" s="34">
        <f t="shared" ca="1" si="89"/>
        <v>0</v>
      </c>
      <c r="H276" s="34">
        <f t="shared" ca="1" si="89"/>
        <v>0</v>
      </c>
      <c r="I276" s="34">
        <f t="shared" ca="1" si="89"/>
        <v>0</v>
      </c>
      <c r="J276" s="34">
        <f t="shared" ca="1" si="89"/>
        <v>0</v>
      </c>
      <c r="K276" s="34">
        <f t="shared" ca="1" si="89"/>
        <v>0</v>
      </c>
      <c r="L276" s="34">
        <f t="shared" ca="1" si="89"/>
        <v>0</v>
      </c>
      <c r="M276" s="34">
        <f t="shared" ca="1" si="89"/>
        <v>0</v>
      </c>
      <c r="N276" s="34">
        <f t="shared" ca="1" si="89"/>
        <v>0</v>
      </c>
      <c r="O276" s="34">
        <f t="shared" ca="1" si="89"/>
        <v>0</v>
      </c>
      <c r="P276" s="34">
        <f t="shared" ca="1" si="89"/>
        <v>1.1641532182693481E-10</v>
      </c>
      <c r="Q276" s="34">
        <f t="shared" ca="1" si="89"/>
        <v>0</v>
      </c>
      <c r="R276" s="34">
        <f t="shared" ca="1" si="89"/>
        <v>4.1909515857696533E-9</v>
      </c>
      <c r="S276" s="34">
        <f t="shared" ca="1" si="89"/>
        <v>0</v>
      </c>
      <c r="T276" s="34">
        <f t="shared" ca="1" si="89"/>
        <v>0</v>
      </c>
      <c r="U276" s="34">
        <f t="shared" ca="1" si="89"/>
        <v>0</v>
      </c>
      <c r="V276" s="34">
        <f t="shared" ca="1" si="89"/>
        <v>0</v>
      </c>
      <c r="W276" s="34">
        <f t="shared" ca="1" si="89"/>
        <v>0</v>
      </c>
      <c r="X276" s="34">
        <f t="shared" ca="1" si="89"/>
        <v>0</v>
      </c>
      <c r="Y276" s="34">
        <f t="shared" si="89"/>
        <v>0</v>
      </c>
      <c r="Z276" s="34">
        <f t="shared" ca="1" si="89"/>
        <v>2.3283064365386963E-9</v>
      </c>
      <c r="AA276" s="34">
        <f t="shared" ca="1" si="89"/>
        <v>0</v>
      </c>
      <c r="AB276" s="34">
        <f t="shared" ca="1" si="89"/>
        <v>0</v>
      </c>
      <c r="AC276" s="34">
        <f t="shared" ca="1" si="89"/>
        <v>-1.0430812835693359E-7</v>
      </c>
      <c r="AD276" s="34">
        <f t="shared" ca="1" si="89"/>
        <v>0</v>
      </c>
      <c r="AE276" s="34">
        <f t="shared" si="89"/>
        <v>0</v>
      </c>
      <c r="AF276" s="34">
        <f t="shared" ca="1" si="89"/>
        <v>0</v>
      </c>
      <c r="AG276" s="34">
        <f t="shared" si="89"/>
        <v>0</v>
      </c>
      <c r="AH276" s="34">
        <f t="shared" ca="1" si="89"/>
        <v>0</v>
      </c>
      <c r="AI276" s="34">
        <f t="shared" si="89"/>
        <v>0</v>
      </c>
      <c r="AJ276" s="34">
        <f t="shared" ca="1" si="89"/>
        <v>0</v>
      </c>
      <c r="AK276" s="34">
        <f t="shared" ca="1" si="89"/>
        <v>0</v>
      </c>
      <c r="AL276" s="34">
        <f t="shared" ca="1" si="89"/>
        <v>0</v>
      </c>
      <c r="AM276" s="34">
        <f t="shared" ca="1" si="89"/>
        <v>-5.9604644775390625E-8</v>
      </c>
      <c r="AN276" s="34">
        <f t="shared" ca="1" si="89"/>
        <v>0</v>
      </c>
    </row>
    <row r="277" spans="1:40">
      <c r="E277" s="13"/>
      <c r="Z277" s="114"/>
      <c r="AM277" s="99"/>
    </row>
    <row r="278" spans="1:40">
      <c r="Z278" s="114"/>
    </row>
    <row r="279" spans="1:40">
      <c r="Z279" s="114"/>
    </row>
    <row r="280" spans="1:40">
      <c r="Z280" s="114"/>
    </row>
    <row r="281" spans="1:40">
      <c r="Z281" s="114"/>
    </row>
    <row r="282" spans="1:40">
      <c r="Z282" s="114"/>
    </row>
    <row r="283" spans="1:40">
      <c r="Z283" s="114"/>
    </row>
    <row r="284" spans="1:40">
      <c r="Z284" s="114"/>
    </row>
    <row r="285" spans="1:40">
      <c r="Z285" s="114"/>
    </row>
    <row r="286" spans="1:40">
      <c r="Z286" s="114"/>
    </row>
    <row r="287" spans="1:40">
      <c r="Z287" s="114"/>
    </row>
    <row r="288" spans="1:40">
      <c r="Z288" s="114"/>
    </row>
    <row r="289" spans="26:26">
      <c r="Z289" s="114"/>
    </row>
    <row r="290" spans="26:26">
      <c r="Z290" s="114"/>
    </row>
    <row r="291" spans="26:26">
      <c r="Z291" s="114"/>
    </row>
    <row r="292" spans="26:26">
      <c r="Z292" s="114"/>
    </row>
    <row r="293" spans="26:26">
      <c r="Z293" s="114"/>
    </row>
    <row r="294" spans="26:26">
      <c r="Z294" s="114"/>
    </row>
    <row r="295" spans="26:26">
      <c r="Z295" s="114"/>
    </row>
    <row r="296" spans="26:26">
      <c r="Z296" s="114"/>
    </row>
    <row r="297" spans="26:26">
      <c r="Z297" s="114"/>
    </row>
    <row r="298" spans="26:26">
      <c r="Z298" s="114"/>
    </row>
    <row r="299" spans="26:26">
      <c r="Z299" s="114"/>
    </row>
    <row r="300" spans="26:26">
      <c r="Z300" s="114"/>
    </row>
    <row r="301" spans="26:26">
      <c r="Z301" s="114"/>
    </row>
    <row r="302" spans="26:26">
      <c r="Z302" s="114"/>
    </row>
    <row r="303" spans="26:26">
      <c r="Z303" s="114"/>
    </row>
    <row r="304" spans="26:26">
      <c r="Z304" s="114"/>
    </row>
    <row r="305" spans="26:26">
      <c r="Z305" s="114"/>
    </row>
    <row r="306" spans="26:26">
      <c r="Z306" s="114"/>
    </row>
    <row r="307" spans="26:26">
      <c r="Z307" s="114"/>
    </row>
    <row r="308" spans="26:26">
      <c r="Z308" s="114"/>
    </row>
    <row r="309" spans="26:26">
      <c r="Z309" s="114"/>
    </row>
    <row r="310" spans="26:26">
      <c r="Z310" s="114"/>
    </row>
    <row r="311" spans="26:26">
      <c r="Z311" s="114"/>
    </row>
    <row r="312" spans="26:26">
      <c r="Z312" s="114"/>
    </row>
    <row r="313" spans="26:26">
      <c r="Z313" s="114"/>
    </row>
    <row r="314" spans="26:26">
      <c r="Z314" s="114"/>
    </row>
    <row r="315" spans="26:26">
      <c r="Z315" s="114"/>
    </row>
    <row r="316" spans="26:26">
      <c r="Z316" s="114"/>
    </row>
    <row r="317" spans="26:26">
      <c r="Z317" s="114"/>
    </row>
    <row r="318" spans="26:26">
      <c r="Z318" s="114"/>
    </row>
    <row r="319" spans="26:26">
      <c r="Z319" s="114"/>
    </row>
    <row r="320" spans="26:26">
      <c r="Z320" s="114"/>
    </row>
    <row r="321" spans="26:26">
      <c r="Z321" s="114"/>
    </row>
    <row r="322" spans="26:26">
      <c r="Z322" s="114"/>
    </row>
    <row r="323" spans="26:26">
      <c r="Z323" s="114"/>
    </row>
    <row r="324" spans="26:26">
      <c r="Z324" s="114"/>
    </row>
    <row r="325" spans="26:26">
      <c r="Z325" s="114"/>
    </row>
    <row r="326" spans="26:26">
      <c r="Z326" s="114"/>
    </row>
    <row r="327" spans="26:26">
      <c r="Z327" s="114"/>
    </row>
    <row r="328" spans="26:26">
      <c r="Z328" s="114"/>
    </row>
    <row r="329" spans="26:26">
      <c r="Z329" s="114"/>
    </row>
    <row r="330" spans="26:26">
      <c r="Z330" s="114"/>
    </row>
    <row r="331" spans="26:26">
      <c r="Z331" s="114"/>
    </row>
    <row r="332" spans="26:26">
      <c r="Z332" s="114"/>
    </row>
    <row r="333" spans="26:26">
      <c r="Z333" s="114"/>
    </row>
    <row r="334" spans="26:26">
      <c r="Z334" s="114"/>
    </row>
    <row r="335" spans="26:26">
      <c r="Z335" s="114"/>
    </row>
    <row r="336" spans="26:26">
      <c r="Z336" s="114"/>
    </row>
    <row r="337" spans="26:26">
      <c r="Z337" s="114"/>
    </row>
    <row r="338" spans="26:26">
      <c r="Z338" s="114"/>
    </row>
    <row r="339" spans="26:26">
      <c r="Z339" s="114"/>
    </row>
    <row r="340" spans="26:26">
      <c r="Z340" s="114"/>
    </row>
    <row r="341" spans="26:26">
      <c r="Z341" s="114"/>
    </row>
    <row r="342" spans="26:26">
      <c r="Z342" s="114"/>
    </row>
    <row r="343" spans="26:26">
      <c r="Z343" s="114"/>
    </row>
    <row r="344" spans="26:26">
      <c r="Z344" s="114"/>
    </row>
    <row r="345" spans="26:26">
      <c r="Z345" s="114"/>
    </row>
    <row r="346" spans="26:26">
      <c r="Z346" s="114"/>
    </row>
    <row r="347" spans="26:26">
      <c r="Z347" s="114"/>
    </row>
    <row r="348" spans="26:26">
      <c r="Z348" s="114"/>
    </row>
    <row r="349" spans="26:26">
      <c r="Z349" s="114"/>
    </row>
    <row r="350" spans="26:26">
      <c r="Z350" s="114"/>
    </row>
    <row r="351" spans="26:26">
      <c r="Z351" s="114"/>
    </row>
    <row r="352" spans="26:26">
      <c r="Z352" s="114"/>
    </row>
    <row r="353" spans="26:26">
      <c r="Z353" s="114"/>
    </row>
    <row r="354" spans="26:26">
      <c r="Z354" s="114"/>
    </row>
    <row r="355" spans="26:26">
      <c r="Z355" s="114"/>
    </row>
    <row r="356" spans="26:26">
      <c r="Z356" s="114"/>
    </row>
    <row r="357" spans="26:26">
      <c r="Z357" s="114"/>
    </row>
    <row r="358" spans="26:26">
      <c r="Z358" s="114"/>
    </row>
    <row r="359" spans="26:26">
      <c r="Z359" s="114"/>
    </row>
    <row r="360" spans="26:26">
      <c r="Z360" s="114"/>
    </row>
    <row r="361" spans="26:26">
      <c r="Z361" s="114"/>
    </row>
    <row r="362" spans="26:26">
      <c r="Z362" s="114"/>
    </row>
    <row r="363" spans="26:26">
      <c r="Z363" s="114"/>
    </row>
    <row r="364" spans="26:26">
      <c r="Z364" s="114"/>
    </row>
    <row r="365" spans="26:26">
      <c r="Z365" s="114"/>
    </row>
    <row r="366" spans="26:26">
      <c r="Z366" s="114"/>
    </row>
    <row r="367" spans="26:26">
      <c r="Z367" s="114"/>
    </row>
    <row r="368" spans="26:26">
      <c r="Z368" s="114"/>
    </row>
    <row r="369" spans="26:26">
      <c r="Z369" s="114"/>
    </row>
    <row r="370" spans="26:26">
      <c r="Z370" s="114"/>
    </row>
    <row r="371" spans="26:26">
      <c r="Z371" s="114"/>
    </row>
    <row r="372" spans="26:26">
      <c r="Z372" s="114"/>
    </row>
    <row r="373" spans="26:26">
      <c r="Z373" s="114"/>
    </row>
    <row r="374" spans="26:26">
      <c r="Z374" s="114"/>
    </row>
    <row r="375" spans="26:26">
      <c r="Z375" s="114"/>
    </row>
    <row r="376" spans="26:26">
      <c r="Z376" s="114"/>
    </row>
    <row r="377" spans="26:26">
      <c r="Z377" s="114"/>
    </row>
    <row r="378" spans="26:26">
      <c r="Z378" s="114"/>
    </row>
    <row r="379" spans="26:26">
      <c r="Z379" s="114"/>
    </row>
    <row r="380" spans="26:26">
      <c r="Z380" s="114"/>
    </row>
    <row r="381" spans="26:26">
      <c r="Z381" s="114"/>
    </row>
    <row r="382" spans="26:26">
      <c r="Z382" s="114"/>
    </row>
    <row r="383" spans="26:26">
      <c r="Z383" s="114"/>
    </row>
    <row r="384" spans="26:26">
      <c r="Z384" s="114"/>
    </row>
    <row r="385" spans="26:26">
      <c r="Z385" s="114"/>
    </row>
    <row r="386" spans="26:26">
      <c r="Z386" s="114"/>
    </row>
    <row r="387" spans="26:26">
      <c r="Z387" s="114"/>
    </row>
    <row r="388" spans="26:26">
      <c r="Z388" s="114"/>
    </row>
    <row r="389" spans="26:26">
      <c r="Z389" s="114"/>
    </row>
    <row r="390" spans="26:26">
      <c r="Z390" s="114"/>
    </row>
    <row r="391" spans="26:26">
      <c r="Z391" s="114"/>
    </row>
    <row r="392" spans="26:26">
      <c r="Z392" s="114"/>
    </row>
    <row r="393" spans="26:26">
      <c r="Z393" s="114"/>
    </row>
    <row r="394" spans="26:26">
      <c r="Z394" s="114"/>
    </row>
    <row r="395" spans="26:26">
      <c r="Z395" s="114"/>
    </row>
    <row r="396" spans="26:26">
      <c r="Z396" s="114"/>
    </row>
    <row r="397" spans="26:26">
      <c r="Z397" s="114"/>
    </row>
    <row r="398" spans="26:26">
      <c r="Z398" s="114"/>
    </row>
    <row r="399" spans="26:26">
      <c r="Z399" s="114"/>
    </row>
    <row r="400" spans="26:26">
      <c r="Z400" s="114"/>
    </row>
    <row r="401" spans="26:26">
      <c r="Z401" s="114"/>
    </row>
    <row r="402" spans="26:26">
      <c r="Z402" s="114"/>
    </row>
    <row r="403" spans="26:26">
      <c r="Z403" s="114"/>
    </row>
    <row r="404" spans="26:26">
      <c r="Z404" s="114"/>
    </row>
    <row r="405" spans="26:26">
      <c r="Z405" s="114"/>
    </row>
    <row r="406" spans="26:26">
      <c r="Z406" s="114"/>
    </row>
    <row r="407" spans="26:26">
      <c r="Z407" s="114"/>
    </row>
    <row r="408" spans="26:26">
      <c r="Z408" s="114"/>
    </row>
    <row r="409" spans="26:26">
      <c r="Z409" s="114"/>
    </row>
    <row r="410" spans="26:26">
      <c r="Z410" s="114"/>
    </row>
    <row r="411" spans="26:26">
      <c r="Z411" s="114"/>
    </row>
    <row r="412" spans="26:26">
      <c r="Z412" s="114"/>
    </row>
    <row r="413" spans="26:26">
      <c r="Z413" s="114"/>
    </row>
    <row r="414" spans="26:26">
      <c r="Z414" s="114"/>
    </row>
    <row r="415" spans="26:26">
      <c r="Z415" s="114"/>
    </row>
    <row r="416" spans="26:26">
      <c r="Z416" s="114"/>
    </row>
    <row r="417" spans="26:26">
      <c r="Z417" s="114"/>
    </row>
    <row r="418" spans="26:26">
      <c r="Z418" s="114"/>
    </row>
    <row r="419" spans="26:26">
      <c r="Z419" s="114"/>
    </row>
    <row r="420" spans="26:26">
      <c r="Z420" s="114"/>
    </row>
    <row r="421" spans="26:26">
      <c r="Z421" s="114"/>
    </row>
    <row r="422" spans="26:26">
      <c r="Z422" s="114"/>
    </row>
    <row r="423" spans="26:26">
      <c r="Z423" s="114"/>
    </row>
    <row r="424" spans="26:26">
      <c r="Z424" s="114"/>
    </row>
    <row r="425" spans="26:26">
      <c r="Z425" s="114"/>
    </row>
    <row r="426" spans="26:26">
      <c r="Z426" s="114"/>
    </row>
    <row r="427" spans="26:26">
      <c r="Z427" s="114"/>
    </row>
    <row r="428" spans="26:26">
      <c r="Z428" s="114"/>
    </row>
    <row r="429" spans="26:26">
      <c r="Z429" s="114"/>
    </row>
    <row r="430" spans="26:26">
      <c r="Z430" s="114"/>
    </row>
    <row r="431" spans="26:26">
      <c r="Z431" s="114"/>
    </row>
    <row r="432" spans="26:26">
      <c r="Z432" s="114"/>
    </row>
    <row r="433" spans="26:26">
      <c r="Z433" s="114"/>
    </row>
    <row r="434" spans="26:26">
      <c r="Z434" s="114"/>
    </row>
    <row r="435" spans="26:26">
      <c r="Z435" s="114"/>
    </row>
    <row r="436" spans="26:26">
      <c r="Z436" s="114"/>
    </row>
    <row r="437" spans="26:26">
      <c r="Z437" s="114"/>
    </row>
    <row r="438" spans="26:26">
      <c r="Z438" s="114"/>
    </row>
    <row r="439" spans="26:26">
      <c r="Z439" s="114"/>
    </row>
    <row r="440" spans="26:26">
      <c r="Z440" s="114"/>
    </row>
    <row r="441" spans="26:26">
      <c r="Z441" s="114"/>
    </row>
    <row r="442" spans="26:26">
      <c r="Z442" s="114"/>
    </row>
    <row r="443" spans="26:26">
      <c r="Z443" s="114"/>
    </row>
    <row r="444" spans="26:26">
      <c r="Z444" s="114"/>
    </row>
    <row r="445" spans="26:26">
      <c r="Z445" s="114"/>
    </row>
    <row r="446" spans="26:26">
      <c r="Z446" s="114"/>
    </row>
    <row r="447" spans="26:26">
      <c r="Z447" s="114"/>
    </row>
    <row r="448" spans="26:26">
      <c r="Z448" s="114"/>
    </row>
    <row r="449" spans="26:26">
      <c r="Z449" s="114"/>
    </row>
    <row r="450" spans="26:26">
      <c r="Z450" s="114"/>
    </row>
    <row r="451" spans="26:26">
      <c r="Z451" s="114"/>
    </row>
    <row r="452" spans="26:26">
      <c r="Z452" s="114"/>
    </row>
    <row r="453" spans="26:26">
      <c r="Z453" s="114"/>
    </row>
    <row r="454" spans="26:26">
      <c r="Z454" s="114"/>
    </row>
    <row r="455" spans="26:26">
      <c r="Z455" s="114"/>
    </row>
    <row r="456" spans="26:26">
      <c r="Z456" s="114"/>
    </row>
    <row r="457" spans="26:26">
      <c r="Z457" s="114"/>
    </row>
    <row r="458" spans="26:26">
      <c r="Z458" s="114"/>
    </row>
    <row r="459" spans="26:26">
      <c r="Z459" s="114"/>
    </row>
    <row r="460" spans="26:26">
      <c r="Z460" s="114"/>
    </row>
    <row r="461" spans="26:26">
      <c r="Z461" s="114"/>
    </row>
    <row r="462" spans="26:26">
      <c r="Z462" s="114"/>
    </row>
    <row r="463" spans="26:26">
      <c r="Z463" s="114"/>
    </row>
    <row r="464" spans="26:26">
      <c r="Z464" s="114"/>
    </row>
    <row r="465" spans="26:26">
      <c r="Z465" s="114"/>
    </row>
    <row r="466" spans="26:26">
      <c r="Z466" s="114"/>
    </row>
    <row r="467" spans="26:26">
      <c r="Z467" s="114"/>
    </row>
    <row r="468" spans="26:26">
      <c r="Z468" s="114"/>
    </row>
    <row r="469" spans="26:26">
      <c r="Z469" s="114"/>
    </row>
    <row r="470" spans="26:26">
      <c r="Z470" s="114"/>
    </row>
    <row r="471" spans="26:26">
      <c r="Z471" s="114"/>
    </row>
    <row r="472" spans="26:26">
      <c r="Z472" s="114"/>
    </row>
    <row r="473" spans="26:26">
      <c r="Z473" s="114"/>
    </row>
    <row r="474" spans="26:26">
      <c r="Z474" s="114"/>
    </row>
    <row r="475" spans="26:26">
      <c r="Z475" s="114"/>
    </row>
    <row r="476" spans="26:26">
      <c r="Z476" s="114"/>
    </row>
    <row r="477" spans="26:26">
      <c r="Z477" s="114"/>
    </row>
    <row r="478" spans="26:26">
      <c r="Z478" s="114"/>
    </row>
    <row r="479" spans="26:26">
      <c r="Z479" s="114"/>
    </row>
    <row r="480" spans="26:26">
      <c r="Z480" s="114"/>
    </row>
    <row r="481" spans="26:26">
      <c r="Z481" s="114"/>
    </row>
    <row r="482" spans="26:26">
      <c r="Z482" s="114"/>
    </row>
    <row r="483" spans="26:26">
      <c r="Z483" s="114"/>
    </row>
    <row r="484" spans="26:26">
      <c r="Z484" s="114"/>
    </row>
    <row r="485" spans="26:26">
      <c r="Z485" s="114"/>
    </row>
    <row r="486" spans="26:26">
      <c r="Z486" s="114"/>
    </row>
    <row r="487" spans="26:26">
      <c r="Z487" s="114"/>
    </row>
    <row r="488" spans="26:26">
      <c r="Z488" s="114"/>
    </row>
    <row r="489" spans="26:26">
      <c r="Z489" s="114"/>
    </row>
    <row r="490" spans="26:26">
      <c r="Z490" s="114"/>
    </row>
    <row r="491" spans="26:26">
      <c r="Z491" s="114"/>
    </row>
    <row r="492" spans="26:26">
      <c r="Z492" s="114"/>
    </row>
    <row r="493" spans="26:26">
      <c r="Z493" s="114"/>
    </row>
    <row r="494" spans="26:26">
      <c r="Z494" s="114"/>
    </row>
    <row r="495" spans="26:26">
      <c r="Z495" s="114"/>
    </row>
    <row r="496" spans="26:26">
      <c r="Z496" s="114"/>
    </row>
    <row r="497" spans="26:26">
      <c r="Z497" s="114"/>
    </row>
    <row r="498" spans="26:26">
      <c r="Z498" s="114"/>
    </row>
    <row r="499" spans="26:26">
      <c r="Z499" s="114"/>
    </row>
    <row r="500" spans="26:26">
      <c r="Z500" s="114"/>
    </row>
    <row r="501" spans="26:26">
      <c r="Z501" s="114"/>
    </row>
    <row r="502" spans="26:26">
      <c r="Z502" s="114"/>
    </row>
    <row r="503" spans="26:26">
      <c r="Z503" s="114"/>
    </row>
    <row r="504" spans="26:26">
      <c r="Z504" s="114"/>
    </row>
    <row r="505" spans="26:26">
      <c r="Z505" s="114"/>
    </row>
    <row r="506" spans="26:26">
      <c r="Z506" s="114"/>
    </row>
    <row r="507" spans="26:26">
      <c r="Z507" s="114"/>
    </row>
    <row r="508" spans="26:26">
      <c r="Z508" s="114"/>
    </row>
    <row r="509" spans="26:26">
      <c r="Z509" s="114"/>
    </row>
    <row r="510" spans="26:26">
      <c r="Z510" s="114"/>
    </row>
    <row r="511" spans="26:26">
      <c r="Z511" s="114"/>
    </row>
    <row r="512" spans="26:26">
      <c r="Z512" s="114"/>
    </row>
    <row r="513" spans="26:26">
      <c r="Z513" s="114"/>
    </row>
    <row r="514" spans="26:26">
      <c r="Z514" s="114"/>
    </row>
    <row r="515" spans="26:26">
      <c r="Z515" s="114"/>
    </row>
    <row r="516" spans="26:26">
      <c r="Z516" s="114"/>
    </row>
    <row r="517" spans="26:26">
      <c r="Z517" s="114"/>
    </row>
    <row r="518" spans="26:26">
      <c r="Z518" s="114"/>
    </row>
    <row r="519" spans="26:26">
      <c r="Z519" s="114"/>
    </row>
    <row r="520" spans="26:26">
      <c r="Z520" s="114"/>
    </row>
    <row r="521" spans="26:26">
      <c r="Z521" s="114"/>
    </row>
    <row r="522" spans="26:26">
      <c r="Z522" s="114"/>
    </row>
    <row r="523" spans="26:26">
      <c r="Z523" s="114"/>
    </row>
    <row r="524" spans="26:26">
      <c r="Z524" s="114"/>
    </row>
    <row r="525" spans="26:26">
      <c r="Z525" s="114"/>
    </row>
    <row r="526" spans="26:26">
      <c r="Z526" s="114"/>
    </row>
    <row r="527" spans="26:26">
      <c r="Z527" s="114"/>
    </row>
    <row r="528" spans="26:26">
      <c r="Z528" s="114"/>
    </row>
    <row r="529" spans="26:26">
      <c r="Z529" s="114"/>
    </row>
    <row r="530" spans="26:26">
      <c r="Z530" s="114"/>
    </row>
    <row r="531" spans="26:26">
      <c r="Z531" s="114"/>
    </row>
    <row r="532" spans="26:26">
      <c r="Z532" s="114"/>
    </row>
    <row r="533" spans="26:26">
      <c r="Z533" s="114"/>
    </row>
    <row r="534" spans="26:26">
      <c r="Z534" s="114"/>
    </row>
    <row r="535" spans="26:26">
      <c r="Z535" s="114"/>
    </row>
    <row r="536" spans="26:26">
      <c r="Z536" s="114"/>
    </row>
    <row r="537" spans="26:26">
      <c r="Z537" s="114"/>
    </row>
    <row r="538" spans="26:26">
      <c r="Z538" s="114"/>
    </row>
    <row r="539" spans="26:26">
      <c r="Z539" s="114"/>
    </row>
    <row r="540" spans="26:26">
      <c r="Z540" s="114"/>
    </row>
    <row r="541" spans="26:26">
      <c r="Z541" s="114"/>
    </row>
    <row r="542" spans="26:26">
      <c r="Z542" s="114"/>
    </row>
    <row r="543" spans="26:26">
      <c r="Z543" s="114"/>
    </row>
    <row r="544" spans="26:26">
      <c r="Z544" s="114"/>
    </row>
    <row r="545" spans="26:26">
      <c r="Z545" s="114"/>
    </row>
    <row r="546" spans="26:26">
      <c r="Z546" s="114"/>
    </row>
    <row r="547" spans="26:26">
      <c r="Z547" s="114"/>
    </row>
    <row r="548" spans="26:26">
      <c r="Z548" s="114"/>
    </row>
    <row r="549" spans="26:26">
      <c r="Z549" s="114"/>
    </row>
    <row r="550" spans="26:26">
      <c r="Z550" s="114"/>
    </row>
    <row r="551" spans="26:26">
      <c r="Z551" s="114"/>
    </row>
    <row r="552" spans="26:26">
      <c r="Z552" s="114"/>
    </row>
    <row r="553" spans="26:26">
      <c r="Z553" s="114"/>
    </row>
    <row r="554" spans="26:26">
      <c r="Z554" s="114"/>
    </row>
    <row r="555" spans="26:26">
      <c r="Z555" s="114"/>
    </row>
    <row r="556" spans="26:26">
      <c r="Z556" s="114"/>
    </row>
    <row r="557" spans="26:26">
      <c r="Z557" s="114"/>
    </row>
    <row r="558" spans="26:26">
      <c r="Z558" s="114"/>
    </row>
    <row r="559" spans="26:26">
      <c r="Z559" s="114"/>
    </row>
    <row r="560" spans="26:26">
      <c r="Z560" s="114"/>
    </row>
    <row r="561" spans="26:26">
      <c r="Z561" s="114"/>
    </row>
    <row r="562" spans="26:26">
      <c r="Z562" s="114"/>
    </row>
    <row r="563" spans="26:26">
      <c r="Z563" s="114"/>
    </row>
    <row r="564" spans="26:26">
      <c r="Z564" s="114"/>
    </row>
    <row r="565" spans="26:26">
      <c r="Z565" s="114"/>
    </row>
    <row r="566" spans="26:26">
      <c r="Z566" s="114"/>
    </row>
    <row r="567" spans="26:26">
      <c r="Z567" s="114"/>
    </row>
    <row r="568" spans="26:26">
      <c r="Z568" s="114"/>
    </row>
    <row r="569" spans="26:26">
      <c r="Z569" s="114"/>
    </row>
    <row r="570" spans="26:26">
      <c r="Z570" s="114"/>
    </row>
    <row r="571" spans="26:26">
      <c r="Z571" s="114"/>
    </row>
    <row r="572" spans="26:26">
      <c r="Z572" s="114"/>
    </row>
    <row r="573" spans="26:26">
      <c r="Z573" s="114"/>
    </row>
    <row r="574" spans="26:26">
      <c r="Z574" s="114"/>
    </row>
    <row r="575" spans="26:26">
      <c r="Z575" s="114"/>
    </row>
    <row r="576" spans="26:26">
      <c r="Z576" s="114"/>
    </row>
    <row r="577" spans="26:26">
      <c r="Z577" s="114"/>
    </row>
    <row r="578" spans="26:26">
      <c r="Z578" s="114"/>
    </row>
    <row r="579" spans="26:26">
      <c r="Z579" s="114"/>
    </row>
    <row r="580" spans="26:26">
      <c r="Z580" s="114"/>
    </row>
    <row r="581" spans="26:26">
      <c r="Z581" s="114"/>
    </row>
    <row r="582" spans="26:26">
      <c r="Z582" s="114"/>
    </row>
    <row r="583" spans="26:26">
      <c r="Z583" s="114"/>
    </row>
    <row r="584" spans="26:26">
      <c r="Z584" s="114"/>
    </row>
    <row r="585" spans="26:26">
      <c r="Z585" s="114"/>
    </row>
    <row r="586" spans="26:26">
      <c r="Z586" s="114"/>
    </row>
    <row r="587" spans="26:26">
      <c r="Z587" s="114"/>
    </row>
    <row r="588" spans="26:26">
      <c r="Z588" s="114"/>
    </row>
    <row r="589" spans="26:26">
      <c r="Z589" s="114"/>
    </row>
    <row r="590" spans="26:26">
      <c r="Z590" s="114"/>
    </row>
    <row r="591" spans="26:26">
      <c r="Z591" s="114"/>
    </row>
    <row r="592" spans="26:26">
      <c r="Z592" s="114"/>
    </row>
    <row r="593" spans="26:26">
      <c r="Z593" s="114"/>
    </row>
    <row r="594" spans="26:26">
      <c r="Z594" s="114"/>
    </row>
    <row r="595" spans="26:26">
      <c r="Z595" s="114"/>
    </row>
    <row r="596" spans="26:26">
      <c r="Z596" s="114"/>
    </row>
    <row r="597" spans="26:26">
      <c r="Z597" s="114"/>
    </row>
    <row r="598" spans="26:26">
      <c r="Z598" s="114"/>
    </row>
    <row r="599" spans="26:26">
      <c r="Z599" s="114"/>
    </row>
    <row r="600" spans="26:26">
      <c r="Z600" s="114"/>
    </row>
    <row r="601" spans="26:26">
      <c r="Z601" s="114"/>
    </row>
    <row r="602" spans="26:26">
      <c r="Z602" s="114"/>
    </row>
    <row r="603" spans="26:26">
      <c r="Z603" s="114"/>
    </row>
    <row r="604" spans="26:26">
      <c r="Z604" s="114"/>
    </row>
    <row r="605" spans="26:26">
      <c r="Z605" s="114"/>
    </row>
    <row r="606" spans="26:26">
      <c r="Z606" s="114"/>
    </row>
    <row r="607" spans="26:26">
      <c r="Z607" s="114"/>
    </row>
    <row r="608" spans="26:26">
      <c r="Z608" s="114"/>
    </row>
    <row r="609" spans="26:26">
      <c r="Z609" s="114"/>
    </row>
    <row r="610" spans="26:26">
      <c r="Z610" s="114"/>
    </row>
    <row r="611" spans="26:26">
      <c r="Z611" s="114"/>
    </row>
  </sheetData>
  <conditionalFormatting sqref="B1:AN1">
    <cfRule type="cellIs" dxfId="5" priority="3" operator="notEqual">
      <formula>0</formula>
    </cfRule>
    <cfRule type="cellIs" dxfId="4" priority="4" operator="equal">
      <formula>0</formula>
    </cfRule>
  </conditionalFormatting>
  <conditionalFormatting sqref="B2">
    <cfRule type="cellIs" dxfId="3" priority="1" operator="notEqual">
      <formula>0</formula>
    </cfRule>
    <cfRule type="cellIs" dxfId="2" priority="2" operator="equal">
      <formula>0</formula>
    </cfRule>
  </conditionalFormatting>
  <pageMargins left="0" right="0" top="0" bottom="0" header="0.3" footer="0.3"/>
  <pageSetup paperSize="5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75" sqref="B275"/>
    </sheetView>
  </sheetViews>
  <sheetFormatPr defaultColWidth="9.109375" defaultRowHeight="14.4"/>
  <cols>
    <col min="1" max="1" width="19.33203125" style="41" customWidth="1"/>
    <col min="2" max="2" width="9.109375" style="41"/>
    <col min="3" max="3" width="10.5546875" style="41" bestFit="1" customWidth="1"/>
    <col min="4" max="4" width="11.5546875" style="41" bestFit="1" customWidth="1"/>
    <col min="5" max="5" width="11.44140625" style="41" bestFit="1" customWidth="1"/>
    <col min="6" max="16384" width="9.109375" style="41"/>
  </cols>
  <sheetData>
    <row r="1" spans="1:10">
      <c r="A1" s="41" t="s">
        <v>289</v>
      </c>
    </row>
    <row r="2" spans="1:10">
      <c r="A2" s="41" t="s">
        <v>290</v>
      </c>
    </row>
    <row r="3" spans="1:10">
      <c r="A3" s="41" t="s">
        <v>291</v>
      </c>
    </row>
    <row r="5" spans="1:10">
      <c r="A5" s="42" t="s">
        <v>292</v>
      </c>
      <c r="B5" s="42" t="s">
        <v>293</v>
      </c>
      <c r="C5" s="100" t="s">
        <v>284</v>
      </c>
      <c r="D5" s="100" t="s">
        <v>294</v>
      </c>
      <c r="E5" s="100" t="s">
        <v>6</v>
      </c>
    </row>
    <row r="6" spans="1:10">
      <c r="A6" s="43"/>
      <c r="B6" s="43"/>
      <c r="C6" s="44"/>
      <c r="D6" s="44"/>
      <c r="E6" s="44"/>
      <c r="F6" s="45"/>
      <c r="G6" s="45"/>
      <c r="H6" s="45"/>
      <c r="I6" s="45"/>
      <c r="J6" s="45"/>
    </row>
    <row r="7" spans="1:10">
      <c r="A7" s="46" t="s">
        <v>295</v>
      </c>
      <c r="B7" s="43">
        <v>924</v>
      </c>
      <c r="C7" s="47">
        <f ca="1">'[10]Summary Prop &amp; Liab Ins'!$G$16</f>
        <v>4178643.7106927508</v>
      </c>
      <c r="D7" s="47">
        <f ca="1">'[10]Summary Prop &amp; Liab Ins'!K16</f>
        <v>4124900.1964649996</v>
      </c>
      <c r="E7" s="47">
        <f ca="1">D7-C7</f>
        <v>-53743.514227751177</v>
      </c>
      <c r="F7" s="45"/>
      <c r="G7" s="45"/>
      <c r="H7" s="45"/>
      <c r="I7" s="45"/>
      <c r="J7" s="45"/>
    </row>
    <row r="8" spans="1:10">
      <c r="A8" s="48" t="s">
        <v>296</v>
      </c>
      <c r="B8" s="42">
        <v>924</v>
      </c>
      <c r="C8" s="49">
        <f ca="1">'[10]Summary Prop &amp; Liab Ins'!$G$36+'[10]Summary Prop &amp; Liab Ins'!$G$40</f>
        <v>316125.71434641664</v>
      </c>
      <c r="D8" s="49">
        <f ca="1">'[10]Summary Prop &amp; Liab Ins'!$K$36+'[10]Summary Prop &amp; Liab Ins'!$K$40</f>
        <v>330589.78370000003</v>
      </c>
      <c r="E8" s="49">
        <f ca="1">D8-C8</f>
        <v>14464.069353583385</v>
      </c>
      <c r="F8" s="45"/>
      <c r="G8" s="45"/>
      <c r="H8" s="45"/>
      <c r="I8" s="45"/>
      <c r="J8" s="45"/>
    </row>
    <row r="9" spans="1:10">
      <c r="A9" s="46"/>
      <c r="B9" s="43"/>
      <c r="C9" s="47">
        <f t="shared" ref="C9:E9" ca="1" si="0">SUM(C7:C8)</f>
        <v>4494769.4250391675</v>
      </c>
      <c r="D9" s="47">
        <f t="shared" ca="1" si="0"/>
        <v>4455489.9801649991</v>
      </c>
      <c r="E9" s="47">
        <f t="shared" ca="1" si="0"/>
        <v>-39279.444874167792</v>
      </c>
      <c r="F9" s="45"/>
      <c r="G9" s="45"/>
      <c r="H9" s="45"/>
      <c r="I9" s="45"/>
      <c r="J9" s="45"/>
    </row>
    <row r="10" spans="1:10">
      <c r="B10" s="50"/>
      <c r="C10" s="47"/>
      <c r="D10" s="51"/>
      <c r="E10" s="51"/>
      <c r="F10" s="45"/>
      <c r="G10" s="45"/>
      <c r="H10" s="45"/>
      <c r="I10" s="45"/>
      <c r="J10" s="45"/>
    </row>
    <row r="11" spans="1:10">
      <c r="A11" s="41" t="s">
        <v>296</v>
      </c>
      <c r="B11" s="42">
        <v>925</v>
      </c>
      <c r="C11" s="52">
        <f ca="1">'[10]Summary Prop &amp; Liab Ins'!$G$29</f>
        <v>1690103.7011374068</v>
      </c>
      <c r="D11" s="47">
        <f ca="1">'[10]Summary Prop &amp; Liab Ins'!$K$29</f>
        <v>1627618.1262557111</v>
      </c>
      <c r="E11" s="51">
        <f ca="1">D11-C11</f>
        <v>-62485.574881695677</v>
      </c>
      <c r="F11" s="45"/>
      <c r="G11" s="45"/>
      <c r="H11" s="45"/>
      <c r="I11" s="45"/>
      <c r="J11" s="45"/>
    </row>
    <row r="12" spans="1:10">
      <c r="A12" s="53" t="s">
        <v>297</v>
      </c>
      <c r="B12" s="46"/>
      <c r="C12" s="54">
        <f ca="1">SUM(C11:C11)</f>
        <v>1690103.7011374068</v>
      </c>
      <c r="D12" s="54">
        <f ca="1">SUM(D11:D11)</f>
        <v>1627618.1262557111</v>
      </c>
      <c r="E12" s="54">
        <f ca="1">SUM(E11:E11)</f>
        <v>-62485.574881695677</v>
      </c>
      <c r="F12" s="45"/>
      <c r="G12" s="45"/>
      <c r="H12" s="45"/>
      <c r="I12" s="45"/>
      <c r="J12" s="45"/>
    </row>
    <row r="13" spans="1:10">
      <c r="A13" s="46"/>
      <c r="B13" s="46"/>
      <c r="C13" s="55"/>
      <c r="D13" s="56"/>
      <c r="E13" s="56"/>
      <c r="F13" s="45"/>
      <c r="G13" s="45"/>
      <c r="H13" s="45"/>
      <c r="I13" s="45"/>
      <c r="J13" s="45"/>
    </row>
    <row r="14" spans="1:10" ht="15" thickBot="1">
      <c r="A14" s="41" t="s">
        <v>274</v>
      </c>
      <c r="C14" s="57">
        <f ca="1">C9+C12</f>
        <v>6184873.1261765743</v>
      </c>
      <c r="D14" s="57">
        <f ca="1">D9+D12</f>
        <v>6083108.1064207107</v>
      </c>
      <c r="E14" s="57">
        <f ca="1">E9+E12</f>
        <v>-101765.01975586347</v>
      </c>
      <c r="F14" s="45"/>
      <c r="G14" s="45"/>
      <c r="H14" s="45"/>
      <c r="I14" s="45"/>
      <c r="J14" s="45"/>
    </row>
    <row r="15" spans="1:10" ht="15" thickTop="1">
      <c r="C15" s="45"/>
      <c r="D15" s="45"/>
      <c r="E15" s="45"/>
      <c r="F15" s="45"/>
      <c r="G15" s="45"/>
      <c r="H15" s="45"/>
      <c r="I15" s="45"/>
      <c r="J15" s="45"/>
    </row>
    <row r="16" spans="1:10">
      <c r="C16" s="45"/>
      <c r="D16" s="58"/>
      <c r="E16" s="45"/>
      <c r="F16" s="45"/>
      <c r="G16" s="45"/>
      <c r="H16" s="45"/>
      <c r="I16" s="45"/>
      <c r="J16" s="45"/>
    </row>
    <row r="17" spans="3:10">
      <c r="C17" s="45"/>
      <c r="D17" s="45"/>
      <c r="E17" s="45"/>
      <c r="F17" s="45"/>
      <c r="G17" s="45"/>
      <c r="H17" s="45"/>
      <c r="I17" s="45"/>
      <c r="J17" s="45"/>
    </row>
    <row r="18" spans="3:10">
      <c r="C18" s="45"/>
      <c r="D18" s="45"/>
      <c r="E18" s="45"/>
      <c r="F18" s="45"/>
      <c r="G18" s="45"/>
      <c r="H18" s="45"/>
      <c r="I18" s="45"/>
      <c r="J18" s="45"/>
    </row>
    <row r="19" spans="3:10">
      <c r="C19" s="45"/>
      <c r="D19" s="45"/>
      <c r="E19" s="45"/>
      <c r="F19" s="45"/>
      <c r="G19" s="45"/>
      <c r="H19" s="45"/>
      <c r="I19" s="45"/>
      <c r="J19" s="45"/>
    </row>
    <row r="20" spans="3:10">
      <c r="C20" s="45"/>
      <c r="D20" s="45"/>
      <c r="E20" s="45"/>
      <c r="F20" s="45"/>
      <c r="G20" s="45"/>
      <c r="H20" s="45"/>
      <c r="I20" s="45"/>
      <c r="J20" s="45"/>
    </row>
    <row r="21" spans="3:10">
      <c r="C21" s="45"/>
      <c r="D21" s="45"/>
      <c r="E21" s="45"/>
      <c r="F21" s="45"/>
      <c r="G21" s="45"/>
      <c r="H21" s="45"/>
      <c r="I21" s="45"/>
      <c r="J21" s="45"/>
    </row>
    <row r="22" spans="3:10">
      <c r="C22" s="45"/>
      <c r="D22" s="45"/>
      <c r="E22" s="45"/>
      <c r="F22" s="45"/>
      <c r="G22" s="45"/>
      <c r="H22" s="45"/>
      <c r="I22" s="45"/>
      <c r="J22" s="45"/>
    </row>
    <row r="23" spans="3:10">
      <c r="C23" s="45"/>
      <c r="D23" s="45"/>
      <c r="E23" s="45"/>
      <c r="F23" s="45"/>
      <c r="G23" s="45"/>
      <c r="H23" s="45"/>
      <c r="I23" s="45"/>
      <c r="J23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2" workbookViewId="0">
      <selection activeCell="A18" sqref="A18"/>
    </sheetView>
  </sheetViews>
  <sheetFormatPr defaultRowHeight="13.2"/>
  <cols>
    <col min="1" max="1" width="20" customWidth="1"/>
    <col min="2" max="2" width="25.109375" bestFit="1" customWidth="1"/>
  </cols>
  <sheetData>
    <row r="1" spans="1:2" ht="14.4">
      <c r="A1" s="37" t="s">
        <v>277</v>
      </c>
      <c r="B1" s="2"/>
    </row>
    <row r="2" spans="1:2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38" t="s">
        <v>278</v>
      </c>
      <c r="B5" s="38" t="s">
        <v>279</v>
      </c>
    </row>
    <row r="6" spans="1:2">
      <c r="A6" s="17">
        <f ca="1">'[2]KJB-6,13 Cmn Adj'!$BN$13</f>
        <v>1736007.1099999975</v>
      </c>
      <c r="B6" s="2" t="s">
        <v>280</v>
      </c>
    </row>
    <row r="7" spans="1:2">
      <c r="A7" s="17">
        <f ca="1">'[2]KJB-6,13 Cmn Adj'!$BN$17</f>
        <v>-4002173.9600000004</v>
      </c>
      <c r="B7" s="2" t="s">
        <v>281</v>
      </c>
    </row>
    <row r="8" spans="1:2">
      <c r="A8" s="39">
        <f ca="1">SUM(A6:A7)</f>
        <v>-2266166.8500000029</v>
      </c>
      <c r="B8" s="2" t="s">
        <v>282</v>
      </c>
    </row>
    <row r="9" spans="1:2">
      <c r="A9" s="39">
        <f ca="1">A8/3</f>
        <v>-755388.950000001</v>
      </c>
      <c r="B9" s="2" t="s">
        <v>283</v>
      </c>
    </row>
    <row r="10" spans="1:2">
      <c r="A10" s="17">
        <f ca="1">'[11]Charged to IS - Elec '!$E$37</f>
        <v>-633007.68000000005</v>
      </c>
      <c r="B10" s="2" t="s">
        <v>284</v>
      </c>
    </row>
    <row r="11" spans="1:2" ht="13.8" thickBot="1">
      <c r="A11" s="40">
        <f ca="1">A9-A10</f>
        <v>-122381.27000000095</v>
      </c>
      <c r="B11" s="2" t="s">
        <v>285</v>
      </c>
    </row>
    <row r="12" spans="1:2" ht="13.8" thickTop="1">
      <c r="A12" s="2"/>
      <c r="B12" s="2"/>
    </row>
    <row r="13" spans="1:2">
      <c r="A13" s="38" t="s">
        <v>286</v>
      </c>
      <c r="B13" s="38" t="s">
        <v>279</v>
      </c>
    </row>
    <row r="14" spans="1:2">
      <c r="A14" s="17">
        <f ca="1">'[2]KJB-6,13 Cmn Adj'!$BN$14</f>
        <v>-353278.49999999959</v>
      </c>
      <c r="B14" s="2" t="s">
        <v>280</v>
      </c>
    </row>
    <row r="15" spans="1:2">
      <c r="A15" s="17">
        <f ca="1">'[2]KJB-6,13 Cmn Adj'!$BN$18</f>
        <v>328215.27999999997</v>
      </c>
      <c r="B15" s="2" t="s">
        <v>281</v>
      </c>
    </row>
    <row r="16" spans="1:2">
      <c r="A16" s="39">
        <f ca="1">SUM(A14:A15)</f>
        <v>-25063.219999999623</v>
      </c>
      <c r="B16" s="2" t="s">
        <v>282</v>
      </c>
    </row>
    <row r="17" spans="1:2">
      <c r="A17" s="39">
        <f ca="1">A16/3</f>
        <v>-8354.4066666665403</v>
      </c>
      <c r="B17" s="2" t="s">
        <v>283</v>
      </c>
    </row>
    <row r="18" spans="1:2">
      <c r="A18" s="17">
        <f ca="1">'[11]Charged to IS - Elec '!$E$38</f>
        <v>132648.6</v>
      </c>
      <c r="B18" s="2" t="s">
        <v>284</v>
      </c>
    </row>
    <row r="19" spans="1:2" ht="13.8" thickBot="1">
      <c r="A19" s="40">
        <f ca="1">A17-A18</f>
        <v>-141003.00666666654</v>
      </c>
      <c r="B19" s="2" t="s">
        <v>287</v>
      </c>
    </row>
    <row r="20" spans="1:2" ht="13.8" thickTop="1">
      <c r="A20" s="2"/>
      <c r="B20" s="2"/>
    </row>
    <row r="21" spans="1:2">
      <c r="A21" s="17">
        <f ca="1">A11+A19</f>
        <v>-263384.27666666749</v>
      </c>
      <c r="B21" s="2" t="s">
        <v>288</v>
      </c>
    </row>
    <row r="22" spans="1:2">
      <c r="A22" s="2"/>
      <c r="B2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workbookViewId="0">
      <selection activeCell="F21" sqref="F21"/>
    </sheetView>
  </sheetViews>
  <sheetFormatPr defaultRowHeight="14.4"/>
  <cols>
    <col min="1" max="1" width="5.88671875" style="60" customWidth="1"/>
    <col min="2" max="2" width="45.6640625" style="60" bestFit="1" customWidth="1"/>
    <col min="3" max="3" width="18.109375" style="60" customWidth="1"/>
    <col min="4" max="4" width="12.5546875" style="61" bestFit="1" customWidth="1"/>
    <col min="5" max="5" width="13.6640625" style="62" bestFit="1" customWidth="1"/>
    <col min="6" max="6" width="30.6640625" style="60" bestFit="1" customWidth="1"/>
    <col min="7" max="10" width="14.33203125" style="63" bestFit="1" customWidth="1"/>
    <col min="11" max="12" width="11" style="63" customWidth="1"/>
    <col min="13" max="13" width="11.33203125" style="64" customWidth="1"/>
    <col min="14" max="14" width="10.44140625" style="64" bestFit="1" customWidth="1"/>
    <col min="15" max="15" width="2.6640625" style="64" customWidth="1"/>
    <col min="16" max="16" width="11.33203125" style="65" bestFit="1" customWidth="1"/>
    <col min="17" max="17" width="3.6640625" style="64" customWidth="1"/>
    <col min="18" max="18" width="12.88671875" style="60" bestFit="1" customWidth="1"/>
    <col min="19" max="19" width="51" style="60" bestFit="1" customWidth="1"/>
    <col min="20" max="20" width="12.33203125" style="60" customWidth="1"/>
    <col min="21" max="256" width="9.109375" style="60"/>
    <col min="257" max="257" width="45" style="60" bestFit="1" customWidth="1"/>
    <col min="258" max="258" width="11" style="60" bestFit="1" customWidth="1"/>
    <col min="259" max="259" width="11.6640625" style="60" bestFit="1" customWidth="1"/>
    <col min="260" max="261" width="10" style="60" customWidth="1"/>
    <col min="262" max="262" width="2.33203125" style="60" customWidth="1"/>
    <col min="263" max="263" width="11" style="60" bestFit="1" customWidth="1"/>
    <col min="264" max="268" width="11" style="60" customWidth="1"/>
    <col min="269" max="269" width="11.33203125" style="60" customWidth="1"/>
    <col min="270" max="270" width="10.44140625" style="60" bestFit="1" customWidth="1"/>
    <col min="271" max="271" width="2.6640625" style="60" customWidth="1"/>
    <col min="272" max="272" width="11.33203125" style="60" bestFit="1" customWidth="1"/>
    <col min="273" max="273" width="3.6640625" style="60" customWidth="1"/>
    <col min="274" max="274" width="12.88671875" style="60" bestFit="1" customWidth="1"/>
    <col min="275" max="275" width="51" style="60" bestFit="1" customWidth="1"/>
    <col min="276" max="276" width="12.33203125" style="60" customWidth="1"/>
    <col min="277" max="512" width="9.109375" style="60"/>
    <col min="513" max="513" width="45" style="60" bestFit="1" customWidth="1"/>
    <col min="514" max="514" width="11" style="60" bestFit="1" customWidth="1"/>
    <col min="515" max="515" width="11.6640625" style="60" bestFit="1" customWidth="1"/>
    <col min="516" max="517" width="10" style="60" customWidth="1"/>
    <col min="518" max="518" width="2.33203125" style="60" customWidth="1"/>
    <col min="519" max="519" width="11" style="60" bestFit="1" customWidth="1"/>
    <col min="520" max="524" width="11" style="60" customWidth="1"/>
    <col min="525" max="525" width="11.33203125" style="60" customWidth="1"/>
    <col min="526" max="526" width="10.44140625" style="60" bestFit="1" customWidth="1"/>
    <col min="527" max="527" width="2.6640625" style="60" customWidth="1"/>
    <col min="528" max="528" width="11.33203125" style="60" bestFit="1" customWidth="1"/>
    <col min="529" max="529" width="3.6640625" style="60" customWidth="1"/>
    <col min="530" max="530" width="12.88671875" style="60" bestFit="1" customWidth="1"/>
    <col min="531" max="531" width="51" style="60" bestFit="1" customWidth="1"/>
    <col min="532" max="532" width="12.33203125" style="60" customWidth="1"/>
    <col min="533" max="768" width="9.109375" style="60"/>
    <col min="769" max="769" width="45" style="60" bestFit="1" customWidth="1"/>
    <col min="770" max="770" width="11" style="60" bestFit="1" customWidth="1"/>
    <col min="771" max="771" width="11.6640625" style="60" bestFit="1" customWidth="1"/>
    <col min="772" max="773" width="10" style="60" customWidth="1"/>
    <col min="774" max="774" width="2.33203125" style="60" customWidth="1"/>
    <col min="775" max="775" width="11" style="60" bestFit="1" customWidth="1"/>
    <col min="776" max="780" width="11" style="60" customWidth="1"/>
    <col min="781" max="781" width="11.33203125" style="60" customWidth="1"/>
    <col min="782" max="782" width="10.44140625" style="60" bestFit="1" customWidth="1"/>
    <col min="783" max="783" width="2.6640625" style="60" customWidth="1"/>
    <col min="784" max="784" width="11.33203125" style="60" bestFit="1" customWidth="1"/>
    <col min="785" max="785" width="3.6640625" style="60" customWidth="1"/>
    <col min="786" max="786" width="12.88671875" style="60" bestFit="1" customWidth="1"/>
    <col min="787" max="787" width="51" style="60" bestFit="1" customWidth="1"/>
    <col min="788" max="788" width="12.33203125" style="60" customWidth="1"/>
    <col min="789" max="1024" width="9.109375" style="60"/>
    <col min="1025" max="1025" width="45" style="60" bestFit="1" customWidth="1"/>
    <col min="1026" max="1026" width="11" style="60" bestFit="1" customWidth="1"/>
    <col min="1027" max="1027" width="11.6640625" style="60" bestFit="1" customWidth="1"/>
    <col min="1028" max="1029" width="10" style="60" customWidth="1"/>
    <col min="1030" max="1030" width="2.33203125" style="60" customWidth="1"/>
    <col min="1031" max="1031" width="11" style="60" bestFit="1" customWidth="1"/>
    <col min="1032" max="1036" width="11" style="60" customWidth="1"/>
    <col min="1037" max="1037" width="11.33203125" style="60" customWidth="1"/>
    <col min="1038" max="1038" width="10.44140625" style="60" bestFit="1" customWidth="1"/>
    <col min="1039" max="1039" width="2.6640625" style="60" customWidth="1"/>
    <col min="1040" max="1040" width="11.33203125" style="60" bestFit="1" customWidth="1"/>
    <col min="1041" max="1041" width="3.6640625" style="60" customWidth="1"/>
    <col min="1042" max="1042" width="12.88671875" style="60" bestFit="1" customWidth="1"/>
    <col min="1043" max="1043" width="51" style="60" bestFit="1" customWidth="1"/>
    <col min="1044" max="1044" width="12.33203125" style="60" customWidth="1"/>
    <col min="1045" max="1280" width="9.109375" style="60"/>
    <col min="1281" max="1281" width="45" style="60" bestFit="1" customWidth="1"/>
    <col min="1282" max="1282" width="11" style="60" bestFit="1" customWidth="1"/>
    <col min="1283" max="1283" width="11.6640625" style="60" bestFit="1" customWidth="1"/>
    <col min="1284" max="1285" width="10" style="60" customWidth="1"/>
    <col min="1286" max="1286" width="2.33203125" style="60" customWidth="1"/>
    <col min="1287" max="1287" width="11" style="60" bestFit="1" customWidth="1"/>
    <col min="1288" max="1292" width="11" style="60" customWidth="1"/>
    <col min="1293" max="1293" width="11.33203125" style="60" customWidth="1"/>
    <col min="1294" max="1294" width="10.44140625" style="60" bestFit="1" customWidth="1"/>
    <col min="1295" max="1295" width="2.6640625" style="60" customWidth="1"/>
    <col min="1296" max="1296" width="11.33203125" style="60" bestFit="1" customWidth="1"/>
    <col min="1297" max="1297" width="3.6640625" style="60" customWidth="1"/>
    <col min="1298" max="1298" width="12.88671875" style="60" bestFit="1" customWidth="1"/>
    <col min="1299" max="1299" width="51" style="60" bestFit="1" customWidth="1"/>
    <col min="1300" max="1300" width="12.33203125" style="60" customWidth="1"/>
    <col min="1301" max="1536" width="9.109375" style="60"/>
    <col min="1537" max="1537" width="45" style="60" bestFit="1" customWidth="1"/>
    <col min="1538" max="1538" width="11" style="60" bestFit="1" customWidth="1"/>
    <col min="1539" max="1539" width="11.6640625" style="60" bestFit="1" customWidth="1"/>
    <col min="1540" max="1541" width="10" style="60" customWidth="1"/>
    <col min="1542" max="1542" width="2.33203125" style="60" customWidth="1"/>
    <col min="1543" max="1543" width="11" style="60" bestFit="1" customWidth="1"/>
    <col min="1544" max="1548" width="11" style="60" customWidth="1"/>
    <col min="1549" max="1549" width="11.33203125" style="60" customWidth="1"/>
    <col min="1550" max="1550" width="10.44140625" style="60" bestFit="1" customWidth="1"/>
    <col min="1551" max="1551" width="2.6640625" style="60" customWidth="1"/>
    <col min="1552" max="1552" width="11.33203125" style="60" bestFit="1" customWidth="1"/>
    <col min="1553" max="1553" width="3.6640625" style="60" customWidth="1"/>
    <col min="1554" max="1554" width="12.88671875" style="60" bestFit="1" customWidth="1"/>
    <col min="1555" max="1555" width="51" style="60" bestFit="1" customWidth="1"/>
    <col min="1556" max="1556" width="12.33203125" style="60" customWidth="1"/>
    <col min="1557" max="1792" width="9.109375" style="60"/>
    <col min="1793" max="1793" width="45" style="60" bestFit="1" customWidth="1"/>
    <col min="1794" max="1794" width="11" style="60" bestFit="1" customWidth="1"/>
    <col min="1795" max="1795" width="11.6640625" style="60" bestFit="1" customWidth="1"/>
    <col min="1796" max="1797" width="10" style="60" customWidth="1"/>
    <col min="1798" max="1798" width="2.33203125" style="60" customWidth="1"/>
    <col min="1799" max="1799" width="11" style="60" bestFit="1" customWidth="1"/>
    <col min="1800" max="1804" width="11" style="60" customWidth="1"/>
    <col min="1805" max="1805" width="11.33203125" style="60" customWidth="1"/>
    <col min="1806" max="1806" width="10.44140625" style="60" bestFit="1" customWidth="1"/>
    <col min="1807" max="1807" width="2.6640625" style="60" customWidth="1"/>
    <col min="1808" max="1808" width="11.33203125" style="60" bestFit="1" customWidth="1"/>
    <col min="1809" max="1809" width="3.6640625" style="60" customWidth="1"/>
    <col min="1810" max="1810" width="12.88671875" style="60" bestFit="1" customWidth="1"/>
    <col min="1811" max="1811" width="51" style="60" bestFit="1" customWidth="1"/>
    <col min="1812" max="1812" width="12.33203125" style="60" customWidth="1"/>
    <col min="1813" max="2048" width="9.109375" style="60"/>
    <col min="2049" max="2049" width="45" style="60" bestFit="1" customWidth="1"/>
    <col min="2050" max="2050" width="11" style="60" bestFit="1" customWidth="1"/>
    <col min="2051" max="2051" width="11.6640625" style="60" bestFit="1" customWidth="1"/>
    <col min="2052" max="2053" width="10" style="60" customWidth="1"/>
    <col min="2054" max="2054" width="2.33203125" style="60" customWidth="1"/>
    <col min="2055" max="2055" width="11" style="60" bestFit="1" customWidth="1"/>
    <col min="2056" max="2060" width="11" style="60" customWidth="1"/>
    <col min="2061" max="2061" width="11.33203125" style="60" customWidth="1"/>
    <col min="2062" max="2062" width="10.44140625" style="60" bestFit="1" customWidth="1"/>
    <col min="2063" max="2063" width="2.6640625" style="60" customWidth="1"/>
    <col min="2064" max="2064" width="11.33203125" style="60" bestFit="1" customWidth="1"/>
    <col min="2065" max="2065" width="3.6640625" style="60" customWidth="1"/>
    <col min="2066" max="2066" width="12.88671875" style="60" bestFit="1" customWidth="1"/>
    <col min="2067" max="2067" width="51" style="60" bestFit="1" customWidth="1"/>
    <col min="2068" max="2068" width="12.33203125" style="60" customWidth="1"/>
    <col min="2069" max="2304" width="9.109375" style="60"/>
    <col min="2305" max="2305" width="45" style="60" bestFit="1" customWidth="1"/>
    <col min="2306" max="2306" width="11" style="60" bestFit="1" customWidth="1"/>
    <col min="2307" max="2307" width="11.6640625" style="60" bestFit="1" customWidth="1"/>
    <col min="2308" max="2309" width="10" style="60" customWidth="1"/>
    <col min="2310" max="2310" width="2.33203125" style="60" customWidth="1"/>
    <col min="2311" max="2311" width="11" style="60" bestFit="1" customWidth="1"/>
    <col min="2312" max="2316" width="11" style="60" customWidth="1"/>
    <col min="2317" max="2317" width="11.33203125" style="60" customWidth="1"/>
    <col min="2318" max="2318" width="10.44140625" style="60" bestFit="1" customWidth="1"/>
    <col min="2319" max="2319" width="2.6640625" style="60" customWidth="1"/>
    <col min="2320" max="2320" width="11.33203125" style="60" bestFit="1" customWidth="1"/>
    <col min="2321" max="2321" width="3.6640625" style="60" customWidth="1"/>
    <col min="2322" max="2322" width="12.88671875" style="60" bestFit="1" customWidth="1"/>
    <col min="2323" max="2323" width="51" style="60" bestFit="1" customWidth="1"/>
    <col min="2324" max="2324" width="12.33203125" style="60" customWidth="1"/>
    <col min="2325" max="2560" width="9.109375" style="60"/>
    <col min="2561" max="2561" width="45" style="60" bestFit="1" customWidth="1"/>
    <col min="2562" max="2562" width="11" style="60" bestFit="1" customWidth="1"/>
    <col min="2563" max="2563" width="11.6640625" style="60" bestFit="1" customWidth="1"/>
    <col min="2564" max="2565" width="10" style="60" customWidth="1"/>
    <col min="2566" max="2566" width="2.33203125" style="60" customWidth="1"/>
    <col min="2567" max="2567" width="11" style="60" bestFit="1" customWidth="1"/>
    <col min="2568" max="2572" width="11" style="60" customWidth="1"/>
    <col min="2573" max="2573" width="11.33203125" style="60" customWidth="1"/>
    <col min="2574" max="2574" width="10.44140625" style="60" bestFit="1" customWidth="1"/>
    <col min="2575" max="2575" width="2.6640625" style="60" customWidth="1"/>
    <col min="2576" max="2576" width="11.33203125" style="60" bestFit="1" customWidth="1"/>
    <col min="2577" max="2577" width="3.6640625" style="60" customWidth="1"/>
    <col min="2578" max="2578" width="12.88671875" style="60" bestFit="1" customWidth="1"/>
    <col min="2579" max="2579" width="51" style="60" bestFit="1" customWidth="1"/>
    <col min="2580" max="2580" width="12.33203125" style="60" customWidth="1"/>
    <col min="2581" max="2816" width="9.109375" style="60"/>
    <col min="2817" max="2817" width="45" style="60" bestFit="1" customWidth="1"/>
    <col min="2818" max="2818" width="11" style="60" bestFit="1" customWidth="1"/>
    <col min="2819" max="2819" width="11.6640625" style="60" bestFit="1" customWidth="1"/>
    <col min="2820" max="2821" width="10" style="60" customWidth="1"/>
    <col min="2822" max="2822" width="2.33203125" style="60" customWidth="1"/>
    <col min="2823" max="2823" width="11" style="60" bestFit="1" customWidth="1"/>
    <col min="2824" max="2828" width="11" style="60" customWidth="1"/>
    <col min="2829" max="2829" width="11.33203125" style="60" customWidth="1"/>
    <col min="2830" max="2830" width="10.44140625" style="60" bestFit="1" customWidth="1"/>
    <col min="2831" max="2831" width="2.6640625" style="60" customWidth="1"/>
    <col min="2832" max="2832" width="11.33203125" style="60" bestFit="1" customWidth="1"/>
    <col min="2833" max="2833" width="3.6640625" style="60" customWidth="1"/>
    <col min="2834" max="2834" width="12.88671875" style="60" bestFit="1" customWidth="1"/>
    <col min="2835" max="2835" width="51" style="60" bestFit="1" customWidth="1"/>
    <col min="2836" max="2836" width="12.33203125" style="60" customWidth="1"/>
    <col min="2837" max="3072" width="9.109375" style="60"/>
    <col min="3073" max="3073" width="45" style="60" bestFit="1" customWidth="1"/>
    <col min="3074" max="3074" width="11" style="60" bestFit="1" customWidth="1"/>
    <col min="3075" max="3075" width="11.6640625" style="60" bestFit="1" customWidth="1"/>
    <col min="3076" max="3077" width="10" style="60" customWidth="1"/>
    <col min="3078" max="3078" width="2.33203125" style="60" customWidth="1"/>
    <col min="3079" max="3079" width="11" style="60" bestFit="1" customWidth="1"/>
    <col min="3080" max="3084" width="11" style="60" customWidth="1"/>
    <col min="3085" max="3085" width="11.33203125" style="60" customWidth="1"/>
    <col min="3086" max="3086" width="10.44140625" style="60" bestFit="1" customWidth="1"/>
    <col min="3087" max="3087" width="2.6640625" style="60" customWidth="1"/>
    <col min="3088" max="3088" width="11.33203125" style="60" bestFit="1" customWidth="1"/>
    <col min="3089" max="3089" width="3.6640625" style="60" customWidth="1"/>
    <col min="3090" max="3090" width="12.88671875" style="60" bestFit="1" customWidth="1"/>
    <col min="3091" max="3091" width="51" style="60" bestFit="1" customWidth="1"/>
    <col min="3092" max="3092" width="12.33203125" style="60" customWidth="1"/>
    <col min="3093" max="3328" width="9.109375" style="60"/>
    <col min="3329" max="3329" width="45" style="60" bestFit="1" customWidth="1"/>
    <col min="3330" max="3330" width="11" style="60" bestFit="1" customWidth="1"/>
    <col min="3331" max="3331" width="11.6640625" style="60" bestFit="1" customWidth="1"/>
    <col min="3332" max="3333" width="10" style="60" customWidth="1"/>
    <col min="3334" max="3334" width="2.33203125" style="60" customWidth="1"/>
    <col min="3335" max="3335" width="11" style="60" bestFit="1" customWidth="1"/>
    <col min="3336" max="3340" width="11" style="60" customWidth="1"/>
    <col min="3341" max="3341" width="11.33203125" style="60" customWidth="1"/>
    <col min="3342" max="3342" width="10.44140625" style="60" bestFit="1" customWidth="1"/>
    <col min="3343" max="3343" width="2.6640625" style="60" customWidth="1"/>
    <col min="3344" max="3344" width="11.33203125" style="60" bestFit="1" customWidth="1"/>
    <col min="3345" max="3345" width="3.6640625" style="60" customWidth="1"/>
    <col min="3346" max="3346" width="12.88671875" style="60" bestFit="1" customWidth="1"/>
    <col min="3347" max="3347" width="51" style="60" bestFit="1" customWidth="1"/>
    <col min="3348" max="3348" width="12.33203125" style="60" customWidth="1"/>
    <col min="3349" max="3584" width="9.109375" style="60"/>
    <col min="3585" max="3585" width="45" style="60" bestFit="1" customWidth="1"/>
    <col min="3586" max="3586" width="11" style="60" bestFit="1" customWidth="1"/>
    <col min="3587" max="3587" width="11.6640625" style="60" bestFit="1" customWidth="1"/>
    <col min="3588" max="3589" width="10" style="60" customWidth="1"/>
    <col min="3590" max="3590" width="2.33203125" style="60" customWidth="1"/>
    <col min="3591" max="3591" width="11" style="60" bestFit="1" customWidth="1"/>
    <col min="3592" max="3596" width="11" style="60" customWidth="1"/>
    <col min="3597" max="3597" width="11.33203125" style="60" customWidth="1"/>
    <col min="3598" max="3598" width="10.44140625" style="60" bestFit="1" customWidth="1"/>
    <col min="3599" max="3599" width="2.6640625" style="60" customWidth="1"/>
    <col min="3600" max="3600" width="11.33203125" style="60" bestFit="1" customWidth="1"/>
    <col min="3601" max="3601" width="3.6640625" style="60" customWidth="1"/>
    <col min="3602" max="3602" width="12.88671875" style="60" bestFit="1" customWidth="1"/>
    <col min="3603" max="3603" width="51" style="60" bestFit="1" customWidth="1"/>
    <col min="3604" max="3604" width="12.33203125" style="60" customWidth="1"/>
    <col min="3605" max="3840" width="9.109375" style="60"/>
    <col min="3841" max="3841" width="45" style="60" bestFit="1" customWidth="1"/>
    <col min="3842" max="3842" width="11" style="60" bestFit="1" customWidth="1"/>
    <col min="3843" max="3843" width="11.6640625" style="60" bestFit="1" customWidth="1"/>
    <col min="3844" max="3845" width="10" style="60" customWidth="1"/>
    <col min="3846" max="3846" width="2.33203125" style="60" customWidth="1"/>
    <col min="3847" max="3847" width="11" style="60" bestFit="1" customWidth="1"/>
    <col min="3848" max="3852" width="11" style="60" customWidth="1"/>
    <col min="3853" max="3853" width="11.33203125" style="60" customWidth="1"/>
    <col min="3854" max="3854" width="10.44140625" style="60" bestFit="1" customWidth="1"/>
    <col min="3855" max="3855" width="2.6640625" style="60" customWidth="1"/>
    <col min="3856" max="3856" width="11.33203125" style="60" bestFit="1" customWidth="1"/>
    <col min="3857" max="3857" width="3.6640625" style="60" customWidth="1"/>
    <col min="3858" max="3858" width="12.88671875" style="60" bestFit="1" customWidth="1"/>
    <col min="3859" max="3859" width="51" style="60" bestFit="1" customWidth="1"/>
    <col min="3860" max="3860" width="12.33203125" style="60" customWidth="1"/>
    <col min="3861" max="4096" width="9.109375" style="60"/>
    <col min="4097" max="4097" width="45" style="60" bestFit="1" customWidth="1"/>
    <col min="4098" max="4098" width="11" style="60" bestFit="1" customWidth="1"/>
    <col min="4099" max="4099" width="11.6640625" style="60" bestFit="1" customWidth="1"/>
    <col min="4100" max="4101" width="10" style="60" customWidth="1"/>
    <col min="4102" max="4102" width="2.33203125" style="60" customWidth="1"/>
    <col min="4103" max="4103" width="11" style="60" bestFit="1" customWidth="1"/>
    <col min="4104" max="4108" width="11" style="60" customWidth="1"/>
    <col min="4109" max="4109" width="11.33203125" style="60" customWidth="1"/>
    <col min="4110" max="4110" width="10.44140625" style="60" bestFit="1" customWidth="1"/>
    <col min="4111" max="4111" width="2.6640625" style="60" customWidth="1"/>
    <col min="4112" max="4112" width="11.33203125" style="60" bestFit="1" customWidth="1"/>
    <col min="4113" max="4113" width="3.6640625" style="60" customWidth="1"/>
    <col min="4114" max="4114" width="12.88671875" style="60" bestFit="1" customWidth="1"/>
    <col min="4115" max="4115" width="51" style="60" bestFit="1" customWidth="1"/>
    <col min="4116" max="4116" width="12.33203125" style="60" customWidth="1"/>
    <col min="4117" max="4352" width="9.109375" style="60"/>
    <col min="4353" max="4353" width="45" style="60" bestFit="1" customWidth="1"/>
    <col min="4354" max="4354" width="11" style="60" bestFit="1" customWidth="1"/>
    <col min="4355" max="4355" width="11.6640625" style="60" bestFit="1" customWidth="1"/>
    <col min="4356" max="4357" width="10" style="60" customWidth="1"/>
    <col min="4358" max="4358" width="2.33203125" style="60" customWidth="1"/>
    <col min="4359" max="4359" width="11" style="60" bestFit="1" customWidth="1"/>
    <col min="4360" max="4364" width="11" style="60" customWidth="1"/>
    <col min="4365" max="4365" width="11.33203125" style="60" customWidth="1"/>
    <col min="4366" max="4366" width="10.44140625" style="60" bestFit="1" customWidth="1"/>
    <col min="4367" max="4367" width="2.6640625" style="60" customWidth="1"/>
    <col min="4368" max="4368" width="11.33203125" style="60" bestFit="1" customWidth="1"/>
    <col min="4369" max="4369" width="3.6640625" style="60" customWidth="1"/>
    <col min="4370" max="4370" width="12.88671875" style="60" bestFit="1" customWidth="1"/>
    <col min="4371" max="4371" width="51" style="60" bestFit="1" customWidth="1"/>
    <col min="4372" max="4372" width="12.33203125" style="60" customWidth="1"/>
    <col min="4373" max="4608" width="9.109375" style="60"/>
    <col min="4609" max="4609" width="45" style="60" bestFit="1" customWidth="1"/>
    <col min="4610" max="4610" width="11" style="60" bestFit="1" customWidth="1"/>
    <col min="4611" max="4611" width="11.6640625" style="60" bestFit="1" customWidth="1"/>
    <col min="4612" max="4613" width="10" style="60" customWidth="1"/>
    <col min="4614" max="4614" width="2.33203125" style="60" customWidth="1"/>
    <col min="4615" max="4615" width="11" style="60" bestFit="1" customWidth="1"/>
    <col min="4616" max="4620" width="11" style="60" customWidth="1"/>
    <col min="4621" max="4621" width="11.33203125" style="60" customWidth="1"/>
    <col min="4622" max="4622" width="10.44140625" style="60" bestFit="1" customWidth="1"/>
    <col min="4623" max="4623" width="2.6640625" style="60" customWidth="1"/>
    <col min="4624" max="4624" width="11.33203125" style="60" bestFit="1" customWidth="1"/>
    <col min="4625" max="4625" width="3.6640625" style="60" customWidth="1"/>
    <col min="4626" max="4626" width="12.88671875" style="60" bestFit="1" customWidth="1"/>
    <col min="4627" max="4627" width="51" style="60" bestFit="1" customWidth="1"/>
    <col min="4628" max="4628" width="12.33203125" style="60" customWidth="1"/>
    <col min="4629" max="4864" width="9.109375" style="60"/>
    <col min="4865" max="4865" width="45" style="60" bestFit="1" customWidth="1"/>
    <col min="4866" max="4866" width="11" style="60" bestFit="1" customWidth="1"/>
    <col min="4867" max="4867" width="11.6640625" style="60" bestFit="1" customWidth="1"/>
    <col min="4868" max="4869" width="10" style="60" customWidth="1"/>
    <col min="4870" max="4870" width="2.33203125" style="60" customWidth="1"/>
    <col min="4871" max="4871" width="11" style="60" bestFit="1" customWidth="1"/>
    <col min="4872" max="4876" width="11" style="60" customWidth="1"/>
    <col min="4877" max="4877" width="11.33203125" style="60" customWidth="1"/>
    <col min="4878" max="4878" width="10.44140625" style="60" bestFit="1" customWidth="1"/>
    <col min="4879" max="4879" width="2.6640625" style="60" customWidth="1"/>
    <col min="4880" max="4880" width="11.33203125" style="60" bestFit="1" customWidth="1"/>
    <col min="4881" max="4881" width="3.6640625" style="60" customWidth="1"/>
    <col min="4882" max="4882" width="12.88671875" style="60" bestFit="1" customWidth="1"/>
    <col min="4883" max="4883" width="51" style="60" bestFit="1" customWidth="1"/>
    <col min="4884" max="4884" width="12.33203125" style="60" customWidth="1"/>
    <col min="4885" max="5120" width="9.109375" style="60"/>
    <col min="5121" max="5121" width="45" style="60" bestFit="1" customWidth="1"/>
    <col min="5122" max="5122" width="11" style="60" bestFit="1" customWidth="1"/>
    <col min="5123" max="5123" width="11.6640625" style="60" bestFit="1" customWidth="1"/>
    <col min="5124" max="5125" width="10" style="60" customWidth="1"/>
    <col min="5126" max="5126" width="2.33203125" style="60" customWidth="1"/>
    <col min="5127" max="5127" width="11" style="60" bestFit="1" customWidth="1"/>
    <col min="5128" max="5132" width="11" style="60" customWidth="1"/>
    <col min="5133" max="5133" width="11.33203125" style="60" customWidth="1"/>
    <col min="5134" max="5134" width="10.44140625" style="60" bestFit="1" customWidth="1"/>
    <col min="5135" max="5135" width="2.6640625" style="60" customWidth="1"/>
    <col min="5136" max="5136" width="11.33203125" style="60" bestFit="1" customWidth="1"/>
    <col min="5137" max="5137" width="3.6640625" style="60" customWidth="1"/>
    <col min="5138" max="5138" width="12.88671875" style="60" bestFit="1" customWidth="1"/>
    <col min="5139" max="5139" width="51" style="60" bestFit="1" customWidth="1"/>
    <col min="5140" max="5140" width="12.33203125" style="60" customWidth="1"/>
    <col min="5141" max="5376" width="9.109375" style="60"/>
    <col min="5377" max="5377" width="45" style="60" bestFit="1" customWidth="1"/>
    <col min="5378" max="5378" width="11" style="60" bestFit="1" customWidth="1"/>
    <col min="5379" max="5379" width="11.6640625" style="60" bestFit="1" customWidth="1"/>
    <col min="5380" max="5381" width="10" style="60" customWidth="1"/>
    <col min="5382" max="5382" width="2.33203125" style="60" customWidth="1"/>
    <col min="5383" max="5383" width="11" style="60" bestFit="1" customWidth="1"/>
    <col min="5384" max="5388" width="11" style="60" customWidth="1"/>
    <col min="5389" max="5389" width="11.33203125" style="60" customWidth="1"/>
    <col min="5390" max="5390" width="10.44140625" style="60" bestFit="1" customWidth="1"/>
    <col min="5391" max="5391" width="2.6640625" style="60" customWidth="1"/>
    <col min="5392" max="5392" width="11.33203125" style="60" bestFit="1" customWidth="1"/>
    <col min="5393" max="5393" width="3.6640625" style="60" customWidth="1"/>
    <col min="5394" max="5394" width="12.88671875" style="60" bestFit="1" customWidth="1"/>
    <col min="5395" max="5395" width="51" style="60" bestFit="1" customWidth="1"/>
    <col min="5396" max="5396" width="12.33203125" style="60" customWidth="1"/>
    <col min="5397" max="5632" width="9.109375" style="60"/>
    <col min="5633" max="5633" width="45" style="60" bestFit="1" customWidth="1"/>
    <col min="5634" max="5634" width="11" style="60" bestFit="1" customWidth="1"/>
    <col min="5635" max="5635" width="11.6640625" style="60" bestFit="1" customWidth="1"/>
    <col min="5636" max="5637" width="10" style="60" customWidth="1"/>
    <col min="5638" max="5638" width="2.33203125" style="60" customWidth="1"/>
    <col min="5639" max="5639" width="11" style="60" bestFit="1" customWidth="1"/>
    <col min="5640" max="5644" width="11" style="60" customWidth="1"/>
    <col min="5645" max="5645" width="11.33203125" style="60" customWidth="1"/>
    <col min="5646" max="5646" width="10.44140625" style="60" bestFit="1" customWidth="1"/>
    <col min="5647" max="5647" width="2.6640625" style="60" customWidth="1"/>
    <col min="5648" max="5648" width="11.33203125" style="60" bestFit="1" customWidth="1"/>
    <col min="5649" max="5649" width="3.6640625" style="60" customWidth="1"/>
    <col min="5650" max="5650" width="12.88671875" style="60" bestFit="1" customWidth="1"/>
    <col min="5651" max="5651" width="51" style="60" bestFit="1" customWidth="1"/>
    <col min="5652" max="5652" width="12.33203125" style="60" customWidth="1"/>
    <col min="5653" max="5888" width="9.109375" style="60"/>
    <col min="5889" max="5889" width="45" style="60" bestFit="1" customWidth="1"/>
    <col min="5890" max="5890" width="11" style="60" bestFit="1" customWidth="1"/>
    <col min="5891" max="5891" width="11.6640625" style="60" bestFit="1" customWidth="1"/>
    <col min="5892" max="5893" width="10" style="60" customWidth="1"/>
    <col min="5894" max="5894" width="2.33203125" style="60" customWidth="1"/>
    <col min="5895" max="5895" width="11" style="60" bestFit="1" customWidth="1"/>
    <col min="5896" max="5900" width="11" style="60" customWidth="1"/>
    <col min="5901" max="5901" width="11.33203125" style="60" customWidth="1"/>
    <col min="5902" max="5902" width="10.44140625" style="60" bestFit="1" customWidth="1"/>
    <col min="5903" max="5903" width="2.6640625" style="60" customWidth="1"/>
    <col min="5904" max="5904" width="11.33203125" style="60" bestFit="1" customWidth="1"/>
    <col min="5905" max="5905" width="3.6640625" style="60" customWidth="1"/>
    <col min="5906" max="5906" width="12.88671875" style="60" bestFit="1" customWidth="1"/>
    <col min="5907" max="5907" width="51" style="60" bestFit="1" customWidth="1"/>
    <col min="5908" max="5908" width="12.33203125" style="60" customWidth="1"/>
    <col min="5909" max="6144" width="9.109375" style="60"/>
    <col min="6145" max="6145" width="45" style="60" bestFit="1" customWidth="1"/>
    <col min="6146" max="6146" width="11" style="60" bestFit="1" customWidth="1"/>
    <col min="6147" max="6147" width="11.6640625" style="60" bestFit="1" customWidth="1"/>
    <col min="6148" max="6149" width="10" style="60" customWidth="1"/>
    <col min="6150" max="6150" width="2.33203125" style="60" customWidth="1"/>
    <col min="6151" max="6151" width="11" style="60" bestFit="1" customWidth="1"/>
    <col min="6152" max="6156" width="11" style="60" customWidth="1"/>
    <col min="6157" max="6157" width="11.33203125" style="60" customWidth="1"/>
    <col min="6158" max="6158" width="10.44140625" style="60" bestFit="1" customWidth="1"/>
    <col min="6159" max="6159" width="2.6640625" style="60" customWidth="1"/>
    <col min="6160" max="6160" width="11.33203125" style="60" bestFit="1" customWidth="1"/>
    <col min="6161" max="6161" width="3.6640625" style="60" customWidth="1"/>
    <col min="6162" max="6162" width="12.88671875" style="60" bestFit="1" customWidth="1"/>
    <col min="6163" max="6163" width="51" style="60" bestFit="1" customWidth="1"/>
    <col min="6164" max="6164" width="12.33203125" style="60" customWidth="1"/>
    <col min="6165" max="6400" width="9.109375" style="60"/>
    <col min="6401" max="6401" width="45" style="60" bestFit="1" customWidth="1"/>
    <col min="6402" max="6402" width="11" style="60" bestFit="1" customWidth="1"/>
    <col min="6403" max="6403" width="11.6640625" style="60" bestFit="1" customWidth="1"/>
    <col min="6404" max="6405" width="10" style="60" customWidth="1"/>
    <col min="6406" max="6406" width="2.33203125" style="60" customWidth="1"/>
    <col min="6407" max="6407" width="11" style="60" bestFit="1" customWidth="1"/>
    <col min="6408" max="6412" width="11" style="60" customWidth="1"/>
    <col min="6413" max="6413" width="11.33203125" style="60" customWidth="1"/>
    <col min="6414" max="6414" width="10.44140625" style="60" bestFit="1" customWidth="1"/>
    <col min="6415" max="6415" width="2.6640625" style="60" customWidth="1"/>
    <col min="6416" max="6416" width="11.33203125" style="60" bestFit="1" customWidth="1"/>
    <col min="6417" max="6417" width="3.6640625" style="60" customWidth="1"/>
    <col min="6418" max="6418" width="12.88671875" style="60" bestFit="1" customWidth="1"/>
    <col min="6419" max="6419" width="51" style="60" bestFit="1" customWidth="1"/>
    <col min="6420" max="6420" width="12.33203125" style="60" customWidth="1"/>
    <col min="6421" max="6656" width="9.109375" style="60"/>
    <col min="6657" max="6657" width="45" style="60" bestFit="1" customWidth="1"/>
    <col min="6658" max="6658" width="11" style="60" bestFit="1" customWidth="1"/>
    <col min="6659" max="6659" width="11.6640625" style="60" bestFit="1" customWidth="1"/>
    <col min="6660" max="6661" width="10" style="60" customWidth="1"/>
    <col min="6662" max="6662" width="2.33203125" style="60" customWidth="1"/>
    <col min="6663" max="6663" width="11" style="60" bestFit="1" customWidth="1"/>
    <col min="6664" max="6668" width="11" style="60" customWidth="1"/>
    <col min="6669" max="6669" width="11.33203125" style="60" customWidth="1"/>
    <col min="6670" max="6670" width="10.44140625" style="60" bestFit="1" customWidth="1"/>
    <col min="6671" max="6671" width="2.6640625" style="60" customWidth="1"/>
    <col min="6672" max="6672" width="11.33203125" style="60" bestFit="1" customWidth="1"/>
    <col min="6673" max="6673" width="3.6640625" style="60" customWidth="1"/>
    <col min="6674" max="6674" width="12.88671875" style="60" bestFit="1" customWidth="1"/>
    <col min="6675" max="6675" width="51" style="60" bestFit="1" customWidth="1"/>
    <col min="6676" max="6676" width="12.33203125" style="60" customWidth="1"/>
    <col min="6677" max="6912" width="9.109375" style="60"/>
    <col min="6913" max="6913" width="45" style="60" bestFit="1" customWidth="1"/>
    <col min="6914" max="6914" width="11" style="60" bestFit="1" customWidth="1"/>
    <col min="6915" max="6915" width="11.6640625" style="60" bestFit="1" customWidth="1"/>
    <col min="6916" max="6917" width="10" style="60" customWidth="1"/>
    <col min="6918" max="6918" width="2.33203125" style="60" customWidth="1"/>
    <col min="6919" max="6919" width="11" style="60" bestFit="1" customWidth="1"/>
    <col min="6920" max="6924" width="11" style="60" customWidth="1"/>
    <col min="6925" max="6925" width="11.33203125" style="60" customWidth="1"/>
    <col min="6926" max="6926" width="10.44140625" style="60" bestFit="1" customWidth="1"/>
    <col min="6927" max="6927" width="2.6640625" style="60" customWidth="1"/>
    <col min="6928" max="6928" width="11.33203125" style="60" bestFit="1" customWidth="1"/>
    <col min="6929" max="6929" width="3.6640625" style="60" customWidth="1"/>
    <col min="6930" max="6930" width="12.88671875" style="60" bestFit="1" customWidth="1"/>
    <col min="6931" max="6931" width="51" style="60" bestFit="1" customWidth="1"/>
    <col min="6932" max="6932" width="12.33203125" style="60" customWidth="1"/>
    <col min="6933" max="7168" width="9.109375" style="60"/>
    <col min="7169" max="7169" width="45" style="60" bestFit="1" customWidth="1"/>
    <col min="7170" max="7170" width="11" style="60" bestFit="1" customWidth="1"/>
    <col min="7171" max="7171" width="11.6640625" style="60" bestFit="1" customWidth="1"/>
    <col min="7172" max="7173" width="10" style="60" customWidth="1"/>
    <col min="7174" max="7174" width="2.33203125" style="60" customWidth="1"/>
    <col min="7175" max="7175" width="11" style="60" bestFit="1" customWidth="1"/>
    <col min="7176" max="7180" width="11" style="60" customWidth="1"/>
    <col min="7181" max="7181" width="11.33203125" style="60" customWidth="1"/>
    <col min="7182" max="7182" width="10.44140625" style="60" bestFit="1" customWidth="1"/>
    <col min="7183" max="7183" width="2.6640625" style="60" customWidth="1"/>
    <col min="7184" max="7184" width="11.33203125" style="60" bestFit="1" customWidth="1"/>
    <col min="7185" max="7185" width="3.6640625" style="60" customWidth="1"/>
    <col min="7186" max="7186" width="12.88671875" style="60" bestFit="1" customWidth="1"/>
    <col min="7187" max="7187" width="51" style="60" bestFit="1" customWidth="1"/>
    <col min="7188" max="7188" width="12.33203125" style="60" customWidth="1"/>
    <col min="7189" max="7424" width="9.109375" style="60"/>
    <col min="7425" max="7425" width="45" style="60" bestFit="1" customWidth="1"/>
    <col min="7426" max="7426" width="11" style="60" bestFit="1" customWidth="1"/>
    <col min="7427" max="7427" width="11.6640625" style="60" bestFit="1" customWidth="1"/>
    <col min="7428" max="7429" width="10" style="60" customWidth="1"/>
    <col min="7430" max="7430" width="2.33203125" style="60" customWidth="1"/>
    <col min="7431" max="7431" width="11" style="60" bestFit="1" customWidth="1"/>
    <col min="7432" max="7436" width="11" style="60" customWidth="1"/>
    <col min="7437" max="7437" width="11.33203125" style="60" customWidth="1"/>
    <col min="7438" max="7438" width="10.44140625" style="60" bestFit="1" customWidth="1"/>
    <col min="7439" max="7439" width="2.6640625" style="60" customWidth="1"/>
    <col min="7440" max="7440" width="11.33203125" style="60" bestFit="1" customWidth="1"/>
    <col min="7441" max="7441" width="3.6640625" style="60" customWidth="1"/>
    <col min="7442" max="7442" width="12.88671875" style="60" bestFit="1" customWidth="1"/>
    <col min="7443" max="7443" width="51" style="60" bestFit="1" customWidth="1"/>
    <col min="7444" max="7444" width="12.33203125" style="60" customWidth="1"/>
    <col min="7445" max="7680" width="9.109375" style="60"/>
    <col min="7681" max="7681" width="45" style="60" bestFit="1" customWidth="1"/>
    <col min="7682" max="7682" width="11" style="60" bestFit="1" customWidth="1"/>
    <col min="7683" max="7683" width="11.6640625" style="60" bestFit="1" customWidth="1"/>
    <col min="7684" max="7685" width="10" style="60" customWidth="1"/>
    <col min="7686" max="7686" width="2.33203125" style="60" customWidth="1"/>
    <col min="7687" max="7687" width="11" style="60" bestFit="1" customWidth="1"/>
    <col min="7688" max="7692" width="11" style="60" customWidth="1"/>
    <col min="7693" max="7693" width="11.33203125" style="60" customWidth="1"/>
    <col min="7694" max="7694" width="10.44140625" style="60" bestFit="1" customWidth="1"/>
    <col min="7695" max="7695" width="2.6640625" style="60" customWidth="1"/>
    <col min="7696" max="7696" width="11.33203125" style="60" bestFit="1" customWidth="1"/>
    <col min="7697" max="7697" width="3.6640625" style="60" customWidth="1"/>
    <col min="7698" max="7698" width="12.88671875" style="60" bestFit="1" customWidth="1"/>
    <col min="7699" max="7699" width="51" style="60" bestFit="1" customWidth="1"/>
    <col min="7700" max="7700" width="12.33203125" style="60" customWidth="1"/>
    <col min="7701" max="7936" width="9.109375" style="60"/>
    <col min="7937" max="7937" width="45" style="60" bestFit="1" customWidth="1"/>
    <col min="7938" max="7938" width="11" style="60" bestFit="1" customWidth="1"/>
    <col min="7939" max="7939" width="11.6640625" style="60" bestFit="1" customWidth="1"/>
    <col min="7940" max="7941" width="10" style="60" customWidth="1"/>
    <col min="7942" max="7942" width="2.33203125" style="60" customWidth="1"/>
    <col min="7943" max="7943" width="11" style="60" bestFit="1" customWidth="1"/>
    <col min="7944" max="7948" width="11" style="60" customWidth="1"/>
    <col min="7949" max="7949" width="11.33203125" style="60" customWidth="1"/>
    <col min="7950" max="7950" width="10.44140625" style="60" bestFit="1" customWidth="1"/>
    <col min="7951" max="7951" width="2.6640625" style="60" customWidth="1"/>
    <col min="7952" max="7952" width="11.33203125" style="60" bestFit="1" customWidth="1"/>
    <col min="7953" max="7953" width="3.6640625" style="60" customWidth="1"/>
    <col min="7954" max="7954" width="12.88671875" style="60" bestFit="1" customWidth="1"/>
    <col min="7955" max="7955" width="51" style="60" bestFit="1" customWidth="1"/>
    <col min="7956" max="7956" width="12.33203125" style="60" customWidth="1"/>
    <col min="7957" max="8192" width="9.109375" style="60"/>
    <col min="8193" max="8193" width="45" style="60" bestFit="1" customWidth="1"/>
    <col min="8194" max="8194" width="11" style="60" bestFit="1" customWidth="1"/>
    <col min="8195" max="8195" width="11.6640625" style="60" bestFit="1" customWidth="1"/>
    <col min="8196" max="8197" width="10" style="60" customWidth="1"/>
    <col min="8198" max="8198" width="2.33203125" style="60" customWidth="1"/>
    <col min="8199" max="8199" width="11" style="60" bestFit="1" customWidth="1"/>
    <col min="8200" max="8204" width="11" style="60" customWidth="1"/>
    <col min="8205" max="8205" width="11.33203125" style="60" customWidth="1"/>
    <col min="8206" max="8206" width="10.44140625" style="60" bestFit="1" customWidth="1"/>
    <col min="8207" max="8207" width="2.6640625" style="60" customWidth="1"/>
    <col min="8208" max="8208" width="11.33203125" style="60" bestFit="1" customWidth="1"/>
    <col min="8209" max="8209" width="3.6640625" style="60" customWidth="1"/>
    <col min="8210" max="8210" width="12.88671875" style="60" bestFit="1" customWidth="1"/>
    <col min="8211" max="8211" width="51" style="60" bestFit="1" customWidth="1"/>
    <col min="8212" max="8212" width="12.33203125" style="60" customWidth="1"/>
    <col min="8213" max="8448" width="9.109375" style="60"/>
    <col min="8449" max="8449" width="45" style="60" bestFit="1" customWidth="1"/>
    <col min="8450" max="8450" width="11" style="60" bestFit="1" customWidth="1"/>
    <col min="8451" max="8451" width="11.6640625" style="60" bestFit="1" customWidth="1"/>
    <col min="8452" max="8453" width="10" style="60" customWidth="1"/>
    <col min="8454" max="8454" width="2.33203125" style="60" customWidth="1"/>
    <col min="8455" max="8455" width="11" style="60" bestFit="1" customWidth="1"/>
    <col min="8456" max="8460" width="11" style="60" customWidth="1"/>
    <col min="8461" max="8461" width="11.33203125" style="60" customWidth="1"/>
    <col min="8462" max="8462" width="10.44140625" style="60" bestFit="1" customWidth="1"/>
    <col min="8463" max="8463" width="2.6640625" style="60" customWidth="1"/>
    <col min="8464" max="8464" width="11.33203125" style="60" bestFit="1" customWidth="1"/>
    <col min="8465" max="8465" width="3.6640625" style="60" customWidth="1"/>
    <col min="8466" max="8466" width="12.88671875" style="60" bestFit="1" customWidth="1"/>
    <col min="8467" max="8467" width="51" style="60" bestFit="1" customWidth="1"/>
    <col min="8468" max="8468" width="12.33203125" style="60" customWidth="1"/>
    <col min="8469" max="8704" width="9.109375" style="60"/>
    <col min="8705" max="8705" width="45" style="60" bestFit="1" customWidth="1"/>
    <col min="8706" max="8706" width="11" style="60" bestFit="1" customWidth="1"/>
    <col min="8707" max="8707" width="11.6640625" style="60" bestFit="1" customWidth="1"/>
    <col min="8708" max="8709" width="10" style="60" customWidth="1"/>
    <col min="8710" max="8710" width="2.33203125" style="60" customWidth="1"/>
    <col min="8711" max="8711" width="11" style="60" bestFit="1" customWidth="1"/>
    <col min="8712" max="8716" width="11" style="60" customWidth="1"/>
    <col min="8717" max="8717" width="11.33203125" style="60" customWidth="1"/>
    <col min="8718" max="8718" width="10.44140625" style="60" bestFit="1" customWidth="1"/>
    <col min="8719" max="8719" width="2.6640625" style="60" customWidth="1"/>
    <col min="8720" max="8720" width="11.33203125" style="60" bestFit="1" customWidth="1"/>
    <col min="8721" max="8721" width="3.6640625" style="60" customWidth="1"/>
    <col min="8722" max="8722" width="12.88671875" style="60" bestFit="1" customWidth="1"/>
    <col min="8723" max="8723" width="51" style="60" bestFit="1" customWidth="1"/>
    <col min="8724" max="8724" width="12.33203125" style="60" customWidth="1"/>
    <col min="8725" max="8960" width="9.109375" style="60"/>
    <col min="8961" max="8961" width="45" style="60" bestFit="1" customWidth="1"/>
    <col min="8962" max="8962" width="11" style="60" bestFit="1" customWidth="1"/>
    <col min="8963" max="8963" width="11.6640625" style="60" bestFit="1" customWidth="1"/>
    <col min="8964" max="8965" width="10" style="60" customWidth="1"/>
    <col min="8966" max="8966" width="2.33203125" style="60" customWidth="1"/>
    <col min="8967" max="8967" width="11" style="60" bestFit="1" customWidth="1"/>
    <col min="8968" max="8972" width="11" style="60" customWidth="1"/>
    <col min="8973" max="8973" width="11.33203125" style="60" customWidth="1"/>
    <col min="8974" max="8974" width="10.44140625" style="60" bestFit="1" customWidth="1"/>
    <col min="8975" max="8975" width="2.6640625" style="60" customWidth="1"/>
    <col min="8976" max="8976" width="11.33203125" style="60" bestFit="1" customWidth="1"/>
    <col min="8977" max="8977" width="3.6640625" style="60" customWidth="1"/>
    <col min="8978" max="8978" width="12.88671875" style="60" bestFit="1" customWidth="1"/>
    <col min="8979" max="8979" width="51" style="60" bestFit="1" customWidth="1"/>
    <col min="8980" max="8980" width="12.33203125" style="60" customWidth="1"/>
    <col min="8981" max="9216" width="9.109375" style="60"/>
    <col min="9217" max="9217" width="45" style="60" bestFit="1" customWidth="1"/>
    <col min="9218" max="9218" width="11" style="60" bestFit="1" customWidth="1"/>
    <col min="9219" max="9219" width="11.6640625" style="60" bestFit="1" customWidth="1"/>
    <col min="9220" max="9221" width="10" style="60" customWidth="1"/>
    <col min="9222" max="9222" width="2.33203125" style="60" customWidth="1"/>
    <col min="9223" max="9223" width="11" style="60" bestFit="1" customWidth="1"/>
    <col min="9224" max="9228" width="11" style="60" customWidth="1"/>
    <col min="9229" max="9229" width="11.33203125" style="60" customWidth="1"/>
    <col min="9230" max="9230" width="10.44140625" style="60" bestFit="1" customWidth="1"/>
    <col min="9231" max="9231" width="2.6640625" style="60" customWidth="1"/>
    <col min="9232" max="9232" width="11.33203125" style="60" bestFit="1" customWidth="1"/>
    <col min="9233" max="9233" width="3.6640625" style="60" customWidth="1"/>
    <col min="9234" max="9234" width="12.88671875" style="60" bestFit="1" customWidth="1"/>
    <col min="9235" max="9235" width="51" style="60" bestFit="1" customWidth="1"/>
    <col min="9236" max="9236" width="12.33203125" style="60" customWidth="1"/>
    <col min="9237" max="9472" width="9.109375" style="60"/>
    <col min="9473" max="9473" width="45" style="60" bestFit="1" customWidth="1"/>
    <col min="9474" max="9474" width="11" style="60" bestFit="1" customWidth="1"/>
    <col min="9475" max="9475" width="11.6640625" style="60" bestFit="1" customWidth="1"/>
    <col min="9476" max="9477" width="10" style="60" customWidth="1"/>
    <col min="9478" max="9478" width="2.33203125" style="60" customWidth="1"/>
    <col min="9479" max="9479" width="11" style="60" bestFit="1" customWidth="1"/>
    <col min="9480" max="9484" width="11" style="60" customWidth="1"/>
    <col min="9485" max="9485" width="11.33203125" style="60" customWidth="1"/>
    <col min="9486" max="9486" width="10.44140625" style="60" bestFit="1" customWidth="1"/>
    <col min="9487" max="9487" width="2.6640625" style="60" customWidth="1"/>
    <col min="9488" max="9488" width="11.33203125" style="60" bestFit="1" customWidth="1"/>
    <col min="9489" max="9489" width="3.6640625" style="60" customWidth="1"/>
    <col min="9490" max="9490" width="12.88671875" style="60" bestFit="1" customWidth="1"/>
    <col min="9491" max="9491" width="51" style="60" bestFit="1" customWidth="1"/>
    <col min="9492" max="9492" width="12.33203125" style="60" customWidth="1"/>
    <col min="9493" max="9728" width="9.109375" style="60"/>
    <col min="9729" max="9729" width="45" style="60" bestFit="1" customWidth="1"/>
    <col min="9730" max="9730" width="11" style="60" bestFit="1" customWidth="1"/>
    <col min="9731" max="9731" width="11.6640625" style="60" bestFit="1" customWidth="1"/>
    <col min="9732" max="9733" width="10" style="60" customWidth="1"/>
    <col min="9734" max="9734" width="2.33203125" style="60" customWidth="1"/>
    <col min="9735" max="9735" width="11" style="60" bestFit="1" customWidth="1"/>
    <col min="9736" max="9740" width="11" style="60" customWidth="1"/>
    <col min="9741" max="9741" width="11.33203125" style="60" customWidth="1"/>
    <col min="9742" max="9742" width="10.44140625" style="60" bestFit="1" customWidth="1"/>
    <col min="9743" max="9743" width="2.6640625" style="60" customWidth="1"/>
    <col min="9744" max="9744" width="11.33203125" style="60" bestFit="1" customWidth="1"/>
    <col min="9745" max="9745" width="3.6640625" style="60" customWidth="1"/>
    <col min="9746" max="9746" width="12.88671875" style="60" bestFit="1" customWidth="1"/>
    <col min="9747" max="9747" width="51" style="60" bestFit="1" customWidth="1"/>
    <col min="9748" max="9748" width="12.33203125" style="60" customWidth="1"/>
    <col min="9749" max="9984" width="9.109375" style="60"/>
    <col min="9985" max="9985" width="45" style="60" bestFit="1" customWidth="1"/>
    <col min="9986" max="9986" width="11" style="60" bestFit="1" customWidth="1"/>
    <col min="9987" max="9987" width="11.6640625" style="60" bestFit="1" customWidth="1"/>
    <col min="9988" max="9989" width="10" style="60" customWidth="1"/>
    <col min="9990" max="9990" width="2.33203125" style="60" customWidth="1"/>
    <col min="9991" max="9991" width="11" style="60" bestFit="1" customWidth="1"/>
    <col min="9992" max="9996" width="11" style="60" customWidth="1"/>
    <col min="9997" max="9997" width="11.33203125" style="60" customWidth="1"/>
    <col min="9998" max="9998" width="10.44140625" style="60" bestFit="1" customWidth="1"/>
    <col min="9999" max="9999" width="2.6640625" style="60" customWidth="1"/>
    <col min="10000" max="10000" width="11.33203125" style="60" bestFit="1" customWidth="1"/>
    <col min="10001" max="10001" width="3.6640625" style="60" customWidth="1"/>
    <col min="10002" max="10002" width="12.88671875" style="60" bestFit="1" customWidth="1"/>
    <col min="10003" max="10003" width="51" style="60" bestFit="1" customWidth="1"/>
    <col min="10004" max="10004" width="12.33203125" style="60" customWidth="1"/>
    <col min="10005" max="10240" width="9.109375" style="60"/>
    <col min="10241" max="10241" width="45" style="60" bestFit="1" customWidth="1"/>
    <col min="10242" max="10242" width="11" style="60" bestFit="1" customWidth="1"/>
    <col min="10243" max="10243" width="11.6640625" style="60" bestFit="1" customWidth="1"/>
    <col min="10244" max="10245" width="10" style="60" customWidth="1"/>
    <col min="10246" max="10246" width="2.33203125" style="60" customWidth="1"/>
    <col min="10247" max="10247" width="11" style="60" bestFit="1" customWidth="1"/>
    <col min="10248" max="10252" width="11" style="60" customWidth="1"/>
    <col min="10253" max="10253" width="11.33203125" style="60" customWidth="1"/>
    <col min="10254" max="10254" width="10.44140625" style="60" bestFit="1" customWidth="1"/>
    <col min="10255" max="10255" width="2.6640625" style="60" customWidth="1"/>
    <col min="10256" max="10256" width="11.33203125" style="60" bestFit="1" customWidth="1"/>
    <col min="10257" max="10257" width="3.6640625" style="60" customWidth="1"/>
    <col min="10258" max="10258" width="12.88671875" style="60" bestFit="1" customWidth="1"/>
    <col min="10259" max="10259" width="51" style="60" bestFit="1" customWidth="1"/>
    <col min="10260" max="10260" width="12.33203125" style="60" customWidth="1"/>
    <col min="10261" max="10496" width="9.109375" style="60"/>
    <col min="10497" max="10497" width="45" style="60" bestFit="1" customWidth="1"/>
    <col min="10498" max="10498" width="11" style="60" bestFit="1" customWidth="1"/>
    <col min="10499" max="10499" width="11.6640625" style="60" bestFit="1" customWidth="1"/>
    <col min="10500" max="10501" width="10" style="60" customWidth="1"/>
    <col min="10502" max="10502" width="2.33203125" style="60" customWidth="1"/>
    <col min="10503" max="10503" width="11" style="60" bestFit="1" customWidth="1"/>
    <col min="10504" max="10508" width="11" style="60" customWidth="1"/>
    <col min="10509" max="10509" width="11.33203125" style="60" customWidth="1"/>
    <col min="10510" max="10510" width="10.44140625" style="60" bestFit="1" customWidth="1"/>
    <col min="10511" max="10511" width="2.6640625" style="60" customWidth="1"/>
    <col min="10512" max="10512" width="11.33203125" style="60" bestFit="1" customWidth="1"/>
    <col min="10513" max="10513" width="3.6640625" style="60" customWidth="1"/>
    <col min="10514" max="10514" width="12.88671875" style="60" bestFit="1" customWidth="1"/>
    <col min="10515" max="10515" width="51" style="60" bestFit="1" customWidth="1"/>
    <col min="10516" max="10516" width="12.33203125" style="60" customWidth="1"/>
    <col min="10517" max="10752" width="9.109375" style="60"/>
    <col min="10753" max="10753" width="45" style="60" bestFit="1" customWidth="1"/>
    <col min="10754" max="10754" width="11" style="60" bestFit="1" customWidth="1"/>
    <col min="10755" max="10755" width="11.6640625" style="60" bestFit="1" customWidth="1"/>
    <col min="10756" max="10757" width="10" style="60" customWidth="1"/>
    <col min="10758" max="10758" width="2.33203125" style="60" customWidth="1"/>
    <col min="10759" max="10759" width="11" style="60" bestFit="1" customWidth="1"/>
    <col min="10760" max="10764" width="11" style="60" customWidth="1"/>
    <col min="10765" max="10765" width="11.33203125" style="60" customWidth="1"/>
    <col min="10766" max="10766" width="10.44140625" style="60" bestFit="1" customWidth="1"/>
    <col min="10767" max="10767" width="2.6640625" style="60" customWidth="1"/>
    <col min="10768" max="10768" width="11.33203125" style="60" bestFit="1" customWidth="1"/>
    <col min="10769" max="10769" width="3.6640625" style="60" customWidth="1"/>
    <col min="10770" max="10770" width="12.88671875" style="60" bestFit="1" customWidth="1"/>
    <col min="10771" max="10771" width="51" style="60" bestFit="1" customWidth="1"/>
    <col min="10772" max="10772" width="12.33203125" style="60" customWidth="1"/>
    <col min="10773" max="11008" width="9.109375" style="60"/>
    <col min="11009" max="11009" width="45" style="60" bestFit="1" customWidth="1"/>
    <col min="11010" max="11010" width="11" style="60" bestFit="1" customWidth="1"/>
    <col min="11011" max="11011" width="11.6640625" style="60" bestFit="1" customWidth="1"/>
    <col min="11012" max="11013" width="10" style="60" customWidth="1"/>
    <col min="11014" max="11014" width="2.33203125" style="60" customWidth="1"/>
    <col min="11015" max="11015" width="11" style="60" bestFit="1" customWidth="1"/>
    <col min="11016" max="11020" width="11" style="60" customWidth="1"/>
    <col min="11021" max="11021" width="11.33203125" style="60" customWidth="1"/>
    <col min="11022" max="11022" width="10.44140625" style="60" bestFit="1" customWidth="1"/>
    <col min="11023" max="11023" width="2.6640625" style="60" customWidth="1"/>
    <col min="11024" max="11024" width="11.33203125" style="60" bestFit="1" customWidth="1"/>
    <col min="11025" max="11025" width="3.6640625" style="60" customWidth="1"/>
    <col min="11026" max="11026" width="12.88671875" style="60" bestFit="1" customWidth="1"/>
    <col min="11027" max="11027" width="51" style="60" bestFit="1" customWidth="1"/>
    <col min="11028" max="11028" width="12.33203125" style="60" customWidth="1"/>
    <col min="11029" max="11264" width="9.109375" style="60"/>
    <col min="11265" max="11265" width="45" style="60" bestFit="1" customWidth="1"/>
    <col min="11266" max="11266" width="11" style="60" bestFit="1" customWidth="1"/>
    <col min="11267" max="11267" width="11.6640625" style="60" bestFit="1" customWidth="1"/>
    <col min="11268" max="11269" width="10" style="60" customWidth="1"/>
    <col min="11270" max="11270" width="2.33203125" style="60" customWidth="1"/>
    <col min="11271" max="11271" width="11" style="60" bestFit="1" customWidth="1"/>
    <col min="11272" max="11276" width="11" style="60" customWidth="1"/>
    <col min="11277" max="11277" width="11.33203125" style="60" customWidth="1"/>
    <col min="11278" max="11278" width="10.44140625" style="60" bestFit="1" customWidth="1"/>
    <col min="11279" max="11279" width="2.6640625" style="60" customWidth="1"/>
    <col min="11280" max="11280" width="11.33203125" style="60" bestFit="1" customWidth="1"/>
    <col min="11281" max="11281" width="3.6640625" style="60" customWidth="1"/>
    <col min="11282" max="11282" width="12.88671875" style="60" bestFit="1" customWidth="1"/>
    <col min="11283" max="11283" width="51" style="60" bestFit="1" customWidth="1"/>
    <col min="11284" max="11284" width="12.33203125" style="60" customWidth="1"/>
    <col min="11285" max="11520" width="9.109375" style="60"/>
    <col min="11521" max="11521" width="45" style="60" bestFit="1" customWidth="1"/>
    <col min="11522" max="11522" width="11" style="60" bestFit="1" customWidth="1"/>
    <col min="11523" max="11523" width="11.6640625" style="60" bestFit="1" customWidth="1"/>
    <col min="11524" max="11525" width="10" style="60" customWidth="1"/>
    <col min="11526" max="11526" width="2.33203125" style="60" customWidth="1"/>
    <col min="11527" max="11527" width="11" style="60" bestFit="1" customWidth="1"/>
    <col min="11528" max="11532" width="11" style="60" customWidth="1"/>
    <col min="11533" max="11533" width="11.33203125" style="60" customWidth="1"/>
    <col min="11534" max="11534" width="10.44140625" style="60" bestFit="1" customWidth="1"/>
    <col min="11535" max="11535" width="2.6640625" style="60" customWidth="1"/>
    <col min="11536" max="11536" width="11.33203125" style="60" bestFit="1" customWidth="1"/>
    <col min="11537" max="11537" width="3.6640625" style="60" customWidth="1"/>
    <col min="11538" max="11538" width="12.88671875" style="60" bestFit="1" customWidth="1"/>
    <col min="11539" max="11539" width="51" style="60" bestFit="1" customWidth="1"/>
    <col min="11540" max="11540" width="12.33203125" style="60" customWidth="1"/>
    <col min="11541" max="11776" width="9.109375" style="60"/>
    <col min="11777" max="11777" width="45" style="60" bestFit="1" customWidth="1"/>
    <col min="11778" max="11778" width="11" style="60" bestFit="1" customWidth="1"/>
    <col min="11779" max="11779" width="11.6640625" style="60" bestFit="1" customWidth="1"/>
    <col min="11780" max="11781" width="10" style="60" customWidth="1"/>
    <col min="11782" max="11782" width="2.33203125" style="60" customWidth="1"/>
    <col min="11783" max="11783" width="11" style="60" bestFit="1" customWidth="1"/>
    <col min="11784" max="11788" width="11" style="60" customWidth="1"/>
    <col min="11789" max="11789" width="11.33203125" style="60" customWidth="1"/>
    <col min="11790" max="11790" width="10.44140625" style="60" bestFit="1" customWidth="1"/>
    <col min="11791" max="11791" width="2.6640625" style="60" customWidth="1"/>
    <col min="11792" max="11792" width="11.33203125" style="60" bestFit="1" customWidth="1"/>
    <col min="11793" max="11793" width="3.6640625" style="60" customWidth="1"/>
    <col min="11794" max="11794" width="12.88671875" style="60" bestFit="1" customWidth="1"/>
    <col min="11795" max="11795" width="51" style="60" bestFit="1" customWidth="1"/>
    <col min="11796" max="11796" width="12.33203125" style="60" customWidth="1"/>
    <col min="11797" max="12032" width="9.109375" style="60"/>
    <col min="12033" max="12033" width="45" style="60" bestFit="1" customWidth="1"/>
    <col min="12034" max="12034" width="11" style="60" bestFit="1" customWidth="1"/>
    <col min="12035" max="12035" width="11.6640625" style="60" bestFit="1" customWidth="1"/>
    <col min="12036" max="12037" width="10" style="60" customWidth="1"/>
    <col min="12038" max="12038" width="2.33203125" style="60" customWidth="1"/>
    <col min="12039" max="12039" width="11" style="60" bestFit="1" customWidth="1"/>
    <col min="12040" max="12044" width="11" style="60" customWidth="1"/>
    <col min="12045" max="12045" width="11.33203125" style="60" customWidth="1"/>
    <col min="12046" max="12046" width="10.44140625" style="60" bestFit="1" customWidth="1"/>
    <col min="12047" max="12047" width="2.6640625" style="60" customWidth="1"/>
    <col min="12048" max="12048" width="11.33203125" style="60" bestFit="1" customWidth="1"/>
    <col min="12049" max="12049" width="3.6640625" style="60" customWidth="1"/>
    <col min="12050" max="12050" width="12.88671875" style="60" bestFit="1" customWidth="1"/>
    <col min="12051" max="12051" width="51" style="60" bestFit="1" customWidth="1"/>
    <col min="12052" max="12052" width="12.33203125" style="60" customWidth="1"/>
    <col min="12053" max="12288" width="9.109375" style="60"/>
    <col min="12289" max="12289" width="45" style="60" bestFit="1" customWidth="1"/>
    <col min="12290" max="12290" width="11" style="60" bestFit="1" customWidth="1"/>
    <col min="12291" max="12291" width="11.6640625" style="60" bestFit="1" customWidth="1"/>
    <col min="12292" max="12293" width="10" style="60" customWidth="1"/>
    <col min="12294" max="12294" width="2.33203125" style="60" customWidth="1"/>
    <col min="12295" max="12295" width="11" style="60" bestFit="1" customWidth="1"/>
    <col min="12296" max="12300" width="11" style="60" customWidth="1"/>
    <col min="12301" max="12301" width="11.33203125" style="60" customWidth="1"/>
    <col min="12302" max="12302" width="10.44140625" style="60" bestFit="1" customWidth="1"/>
    <col min="12303" max="12303" width="2.6640625" style="60" customWidth="1"/>
    <col min="12304" max="12304" width="11.33203125" style="60" bestFit="1" customWidth="1"/>
    <col min="12305" max="12305" width="3.6640625" style="60" customWidth="1"/>
    <col min="12306" max="12306" width="12.88671875" style="60" bestFit="1" customWidth="1"/>
    <col min="12307" max="12307" width="51" style="60" bestFit="1" customWidth="1"/>
    <col min="12308" max="12308" width="12.33203125" style="60" customWidth="1"/>
    <col min="12309" max="12544" width="9.109375" style="60"/>
    <col min="12545" max="12545" width="45" style="60" bestFit="1" customWidth="1"/>
    <col min="12546" max="12546" width="11" style="60" bestFit="1" customWidth="1"/>
    <col min="12547" max="12547" width="11.6640625" style="60" bestFit="1" customWidth="1"/>
    <col min="12548" max="12549" width="10" style="60" customWidth="1"/>
    <col min="12550" max="12550" width="2.33203125" style="60" customWidth="1"/>
    <col min="12551" max="12551" width="11" style="60" bestFit="1" customWidth="1"/>
    <col min="12552" max="12556" width="11" style="60" customWidth="1"/>
    <col min="12557" max="12557" width="11.33203125" style="60" customWidth="1"/>
    <col min="12558" max="12558" width="10.44140625" style="60" bestFit="1" customWidth="1"/>
    <col min="12559" max="12559" width="2.6640625" style="60" customWidth="1"/>
    <col min="12560" max="12560" width="11.33203125" style="60" bestFit="1" customWidth="1"/>
    <col min="12561" max="12561" width="3.6640625" style="60" customWidth="1"/>
    <col min="12562" max="12562" width="12.88671875" style="60" bestFit="1" customWidth="1"/>
    <col min="12563" max="12563" width="51" style="60" bestFit="1" customWidth="1"/>
    <col min="12564" max="12564" width="12.33203125" style="60" customWidth="1"/>
    <col min="12565" max="12800" width="9.109375" style="60"/>
    <col min="12801" max="12801" width="45" style="60" bestFit="1" customWidth="1"/>
    <col min="12802" max="12802" width="11" style="60" bestFit="1" customWidth="1"/>
    <col min="12803" max="12803" width="11.6640625" style="60" bestFit="1" customWidth="1"/>
    <col min="12804" max="12805" width="10" style="60" customWidth="1"/>
    <col min="12806" max="12806" width="2.33203125" style="60" customWidth="1"/>
    <col min="12807" max="12807" width="11" style="60" bestFit="1" customWidth="1"/>
    <col min="12808" max="12812" width="11" style="60" customWidth="1"/>
    <col min="12813" max="12813" width="11.33203125" style="60" customWidth="1"/>
    <col min="12814" max="12814" width="10.44140625" style="60" bestFit="1" customWidth="1"/>
    <col min="12815" max="12815" width="2.6640625" style="60" customWidth="1"/>
    <col min="12816" max="12816" width="11.33203125" style="60" bestFit="1" customWidth="1"/>
    <col min="12817" max="12817" width="3.6640625" style="60" customWidth="1"/>
    <col min="12818" max="12818" width="12.88671875" style="60" bestFit="1" customWidth="1"/>
    <col min="12819" max="12819" width="51" style="60" bestFit="1" customWidth="1"/>
    <col min="12820" max="12820" width="12.33203125" style="60" customWidth="1"/>
    <col min="12821" max="13056" width="9.109375" style="60"/>
    <col min="13057" max="13057" width="45" style="60" bestFit="1" customWidth="1"/>
    <col min="13058" max="13058" width="11" style="60" bestFit="1" customWidth="1"/>
    <col min="13059" max="13059" width="11.6640625" style="60" bestFit="1" customWidth="1"/>
    <col min="13060" max="13061" width="10" style="60" customWidth="1"/>
    <col min="13062" max="13062" width="2.33203125" style="60" customWidth="1"/>
    <col min="13063" max="13063" width="11" style="60" bestFit="1" customWidth="1"/>
    <col min="13064" max="13068" width="11" style="60" customWidth="1"/>
    <col min="13069" max="13069" width="11.33203125" style="60" customWidth="1"/>
    <col min="13070" max="13070" width="10.44140625" style="60" bestFit="1" customWidth="1"/>
    <col min="13071" max="13071" width="2.6640625" style="60" customWidth="1"/>
    <col min="13072" max="13072" width="11.33203125" style="60" bestFit="1" customWidth="1"/>
    <col min="13073" max="13073" width="3.6640625" style="60" customWidth="1"/>
    <col min="13074" max="13074" width="12.88671875" style="60" bestFit="1" customWidth="1"/>
    <col min="13075" max="13075" width="51" style="60" bestFit="1" customWidth="1"/>
    <col min="13076" max="13076" width="12.33203125" style="60" customWidth="1"/>
    <col min="13077" max="13312" width="9.109375" style="60"/>
    <col min="13313" max="13313" width="45" style="60" bestFit="1" customWidth="1"/>
    <col min="13314" max="13314" width="11" style="60" bestFit="1" customWidth="1"/>
    <col min="13315" max="13315" width="11.6640625" style="60" bestFit="1" customWidth="1"/>
    <col min="13316" max="13317" width="10" style="60" customWidth="1"/>
    <col min="13318" max="13318" width="2.33203125" style="60" customWidth="1"/>
    <col min="13319" max="13319" width="11" style="60" bestFit="1" customWidth="1"/>
    <col min="13320" max="13324" width="11" style="60" customWidth="1"/>
    <col min="13325" max="13325" width="11.33203125" style="60" customWidth="1"/>
    <col min="13326" max="13326" width="10.44140625" style="60" bestFit="1" customWidth="1"/>
    <col min="13327" max="13327" width="2.6640625" style="60" customWidth="1"/>
    <col min="13328" max="13328" width="11.33203125" style="60" bestFit="1" customWidth="1"/>
    <col min="13329" max="13329" width="3.6640625" style="60" customWidth="1"/>
    <col min="13330" max="13330" width="12.88671875" style="60" bestFit="1" customWidth="1"/>
    <col min="13331" max="13331" width="51" style="60" bestFit="1" customWidth="1"/>
    <col min="13332" max="13332" width="12.33203125" style="60" customWidth="1"/>
    <col min="13333" max="13568" width="9.109375" style="60"/>
    <col min="13569" max="13569" width="45" style="60" bestFit="1" customWidth="1"/>
    <col min="13570" max="13570" width="11" style="60" bestFit="1" customWidth="1"/>
    <col min="13571" max="13571" width="11.6640625" style="60" bestFit="1" customWidth="1"/>
    <col min="13572" max="13573" width="10" style="60" customWidth="1"/>
    <col min="13574" max="13574" width="2.33203125" style="60" customWidth="1"/>
    <col min="13575" max="13575" width="11" style="60" bestFit="1" customWidth="1"/>
    <col min="13576" max="13580" width="11" style="60" customWidth="1"/>
    <col min="13581" max="13581" width="11.33203125" style="60" customWidth="1"/>
    <col min="13582" max="13582" width="10.44140625" style="60" bestFit="1" customWidth="1"/>
    <col min="13583" max="13583" width="2.6640625" style="60" customWidth="1"/>
    <col min="13584" max="13584" width="11.33203125" style="60" bestFit="1" customWidth="1"/>
    <col min="13585" max="13585" width="3.6640625" style="60" customWidth="1"/>
    <col min="13586" max="13586" width="12.88671875" style="60" bestFit="1" customWidth="1"/>
    <col min="13587" max="13587" width="51" style="60" bestFit="1" customWidth="1"/>
    <col min="13588" max="13588" width="12.33203125" style="60" customWidth="1"/>
    <col min="13589" max="13824" width="9.109375" style="60"/>
    <col min="13825" max="13825" width="45" style="60" bestFit="1" customWidth="1"/>
    <col min="13826" max="13826" width="11" style="60" bestFit="1" customWidth="1"/>
    <col min="13827" max="13827" width="11.6640625" style="60" bestFit="1" customWidth="1"/>
    <col min="13828" max="13829" width="10" style="60" customWidth="1"/>
    <col min="13830" max="13830" width="2.33203125" style="60" customWidth="1"/>
    <col min="13831" max="13831" width="11" style="60" bestFit="1" customWidth="1"/>
    <col min="13832" max="13836" width="11" style="60" customWidth="1"/>
    <col min="13837" max="13837" width="11.33203125" style="60" customWidth="1"/>
    <col min="13838" max="13838" width="10.44140625" style="60" bestFit="1" customWidth="1"/>
    <col min="13839" max="13839" width="2.6640625" style="60" customWidth="1"/>
    <col min="13840" max="13840" width="11.33203125" style="60" bestFit="1" customWidth="1"/>
    <col min="13841" max="13841" width="3.6640625" style="60" customWidth="1"/>
    <col min="13842" max="13842" width="12.88671875" style="60" bestFit="1" customWidth="1"/>
    <col min="13843" max="13843" width="51" style="60" bestFit="1" customWidth="1"/>
    <col min="13844" max="13844" width="12.33203125" style="60" customWidth="1"/>
    <col min="13845" max="14080" width="9.109375" style="60"/>
    <col min="14081" max="14081" width="45" style="60" bestFit="1" customWidth="1"/>
    <col min="14082" max="14082" width="11" style="60" bestFit="1" customWidth="1"/>
    <col min="14083" max="14083" width="11.6640625" style="60" bestFit="1" customWidth="1"/>
    <col min="14084" max="14085" width="10" style="60" customWidth="1"/>
    <col min="14086" max="14086" width="2.33203125" style="60" customWidth="1"/>
    <col min="14087" max="14087" width="11" style="60" bestFit="1" customWidth="1"/>
    <col min="14088" max="14092" width="11" style="60" customWidth="1"/>
    <col min="14093" max="14093" width="11.33203125" style="60" customWidth="1"/>
    <col min="14094" max="14094" width="10.44140625" style="60" bestFit="1" customWidth="1"/>
    <col min="14095" max="14095" width="2.6640625" style="60" customWidth="1"/>
    <col min="14096" max="14096" width="11.33203125" style="60" bestFit="1" customWidth="1"/>
    <col min="14097" max="14097" width="3.6640625" style="60" customWidth="1"/>
    <col min="14098" max="14098" width="12.88671875" style="60" bestFit="1" customWidth="1"/>
    <col min="14099" max="14099" width="51" style="60" bestFit="1" customWidth="1"/>
    <col min="14100" max="14100" width="12.33203125" style="60" customWidth="1"/>
    <col min="14101" max="14336" width="9.109375" style="60"/>
    <col min="14337" max="14337" width="45" style="60" bestFit="1" customWidth="1"/>
    <col min="14338" max="14338" width="11" style="60" bestFit="1" customWidth="1"/>
    <col min="14339" max="14339" width="11.6640625" style="60" bestFit="1" customWidth="1"/>
    <col min="14340" max="14341" width="10" style="60" customWidth="1"/>
    <col min="14342" max="14342" width="2.33203125" style="60" customWidth="1"/>
    <col min="14343" max="14343" width="11" style="60" bestFit="1" customWidth="1"/>
    <col min="14344" max="14348" width="11" style="60" customWidth="1"/>
    <col min="14349" max="14349" width="11.33203125" style="60" customWidth="1"/>
    <col min="14350" max="14350" width="10.44140625" style="60" bestFit="1" customWidth="1"/>
    <col min="14351" max="14351" width="2.6640625" style="60" customWidth="1"/>
    <col min="14352" max="14352" width="11.33203125" style="60" bestFit="1" customWidth="1"/>
    <col min="14353" max="14353" width="3.6640625" style="60" customWidth="1"/>
    <col min="14354" max="14354" width="12.88671875" style="60" bestFit="1" customWidth="1"/>
    <col min="14355" max="14355" width="51" style="60" bestFit="1" customWidth="1"/>
    <col min="14356" max="14356" width="12.33203125" style="60" customWidth="1"/>
    <col min="14357" max="14592" width="9.109375" style="60"/>
    <col min="14593" max="14593" width="45" style="60" bestFit="1" customWidth="1"/>
    <col min="14594" max="14594" width="11" style="60" bestFit="1" customWidth="1"/>
    <col min="14595" max="14595" width="11.6640625" style="60" bestFit="1" customWidth="1"/>
    <col min="14596" max="14597" width="10" style="60" customWidth="1"/>
    <col min="14598" max="14598" width="2.33203125" style="60" customWidth="1"/>
    <col min="14599" max="14599" width="11" style="60" bestFit="1" customWidth="1"/>
    <col min="14600" max="14604" width="11" style="60" customWidth="1"/>
    <col min="14605" max="14605" width="11.33203125" style="60" customWidth="1"/>
    <col min="14606" max="14606" width="10.44140625" style="60" bestFit="1" customWidth="1"/>
    <col min="14607" max="14607" width="2.6640625" style="60" customWidth="1"/>
    <col min="14608" max="14608" width="11.33203125" style="60" bestFit="1" customWidth="1"/>
    <col min="14609" max="14609" width="3.6640625" style="60" customWidth="1"/>
    <col min="14610" max="14610" width="12.88671875" style="60" bestFit="1" customWidth="1"/>
    <col min="14611" max="14611" width="51" style="60" bestFit="1" customWidth="1"/>
    <col min="14612" max="14612" width="12.33203125" style="60" customWidth="1"/>
    <col min="14613" max="14848" width="9.109375" style="60"/>
    <col min="14849" max="14849" width="45" style="60" bestFit="1" customWidth="1"/>
    <col min="14850" max="14850" width="11" style="60" bestFit="1" customWidth="1"/>
    <col min="14851" max="14851" width="11.6640625" style="60" bestFit="1" customWidth="1"/>
    <col min="14852" max="14853" width="10" style="60" customWidth="1"/>
    <col min="14854" max="14854" width="2.33203125" style="60" customWidth="1"/>
    <col min="14855" max="14855" width="11" style="60" bestFit="1" customWidth="1"/>
    <col min="14856" max="14860" width="11" style="60" customWidth="1"/>
    <col min="14861" max="14861" width="11.33203125" style="60" customWidth="1"/>
    <col min="14862" max="14862" width="10.44140625" style="60" bestFit="1" customWidth="1"/>
    <col min="14863" max="14863" width="2.6640625" style="60" customWidth="1"/>
    <col min="14864" max="14864" width="11.33203125" style="60" bestFit="1" customWidth="1"/>
    <col min="14865" max="14865" width="3.6640625" style="60" customWidth="1"/>
    <col min="14866" max="14866" width="12.88671875" style="60" bestFit="1" customWidth="1"/>
    <col min="14867" max="14867" width="51" style="60" bestFit="1" customWidth="1"/>
    <col min="14868" max="14868" width="12.33203125" style="60" customWidth="1"/>
    <col min="14869" max="15104" width="9.109375" style="60"/>
    <col min="15105" max="15105" width="45" style="60" bestFit="1" customWidth="1"/>
    <col min="15106" max="15106" width="11" style="60" bestFit="1" customWidth="1"/>
    <col min="15107" max="15107" width="11.6640625" style="60" bestFit="1" customWidth="1"/>
    <col min="15108" max="15109" width="10" style="60" customWidth="1"/>
    <col min="15110" max="15110" width="2.33203125" style="60" customWidth="1"/>
    <col min="15111" max="15111" width="11" style="60" bestFit="1" customWidth="1"/>
    <col min="15112" max="15116" width="11" style="60" customWidth="1"/>
    <col min="15117" max="15117" width="11.33203125" style="60" customWidth="1"/>
    <col min="15118" max="15118" width="10.44140625" style="60" bestFit="1" customWidth="1"/>
    <col min="15119" max="15119" width="2.6640625" style="60" customWidth="1"/>
    <col min="15120" max="15120" width="11.33203125" style="60" bestFit="1" customWidth="1"/>
    <col min="15121" max="15121" width="3.6640625" style="60" customWidth="1"/>
    <col min="15122" max="15122" width="12.88671875" style="60" bestFit="1" customWidth="1"/>
    <col min="15123" max="15123" width="51" style="60" bestFit="1" customWidth="1"/>
    <col min="15124" max="15124" width="12.33203125" style="60" customWidth="1"/>
    <col min="15125" max="15360" width="9.109375" style="60"/>
    <col min="15361" max="15361" width="45" style="60" bestFit="1" customWidth="1"/>
    <col min="15362" max="15362" width="11" style="60" bestFit="1" customWidth="1"/>
    <col min="15363" max="15363" width="11.6640625" style="60" bestFit="1" customWidth="1"/>
    <col min="15364" max="15365" width="10" style="60" customWidth="1"/>
    <col min="15366" max="15366" width="2.33203125" style="60" customWidth="1"/>
    <col min="15367" max="15367" width="11" style="60" bestFit="1" customWidth="1"/>
    <col min="15368" max="15372" width="11" style="60" customWidth="1"/>
    <col min="15373" max="15373" width="11.33203125" style="60" customWidth="1"/>
    <col min="15374" max="15374" width="10.44140625" style="60" bestFit="1" customWidth="1"/>
    <col min="15375" max="15375" width="2.6640625" style="60" customWidth="1"/>
    <col min="15376" max="15376" width="11.33203125" style="60" bestFit="1" customWidth="1"/>
    <col min="15377" max="15377" width="3.6640625" style="60" customWidth="1"/>
    <col min="15378" max="15378" width="12.88671875" style="60" bestFit="1" customWidth="1"/>
    <col min="15379" max="15379" width="51" style="60" bestFit="1" customWidth="1"/>
    <col min="15380" max="15380" width="12.33203125" style="60" customWidth="1"/>
    <col min="15381" max="15616" width="9.109375" style="60"/>
    <col min="15617" max="15617" width="45" style="60" bestFit="1" customWidth="1"/>
    <col min="15618" max="15618" width="11" style="60" bestFit="1" customWidth="1"/>
    <col min="15619" max="15619" width="11.6640625" style="60" bestFit="1" customWidth="1"/>
    <col min="15620" max="15621" width="10" style="60" customWidth="1"/>
    <col min="15622" max="15622" width="2.33203125" style="60" customWidth="1"/>
    <col min="15623" max="15623" width="11" style="60" bestFit="1" customWidth="1"/>
    <col min="15624" max="15628" width="11" style="60" customWidth="1"/>
    <col min="15629" max="15629" width="11.33203125" style="60" customWidth="1"/>
    <col min="15630" max="15630" width="10.44140625" style="60" bestFit="1" customWidth="1"/>
    <col min="15631" max="15631" width="2.6640625" style="60" customWidth="1"/>
    <col min="15632" max="15632" width="11.33203125" style="60" bestFit="1" customWidth="1"/>
    <col min="15633" max="15633" width="3.6640625" style="60" customWidth="1"/>
    <col min="15634" max="15634" width="12.88671875" style="60" bestFit="1" customWidth="1"/>
    <col min="15635" max="15635" width="51" style="60" bestFit="1" customWidth="1"/>
    <col min="15636" max="15636" width="12.33203125" style="60" customWidth="1"/>
    <col min="15637" max="15872" width="9.109375" style="60"/>
    <col min="15873" max="15873" width="45" style="60" bestFit="1" customWidth="1"/>
    <col min="15874" max="15874" width="11" style="60" bestFit="1" customWidth="1"/>
    <col min="15875" max="15875" width="11.6640625" style="60" bestFit="1" customWidth="1"/>
    <col min="15876" max="15877" width="10" style="60" customWidth="1"/>
    <col min="15878" max="15878" width="2.33203125" style="60" customWidth="1"/>
    <col min="15879" max="15879" width="11" style="60" bestFit="1" customWidth="1"/>
    <col min="15880" max="15884" width="11" style="60" customWidth="1"/>
    <col min="15885" max="15885" width="11.33203125" style="60" customWidth="1"/>
    <col min="15886" max="15886" width="10.44140625" style="60" bestFit="1" customWidth="1"/>
    <col min="15887" max="15887" width="2.6640625" style="60" customWidth="1"/>
    <col min="15888" max="15888" width="11.33203125" style="60" bestFit="1" customWidth="1"/>
    <col min="15889" max="15889" width="3.6640625" style="60" customWidth="1"/>
    <col min="15890" max="15890" width="12.88671875" style="60" bestFit="1" customWidth="1"/>
    <col min="15891" max="15891" width="51" style="60" bestFit="1" customWidth="1"/>
    <col min="15892" max="15892" width="12.33203125" style="60" customWidth="1"/>
    <col min="15893" max="16128" width="9.109375" style="60"/>
    <col min="16129" max="16129" width="45" style="60" bestFit="1" customWidth="1"/>
    <col min="16130" max="16130" width="11" style="60" bestFit="1" customWidth="1"/>
    <col min="16131" max="16131" width="11.6640625" style="60" bestFit="1" customWidth="1"/>
    <col min="16132" max="16133" width="10" style="60" customWidth="1"/>
    <col min="16134" max="16134" width="2.33203125" style="60" customWidth="1"/>
    <col min="16135" max="16135" width="11" style="60" bestFit="1" customWidth="1"/>
    <col min="16136" max="16140" width="11" style="60" customWidth="1"/>
    <col min="16141" max="16141" width="11.33203125" style="60" customWidth="1"/>
    <col min="16142" max="16142" width="10.44140625" style="60" bestFit="1" customWidth="1"/>
    <col min="16143" max="16143" width="2.6640625" style="60" customWidth="1"/>
    <col min="16144" max="16144" width="11.33203125" style="60" bestFit="1" customWidth="1"/>
    <col min="16145" max="16145" width="3.6640625" style="60" customWidth="1"/>
    <col min="16146" max="16146" width="12.88671875" style="60" bestFit="1" customWidth="1"/>
    <col min="16147" max="16147" width="51" style="60" bestFit="1" customWidth="1"/>
    <col min="16148" max="16148" width="12.33203125" style="60" customWidth="1"/>
    <col min="16149" max="16384" width="9.109375" style="60"/>
  </cols>
  <sheetData>
    <row r="1" spans="1:17">
      <c r="A1" s="59" t="s">
        <v>298</v>
      </c>
    </row>
    <row r="2" spans="1:17" ht="15" thickBot="1"/>
    <row r="3" spans="1:17" ht="27.6" thickBot="1">
      <c r="C3" s="66" t="s">
        <v>316</v>
      </c>
      <c r="D3" s="67"/>
      <c r="E3" s="68" t="s">
        <v>299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40.799999999999997" thickBot="1">
      <c r="C4" s="69" t="s">
        <v>317</v>
      </c>
      <c r="D4" s="69" t="s">
        <v>300</v>
      </c>
      <c r="E4" s="70" t="s">
        <v>301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>
      <c r="A5" s="71"/>
      <c r="B5" s="72" t="s">
        <v>302</v>
      </c>
      <c r="C5" s="73">
        <f>SUM('[2]RJR Prod O&amp;M'!$B$3:$B$4)</f>
        <v>39270639.700000003</v>
      </c>
      <c r="D5" s="73">
        <f>'[2]RJR Prod O&amp;M'!$C$3+'[2]RJR Prod O&amp;M'!$C$4</f>
        <v>5162430.6009094343</v>
      </c>
      <c r="E5" s="73">
        <f>+D5+C5</f>
        <v>44433070.300909437</v>
      </c>
      <c r="F5" s="73" t="s">
        <v>302</v>
      </c>
      <c r="G5" s="74">
        <f>D5/D$10</f>
        <v>0.43114079848164039</v>
      </c>
      <c r="H5" s="75">
        <f ca="1">G5*G$12</f>
        <v>5162430.6009094492</v>
      </c>
      <c r="I5" s="60"/>
      <c r="J5" s="60"/>
      <c r="K5" s="60"/>
      <c r="L5" s="60"/>
      <c r="M5" s="60"/>
      <c r="N5" s="60"/>
      <c r="O5" s="60"/>
      <c r="P5" s="60"/>
      <c r="Q5" s="60"/>
    </row>
    <row r="6" spans="1:17">
      <c r="A6" s="76"/>
      <c r="B6" s="77" t="s">
        <v>303</v>
      </c>
      <c r="C6" s="73">
        <f>SUM('[2]RJR Prod O&amp;M'!$B$15:$B$24)</f>
        <v>43375533.310000017</v>
      </c>
      <c r="D6" s="73">
        <f>SUM('[2]RJR Prod O&amp;M'!$C$15:$C$24)</f>
        <v>3676918.0916624684</v>
      </c>
      <c r="E6" s="73">
        <f t="shared" ref="E6:E9" si="0">+D6+C6</f>
        <v>47052451.401662484</v>
      </c>
      <c r="F6" s="73" t="s">
        <v>303</v>
      </c>
      <c r="G6" s="74">
        <f t="shared" ref="G6:G10" si="1">D6/D$10</f>
        <v>0.30707810419992448</v>
      </c>
      <c r="H6" s="75">
        <f t="shared" ref="H6:H9" ca="1" si="2">G6*G$12</f>
        <v>3676918.0916624786</v>
      </c>
      <c r="I6" s="60"/>
      <c r="J6" s="60"/>
      <c r="K6" s="60"/>
      <c r="L6" s="60"/>
      <c r="M6" s="60"/>
      <c r="N6" s="60"/>
      <c r="O6" s="60"/>
      <c r="P6" s="60"/>
      <c r="Q6" s="60"/>
    </row>
    <row r="7" spans="1:17">
      <c r="A7" s="76"/>
      <c r="B7" s="77" t="s">
        <v>304</v>
      </c>
      <c r="C7" s="73">
        <f>SUM('[2]RJR Prod O&amp;M'!$B$5:$B$10)</f>
        <v>17259638.490000013</v>
      </c>
      <c r="D7" s="73">
        <f>SUM('[2]RJR Prod O&amp;M'!$C$5:$C$10)</f>
        <v>-10335.439999999999</v>
      </c>
      <c r="E7" s="73">
        <f t="shared" si="0"/>
        <v>17249303.050000012</v>
      </c>
      <c r="F7" s="73" t="s">
        <v>304</v>
      </c>
      <c r="G7" s="74">
        <f t="shared" si="1"/>
        <v>-8.6316508612708381E-4</v>
      </c>
      <c r="H7" s="75">
        <f t="shared" ca="1" si="2"/>
        <v>-10335.440000000028</v>
      </c>
      <c r="I7" s="60"/>
      <c r="J7" s="60"/>
      <c r="K7" s="60"/>
      <c r="L7" s="60"/>
      <c r="M7" s="60"/>
      <c r="N7" s="60"/>
      <c r="O7" s="60"/>
      <c r="P7" s="60"/>
      <c r="Q7" s="60"/>
    </row>
    <row r="8" spans="1:17">
      <c r="A8" s="76"/>
      <c r="B8" s="77" t="s">
        <v>305</v>
      </c>
      <c r="C8" s="73">
        <f>SUM('[2]RJR Prod O&amp;M'!$B$11:$B$14)</f>
        <v>31061223.850000001</v>
      </c>
      <c r="D8" s="73">
        <f>SUM('[2]RJR Prod O&amp;M'!$C$11:$C$14)</f>
        <v>3144872.3529892</v>
      </c>
      <c r="E8" s="73">
        <f t="shared" si="0"/>
        <v>34206096.202989198</v>
      </c>
      <c r="F8" s="73" t="s">
        <v>305</v>
      </c>
      <c r="G8" s="74">
        <f t="shared" si="1"/>
        <v>0.26264426240456212</v>
      </c>
      <c r="H8" s="75">
        <f t="shared" ca="1" si="2"/>
        <v>3144872.3529892084</v>
      </c>
      <c r="I8" s="60"/>
      <c r="J8" s="60"/>
      <c r="K8" s="60"/>
      <c r="L8" s="60"/>
      <c r="M8" s="60"/>
      <c r="N8" s="60"/>
      <c r="O8" s="60"/>
      <c r="P8" s="60"/>
      <c r="Q8" s="60"/>
    </row>
    <row r="9" spans="1:17">
      <c r="A9" s="76"/>
      <c r="B9" s="77" t="s">
        <v>306</v>
      </c>
      <c r="C9" s="73">
        <f>'[2]RJR Prod O&amp;M'!$B$25+'[2]RJR Prod O&amp;M'!$B$26</f>
        <v>2943111.65</v>
      </c>
      <c r="D9" s="73">
        <f>'[2]RJR Prod O&amp;M'!$C$25+'[2]RJR Prod O&amp;M'!$C$26</f>
        <v>0</v>
      </c>
      <c r="E9" s="73">
        <f t="shared" si="0"/>
        <v>2943111.65</v>
      </c>
      <c r="F9" s="73" t="s">
        <v>306</v>
      </c>
      <c r="G9" s="74">
        <f t="shared" si="1"/>
        <v>0</v>
      </c>
      <c r="H9" s="75">
        <f t="shared" ca="1" si="2"/>
        <v>0</v>
      </c>
      <c r="I9" s="60"/>
      <c r="J9" s="60"/>
      <c r="K9" s="60"/>
      <c r="L9" s="60"/>
      <c r="M9" s="60"/>
      <c r="N9" s="60"/>
      <c r="O9" s="60"/>
      <c r="P9" s="60"/>
      <c r="Q9" s="60"/>
    </row>
    <row r="10" spans="1:17" ht="15" thickBot="1">
      <c r="A10" s="78"/>
      <c r="B10" s="79" t="s">
        <v>307</v>
      </c>
      <c r="C10" s="93">
        <f>SUM(C5:C9)</f>
        <v>133910147.00000003</v>
      </c>
      <c r="D10" s="93">
        <f t="shared" ref="D10:E10" si="3">SUM(D5:D9)</f>
        <v>11973885.605561104</v>
      </c>
      <c r="E10" s="93">
        <f t="shared" si="3"/>
        <v>145884032.60556114</v>
      </c>
      <c r="F10" s="73" t="s">
        <v>307</v>
      </c>
      <c r="G10" s="74">
        <f t="shared" si="1"/>
        <v>1</v>
      </c>
      <c r="H10" s="75">
        <f ca="1">SUM(H5:H9)</f>
        <v>11973885.605561135</v>
      </c>
      <c r="I10" s="60"/>
      <c r="J10" s="60"/>
      <c r="K10" s="60"/>
      <c r="L10" s="60"/>
      <c r="M10" s="60"/>
      <c r="N10" s="60"/>
      <c r="O10" s="60"/>
      <c r="P10" s="60"/>
      <c r="Q10" s="60"/>
    </row>
    <row r="11" spans="1:17">
      <c r="A11" s="67"/>
      <c r="B11" s="80" t="s">
        <v>308</v>
      </c>
      <c r="D11" s="60"/>
      <c r="E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17" ht="15" thickBot="1">
      <c r="D12" s="60"/>
      <c r="E12" s="60" t="s">
        <v>313</v>
      </c>
      <c r="G12" s="73">
        <f ca="1">'[2]KJB-7,14 El Adj'!$E$22</f>
        <v>11973885.605561137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>
      <c r="D13" s="60"/>
      <c r="E13" s="60"/>
      <c r="G13" s="81"/>
      <c r="H13" s="82"/>
      <c r="I13" s="82" t="s">
        <v>309</v>
      </c>
      <c r="J13" s="83" t="s">
        <v>310</v>
      </c>
      <c r="K13" s="60"/>
      <c r="L13" s="60"/>
      <c r="M13" s="60"/>
      <c r="N13" s="60"/>
      <c r="O13" s="60"/>
      <c r="P13" s="60"/>
      <c r="Q13" s="60"/>
    </row>
    <row r="14" spans="1:17">
      <c r="D14" s="60"/>
      <c r="E14" s="60"/>
      <c r="G14" s="84" t="s">
        <v>311</v>
      </c>
      <c r="H14" s="85">
        <f ca="1">H5+H6</f>
        <v>8839348.6925719269</v>
      </c>
      <c r="I14" s="94">
        <f ca="1">H14*D18</f>
        <v>3812724.3907003109</v>
      </c>
      <c r="J14" s="86">
        <f ca="1">H14*D23</f>
        <v>5026624.3018716155</v>
      </c>
      <c r="K14" s="60"/>
      <c r="L14" s="60"/>
      <c r="M14" s="60"/>
      <c r="N14" s="60"/>
      <c r="O14" s="60"/>
      <c r="P14" s="60"/>
      <c r="Q14" s="60"/>
    </row>
    <row r="15" spans="1:17">
      <c r="B15" s="11" t="s">
        <v>63</v>
      </c>
      <c r="C15" s="87"/>
      <c r="D15" s="60"/>
      <c r="E15" s="60"/>
      <c r="G15" s="84" t="s">
        <v>304</v>
      </c>
      <c r="H15" s="85">
        <f ca="1">H7</f>
        <v>-10335.440000000028</v>
      </c>
      <c r="I15" s="85">
        <f ca="1">H15*D28</f>
        <v>-5486.0648773398034</v>
      </c>
      <c r="J15" s="86">
        <f ca="1">H15*D34</f>
        <v>-4849.3751226602253</v>
      </c>
      <c r="K15" s="60"/>
      <c r="L15" s="60"/>
      <c r="M15" s="60"/>
      <c r="N15" s="60"/>
      <c r="O15" s="60"/>
      <c r="P15" s="60"/>
      <c r="Q15" s="60"/>
    </row>
    <row r="16" spans="1:17" ht="15" thickBot="1">
      <c r="B16" s="16" t="s">
        <v>64</v>
      </c>
      <c r="C16" s="87"/>
      <c r="D16" s="60" t="s">
        <v>312</v>
      </c>
      <c r="E16" s="60"/>
      <c r="G16" s="88" t="s">
        <v>306</v>
      </c>
      <c r="H16" s="89">
        <f ca="1">SUM(H8:H9)</f>
        <v>3144872.3529892084</v>
      </c>
      <c r="I16" s="89">
        <f ca="1">H16*D39</f>
        <v>1413818.3855975925</v>
      </c>
      <c r="J16" s="90">
        <f ca="1">H16*D43</f>
        <v>1731053.9673916157</v>
      </c>
      <c r="K16" s="60"/>
      <c r="L16" s="60"/>
      <c r="M16" s="60"/>
      <c r="N16" s="60"/>
      <c r="O16" s="60"/>
      <c r="P16" s="60"/>
      <c r="Q16" s="60"/>
    </row>
    <row r="17" spans="2:17">
      <c r="B17" s="11" t="s">
        <v>65</v>
      </c>
      <c r="C17" s="91">
        <f ca="1">+'2017 GRC Adjustments'!B64</f>
        <v>2003664.46999999</v>
      </c>
      <c r="D17" s="75">
        <f ca="1">SUM(C17:C21)</f>
        <v>22344837.049999978</v>
      </c>
      <c r="E17" s="60"/>
      <c r="G17" s="73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2:17">
      <c r="B18" s="11" t="s">
        <v>66</v>
      </c>
      <c r="C18" s="91">
        <f ca="1">+'2017 GRC Adjustments'!B65</f>
        <v>9129143.5299999993</v>
      </c>
      <c r="D18" s="74">
        <f ca="1">D17/D26</f>
        <v>0.43133544374194699</v>
      </c>
      <c r="E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2:17">
      <c r="B19" s="11" t="s">
        <v>67</v>
      </c>
      <c r="C19" s="91">
        <f ca="1">+'2017 GRC Adjustments'!B66</f>
        <v>2655439.9</v>
      </c>
      <c r="D19" s="60"/>
      <c r="E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2:17">
      <c r="B20" s="11" t="s">
        <v>68</v>
      </c>
      <c r="C20" s="91">
        <f ca="1">+'2017 GRC Adjustments'!B67</f>
        <v>8504370.3999999892</v>
      </c>
      <c r="D20" s="60"/>
      <c r="E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2:17">
      <c r="B21" s="11" t="s">
        <v>69</v>
      </c>
      <c r="C21" s="91">
        <f ca="1">+'2017 GRC Adjustments'!B68</f>
        <v>52218.75</v>
      </c>
      <c r="D21" s="60"/>
      <c r="E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2:17">
      <c r="B22" s="11" t="s">
        <v>70</v>
      </c>
      <c r="C22" s="91">
        <f ca="1">+'2017 GRC Adjustments'!B69</f>
        <v>1819459.9199999899</v>
      </c>
      <c r="D22" s="75">
        <f ca="1">SUM(C22:C26)</f>
        <v>29459013.929999981</v>
      </c>
      <c r="E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2:17">
      <c r="B23" s="11" t="s">
        <v>71</v>
      </c>
      <c r="C23" s="91">
        <f ca="1">+'2017 GRC Adjustments'!B70</f>
        <v>2479336.69</v>
      </c>
      <c r="D23" s="74">
        <f ca="1">D22/D26</f>
        <v>0.56866455625805301</v>
      </c>
      <c r="E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2:17">
      <c r="B24" s="11" t="s">
        <v>72</v>
      </c>
      <c r="C24" s="91">
        <f ca="1">+'2017 GRC Adjustments'!B71</f>
        <v>14856380.029999999</v>
      </c>
      <c r="D24" s="60"/>
      <c r="E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2:17">
      <c r="B25" s="11" t="s">
        <v>73</v>
      </c>
      <c r="C25" s="91">
        <f ca="1">+'2017 GRC Adjustments'!B72</f>
        <v>7914205.1900000004</v>
      </c>
      <c r="D25" s="60"/>
      <c r="E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2:17">
      <c r="B26" s="11" t="s">
        <v>74</v>
      </c>
      <c r="C26" s="91">
        <f ca="1">+'2017 GRC Adjustments'!B73</f>
        <v>2389632.0999999898</v>
      </c>
      <c r="D26" s="92">
        <f ca="1">D17+D22</f>
        <v>51803850.979999959</v>
      </c>
      <c r="E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2:17">
      <c r="B27" s="11" t="s">
        <v>75</v>
      </c>
      <c r="C27" s="91">
        <f ca="1">+'2017 GRC Adjustments'!B74</f>
        <v>1770455.01999999</v>
      </c>
      <c r="D27" s="75">
        <f ca="1">SUM(C27:C31)</f>
        <v>8128142.4299999904</v>
      </c>
      <c r="E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2:17">
      <c r="B28" s="11" t="s">
        <v>76</v>
      </c>
      <c r="C28" s="91">
        <f ca="1">+'2017 GRC Adjustments'!B75</f>
        <v>0</v>
      </c>
      <c r="D28" s="74">
        <f ca="1">D27/D37</f>
        <v>0.53080128928616377</v>
      </c>
      <c r="E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</row>
    <row r="29" spans="2:17">
      <c r="B29" s="11" t="s">
        <v>77</v>
      </c>
      <c r="C29" s="91">
        <f ca="1">+'2017 GRC Adjustments'!B76</f>
        <v>3274133.03</v>
      </c>
      <c r="D29" s="60"/>
      <c r="E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2:17">
      <c r="B30" s="11" t="s">
        <v>78</v>
      </c>
      <c r="C30" s="91">
        <f ca="1">+'2017 GRC Adjustments'!B77</f>
        <v>310211.48</v>
      </c>
      <c r="D30" s="60"/>
      <c r="E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>
      <c r="B31" s="11" t="s">
        <v>79</v>
      </c>
      <c r="C31" s="91">
        <f ca="1">+'2017 GRC Adjustments'!B78</f>
        <v>2773342.9</v>
      </c>
      <c r="D31" s="60"/>
      <c r="E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2:17">
      <c r="B32" s="11" t="s">
        <v>80</v>
      </c>
      <c r="C32" s="91">
        <f ca="1">+'2017 GRC Adjustments'!B79</f>
        <v>0</v>
      </c>
      <c r="D32" s="60"/>
      <c r="E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2:17">
      <c r="B33" s="11" t="s">
        <v>81</v>
      </c>
      <c r="C33" s="91">
        <f ca="1">+'2017 GRC Adjustments'!B80</f>
        <v>1768.89</v>
      </c>
      <c r="D33" s="75">
        <f ca="1">SUM(C33:C37)</f>
        <v>7184824.1999999881</v>
      </c>
      <c r="E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>
      <c r="B34" s="11" t="s">
        <v>82</v>
      </c>
      <c r="C34" s="91">
        <f ca="1">+'2017 GRC Adjustments'!B81</f>
        <v>431226.14999999898</v>
      </c>
      <c r="D34" s="74">
        <f ca="1">D33/D37</f>
        <v>0.46919871071383629</v>
      </c>
      <c r="E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2:17">
      <c r="B35" s="11" t="s">
        <v>83</v>
      </c>
      <c r="C35" s="91">
        <f ca="1">+'2017 GRC Adjustments'!B82</f>
        <v>698047.34999999905</v>
      </c>
      <c r="D35" s="60"/>
      <c r="E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2:17">
      <c r="B36" s="11" t="s">
        <v>84</v>
      </c>
      <c r="C36" s="91">
        <f ca="1">+'2017 GRC Adjustments'!B83</f>
        <v>2415212.8899999899</v>
      </c>
      <c r="D36" s="60"/>
      <c r="E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2:17">
      <c r="B37" s="11" t="s">
        <v>85</v>
      </c>
      <c r="C37" s="91">
        <f ca="1">+'2017 GRC Adjustments'!B84</f>
        <v>3638568.92</v>
      </c>
      <c r="D37" s="92">
        <f ca="1">D27+D33</f>
        <v>15312966.629999978</v>
      </c>
      <c r="E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2:17">
      <c r="B38" s="11" t="s">
        <v>86</v>
      </c>
      <c r="C38" s="91">
        <f ca="1">+'2017 GRC Adjustments'!B85</f>
        <v>3457441.47</v>
      </c>
      <c r="D38" s="75">
        <f ca="1">SUM(C38:C41)</f>
        <v>26399909.659999982</v>
      </c>
      <c r="E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>
      <c r="B39" s="11" t="s">
        <v>87</v>
      </c>
      <c r="C39" s="91">
        <f ca="1">+'2017 GRC Adjustments'!B86</f>
        <v>11109586.810000001</v>
      </c>
      <c r="D39" s="74">
        <f ca="1">D38/D46</f>
        <v>0.44956304323568325</v>
      </c>
      <c r="E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2:17">
      <c r="B40" s="11" t="s">
        <v>88</v>
      </c>
      <c r="C40" s="91">
        <f ca="1">+'2017 GRC Adjustments'!B87</f>
        <v>4378618.2299999902</v>
      </c>
      <c r="D40" s="60"/>
      <c r="E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2:17">
      <c r="B41" s="11" t="s">
        <v>89</v>
      </c>
      <c r="C41" s="91">
        <f ca="1">+'2017 GRC Adjustments'!B88</f>
        <v>7454263.1499999901</v>
      </c>
      <c r="D41" s="60"/>
      <c r="E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2:17">
      <c r="B42" s="11" t="s">
        <v>90</v>
      </c>
      <c r="C42" s="91">
        <f ca="1">+'2017 GRC Adjustments'!B89</f>
        <v>566023.06999999995</v>
      </c>
      <c r="D42" s="75">
        <f ca="1">SUM(C42:C45)</f>
        <v>32323577.639999986</v>
      </c>
      <c r="E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2:17">
      <c r="B43" s="11" t="s">
        <v>91</v>
      </c>
      <c r="C43" s="91">
        <f ca="1">+'2017 GRC Adjustments'!B90</f>
        <v>647730.06000000006</v>
      </c>
      <c r="D43" s="74">
        <f ca="1">D42/D46</f>
        <v>0.5504369567643167</v>
      </c>
      <c r="E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2:17">
      <c r="B44" s="11" t="s">
        <v>92</v>
      </c>
      <c r="C44" s="91">
        <f ca="1">+'2017 GRC Adjustments'!B91</f>
        <v>29755017.739999998</v>
      </c>
      <c r="D44" s="60"/>
      <c r="E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  <row r="45" spans="2:17">
      <c r="B45" s="11" t="s">
        <v>93</v>
      </c>
      <c r="C45" s="91">
        <f ca="1">+'2017 GRC Adjustments'!B92</f>
        <v>1354806.76999999</v>
      </c>
      <c r="D45" s="60"/>
      <c r="E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2:17">
      <c r="B46" s="11" t="s">
        <v>94</v>
      </c>
      <c r="C46" s="91">
        <f ca="1">+'2017 GRC Adjustments'!B93</f>
        <v>57132.109999999899</v>
      </c>
      <c r="D46" s="75">
        <f ca="1">D38+D42</f>
        <v>58723487.299999967</v>
      </c>
      <c r="E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2:17">
      <c r="D47" s="60"/>
      <c r="E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2:17">
      <c r="D48" s="60"/>
      <c r="E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4:17">
      <c r="D49" s="60"/>
      <c r="E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4:17">
      <c r="D50" s="60"/>
      <c r="E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4:17">
      <c r="D51" s="60"/>
      <c r="E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4:17">
      <c r="D52" s="60"/>
      <c r="E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4:17">
      <c r="D53" s="60"/>
      <c r="E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4:17">
      <c r="D54" s="60"/>
      <c r="E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4:17">
      <c r="D55" s="60"/>
      <c r="E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4:17">
      <c r="D56" s="60"/>
      <c r="E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4:17">
      <c r="D57" s="60"/>
      <c r="E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8" spans="4:17">
      <c r="D58" s="60"/>
      <c r="E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4:17">
      <c r="D59" s="60"/>
      <c r="E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</row>
    <row r="60" spans="4:17">
      <c r="D60" s="60"/>
      <c r="E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</row>
    <row r="61" spans="4:17">
      <c r="D61" s="60"/>
      <c r="E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4:17">
      <c r="D62" s="60"/>
      <c r="E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</row>
    <row r="63" spans="4:17">
      <c r="D63" s="60"/>
      <c r="E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4:17">
      <c r="D64" s="60"/>
      <c r="E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</row>
    <row r="65" spans="4:17">
      <c r="D65" s="60"/>
      <c r="E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</row>
    <row r="66" spans="4:17">
      <c r="D66" s="60"/>
      <c r="E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</row>
    <row r="67" spans="4:17">
      <c r="D67" s="60"/>
      <c r="E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4:17">
      <c r="D68" s="60"/>
      <c r="E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4:17">
      <c r="D69" s="60"/>
      <c r="E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</row>
    <row r="70" spans="4:17">
      <c r="D70" s="60"/>
      <c r="E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</row>
    <row r="71" spans="4:17">
      <c r="D71" s="60"/>
      <c r="E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</row>
    <row r="72" spans="4:17">
      <c r="D72" s="60"/>
      <c r="E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4:17">
      <c r="D73" s="60"/>
      <c r="E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  <row r="74" spans="4:17">
      <c r="D74" s="60"/>
      <c r="E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4:17">
      <c r="D75" s="60"/>
      <c r="E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4:17">
      <c r="D76" s="60"/>
      <c r="E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</row>
    <row r="77" spans="4:17">
      <c r="D77" s="60"/>
      <c r="E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</row>
    <row r="78" spans="4:17"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</row>
    <row r="79" spans="4:17"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</row>
    <row r="80" spans="4:17"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</row>
    <row r="81" spans="7:17"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</row>
    <row r="82" spans="7:17"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</row>
  </sheetData>
  <pageMargins left="0.7" right="0.7" top="0.75" bottom="0.75" header="0.3" footer="0.3"/>
  <pageSetup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pane xSplit="2" ySplit="2" topLeftCell="C47" activePane="bottomRight" state="frozen"/>
      <selection activeCell="B275" sqref="B275"/>
      <selection pane="topRight" activeCell="B275" sqref="B275"/>
      <selection pane="bottomLeft" activeCell="B275" sqref="B275"/>
      <selection pane="bottomRight" activeCell="B275" sqref="B275"/>
    </sheetView>
  </sheetViews>
  <sheetFormatPr defaultRowHeight="13.2"/>
  <cols>
    <col min="2" max="2" width="58.6640625" bestFit="1" customWidth="1"/>
    <col min="3" max="3" width="15" bestFit="1" customWidth="1"/>
    <col min="4" max="5" width="14.5546875" bestFit="1" customWidth="1"/>
    <col min="6" max="6" width="12.88671875" bestFit="1" customWidth="1"/>
    <col min="7" max="7" width="15" bestFit="1" customWidth="1"/>
    <col min="8" max="8" width="15.5546875" bestFit="1" customWidth="1"/>
  </cols>
  <sheetData>
    <row r="1" spans="1:8">
      <c r="A1" s="126" t="str">
        <f ca="1">IF(ROUND(G88,0)=0,"OK","NOT OK")</f>
        <v>OK</v>
      </c>
      <c r="B1" s="124"/>
      <c r="C1" s="124"/>
      <c r="D1" s="124"/>
      <c r="E1" s="2"/>
      <c r="F1" s="2"/>
      <c r="G1" s="125" t="s">
        <v>318</v>
      </c>
      <c r="H1" s="126" t="s">
        <v>319</v>
      </c>
    </row>
    <row r="2" spans="1:8">
      <c r="A2" s="124"/>
      <c r="B2" s="124"/>
      <c r="C2" s="126" t="s">
        <v>320</v>
      </c>
      <c r="D2" s="126" t="s">
        <v>315</v>
      </c>
      <c r="E2" s="126" t="s">
        <v>321</v>
      </c>
      <c r="F2" s="126" t="s">
        <v>322</v>
      </c>
      <c r="G2" s="126" t="s">
        <v>274</v>
      </c>
      <c r="H2" s="126"/>
    </row>
    <row r="3" spans="1:8">
      <c r="A3" s="127">
        <v>311</v>
      </c>
      <c r="B3" s="124" t="s">
        <v>323</v>
      </c>
      <c r="C3" s="128">
        <v>4572813.2169862837</v>
      </c>
      <c r="D3" s="128"/>
      <c r="E3" s="128">
        <v>-1347649.6093798566</v>
      </c>
      <c r="F3" s="99">
        <v>-782177.24632808904</v>
      </c>
      <c r="G3" s="99">
        <v>2442986.3612783379</v>
      </c>
      <c r="H3" s="129">
        <v>-1221493.1806391689</v>
      </c>
    </row>
    <row r="4" spans="1:8">
      <c r="A4" s="127">
        <v>312</v>
      </c>
      <c r="B4" s="124" t="s">
        <v>324</v>
      </c>
      <c r="C4" s="130">
        <v>14904021.385837715</v>
      </c>
      <c r="D4" s="130"/>
      <c r="E4" s="130"/>
      <c r="F4" s="2"/>
      <c r="G4" s="99">
        <v>14904021.385837715</v>
      </c>
      <c r="H4" s="129">
        <v>-7452010.6929188576</v>
      </c>
    </row>
    <row r="5" spans="1:8">
      <c r="A5" s="127">
        <v>314</v>
      </c>
      <c r="B5" s="124" t="s">
        <v>325</v>
      </c>
      <c r="C5" s="130">
        <v>5877344.9194475999</v>
      </c>
      <c r="D5" s="130"/>
      <c r="E5" s="130"/>
      <c r="F5" s="2"/>
      <c r="G5" s="99">
        <v>5877344.9194475999</v>
      </c>
      <c r="H5" s="129">
        <v>-2938672.4597238</v>
      </c>
    </row>
    <row r="6" spans="1:8">
      <c r="A6" s="127">
        <v>315</v>
      </c>
      <c r="B6" s="124" t="s">
        <v>326</v>
      </c>
      <c r="C6" s="130">
        <v>1148445.0859184305</v>
      </c>
      <c r="D6" s="130"/>
      <c r="E6" s="130"/>
      <c r="F6" s="2"/>
      <c r="G6" s="99">
        <v>1148445.0859184305</v>
      </c>
      <c r="H6" s="129">
        <v>-574222.54295921524</v>
      </c>
    </row>
    <row r="7" spans="1:8">
      <c r="A7" s="127">
        <v>316</v>
      </c>
      <c r="B7" s="124" t="s">
        <v>327</v>
      </c>
      <c r="C7" s="130">
        <v>565447.90880957386</v>
      </c>
      <c r="D7" s="130"/>
      <c r="E7" s="130"/>
      <c r="F7" s="2"/>
      <c r="G7" s="99">
        <v>565447.90880957386</v>
      </c>
      <c r="H7" s="129">
        <v>-282723.95440478693</v>
      </c>
    </row>
    <row r="8" spans="1:8">
      <c r="A8" s="127">
        <v>330.1</v>
      </c>
      <c r="B8" s="124" t="s">
        <v>328</v>
      </c>
      <c r="C8" s="130">
        <v>-141.67170748312276</v>
      </c>
      <c r="D8" s="130"/>
      <c r="E8" s="130"/>
      <c r="F8" s="2"/>
      <c r="G8" s="99">
        <v>-141.67170748312276</v>
      </c>
      <c r="H8" s="131">
        <v>70.83585374156138</v>
      </c>
    </row>
    <row r="9" spans="1:8">
      <c r="A9" s="127">
        <v>331</v>
      </c>
      <c r="B9" s="124" t="s">
        <v>329</v>
      </c>
      <c r="C9" s="130">
        <v>602080.22853171662</v>
      </c>
      <c r="D9" s="130"/>
      <c r="E9" s="130"/>
      <c r="F9" s="2"/>
      <c r="G9" s="99">
        <v>602080.22853171662</v>
      </c>
      <c r="H9" s="131">
        <v>-301040.11426585831</v>
      </c>
    </row>
    <row r="10" spans="1:8">
      <c r="A10" s="127">
        <v>332</v>
      </c>
      <c r="B10" s="124" t="s">
        <v>330</v>
      </c>
      <c r="C10" s="130">
        <v>2683869.8865334932</v>
      </c>
      <c r="D10" s="130"/>
      <c r="E10" s="130"/>
      <c r="F10" s="2"/>
      <c r="G10" s="99">
        <v>2683869.8865334932</v>
      </c>
      <c r="H10" s="131">
        <v>-1341934.9432667466</v>
      </c>
    </row>
    <row r="11" spans="1:8">
      <c r="A11" s="127">
        <v>333</v>
      </c>
      <c r="B11" s="124" t="s">
        <v>331</v>
      </c>
      <c r="C11" s="130">
        <v>226970.66819504253</v>
      </c>
      <c r="D11" s="130"/>
      <c r="E11" s="130"/>
      <c r="F11" s="2"/>
      <c r="G11" s="99">
        <v>226970.66819504253</v>
      </c>
      <c r="H11" s="131">
        <v>-113485.33409752126</v>
      </c>
    </row>
    <row r="12" spans="1:8">
      <c r="A12" s="127">
        <v>334</v>
      </c>
      <c r="B12" s="124" t="s">
        <v>332</v>
      </c>
      <c r="C12" s="130">
        <v>142416.85432366468</v>
      </c>
      <c r="D12" s="130"/>
      <c r="E12" s="130"/>
      <c r="F12" s="2"/>
      <c r="G12" s="99">
        <v>142416.85432366468</v>
      </c>
      <c r="H12" s="131">
        <v>-71208.42716183234</v>
      </c>
    </row>
    <row r="13" spans="1:8">
      <c r="A13" s="127">
        <v>335</v>
      </c>
      <c r="B13" s="124" t="s">
        <v>333</v>
      </c>
      <c r="C13" s="130">
        <v>62257.721106645782</v>
      </c>
      <c r="D13" s="130"/>
      <c r="E13" s="130"/>
      <c r="F13" s="2"/>
      <c r="G13" s="99">
        <v>62257.721106645782</v>
      </c>
      <c r="H13" s="131">
        <v>-31128.860553322891</v>
      </c>
    </row>
    <row r="14" spans="1:8">
      <c r="A14" s="127">
        <v>335.1</v>
      </c>
      <c r="B14" s="124" t="s">
        <v>333</v>
      </c>
      <c r="C14" s="130">
        <v>8909.3333266019163</v>
      </c>
      <c r="D14" s="130"/>
      <c r="E14" s="130"/>
      <c r="F14" s="2"/>
      <c r="G14" s="99">
        <v>8909.3333266019163</v>
      </c>
      <c r="H14" s="131">
        <v>-4454.6666633009581</v>
      </c>
    </row>
    <row r="15" spans="1:8">
      <c r="A15" s="127">
        <v>336</v>
      </c>
      <c r="B15" s="124" t="s">
        <v>334</v>
      </c>
      <c r="C15" s="130">
        <v>5072.5192414265766</v>
      </c>
      <c r="D15" s="130"/>
      <c r="E15" s="130"/>
      <c r="F15" s="2"/>
      <c r="G15" s="99">
        <v>5072.5192414265766</v>
      </c>
      <c r="H15" s="131">
        <v>-2536.2596207132883</v>
      </c>
    </row>
    <row r="16" spans="1:8">
      <c r="A16" s="127">
        <v>340.1</v>
      </c>
      <c r="B16" s="124" t="s">
        <v>335</v>
      </c>
      <c r="C16" s="130">
        <v>-5897.8690308926743</v>
      </c>
      <c r="D16" s="130"/>
      <c r="E16" s="130"/>
      <c r="F16" s="2"/>
      <c r="G16" s="99">
        <v>-5897.8690308926743</v>
      </c>
      <c r="H16" s="131">
        <v>2948.9345154463372</v>
      </c>
    </row>
    <row r="17" spans="1:8">
      <c r="A17" s="127">
        <v>341</v>
      </c>
      <c r="B17" s="124" t="s">
        <v>336</v>
      </c>
      <c r="C17" s="130">
        <v>-437358.48839919025</v>
      </c>
      <c r="D17" s="130"/>
      <c r="E17" s="130">
        <v>-15739.028577188797</v>
      </c>
      <c r="F17" s="99">
        <v>11770.108817855795</v>
      </c>
      <c r="G17" s="99">
        <v>-441327.40815852326</v>
      </c>
      <c r="H17" s="131">
        <v>220663.70407926163</v>
      </c>
    </row>
    <row r="18" spans="1:8">
      <c r="A18" s="127">
        <v>341.01</v>
      </c>
      <c r="B18" s="124" t="s">
        <v>336</v>
      </c>
      <c r="C18" s="130">
        <v>-300945.09908335313</v>
      </c>
      <c r="D18" s="130"/>
      <c r="E18" s="130">
        <v>369681.67685661581</v>
      </c>
      <c r="F18" s="132">
        <v>268539.28911718744</v>
      </c>
      <c r="G18" s="99">
        <v>337275.86689045012</v>
      </c>
      <c r="H18" s="131">
        <v>-168637.93344522506</v>
      </c>
    </row>
    <row r="19" spans="1:8">
      <c r="A19" s="127">
        <v>342</v>
      </c>
      <c r="B19" s="133" t="s">
        <v>337</v>
      </c>
      <c r="C19" s="130">
        <v>-157103.84949838274</v>
      </c>
      <c r="D19" s="130"/>
      <c r="E19" s="130"/>
      <c r="F19" s="2"/>
      <c r="G19" s="99">
        <v>-157103.84949838274</v>
      </c>
      <c r="H19" s="131">
        <v>78551.92474919137</v>
      </c>
    </row>
    <row r="20" spans="1:8">
      <c r="A20" s="127">
        <v>344</v>
      </c>
      <c r="B20" s="124" t="s">
        <v>338</v>
      </c>
      <c r="C20" s="130">
        <v>-607713.82964992337</v>
      </c>
      <c r="D20" s="130"/>
      <c r="E20" s="130"/>
      <c r="F20" s="2"/>
      <c r="G20" s="99">
        <v>-607713.82964992337</v>
      </c>
      <c r="H20" s="131">
        <v>303856.91482496168</v>
      </c>
    </row>
    <row r="21" spans="1:8">
      <c r="A21" s="127">
        <v>344.01</v>
      </c>
      <c r="B21" s="124" t="s">
        <v>339</v>
      </c>
      <c r="C21" s="130">
        <v>3643504.3677282035</v>
      </c>
      <c r="D21" s="130"/>
      <c r="E21" s="130"/>
      <c r="F21" s="2"/>
      <c r="G21" s="99">
        <v>3643504.3677282035</v>
      </c>
      <c r="H21" s="131">
        <v>-1821752.1838641018</v>
      </c>
    </row>
    <row r="22" spans="1:8">
      <c r="A22" s="127">
        <v>344.2</v>
      </c>
      <c r="B22" s="124" t="s">
        <v>339</v>
      </c>
      <c r="C22" s="130">
        <v>9496346.8621167839</v>
      </c>
      <c r="D22" s="130"/>
      <c r="E22" s="130"/>
      <c r="F22" s="2"/>
      <c r="G22" s="99">
        <v>9496346.8621167839</v>
      </c>
      <c r="H22" s="131">
        <v>-4748173.4310583919</v>
      </c>
    </row>
    <row r="23" spans="1:8">
      <c r="A23" s="127">
        <v>345</v>
      </c>
      <c r="B23" s="124" t="s">
        <v>339</v>
      </c>
      <c r="C23" s="130">
        <v>-31619.982963599585</v>
      </c>
      <c r="D23" s="130"/>
      <c r="E23" s="130"/>
      <c r="F23" s="2"/>
      <c r="G23" s="99">
        <v>-31619.982963599585</v>
      </c>
      <c r="H23" s="131">
        <v>15809.991481799792</v>
      </c>
    </row>
    <row r="24" spans="1:8">
      <c r="A24" s="127">
        <v>345.01</v>
      </c>
      <c r="B24" s="124" t="s">
        <v>340</v>
      </c>
      <c r="C24" s="130">
        <v>296334.07907388778</v>
      </c>
      <c r="D24" s="130"/>
      <c r="E24" s="130"/>
      <c r="F24" s="2"/>
      <c r="G24" s="99">
        <v>296334.07907388778</v>
      </c>
      <c r="H24" s="131">
        <v>-148167.03953694389</v>
      </c>
    </row>
    <row r="25" spans="1:8">
      <c r="A25" s="127">
        <v>346</v>
      </c>
      <c r="B25" s="124" t="s">
        <v>340</v>
      </c>
      <c r="C25" s="130">
        <v>-3386.8802728508526</v>
      </c>
      <c r="D25" s="130"/>
      <c r="E25" s="130"/>
      <c r="F25" s="2"/>
      <c r="G25" s="99">
        <v>-3386.8802728508526</v>
      </c>
      <c r="H25" s="131">
        <v>1693.4401364254263</v>
      </c>
    </row>
    <row r="26" spans="1:8">
      <c r="A26" s="127">
        <v>346.01</v>
      </c>
      <c r="B26" s="124" t="s">
        <v>341</v>
      </c>
      <c r="C26" s="130">
        <v>17889.235755653961</v>
      </c>
      <c r="D26" s="130"/>
      <c r="E26" s="130"/>
      <c r="F26" s="2"/>
      <c r="G26" s="99">
        <v>17889.235755653961</v>
      </c>
      <c r="H26" s="131">
        <v>-8944.6178778269805</v>
      </c>
    </row>
    <row r="27" spans="1:8">
      <c r="A27" s="127">
        <v>346.1</v>
      </c>
      <c r="B27" s="124" t="s">
        <v>341</v>
      </c>
      <c r="C27" s="130">
        <v>200641.42428124193</v>
      </c>
      <c r="D27" s="130"/>
      <c r="E27" s="130"/>
      <c r="F27" s="2"/>
      <c r="G27" s="99">
        <v>200641.42428124193</v>
      </c>
      <c r="H27" s="131">
        <v>-100320.71214062096</v>
      </c>
    </row>
    <row r="28" spans="1:8">
      <c r="A28" s="127">
        <v>346.11</v>
      </c>
      <c r="B28" s="124" t="s">
        <v>341</v>
      </c>
      <c r="C28" s="130">
        <v>33090.211276120215</v>
      </c>
      <c r="D28" s="130"/>
      <c r="E28" s="130"/>
      <c r="F28" s="2"/>
      <c r="G28" s="99">
        <v>33090.211276120215</v>
      </c>
      <c r="H28" s="131">
        <v>-16545.105638060108</v>
      </c>
    </row>
    <row r="29" spans="1:8">
      <c r="A29" s="127">
        <v>348</v>
      </c>
      <c r="B29" s="124" t="s">
        <v>341</v>
      </c>
      <c r="C29" s="130">
        <v>-2.0619429731013952</v>
      </c>
      <c r="D29" s="130"/>
      <c r="E29" s="130"/>
      <c r="F29" s="2"/>
      <c r="G29" s="99">
        <v>-2.0619429731013952</v>
      </c>
      <c r="H29" s="131">
        <v>1.0309714865506976</v>
      </c>
    </row>
    <row r="30" spans="1:8">
      <c r="A30" s="127">
        <v>350.1</v>
      </c>
      <c r="B30" s="124" t="s">
        <v>342</v>
      </c>
      <c r="C30" s="130">
        <v>-104235.95638211863</v>
      </c>
      <c r="D30" s="130"/>
      <c r="E30" s="130"/>
      <c r="F30" s="2"/>
      <c r="G30" s="99">
        <v>-104235.95638211863</v>
      </c>
      <c r="H30" s="99">
        <v>52117.978191059316</v>
      </c>
    </row>
    <row r="31" spans="1:8">
      <c r="A31" s="127">
        <v>350.16</v>
      </c>
      <c r="B31" s="124" t="s">
        <v>343</v>
      </c>
      <c r="C31" s="130">
        <v>-25238.507192493038</v>
      </c>
      <c r="D31" s="130"/>
      <c r="E31" s="130"/>
      <c r="F31" s="2"/>
      <c r="G31" s="99">
        <v>-25238.507192493038</v>
      </c>
      <c r="H31" s="99">
        <v>12619.253596246519</v>
      </c>
    </row>
    <row r="32" spans="1:8">
      <c r="A32" s="127">
        <v>350.17</v>
      </c>
      <c r="B32" s="124" t="s">
        <v>343</v>
      </c>
      <c r="C32" s="130">
        <v>-241312.47735334761</v>
      </c>
      <c r="D32" s="130"/>
      <c r="E32" s="130"/>
      <c r="F32" s="2"/>
      <c r="G32" s="99">
        <v>-241312.47735334761</v>
      </c>
      <c r="H32" s="99">
        <v>120656.23867667381</v>
      </c>
    </row>
    <row r="33" spans="1:8">
      <c r="A33" s="127">
        <v>350.99</v>
      </c>
      <c r="B33" s="124" t="s">
        <v>343</v>
      </c>
      <c r="C33" s="130">
        <v>-1309.7897954996165</v>
      </c>
      <c r="D33" s="130"/>
      <c r="E33" s="130"/>
      <c r="F33" s="2"/>
      <c r="G33" s="99">
        <v>-1309.7897954996165</v>
      </c>
      <c r="H33" s="99">
        <v>654.89489774980825</v>
      </c>
    </row>
    <row r="34" spans="1:8">
      <c r="A34" s="127">
        <v>352</v>
      </c>
      <c r="B34" s="124" t="s">
        <v>343</v>
      </c>
      <c r="C34" s="130">
        <v>-6695.5775446518091</v>
      </c>
      <c r="D34" s="130"/>
      <c r="E34" s="130"/>
      <c r="F34" s="2"/>
      <c r="G34" s="99">
        <v>-6695.5775446518091</v>
      </c>
      <c r="H34" s="99">
        <v>3347.7887723259046</v>
      </c>
    </row>
    <row r="35" spans="1:8">
      <c r="A35" s="127">
        <v>352.6</v>
      </c>
      <c r="B35" s="124" t="s">
        <v>344</v>
      </c>
      <c r="C35" s="130">
        <v>-6152.8749097276013</v>
      </c>
      <c r="D35" s="130"/>
      <c r="E35" s="130"/>
      <c r="F35" s="2"/>
      <c r="G35" s="99">
        <v>-6152.8749097276013</v>
      </c>
      <c r="H35" s="99">
        <v>3076.4374548638007</v>
      </c>
    </row>
    <row r="36" spans="1:8">
      <c r="A36" s="127">
        <v>352.7</v>
      </c>
      <c r="B36" s="124" t="s">
        <v>344</v>
      </c>
      <c r="C36" s="130">
        <v>-11220.22972554039</v>
      </c>
      <c r="D36" s="130"/>
      <c r="E36" s="130"/>
      <c r="F36" s="2"/>
      <c r="G36" s="99">
        <v>-11220.22972554039</v>
      </c>
      <c r="H36" s="99">
        <v>5610.114862770195</v>
      </c>
    </row>
    <row r="37" spans="1:8">
      <c r="A37" s="127">
        <v>352.9</v>
      </c>
      <c r="B37" s="124" t="s">
        <v>344</v>
      </c>
      <c r="C37" s="130">
        <v>-48383.01034312031</v>
      </c>
      <c r="D37" s="130"/>
      <c r="E37" s="130"/>
      <c r="F37" s="2"/>
      <c r="G37" s="99">
        <v>-48383.01034312031</v>
      </c>
      <c r="H37" s="99">
        <v>24191.505171560155</v>
      </c>
    </row>
    <row r="38" spans="1:8">
      <c r="A38" s="127">
        <v>353</v>
      </c>
      <c r="B38" s="124" t="s">
        <v>344</v>
      </c>
      <c r="C38" s="130">
        <v>501098.47069584299</v>
      </c>
      <c r="D38" s="130"/>
      <c r="E38" s="130"/>
      <c r="F38" s="2"/>
      <c r="G38" s="99">
        <v>501098.47069584299</v>
      </c>
      <c r="H38" s="99">
        <v>-250549.23534792149</v>
      </c>
    </row>
    <row r="39" spans="1:8">
      <c r="A39" s="127">
        <v>353.6</v>
      </c>
      <c r="B39" s="124" t="s">
        <v>345</v>
      </c>
      <c r="C39" s="130">
        <v>4067.2373813454706</v>
      </c>
      <c r="D39" s="130"/>
      <c r="E39" s="130"/>
      <c r="F39" s="2"/>
      <c r="G39" s="99">
        <v>4067.2373813454706</v>
      </c>
      <c r="H39" s="99">
        <v>-2033.6186906727353</v>
      </c>
    </row>
    <row r="40" spans="1:8">
      <c r="A40" s="127">
        <v>353.7</v>
      </c>
      <c r="B40" s="124" t="s">
        <v>345</v>
      </c>
      <c r="C40" s="130">
        <v>1021792.1239881208</v>
      </c>
      <c r="D40" s="130"/>
      <c r="E40" s="130"/>
      <c r="F40" s="2"/>
      <c r="G40" s="99">
        <v>1021792.1239881208</v>
      </c>
      <c r="H40" s="99">
        <v>-510896.06199406041</v>
      </c>
    </row>
    <row r="41" spans="1:8">
      <c r="A41" s="127">
        <v>353.8</v>
      </c>
      <c r="B41" s="124" t="s">
        <v>345</v>
      </c>
      <c r="C41" s="130">
        <v>2008.6722053060394</v>
      </c>
      <c r="D41" s="130"/>
      <c r="E41" s="130"/>
      <c r="F41" s="2"/>
      <c r="G41" s="99">
        <v>2008.6722053060394</v>
      </c>
      <c r="H41" s="99">
        <v>-1004.3361026530197</v>
      </c>
    </row>
    <row r="42" spans="1:8">
      <c r="A42" s="127">
        <v>353.9</v>
      </c>
      <c r="B42" s="124" t="s">
        <v>345</v>
      </c>
      <c r="C42" s="130">
        <v>-553373.24148073047</v>
      </c>
      <c r="D42" s="130"/>
      <c r="E42" s="130"/>
      <c r="F42" s="2"/>
      <c r="G42" s="99">
        <v>-553373.24148073047</v>
      </c>
      <c r="H42" s="99">
        <v>276686.62074036524</v>
      </c>
    </row>
    <row r="43" spans="1:8">
      <c r="A43" s="127">
        <v>354</v>
      </c>
      <c r="B43" s="124" t="s">
        <v>345</v>
      </c>
      <c r="C43" s="130">
        <v>-376951.74616754311</v>
      </c>
      <c r="D43" s="130"/>
      <c r="E43" s="130"/>
      <c r="F43" s="2"/>
      <c r="G43" s="99">
        <v>-376951.74616754311</v>
      </c>
      <c r="H43" s="99">
        <v>188475.87308377156</v>
      </c>
    </row>
    <row r="44" spans="1:8">
      <c r="A44" s="127">
        <v>354.7</v>
      </c>
      <c r="B44" s="124" t="s">
        <v>346</v>
      </c>
      <c r="C44" s="130">
        <v>-29938.078822372787</v>
      </c>
      <c r="D44" s="130"/>
      <c r="E44" s="130"/>
      <c r="F44" s="2"/>
      <c r="G44" s="99">
        <v>-29938.078822372787</v>
      </c>
      <c r="H44" s="99">
        <v>14969.039411186393</v>
      </c>
    </row>
    <row r="45" spans="1:8">
      <c r="A45" s="127">
        <v>354.9</v>
      </c>
      <c r="B45" s="124" t="s">
        <v>346</v>
      </c>
      <c r="C45" s="130">
        <v>-1544.3740778960969</v>
      </c>
      <c r="D45" s="130"/>
      <c r="E45" s="2"/>
      <c r="F45" s="2"/>
      <c r="G45" s="99">
        <v>-1544.3740778960969</v>
      </c>
      <c r="H45" s="99">
        <v>772.18703894804844</v>
      </c>
    </row>
    <row r="46" spans="1:8">
      <c r="A46" s="127">
        <v>355</v>
      </c>
      <c r="B46" s="124" t="s">
        <v>346</v>
      </c>
      <c r="C46" s="130">
        <v>12854.29503705306</v>
      </c>
      <c r="D46" s="130"/>
      <c r="E46" s="130">
        <v>548.99060751873185</v>
      </c>
      <c r="F46" s="99">
        <v>954.54520028425031</v>
      </c>
      <c r="G46" s="99">
        <v>14357.830844856042</v>
      </c>
      <c r="H46" s="99">
        <v>-7178.915422428021</v>
      </c>
    </row>
    <row r="47" spans="1:8">
      <c r="A47" s="127">
        <v>355.6</v>
      </c>
      <c r="B47" s="124" t="s">
        <v>347</v>
      </c>
      <c r="C47" s="130">
        <v>95594.026815467048</v>
      </c>
      <c r="D47" s="130"/>
      <c r="E47" s="130"/>
      <c r="F47" s="2"/>
      <c r="G47" s="99">
        <v>95594.026815467048</v>
      </c>
      <c r="H47" s="99">
        <v>-47797.013407733524</v>
      </c>
    </row>
    <row r="48" spans="1:8">
      <c r="A48" s="127">
        <v>355.7</v>
      </c>
      <c r="B48" s="124" t="s">
        <v>347</v>
      </c>
      <c r="C48" s="130">
        <v>492682.43518433347</v>
      </c>
      <c r="D48" s="130"/>
      <c r="E48" s="130"/>
      <c r="F48" s="2"/>
      <c r="G48" s="99">
        <v>492682.43518433347</v>
      </c>
      <c r="H48" s="99">
        <v>-246341.21759216674</v>
      </c>
    </row>
    <row r="49" spans="1:8">
      <c r="A49" s="127">
        <v>355.9</v>
      </c>
      <c r="B49" s="124" t="s">
        <v>347</v>
      </c>
      <c r="C49" s="130">
        <v>-47506.737935699159</v>
      </c>
      <c r="D49" s="130"/>
      <c r="E49" s="130"/>
      <c r="F49" s="2"/>
      <c r="G49" s="99">
        <v>-47506.737935699159</v>
      </c>
      <c r="H49" s="99">
        <v>23753.368967849579</v>
      </c>
    </row>
    <row r="50" spans="1:8">
      <c r="A50" s="127">
        <v>356</v>
      </c>
      <c r="B50" s="124" t="s">
        <v>347</v>
      </c>
      <c r="C50" s="130">
        <v>-1045275.3070476679</v>
      </c>
      <c r="D50" s="130"/>
      <c r="E50" s="130"/>
      <c r="F50" s="2"/>
      <c r="G50" s="99">
        <v>-1045275.3070476679</v>
      </c>
      <c r="H50" s="99">
        <v>522637.65352383396</v>
      </c>
    </row>
    <row r="51" spans="1:8">
      <c r="A51" s="127">
        <v>356.6</v>
      </c>
      <c r="B51" s="124" t="s">
        <v>348</v>
      </c>
      <c r="C51" s="130">
        <v>-193691.3098973551</v>
      </c>
      <c r="D51" s="130"/>
      <c r="E51" s="130"/>
      <c r="F51" s="2"/>
      <c r="G51" s="99">
        <v>-193691.3098973551</v>
      </c>
      <c r="H51" s="99">
        <v>96845.654948677548</v>
      </c>
    </row>
    <row r="52" spans="1:8">
      <c r="A52" s="127">
        <v>356.7</v>
      </c>
      <c r="B52" s="124" t="s">
        <v>348</v>
      </c>
      <c r="C52" s="130">
        <v>-2012009.7508518675</v>
      </c>
      <c r="D52" s="130"/>
      <c r="E52" s="130"/>
      <c r="F52" s="2"/>
      <c r="G52" s="99">
        <v>-2012009.7508518675</v>
      </c>
      <c r="H52" s="99">
        <v>1006004.8754259337</v>
      </c>
    </row>
    <row r="53" spans="1:8">
      <c r="A53" s="127">
        <v>356.9</v>
      </c>
      <c r="B53" s="124" t="s">
        <v>348</v>
      </c>
      <c r="C53" s="130">
        <v>-105834.3869150894</v>
      </c>
      <c r="D53" s="130"/>
      <c r="E53" s="130"/>
      <c r="F53" s="2"/>
      <c r="G53" s="99">
        <v>-105834.3869150894</v>
      </c>
      <c r="H53" s="99">
        <v>52917.193457544701</v>
      </c>
    </row>
    <row r="54" spans="1:8">
      <c r="A54" s="127">
        <v>357.7</v>
      </c>
      <c r="B54" s="124" t="s">
        <v>349</v>
      </c>
      <c r="C54" s="130">
        <v>2030.0915175789378</v>
      </c>
      <c r="D54" s="130"/>
      <c r="E54" s="130"/>
      <c r="F54" s="2"/>
      <c r="G54" s="99">
        <v>2030.0915175789378</v>
      </c>
      <c r="H54" s="99">
        <v>-1015.0457587894689</v>
      </c>
    </row>
    <row r="55" spans="1:8">
      <c r="A55" s="127">
        <v>357.9</v>
      </c>
      <c r="B55" s="124" t="s">
        <v>349</v>
      </c>
      <c r="C55" s="130">
        <v>-449.60668468607764</v>
      </c>
      <c r="D55" s="130"/>
      <c r="E55" s="130"/>
      <c r="F55" s="2"/>
      <c r="G55" s="99">
        <v>-449.60668468607764</v>
      </c>
      <c r="H55" s="99">
        <v>224.80334234303882</v>
      </c>
    </row>
    <row r="56" spans="1:8">
      <c r="A56" s="127">
        <v>358.7</v>
      </c>
      <c r="B56" s="124" t="s">
        <v>350</v>
      </c>
      <c r="C56" s="130">
        <v>-81810.884539791441</v>
      </c>
      <c r="D56" s="130"/>
      <c r="E56" s="130"/>
      <c r="F56" s="2"/>
      <c r="G56" s="99">
        <v>-81810.884539791441</v>
      </c>
      <c r="H56" s="99">
        <v>40905.442269895721</v>
      </c>
    </row>
    <row r="57" spans="1:8">
      <c r="A57" s="127">
        <v>358.9</v>
      </c>
      <c r="B57" s="124" t="s">
        <v>350</v>
      </c>
      <c r="C57" s="130">
        <v>-140319.78266854107</v>
      </c>
      <c r="D57" s="130"/>
      <c r="E57" s="130"/>
      <c r="F57" s="2"/>
      <c r="G57" s="99">
        <v>-140319.78266854107</v>
      </c>
      <c r="H57" s="99">
        <v>70159.891334270535</v>
      </c>
    </row>
    <row r="58" spans="1:8">
      <c r="A58" s="127">
        <v>359</v>
      </c>
      <c r="B58" s="124" t="s">
        <v>351</v>
      </c>
      <c r="C58" s="130">
        <v>-433.26958729872058</v>
      </c>
      <c r="D58" s="130"/>
      <c r="E58" s="130"/>
      <c r="F58" s="2"/>
      <c r="G58" s="99">
        <v>-433.26958729872058</v>
      </c>
      <c r="H58" s="99">
        <v>216.63479364936029</v>
      </c>
    </row>
    <row r="59" spans="1:8">
      <c r="A59" s="127">
        <v>359.7</v>
      </c>
      <c r="B59" s="124" t="s">
        <v>351</v>
      </c>
      <c r="C59" s="130">
        <v>-8143.9484770598501</v>
      </c>
      <c r="D59" s="130"/>
      <c r="E59" s="130"/>
      <c r="F59" s="2"/>
      <c r="G59" s="99">
        <v>-8143.9484770598501</v>
      </c>
      <c r="H59" s="99">
        <v>4071.9742385299251</v>
      </c>
    </row>
    <row r="60" spans="1:8">
      <c r="A60" s="127">
        <v>359.99</v>
      </c>
      <c r="B60" s="124" t="s">
        <v>351</v>
      </c>
      <c r="C60" s="130">
        <v>-132.28811351634096</v>
      </c>
      <c r="D60" s="130"/>
      <c r="E60" s="130"/>
      <c r="F60" s="2"/>
      <c r="G60" s="99">
        <v>-132.28811351634096</v>
      </c>
      <c r="H60" s="99">
        <v>66.144056758170478</v>
      </c>
    </row>
    <row r="61" spans="1:8">
      <c r="A61" s="127">
        <v>360.1</v>
      </c>
      <c r="B61" s="124" t="s">
        <v>352</v>
      </c>
      <c r="C61" s="130">
        <v>-68084.636533292229</v>
      </c>
      <c r="D61" s="130"/>
      <c r="E61" s="130"/>
      <c r="F61" s="2"/>
      <c r="G61" s="99">
        <v>-68084.636533292229</v>
      </c>
      <c r="H61" s="99">
        <v>34042.318266646114</v>
      </c>
    </row>
    <row r="62" spans="1:8">
      <c r="A62" s="127">
        <v>361</v>
      </c>
      <c r="B62" s="124" t="s">
        <v>353</v>
      </c>
      <c r="C62" s="130">
        <v>-3884.639864933939</v>
      </c>
      <c r="D62" s="130"/>
      <c r="E62" s="130"/>
      <c r="F62" s="2"/>
      <c r="G62" s="99">
        <v>-3884.639864933939</v>
      </c>
      <c r="H62" s="99">
        <v>1942.3199324669695</v>
      </c>
    </row>
    <row r="63" spans="1:8">
      <c r="A63" s="127">
        <v>362</v>
      </c>
      <c r="B63" s="124" t="s">
        <v>354</v>
      </c>
      <c r="C63" s="130">
        <v>284486.844645245</v>
      </c>
      <c r="D63" s="130"/>
      <c r="E63" s="130"/>
      <c r="F63" s="2"/>
      <c r="G63" s="99">
        <v>284486.844645245</v>
      </c>
      <c r="H63" s="99">
        <v>-142243.4223226225</v>
      </c>
    </row>
    <row r="64" spans="1:8">
      <c r="A64" s="127">
        <v>363</v>
      </c>
      <c r="B64" s="124" t="s">
        <v>355</v>
      </c>
      <c r="C64" s="130">
        <v>-0.51488517749749008</v>
      </c>
      <c r="D64" s="130"/>
      <c r="E64" s="2"/>
      <c r="F64" s="2"/>
      <c r="G64" s="99">
        <v>-0.51488517749749008</v>
      </c>
      <c r="H64" s="99">
        <v>0.25744258874874504</v>
      </c>
    </row>
    <row r="65" spans="1:8">
      <c r="A65" s="127">
        <v>364</v>
      </c>
      <c r="B65" s="124" t="s">
        <v>356</v>
      </c>
      <c r="C65" s="130">
        <v>93502.045638386742</v>
      </c>
      <c r="D65" s="130"/>
      <c r="E65" s="130">
        <v>506.73344453179743</v>
      </c>
      <c r="F65" s="99">
        <v>273.26617607896333</v>
      </c>
      <c r="G65" s="99">
        <v>94282.045258997503</v>
      </c>
      <c r="H65" s="99">
        <v>-47141.022629498751</v>
      </c>
    </row>
    <row r="66" spans="1:8">
      <c r="A66" s="127">
        <v>365</v>
      </c>
      <c r="B66" s="124" t="s">
        <v>357</v>
      </c>
      <c r="C66" s="130">
        <v>3540225.1865126318</v>
      </c>
      <c r="D66" s="130"/>
      <c r="E66" s="130"/>
      <c r="F66" s="2"/>
      <c r="G66" s="99">
        <v>3540225.1865126318</v>
      </c>
      <c r="H66" s="99">
        <v>-1770112.5932563159</v>
      </c>
    </row>
    <row r="67" spans="1:8">
      <c r="A67" s="127">
        <v>366</v>
      </c>
      <c r="B67" s="124" t="s">
        <v>358</v>
      </c>
      <c r="C67" s="130">
        <v>-3225111.6799297202</v>
      </c>
      <c r="D67" s="130"/>
      <c r="E67" s="130"/>
      <c r="F67" s="2"/>
      <c r="G67" s="99">
        <v>-3225111.6799297202</v>
      </c>
      <c r="H67" s="99">
        <v>1612555.8399648601</v>
      </c>
    </row>
    <row r="68" spans="1:8">
      <c r="A68" s="127">
        <v>367</v>
      </c>
      <c r="B68" s="124" t="s">
        <v>359</v>
      </c>
      <c r="C68" s="130">
        <v>3276743.1295315963</v>
      </c>
      <c r="D68" s="130"/>
      <c r="E68" s="130"/>
      <c r="F68" s="2"/>
      <c r="G68" s="99">
        <v>3276743.1295315963</v>
      </c>
      <c r="H68" s="99">
        <v>-1638371.5647657982</v>
      </c>
    </row>
    <row r="69" spans="1:8">
      <c r="A69" s="127">
        <v>368</v>
      </c>
      <c r="B69" s="124" t="s">
        <v>360</v>
      </c>
      <c r="C69" s="130">
        <v>3661536.7531980984</v>
      </c>
      <c r="D69" s="130"/>
      <c r="E69" s="130"/>
      <c r="F69" s="2"/>
      <c r="G69" s="99">
        <v>3661536.7531980984</v>
      </c>
      <c r="H69" s="99">
        <v>-1830768.3765990492</v>
      </c>
    </row>
    <row r="70" spans="1:8">
      <c r="A70" s="127">
        <v>369</v>
      </c>
      <c r="B70" s="124" t="s">
        <v>361</v>
      </c>
      <c r="C70" s="130">
        <v>1477063.9003936145</v>
      </c>
      <c r="D70" s="130"/>
      <c r="E70" s="130"/>
      <c r="F70" s="2"/>
      <c r="G70" s="99">
        <v>1477063.9003936145</v>
      </c>
      <c r="H70" s="99">
        <v>-738531.95019680727</v>
      </c>
    </row>
    <row r="71" spans="1:8">
      <c r="A71" s="127">
        <v>370</v>
      </c>
      <c r="B71" s="124" t="s">
        <v>362</v>
      </c>
      <c r="C71" s="130">
        <v>8226938.6576364394</v>
      </c>
      <c r="D71" s="130"/>
      <c r="E71" s="130"/>
      <c r="F71" s="2"/>
      <c r="G71" s="99">
        <v>8226938.6576364394</v>
      </c>
      <c r="H71" s="99">
        <v>-4113469.3288182197</v>
      </c>
    </row>
    <row r="72" spans="1:8">
      <c r="A72" s="127">
        <v>373</v>
      </c>
      <c r="B72" s="124" t="s">
        <v>363</v>
      </c>
      <c r="C72" s="130">
        <v>743727.48492053873</v>
      </c>
      <c r="D72" s="130"/>
      <c r="E72" s="130"/>
      <c r="F72" s="2"/>
      <c r="G72" s="99">
        <v>743727.48492053873</v>
      </c>
      <c r="H72" s="99">
        <v>-371863.74246026936</v>
      </c>
    </row>
    <row r="73" spans="1:8">
      <c r="A73" s="134">
        <v>389.1</v>
      </c>
      <c r="B73" s="135" t="s">
        <v>364</v>
      </c>
      <c r="C73" s="124"/>
      <c r="D73" s="130">
        <v>-33570.087973685935</v>
      </c>
      <c r="E73" s="2"/>
      <c r="F73" s="2"/>
      <c r="G73" s="99">
        <v>-33570.087973685935</v>
      </c>
      <c r="H73" s="99">
        <v>16785.043986842968</v>
      </c>
    </row>
    <row r="74" spans="1:8">
      <c r="A74" s="127">
        <v>390</v>
      </c>
      <c r="B74" s="124" t="s">
        <v>365</v>
      </c>
      <c r="C74" s="130">
        <v>-2574557.4224999999</v>
      </c>
      <c r="D74" s="130">
        <v>-1746149.4523099868</v>
      </c>
      <c r="E74" s="130">
        <v>-105787.14347799998</v>
      </c>
      <c r="F74" s="99">
        <v>-9932.9660800000001</v>
      </c>
      <c r="G74" s="99">
        <v>-4436426.9843679862</v>
      </c>
      <c r="H74" s="99">
        <v>2218213.4921839931</v>
      </c>
    </row>
    <row r="75" spans="1:8">
      <c r="A75" s="127">
        <v>391.1</v>
      </c>
      <c r="B75" s="124" t="s">
        <v>366</v>
      </c>
      <c r="C75" s="130">
        <v>380809.84801444283</v>
      </c>
      <c r="D75" s="130">
        <v>-18273.117988503305</v>
      </c>
      <c r="E75" s="130"/>
      <c r="F75" s="2"/>
      <c r="G75" s="99">
        <v>362536.73002593953</v>
      </c>
      <c r="H75" s="99">
        <v>-181268.36501296976</v>
      </c>
    </row>
    <row r="76" spans="1:8">
      <c r="A76" s="127">
        <v>391.2</v>
      </c>
      <c r="B76" s="124" t="s">
        <v>366</v>
      </c>
      <c r="C76" s="130">
        <v>845.31675407000967</v>
      </c>
      <c r="D76" s="130">
        <v>-100455.05749662667</v>
      </c>
      <c r="E76" s="130"/>
      <c r="F76" s="2"/>
      <c r="G76" s="99">
        <v>-99609.740742556663</v>
      </c>
      <c r="H76" s="99">
        <v>49804.870371278332</v>
      </c>
    </row>
    <row r="77" spans="1:8">
      <c r="A77" s="127">
        <v>392</v>
      </c>
      <c r="B77" s="124" t="s">
        <v>367</v>
      </c>
      <c r="C77" s="130">
        <v>-199310.66132790654</v>
      </c>
      <c r="D77" s="130">
        <v>-123410.72361542865</v>
      </c>
      <c r="E77" s="130"/>
      <c r="F77" s="2"/>
      <c r="G77" s="99">
        <v>-322721.3849433352</v>
      </c>
      <c r="H77" s="99">
        <v>161360.6924716676</v>
      </c>
    </row>
    <row r="78" spans="1:8">
      <c r="A78" s="127">
        <v>393</v>
      </c>
      <c r="B78" s="124" t="s">
        <v>368</v>
      </c>
      <c r="C78" s="130">
        <v>54957.891489626789</v>
      </c>
      <c r="D78" s="130">
        <v>-249.8805845778802</v>
      </c>
      <c r="E78" s="130"/>
      <c r="F78" s="2"/>
      <c r="G78" s="99">
        <v>54708.010905048912</v>
      </c>
      <c r="H78" s="99">
        <v>-27354.005452524456</v>
      </c>
    </row>
    <row r="79" spans="1:8">
      <c r="A79" s="127">
        <v>394</v>
      </c>
      <c r="B79" s="124" t="s">
        <v>369</v>
      </c>
      <c r="C79" s="130">
        <v>101431.88297873308</v>
      </c>
      <c r="D79" s="130">
        <v>2626.5623904241347</v>
      </c>
      <c r="E79" s="130"/>
      <c r="F79" s="2"/>
      <c r="G79" s="99">
        <v>104058.44536915721</v>
      </c>
      <c r="H79" s="99">
        <v>-52029.222684578606</v>
      </c>
    </row>
    <row r="80" spans="1:8">
      <c r="A80" s="127">
        <v>395</v>
      </c>
      <c r="B80" s="124" t="s">
        <v>370</v>
      </c>
      <c r="C80" s="130">
        <v>339910.86867814773</v>
      </c>
      <c r="D80" s="130">
        <v>0</v>
      </c>
      <c r="E80" s="130"/>
      <c r="F80" s="2"/>
      <c r="G80" s="99">
        <v>339910.86867814773</v>
      </c>
      <c r="H80" s="99">
        <v>-169955.43433907386</v>
      </c>
    </row>
    <row r="81" spans="1:8">
      <c r="A81" s="127">
        <v>396</v>
      </c>
      <c r="B81" s="124" t="s">
        <v>371</v>
      </c>
      <c r="C81" s="130">
        <v>20775.585522173205</v>
      </c>
      <c r="D81" s="130">
        <v>-5024.636129523069</v>
      </c>
      <c r="E81" s="130"/>
      <c r="F81" s="2"/>
      <c r="G81" s="99">
        <v>15750.949392650136</v>
      </c>
      <c r="H81" s="99">
        <v>-7875.4746963250682</v>
      </c>
    </row>
    <row r="82" spans="1:8">
      <c r="A82" s="127">
        <v>397</v>
      </c>
      <c r="B82" s="124" t="s">
        <v>372</v>
      </c>
      <c r="C82" s="130">
        <v>328453.80822859635</v>
      </c>
      <c r="D82" s="130">
        <v>-64032.351821372751</v>
      </c>
      <c r="E82" s="130"/>
      <c r="F82" s="2"/>
      <c r="G82" s="99">
        <v>264421.4564072236</v>
      </c>
      <c r="H82" s="99">
        <v>-132210.7282036118</v>
      </c>
    </row>
    <row r="83" spans="1:8">
      <c r="A83" s="127">
        <v>398</v>
      </c>
      <c r="B83" s="124" t="s">
        <v>373</v>
      </c>
      <c r="C83" s="130">
        <v>5571.0809825961478</v>
      </c>
      <c r="D83" s="130">
        <v>-14565.277262757665</v>
      </c>
      <c r="E83" s="130"/>
      <c r="F83" s="2"/>
      <c r="G83" s="99">
        <v>-8994.1962801615173</v>
      </c>
      <c r="H83" s="99">
        <v>4497.0981400807586</v>
      </c>
    </row>
    <row r="84" spans="1:8">
      <c r="A84" s="124"/>
      <c r="B84" s="124"/>
      <c r="C84" s="124"/>
      <c r="D84" s="124"/>
      <c r="E84" s="2"/>
      <c r="F84" s="2"/>
      <c r="G84" s="99">
        <v>0</v>
      </c>
      <c r="H84" s="99">
        <v>0</v>
      </c>
    </row>
    <row r="85" spans="1:8">
      <c r="A85" s="124"/>
      <c r="B85" s="124"/>
      <c r="C85" s="130"/>
      <c r="D85" s="130"/>
      <c r="E85" s="130"/>
      <c r="F85" s="2"/>
      <c r="G85" s="2"/>
      <c r="H85" s="2"/>
    </row>
    <row r="86" spans="1:8">
      <c r="A86" s="124"/>
      <c r="B86" s="124"/>
      <c r="C86" s="128">
        <v>56499481.122336805</v>
      </c>
      <c r="D86" s="128">
        <v>-2103104.0227920385</v>
      </c>
      <c r="E86" s="128">
        <v>-1098438.380526379</v>
      </c>
      <c r="F86" s="128">
        <v>-510573.00309668254</v>
      </c>
      <c r="G86" s="128">
        <v>52787365.715921685</v>
      </c>
      <c r="H86" s="128">
        <v>-26393682.857960843</v>
      </c>
    </row>
    <row r="88" spans="1:8">
      <c r="G88" s="99">
        <f ca="1">G86-'2017 GRC Adjustments'!H258</f>
        <v>0.20973221957683563</v>
      </c>
    </row>
  </sheetData>
  <conditionalFormatting sqref="A1">
    <cfRule type="cellIs" dxfId="1" priority="1" operator="equal">
      <formula>"NOT OK"</formula>
    </cfRule>
    <cfRule type="cellIs" dxfId="0" priority="2" operator="equal">
      <formula>"OK"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2D6350-3AF0-421D-92AC-88879D3D91AE}"/>
</file>

<file path=customXml/itemProps2.xml><?xml version="1.0" encoding="utf-8"?>
<ds:datastoreItem xmlns:ds="http://schemas.openxmlformats.org/officeDocument/2006/customXml" ds:itemID="{8EA1DA5F-ABBB-487D-88F0-EFE095CBD7DF}"/>
</file>

<file path=customXml/itemProps3.xml><?xml version="1.0" encoding="utf-8"?>
<ds:datastoreItem xmlns:ds="http://schemas.openxmlformats.org/officeDocument/2006/customXml" ds:itemID="{04D22EBF-AF67-4672-A40B-91300B5AA020}"/>
</file>

<file path=customXml/itemProps4.xml><?xml version="1.0" encoding="utf-8"?>
<ds:datastoreItem xmlns:ds="http://schemas.openxmlformats.org/officeDocument/2006/customXml" ds:itemID="{1AFD259B-84D0-49B2-A9B5-ED47A18D3A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 GRC Adjustments</vt:lpstr>
      <vt:lpstr>Prop and Liab Ins. (ELEC)</vt:lpstr>
      <vt:lpstr>Defd gains loss</vt:lpstr>
      <vt:lpstr>2017 GRC Pwr Costs</vt:lpstr>
      <vt:lpstr>Dep Study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2017-10-05T15:59:38Z</cp:lastPrinted>
  <dcterms:created xsi:type="dcterms:W3CDTF">2016-11-10T16:19:06Z</dcterms:created>
  <dcterms:modified xsi:type="dcterms:W3CDTF">2018-04-05T15:37:08Z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